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D:\남계동(2026.7.1~)\공사\고강성포장\20260907 발주관련 자료\"/>
    </mc:Choice>
  </mc:AlternateContent>
  <xr:revisionPtr revIDLastSave="0" documentId="8_{21D4BD7F-E1A8-4899-8114-88BD80025F57}" xr6:coauthVersionLast="47" xr6:coauthVersionMax="47" xr10:uidLastSave="{00000000-0000-0000-0000-000000000000}"/>
  <bookViews>
    <workbookView xWindow="28680" yWindow="-75" windowWidth="29040" windowHeight="15720" tabRatio="879" xr2:uid="{00000000-000D-0000-FFFF-FFFF00000000}"/>
  </bookViews>
  <sheets>
    <sheet name="갑지" sheetId="16" r:id="rId1"/>
    <sheet name="공사원가계산서 (가로)" sheetId="17" r:id="rId2"/>
    <sheet name="내역서" sheetId="1" r:id="rId3"/>
  </sheets>
  <externalReferences>
    <externalReference r:id="rId4"/>
    <externalReference r:id="rId5"/>
    <externalReference r:id="rId6"/>
    <externalReference r:id="rId7"/>
    <externalReference r:id="rId8"/>
  </externalReferences>
  <definedNames>
    <definedName name="_1_0_0_F" hidden="1">'[1]본선 토공 분배표'!#REF!</definedName>
    <definedName name="_10P6_" localSheetId="0" hidden="1">{#N/A,#N/A,FALSE,"2~8번"}</definedName>
    <definedName name="_10P6_" localSheetId="1" hidden="1">{#N/A,#N/A,FALSE,"2~8번"}</definedName>
    <definedName name="_10P6_" hidden="1">{#N/A,#N/A,FALSE,"2~8번"}</definedName>
    <definedName name="_10S3_" localSheetId="0" hidden="1">{#N/A,#N/A,FALSE,"포장2"}</definedName>
    <definedName name="_11S3_" hidden="1">{#N/A,#N/A,FALSE,"포장2"}</definedName>
    <definedName name="_12S3_" localSheetId="0" hidden="1">{#N/A,#N/A,FALSE,"포장2"}</definedName>
    <definedName name="_12S3_" localSheetId="1" hidden="1">{#N/A,#N/A,FALSE,"포장2"}</definedName>
    <definedName name="_12S3_" hidden="1">{#N/A,#N/A,FALSE,"포장2"}</definedName>
    <definedName name="_2_0_0_F" localSheetId="1" hidden="1">'[1]본선 토공 분배표'!#REF!</definedName>
    <definedName name="_2_0_0_F" hidden="1">'[1]본선 토공 분배표'!#REF!</definedName>
    <definedName name="_2P3_" localSheetId="0" hidden="1">{#N/A,#N/A,FALSE,"배수1"}</definedName>
    <definedName name="_3P3_" hidden="1">{#N/A,#N/A,FALSE,"배수1"}</definedName>
    <definedName name="_4P3_" localSheetId="0" hidden="1">{#N/A,#N/A,FALSE,"배수1"}</definedName>
    <definedName name="_4P3_" localSheetId="1" hidden="1">{#N/A,#N/A,FALSE,"배수1"}</definedName>
    <definedName name="_4P3_" hidden="1">{#N/A,#N/A,FALSE,"배수1"}</definedName>
    <definedName name="_4P4_" localSheetId="0" hidden="1">{#N/A,#N/A,FALSE,"혼합골재"}</definedName>
    <definedName name="_5P4_" hidden="1">{#N/A,#N/A,FALSE,"혼합골재"}</definedName>
    <definedName name="_6P4_" localSheetId="0" hidden="1">{#N/A,#N/A,FALSE,"혼합골재"}</definedName>
    <definedName name="_6P4_" localSheetId="1" hidden="1">{#N/A,#N/A,FALSE,"혼합골재"}</definedName>
    <definedName name="_6P4_" hidden="1">{#N/A,#N/A,FALSE,"혼합골재"}</definedName>
    <definedName name="_6P5_" localSheetId="0" hidden="1">{#N/A,#N/A,FALSE,"배수1"}</definedName>
    <definedName name="_7P5_" hidden="1">{#N/A,#N/A,FALSE,"배수1"}</definedName>
    <definedName name="_8P5_" localSheetId="0" hidden="1">{#N/A,#N/A,FALSE,"배수1"}</definedName>
    <definedName name="_8P5_" localSheetId="1" hidden="1">{#N/A,#N/A,FALSE,"배수1"}</definedName>
    <definedName name="_8P5_" hidden="1">{#N/A,#N/A,FALSE,"배수1"}</definedName>
    <definedName name="_8P6_" localSheetId="0" hidden="1">{#N/A,#N/A,FALSE,"2~8번"}</definedName>
    <definedName name="_9P6_" hidden="1">{#N/A,#N/A,FALSE,"2~8번"}</definedName>
    <definedName name="_Fill" localSheetId="0" hidden="1">#REF!</definedName>
    <definedName name="_Fill" localSheetId="1" hidden="1">#REF!</definedName>
    <definedName name="_Fill" hidden="1">#REF!</definedName>
    <definedName name="_xlnm._FilterDatabase" localSheetId="0" hidden="1">#REF!</definedName>
    <definedName name="_xlnm._FilterDatabase" localSheetId="1" hidden="1">#REF!</definedName>
    <definedName name="_xlnm._FilterDatabase" hidden="1">#REF!</definedName>
    <definedName name="_Key1" localSheetId="0" hidden="1">#REF!</definedName>
    <definedName name="_Key1" localSheetId="1" hidden="1">#REF!</definedName>
    <definedName name="_Key1" hidden="1">#REF!</definedName>
    <definedName name="_Key2" localSheetId="0" hidden="1">#REF!</definedName>
    <definedName name="_Key2" localSheetId="1" hidden="1">#REF!</definedName>
    <definedName name="_Key2" hidden="1">#REF!</definedName>
    <definedName name="_Order1" hidden="1">255</definedName>
    <definedName name="_Order2" hidden="1">0</definedName>
    <definedName name="_P3" localSheetId="0" hidden="1">{#N/A,#N/A,FALSE,"배수1"}</definedName>
    <definedName name="_P3" localSheetId="1" hidden="1">{#N/A,#N/A,FALSE,"배수1"}</definedName>
    <definedName name="_P3" hidden="1">{#N/A,#N/A,FALSE,"배수1"}</definedName>
    <definedName name="_P4" localSheetId="0" hidden="1">{#N/A,#N/A,FALSE,"혼합골재"}</definedName>
    <definedName name="_P4" localSheetId="1" hidden="1">{#N/A,#N/A,FALSE,"혼합골재"}</definedName>
    <definedName name="_P4" hidden="1">{#N/A,#N/A,FALSE,"혼합골재"}</definedName>
    <definedName name="_P5" localSheetId="0" hidden="1">{#N/A,#N/A,FALSE,"배수1"}</definedName>
    <definedName name="_P5" localSheetId="1" hidden="1">{#N/A,#N/A,FALSE,"배수1"}</definedName>
    <definedName name="_P5" hidden="1">{#N/A,#N/A,FALSE,"배수1"}</definedName>
    <definedName name="_P6" localSheetId="0" hidden="1">{#N/A,#N/A,FALSE,"2~8번"}</definedName>
    <definedName name="_P6" localSheetId="1" hidden="1">{#N/A,#N/A,FALSE,"2~8번"}</definedName>
    <definedName name="_P6" hidden="1">{#N/A,#N/A,FALSE,"2~8번"}</definedName>
    <definedName name="_Regression_Out" localSheetId="0" hidden="1">#REF!</definedName>
    <definedName name="_Regression_Out" localSheetId="1" hidden="1">#REF!</definedName>
    <definedName name="_Regression_Out" hidden="1">#REF!</definedName>
    <definedName name="_Regression_X" localSheetId="0" hidden="1">#REF!</definedName>
    <definedName name="_Regression_X" localSheetId="1" hidden="1">#REF!</definedName>
    <definedName name="_Regression_X" hidden="1">#REF!</definedName>
    <definedName name="_Regression_Y" localSheetId="0" hidden="1">#REF!</definedName>
    <definedName name="_Regression_Y" localSheetId="1" hidden="1">#REF!</definedName>
    <definedName name="_Regression_Y" hidden="1">#REF!</definedName>
    <definedName name="_S3" localSheetId="0" hidden="1">{#N/A,#N/A,FALSE,"포장2"}</definedName>
    <definedName name="_S3" localSheetId="1" hidden="1">{#N/A,#N/A,FALSE,"포장2"}</definedName>
    <definedName name="_S3" hidden="1">{#N/A,#N/A,FALSE,"포장2"}</definedName>
    <definedName name="_SOR" localSheetId="0" hidden="1">#REF!</definedName>
    <definedName name="_SOR" localSheetId="1" hidden="1">#REF!</definedName>
    <definedName name="_SOR" hidden="1">#REF!</definedName>
    <definedName name="_Sort" localSheetId="0" hidden="1">[2]Sheet2!#REF!</definedName>
    <definedName name="_Sort" localSheetId="1" hidden="1">[2]Sheet2!#REF!</definedName>
    <definedName name="_Sort" hidden="1">[2]Sheet2!#REF!</definedName>
    <definedName name="aaa" localSheetId="0" hidden="1">{#N/A,#N/A,FALSE,"속도"}</definedName>
    <definedName name="aaa" localSheetId="1" hidden="1">{#N/A,#N/A,FALSE,"속도"}</definedName>
    <definedName name="aaa" hidden="1">{#N/A,#N/A,FALSE,"속도"}</definedName>
    <definedName name="aaaaaa" localSheetId="0" hidden="1">{#N/A,#N/A,FALSE,"속도"}</definedName>
    <definedName name="aaaaaa" localSheetId="1" hidden="1">{#N/A,#N/A,FALSE,"속도"}</definedName>
    <definedName name="aaaaaa" hidden="1">{#N/A,#N/A,FALSE,"속도"}</definedName>
    <definedName name="aaaaaaaaaa" localSheetId="0" hidden="1">{#N/A,#N/A,FALSE,"포장1";#N/A,#N/A,FALSE,"포장1"}</definedName>
    <definedName name="aaaaaaaaaa" localSheetId="1" hidden="1">{#N/A,#N/A,FALSE,"포장1";#N/A,#N/A,FALSE,"포장1"}</definedName>
    <definedName name="aaaaaaaaaa" hidden="1">{#N/A,#N/A,FALSE,"포장1";#N/A,#N/A,FALSE,"포장1"}</definedName>
    <definedName name="AAAAAAAAAAAAAAAAA" localSheetId="0" hidden="1">{#N/A,#N/A,FALSE,"배수2"}</definedName>
    <definedName name="AAAAAAAAAAAAAAAAA" localSheetId="1" hidden="1">{#N/A,#N/A,FALSE,"배수2"}</definedName>
    <definedName name="AAAAAAAAAAAAAAAAA" hidden="1">{#N/A,#N/A,FALSE,"배수2"}</definedName>
    <definedName name="AEFWTWRWE" localSheetId="0" hidden="1">{#N/A,#N/A,FALSE,"배수1"}</definedName>
    <definedName name="AEFWTWRWE" localSheetId="1" hidden="1">{#N/A,#N/A,FALSE,"배수1"}</definedName>
    <definedName name="AEFWTWRWE" hidden="1">{#N/A,#N/A,FALSE,"배수1"}</definedName>
    <definedName name="AF" localSheetId="0" hidden="1">{#N/A,#N/A,FALSE,"포장2"}</definedName>
    <definedName name="AF" localSheetId="1" hidden="1">{#N/A,#N/A,FALSE,"포장2"}</definedName>
    <definedName name="AF" hidden="1">{#N/A,#N/A,FALSE,"포장2"}</definedName>
    <definedName name="AFAFA" localSheetId="0" hidden="1">{#N/A,#N/A,FALSE,"부대1"}</definedName>
    <definedName name="AFAFA" localSheetId="1" hidden="1">{#N/A,#N/A,FALSE,"부대1"}</definedName>
    <definedName name="AFAFA" hidden="1">{#N/A,#N/A,FALSE,"부대1"}</definedName>
    <definedName name="AFASFAS" localSheetId="0" hidden="1">{#N/A,#N/A,FALSE,"조골재"}</definedName>
    <definedName name="AFASFAS" localSheetId="1" hidden="1">{#N/A,#N/A,FALSE,"조골재"}</definedName>
    <definedName name="AFASFAS" hidden="1">{#N/A,#N/A,FALSE,"조골재"}</definedName>
    <definedName name="AFDSFDSFDSAF" localSheetId="0" hidden="1">{#N/A,#N/A,FALSE,"혼합골재"}</definedName>
    <definedName name="AFDSFDSFDSAF" localSheetId="1" hidden="1">{#N/A,#N/A,FALSE,"혼합골재"}</definedName>
    <definedName name="AFDSFDSFDSAF" hidden="1">{#N/A,#N/A,FALSE,"혼합골재"}</definedName>
    <definedName name="AFDSFSADFSA" localSheetId="0" hidden="1">{#N/A,#N/A,FALSE,"토공2"}</definedName>
    <definedName name="AFDSFSADFSA" localSheetId="1" hidden="1">{#N/A,#N/A,FALSE,"토공2"}</definedName>
    <definedName name="AFDSFSADFSA" hidden="1">{#N/A,#N/A,FALSE,"토공2"}</definedName>
    <definedName name="AFFFFFFFFFFFFFFF" localSheetId="0" hidden="1">{#N/A,#N/A,FALSE,"단가표지"}</definedName>
    <definedName name="AFFFFFFFFFFFFFFF" localSheetId="1" hidden="1">{#N/A,#N/A,FALSE,"단가표지"}</definedName>
    <definedName name="AFFFFFFFFFFFFFFF" hidden="1">{#N/A,#N/A,FALSE,"단가표지"}</definedName>
    <definedName name="AFSAFS" localSheetId="0" hidden="1">{#N/A,#N/A,FALSE,"표지목차"}</definedName>
    <definedName name="AFSAFS" localSheetId="1" hidden="1">{#N/A,#N/A,FALSE,"표지목차"}</definedName>
    <definedName name="AFSAFS" hidden="1">{#N/A,#N/A,FALSE,"표지목차"}</definedName>
    <definedName name="AFSAFSA" localSheetId="0" hidden="1">{#N/A,#N/A,FALSE,"이정표"}</definedName>
    <definedName name="AFSAFSA" localSheetId="1" hidden="1">{#N/A,#N/A,FALSE,"이정표"}</definedName>
    <definedName name="AFSAFSA" hidden="1">{#N/A,#N/A,FALSE,"이정표"}</definedName>
    <definedName name="AFSAFSAF" localSheetId="0" hidden="1">{#N/A,#N/A,FALSE,"운반시간"}</definedName>
    <definedName name="AFSAFSAF" localSheetId="1" hidden="1">{#N/A,#N/A,FALSE,"운반시간"}</definedName>
    <definedName name="AFSAFSAF" hidden="1">{#N/A,#N/A,FALSE,"운반시간"}</definedName>
    <definedName name="AFSDAFSA" localSheetId="0" hidden="1">{#N/A,#N/A,FALSE,"속도"}</definedName>
    <definedName name="AFSDAFSA" localSheetId="1" hidden="1">{#N/A,#N/A,FALSE,"속도"}</definedName>
    <definedName name="AFSDAFSA" hidden="1">{#N/A,#N/A,FALSE,"속도"}</definedName>
    <definedName name="AFSSAFSAFSAFSAFSAD" localSheetId="0" hidden="1">{#N/A,#N/A,FALSE,"배수1"}</definedName>
    <definedName name="AFSSAFSAFSAFSAFSAD" localSheetId="1" hidden="1">{#N/A,#N/A,FALSE,"배수1"}</definedName>
    <definedName name="AFSSAFSAFSAFSAFSAD" hidden="1">{#N/A,#N/A,FALSE,"배수1"}</definedName>
    <definedName name="ASFSA" localSheetId="0" hidden="1">{#N/A,#N/A,FALSE,"포장1";#N/A,#N/A,FALSE,"포장1"}</definedName>
    <definedName name="ASFSA" localSheetId="1" hidden="1">{#N/A,#N/A,FALSE,"포장1";#N/A,#N/A,FALSE,"포장1"}</definedName>
    <definedName name="ASFSA" hidden="1">{#N/A,#N/A,FALSE,"포장1";#N/A,#N/A,FALSE,"포장1"}</definedName>
    <definedName name="ASFSADFSAFSA" localSheetId="0" hidden="1">{#N/A,#N/A,FALSE,"부대2"}</definedName>
    <definedName name="ASFSADFSAFSA" localSheetId="1" hidden="1">{#N/A,#N/A,FALSE,"부대2"}</definedName>
    <definedName name="ASFSADFSAFSA" hidden="1">{#N/A,#N/A,FALSE,"부대2"}</definedName>
    <definedName name="ASFSADFSDGAFDSAF" localSheetId="0" hidden="1">{#N/A,#N/A,FALSE,"2~8번"}</definedName>
    <definedName name="ASFSADFSDGAFDSAF" localSheetId="1" hidden="1">{#N/A,#N/A,FALSE,"2~8번"}</definedName>
    <definedName name="ASFSADFSDGAFDSAF" hidden="1">{#N/A,#N/A,FALSE,"2~8번"}</definedName>
    <definedName name="ASFSAFAS" localSheetId="0" hidden="1">{#N/A,#N/A,FALSE,"2~8번"}</definedName>
    <definedName name="ASFSAFAS" localSheetId="1" hidden="1">{#N/A,#N/A,FALSE,"2~8번"}</definedName>
    <definedName name="ASFSAFAS" hidden="1">{#N/A,#N/A,FALSE,"2~8번"}</definedName>
    <definedName name="ASFSAFASFSA" localSheetId="0" hidden="1">{#N/A,#N/A,FALSE,"혼합골재"}</definedName>
    <definedName name="ASFSAFASFSA" localSheetId="1" hidden="1">{#N/A,#N/A,FALSE,"혼합골재"}</definedName>
    <definedName name="ASFSAFASFSA" hidden="1">{#N/A,#N/A,FALSE,"혼합골재"}</definedName>
    <definedName name="ASFSAFSA" localSheetId="0" hidden="1">{#N/A,#N/A,FALSE,"혼합골재"}</definedName>
    <definedName name="ASFSAFSA" localSheetId="1" hidden="1">{#N/A,#N/A,FALSE,"혼합골재"}</definedName>
    <definedName name="ASFSAFSA" hidden="1">{#N/A,#N/A,FALSE,"혼합골재"}</definedName>
    <definedName name="ASFSDAFSAF" localSheetId="0" hidden="1">{#N/A,#N/A,FALSE,"표지목차"}</definedName>
    <definedName name="ASFSDAFSAF" localSheetId="1" hidden="1">{#N/A,#N/A,FALSE,"표지목차"}</definedName>
    <definedName name="ASFSDAFSAF" hidden="1">{#N/A,#N/A,FALSE,"표지목차"}</definedName>
    <definedName name="ASFSDFSDFSAD" localSheetId="0" hidden="1">{#N/A,#N/A,FALSE,"2~8번"}</definedName>
    <definedName name="ASFSDFSDFSAD" localSheetId="1" hidden="1">{#N/A,#N/A,FALSE,"2~8번"}</definedName>
    <definedName name="ASFSDFSDFSAD" hidden="1">{#N/A,#N/A,FALSE,"2~8번"}</definedName>
    <definedName name="bbb" localSheetId="0" hidden="1">{#N/A,#N/A,FALSE,"속도"}</definedName>
    <definedName name="bbb" localSheetId="1" hidden="1">{#N/A,#N/A,FALSE,"속도"}</definedName>
    <definedName name="bbb" hidden="1">{#N/A,#N/A,FALSE,"속도"}</definedName>
    <definedName name="dddddd" localSheetId="0" hidden="1">{#N/A,#N/A,FALSE,"이정표"}</definedName>
    <definedName name="dddddd" localSheetId="1" hidden="1">{#N/A,#N/A,FALSE,"이정표"}</definedName>
    <definedName name="dddddd" hidden="1">{#N/A,#N/A,FALSE,"이정표"}</definedName>
    <definedName name="DFASFD" localSheetId="0" hidden="1">{#N/A,#N/A,FALSE,"골재소요량";#N/A,#N/A,FALSE,"골재소요량"}</definedName>
    <definedName name="DFASFD" localSheetId="1" hidden="1">{#N/A,#N/A,FALSE,"골재소요량";#N/A,#N/A,FALSE,"골재소요량"}</definedName>
    <definedName name="DFASFD" hidden="1">{#N/A,#N/A,FALSE,"골재소요량";#N/A,#N/A,FALSE,"골재소요량"}</definedName>
    <definedName name="DFDASFGDASG" localSheetId="0" hidden="1">{#N/A,#N/A,FALSE,"단가표지"}</definedName>
    <definedName name="DFDASFGDASG" localSheetId="1" hidden="1">{#N/A,#N/A,FALSE,"단가표지"}</definedName>
    <definedName name="DFDASFGDASG" hidden="1">{#N/A,#N/A,FALSE,"단가표지"}</definedName>
    <definedName name="DFDF" localSheetId="0" hidden="1">{#N/A,#N/A,FALSE,"조골재"}</definedName>
    <definedName name="DFDF" localSheetId="1" hidden="1">{#N/A,#N/A,FALSE,"조골재"}</definedName>
    <definedName name="DFDF" hidden="1">{#N/A,#N/A,FALSE,"조골재"}</definedName>
    <definedName name="DFDFDF" localSheetId="0" hidden="1">{#N/A,#N/A,FALSE,"단가표지"}</definedName>
    <definedName name="DFDFDF" localSheetId="1" hidden="1">{#N/A,#N/A,FALSE,"단가표지"}</definedName>
    <definedName name="DFDFDF" hidden="1">{#N/A,#N/A,FALSE,"단가표지"}</definedName>
    <definedName name="DFDSADFADSF" localSheetId="0" hidden="1">{#N/A,#N/A,FALSE,"2~8번"}</definedName>
    <definedName name="DFDSADFADSF" localSheetId="1" hidden="1">{#N/A,#N/A,FALSE,"2~8번"}</definedName>
    <definedName name="DFDSADFADSF" hidden="1">{#N/A,#N/A,FALSE,"2~8번"}</definedName>
    <definedName name="DFDSAFDFD" localSheetId="0" hidden="1">{#N/A,#N/A,FALSE,"부대1"}</definedName>
    <definedName name="DFDSAFDFD" localSheetId="1" hidden="1">{#N/A,#N/A,FALSE,"부대1"}</definedName>
    <definedName name="DFDSAFDFD" hidden="1">{#N/A,#N/A,FALSE,"부대1"}</definedName>
    <definedName name="DFDSAFSFG" localSheetId="0" hidden="1">{#N/A,#N/A,FALSE,"구조2"}</definedName>
    <definedName name="DFDSAFSFG" localSheetId="1" hidden="1">{#N/A,#N/A,FALSE,"구조2"}</definedName>
    <definedName name="DFDSAFSFG" hidden="1">{#N/A,#N/A,FALSE,"구조2"}</definedName>
    <definedName name="DFDSAGFDSAG" localSheetId="0" hidden="1">{#N/A,#N/A,FALSE,"혼합골재"}</definedName>
    <definedName name="DFDSAGFDSAG" localSheetId="1" hidden="1">{#N/A,#N/A,FALSE,"혼합골재"}</definedName>
    <definedName name="DFDSAGFDSAG" hidden="1">{#N/A,#N/A,FALSE,"혼합골재"}</definedName>
    <definedName name="DFDSFD" localSheetId="0" hidden="1">{#N/A,#N/A,FALSE,"속도"}</definedName>
    <definedName name="DFDSFD" localSheetId="1" hidden="1">{#N/A,#N/A,FALSE,"속도"}</definedName>
    <definedName name="DFDSFD" hidden="1">{#N/A,#N/A,FALSE,"속도"}</definedName>
    <definedName name="DFDSFDFDFD" localSheetId="0" hidden="1">{#N/A,#N/A,FALSE,"구조1"}</definedName>
    <definedName name="DFDSFDFDFD" localSheetId="1" hidden="1">{#N/A,#N/A,FALSE,"구조1"}</definedName>
    <definedName name="DFDSFDFDFD" hidden="1">{#N/A,#N/A,FALSE,"구조1"}</definedName>
    <definedName name="DFDSFDS" localSheetId="0" hidden="1">{#N/A,#N/A,FALSE,"부대2"}</definedName>
    <definedName name="DFDSFDS" localSheetId="1" hidden="1">{#N/A,#N/A,FALSE,"부대2"}</definedName>
    <definedName name="DFDSFDS" hidden="1">{#N/A,#N/A,FALSE,"부대2"}</definedName>
    <definedName name="DFDSSF" localSheetId="0" hidden="1">{#N/A,#N/A,FALSE,"이정표"}</definedName>
    <definedName name="DFDSSF" localSheetId="1" hidden="1">{#N/A,#N/A,FALSE,"이정표"}</definedName>
    <definedName name="DFDSSF" hidden="1">{#N/A,#N/A,FALSE,"이정표"}</definedName>
    <definedName name="DFGADSGAFDG" localSheetId="0" hidden="1">{#N/A,#N/A,FALSE,"운반시간"}</definedName>
    <definedName name="DFGADSGAFDG" localSheetId="1" hidden="1">{#N/A,#N/A,FALSE,"운반시간"}</definedName>
    <definedName name="DFGADSGAFDG" hidden="1">{#N/A,#N/A,FALSE,"운반시간"}</definedName>
    <definedName name="DFHDFHRE" localSheetId="0" hidden="1">{#N/A,#N/A,FALSE,"속도"}</definedName>
    <definedName name="DFHDFHRE" localSheetId="1" hidden="1">{#N/A,#N/A,FALSE,"속도"}</definedName>
    <definedName name="DFHDFHRE" hidden="1">{#N/A,#N/A,FALSE,"속도"}</definedName>
    <definedName name="DSGSFWERD" localSheetId="0" hidden="1">{#N/A,#N/A,FALSE,"골재소요량";#N/A,#N/A,FALSE,"골재소요량"}</definedName>
    <definedName name="DSGSFWERD" localSheetId="1" hidden="1">{#N/A,#N/A,FALSE,"골재소요량";#N/A,#N/A,FALSE,"골재소요량"}</definedName>
    <definedName name="DSGSFWERD" hidden="1">{#N/A,#N/A,FALSE,"골재소요량";#N/A,#N/A,FALSE,"골재소요량"}</definedName>
    <definedName name="fddgf" localSheetId="0" hidden="1">#REF!</definedName>
    <definedName name="fddgf" localSheetId="1" hidden="1">#REF!</definedName>
    <definedName name="fddgf" hidden="1">#REF!</definedName>
    <definedName name="FDGDFAGFD" localSheetId="0" hidden="1">{#N/A,#N/A,FALSE,"포장1";#N/A,#N/A,FALSE,"포장1"}</definedName>
    <definedName name="FDGDFAGFD" localSheetId="1" hidden="1">{#N/A,#N/A,FALSE,"포장1";#N/A,#N/A,FALSE,"포장1"}</definedName>
    <definedName name="FDGDFAGFD" hidden="1">{#N/A,#N/A,FALSE,"포장1";#N/A,#N/A,FALSE,"포장1"}</definedName>
    <definedName name="fdgfdg" localSheetId="0" hidden="1">{#N/A,#N/A,FALSE,"2~8번"}</definedName>
    <definedName name="fdgfdg" localSheetId="1" hidden="1">{#N/A,#N/A,FALSE,"2~8번"}</definedName>
    <definedName name="fdgfdg" hidden="1">{#N/A,#N/A,FALSE,"2~8번"}</definedName>
    <definedName name="fdgfgf" localSheetId="0" hidden="1">{#N/A,#N/A,FALSE,"운반시간"}</definedName>
    <definedName name="fdgfgf" localSheetId="1" hidden="1">{#N/A,#N/A,FALSE,"운반시간"}</definedName>
    <definedName name="fdgfgf" hidden="1">{#N/A,#N/A,FALSE,"운반시간"}</definedName>
    <definedName name="ffffff" localSheetId="0" hidden="1">{#N/A,#N/A,FALSE,"조골재"}</definedName>
    <definedName name="ffffff" localSheetId="1" hidden="1">{#N/A,#N/A,FALSE,"조골재"}</definedName>
    <definedName name="ffffff" hidden="1">{#N/A,#N/A,FALSE,"조골재"}</definedName>
    <definedName name="FGDAG" localSheetId="0" hidden="1">{#N/A,#N/A,FALSE,"포장2"}</definedName>
    <definedName name="FGDAG" localSheetId="1" hidden="1">{#N/A,#N/A,FALSE,"포장2"}</definedName>
    <definedName name="FGDAG" hidden="1">{#N/A,#N/A,FALSE,"포장2"}</definedName>
    <definedName name="FGDAGFG" localSheetId="0" hidden="1">{#N/A,#N/A,FALSE,"혼합골재"}</definedName>
    <definedName name="FGDAGFG" localSheetId="1" hidden="1">{#N/A,#N/A,FALSE,"혼합골재"}</definedName>
    <definedName name="FGDAGFG" hidden="1">{#N/A,#N/A,FALSE,"혼합골재"}</definedName>
    <definedName name="fgfadgf" localSheetId="0" hidden="1">{#N/A,#N/A,FALSE,"혼합골재"}</definedName>
    <definedName name="fgfadgf" localSheetId="1" hidden="1">{#N/A,#N/A,FALSE,"혼합골재"}</definedName>
    <definedName name="fgfadgf" hidden="1">{#N/A,#N/A,FALSE,"혼합골재"}</definedName>
    <definedName name="FGFDG" localSheetId="0" hidden="1">{#N/A,#N/A,FALSE,"표지목차"}</definedName>
    <definedName name="FGFDG" localSheetId="1" hidden="1">{#N/A,#N/A,FALSE,"표지목차"}</definedName>
    <definedName name="FGFDG" hidden="1">{#N/A,#N/A,FALSE,"표지목차"}</definedName>
    <definedName name="fgfdgffff" localSheetId="0" hidden="1">{#N/A,#N/A,FALSE,"부대2"}</definedName>
    <definedName name="fgfdgffff" localSheetId="1" hidden="1">{#N/A,#N/A,FALSE,"부대2"}</definedName>
    <definedName name="fgfdgffff" hidden="1">{#N/A,#N/A,FALSE,"부대2"}</definedName>
    <definedName name="fgfdsgdfg" localSheetId="0" hidden="1">{#N/A,#N/A,FALSE,"혼합골재"}</definedName>
    <definedName name="fgfdsgdfg" localSheetId="1" hidden="1">{#N/A,#N/A,FALSE,"혼합골재"}</definedName>
    <definedName name="fgfdsgdfg" hidden="1">{#N/A,#N/A,FALSE,"혼합골재"}</definedName>
    <definedName name="fghfdagfd" localSheetId="0" hidden="1">{#N/A,#N/A,FALSE,"표지목차"}</definedName>
    <definedName name="fghfdagfd" localSheetId="1" hidden="1">{#N/A,#N/A,FALSE,"표지목차"}</definedName>
    <definedName name="fghfdagfd" hidden="1">{#N/A,#N/A,FALSE,"표지목차"}</definedName>
    <definedName name="FGJFG" localSheetId="0" hidden="1">{#N/A,#N/A,FALSE,"배수2"}</definedName>
    <definedName name="FGJFG" localSheetId="1" hidden="1">{#N/A,#N/A,FALSE,"배수2"}</definedName>
    <definedName name="FGJFG" hidden="1">{#N/A,#N/A,FALSE,"배수2"}</definedName>
    <definedName name="FGJFK" localSheetId="0" hidden="1">{#N/A,#N/A,FALSE,"구조2"}</definedName>
    <definedName name="FGJFK" localSheetId="1" hidden="1">{#N/A,#N/A,FALSE,"구조2"}</definedName>
    <definedName name="FGJFK" hidden="1">{#N/A,#N/A,FALSE,"구조2"}</definedName>
    <definedName name="FGJGFJGF" localSheetId="0" hidden="1">{#N/A,#N/A,FALSE,"포장2"}</definedName>
    <definedName name="FGJGFJGF" localSheetId="1" hidden="1">{#N/A,#N/A,FALSE,"포장2"}</definedName>
    <definedName name="FGJGFJGF" hidden="1">{#N/A,#N/A,FALSE,"포장2"}</definedName>
    <definedName name="FGJGFJGH" localSheetId="0" hidden="1">{#N/A,#N/A,FALSE,"구조2"}</definedName>
    <definedName name="FGJGFJGH" localSheetId="1" hidden="1">{#N/A,#N/A,FALSE,"구조2"}</definedName>
    <definedName name="FGJGFJGH" hidden="1">{#N/A,#N/A,FALSE,"구조2"}</definedName>
    <definedName name="FGJGFTTJGHK" localSheetId="0" hidden="1">{#N/A,#N/A,FALSE,"배수2"}</definedName>
    <definedName name="FGJGFTTJGHK" localSheetId="1" hidden="1">{#N/A,#N/A,FALSE,"배수2"}</definedName>
    <definedName name="FGJGFTTJGHK" hidden="1">{#N/A,#N/A,FALSE,"배수2"}</definedName>
    <definedName name="FGJGHJ" localSheetId="0" hidden="1">{#N/A,#N/A,FALSE,"속도"}</definedName>
    <definedName name="FGJGHJ" localSheetId="1" hidden="1">{#N/A,#N/A,FALSE,"속도"}</definedName>
    <definedName name="FGJGHJ" hidden="1">{#N/A,#N/A,FALSE,"속도"}</definedName>
    <definedName name="FGJGJG" localSheetId="0" hidden="1">{#N/A,#N/A,FALSE,"배수1"}</definedName>
    <definedName name="FGJGJG" localSheetId="1" hidden="1">{#N/A,#N/A,FALSE,"배수1"}</definedName>
    <definedName name="FGJGJG" hidden="1">{#N/A,#N/A,FALSE,"배수1"}</definedName>
    <definedName name="FGJHGFJG" localSheetId="0" hidden="1">{#N/A,#N/A,FALSE,"구조2"}</definedName>
    <definedName name="FGJHGFJG" localSheetId="1" hidden="1">{#N/A,#N/A,FALSE,"구조2"}</definedName>
    <definedName name="FGJHGFJG" hidden="1">{#N/A,#N/A,FALSE,"구조2"}</definedName>
    <definedName name="fhddg" localSheetId="0" hidden="1">{#N/A,#N/A,FALSE,"부대1"}</definedName>
    <definedName name="fhddg" localSheetId="1" hidden="1">{#N/A,#N/A,FALSE,"부대1"}</definedName>
    <definedName name="fhddg" hidden="1">{#N/A,#N/A,FALSE,"부대1"}</definedName>
    <definedName name="FJHGJK" localSheetId="0" hidden="1">{#N/A,#N/A,FALSE,"운반시간"}</definedName>
    <definedName name="FJHGJK" localSheetId="1" hidden="1">{#N/A,#N/A,FALSE,"운반시간"}</definedName>
    <definedName name="FJHGJK" hidden="1">{#N/A,#N/A,FALSE,"운반시간"}</definedName>
    <definedName name="FSAFSAFSA" localSheetId="0" hidden="1">{#N/A,#N/A,FALSE,"운반시간"}</definedName>
    <definedName name="FSAFSAFSA" localSheetId="1" hidden="1">{#N/A,#N/A,FALSE,"운반시간"}</definedName>
    <definedName name="FSAFSAFSA" hidden="1">{#N/A,#N/A,FALSE,"운반시간"}</definedName>
    <definedName name="FSDFASDF" localSheetId="0" hidden="1">{#N/A,#N/A,FALSE,"배수1"}</definedName>
    <definedName name="FSDFASDF" localSheetId="1" hidden="1">{#N/A,#N/A,FALSE,"배수1"}</definedName>
    <definedName name="FSDFASDF" hidden="1">{#N/A,#N/A,FALSE,"배수1"}</definedName>
    <definedName name="FSDSAFSA" localSheetId="0" hidden="1">{#N/A,#N/A,FALSE,"2~8번"}</definedName>
    <definedName name="FSDSAFSA" localSheetId="1" hidden="1">{#N/A,#N/A,FALSE,"2~8번"}</definedName>
    <definedName name="FSDSAFSA" hidden="1">{#N/A,#N/A,FALSE,"2~8번"}</definedName>
    <definedName name="FULL" localSheetId="0" hidden="1">[3]경비2내역!#REF!</definedName>
    <definedName name="FULL" localSheetId="1" hidden="1">[3]경비2내역!#REF!</definedName>
    <definedName name="FULL" hidden="1">[3]경비2내역!#REF!</definedName>
    <definedName name="GFGFHGFHF" localSheetId="0" hidden="1">{#N/A,#N/A,FALSE,"토공2"}</definedName>
    <definedName name="GFGFHGFHF" localSheetId="1" hidden="1">{#N/A,#N/A,FALSE,"토공2"}</definedName>
    <definedName name="GFGFHGFHF" hidden="1">{#N/A,#N/A,FALSE,"토공2"}</definedName>
    <definedName name="gfhgh" localSheetId="0" hidden="1">{#N/A,#N/A,FALSE,"배수2"}</definedName>
    <definedName name="gfhgh" localSheetId="1" hidden="1">{#N/A,#N/A,FALSE,"배수2"}</definedName>
    <definedName name="gfhgh" hidden="1">{#N/A,#N/A,FALSE,"배수2"}</definedName>
    <definedName name="GFHJ" localSheetId="0" hidden="1">{#N/A,#N/A,FALSE,"단가표지"}</definedName>
    <definedName name="GFHJ" localSheetId="1" hidden="1">{#N/A,#N/A,FALSE,"단가표지"}</definedName>
    <definedName name="GFHJ" hidden="1">{#N/A,#N/A,FALSE,"단가표지"}</definedName>
    <definedName name="GFJGFJGH" localSheetId="0" hidden="1">{#N/A,#N/A,FALSE,"2~8번"}</definedName>
    <definedName name="GFJGFJGH" localSheetId="1" hidden="1">{#N/A,#N/A,FALSE,"2~8번"}</definedName>
    <definedName name="GFJGFJGH" hidden="1">{#N/A,#N/A,FALSE,"2~8번"}</definedName>
    <definedName name="GFJGFJRRJGH" localSheetId="0" hidden="1">{#N/A,#N/A,FALSE,"배수1"}</definedName>
    <definedName name="GFJGFJRRJGH" localSheetId="1" hidden="1">{#N/A,#N/A,FALSE,"배수1"}</definedName>
    <definedName name="GFJGFJRRJGH" hidden="1">{#N/A,#N/A,FALSE,"배수1"}</definedName>
    <definedName name="GFJHGFJGF" localSheetId="0" hidden="1">{#N/A,#N/A,FALSE,"혼합골재"}</definedName>
    <definedName name="GFJHGFJGF" localSheetId="1" hidden="1">{#N/A,#N/A,FALSE,"혼합골재"}</definedName>
    <definedName name="GFJHGFJGF" hidden="1">{#N/A,#N/A,FALSE,"혼합골재"}</definedName>
    <definedName name="GFRRJGH" localSheetId="0" hidden="1">{#N/A,#N/A,FALSE,"단가표지"}</definedName>
    <definedName name="GFRRJGH" localSheetId="1" hidden="1">{#N/A,#N/A,FALSE,"단가표지"}</definedName>
    <definedName name="GFRRJGH" hidden="1">{#N/A,#N/A,FALSE,"단가표지"}</definedName>
    <definedName name="ggfhgfshgh" localSheetId="0" hidden="1">{#N/A,#N/A,FALSE,"포장2"}</definedName>
    <definedName name="ggfhgfshgh" localSheetId="1" hidden="1">{#N/A,#N/A,FALSE,"포장2"}</definedName>
    <definedName name="ggfhgfshgh" hidden="1">{#N/A,#N/A,FALSE,"포장2"}</definedName>
    <definedName name="GGG" localSheetId="0" hidden="1">{#N/A,#N/A,FALSE,"속도"}</definedName>
    <definedName name="GGG" localSheetId="1" hidden="1">{#N/A,#N/A,FALSE,"속도"}</definedName>
    <definedName name="GGG" hidden="1">{#N/A,#N/A,FALSE,"속도"}</definedName>
    <definedName name="ggggg" localSheetId="0" hidden="1">{#N/A,#N/A,FALSE,"구조1"}</definedName>
    <definedName name="ggggg" localSheetId="1" hidden="1">{#N/A,#N/A,FALSE,"구조1"}</definedName>
    <definedName name="ggggg" hidden="1">{#N/A,#N/A,FALSE,"구조1"}</definedName>
    <definedName name="ghgfh" localSheetId="0" hidden="1">{#N/A,#N/A,FALSE,"포장2"}</definedName>
    <definedName name="ghgfh" localSheetId="1" hidden="1">{#N/A,#N/A,FALSE,"포장2"}</definedName>
    <definedName name="ghgfh" hidden="1">{#N/A,#N/A,FALSE,"포장2"}</definedName>
    <definedName name="GJFGJFGJ" localSheetId="0" hidden="1">{#N/A,#N/A,FALSE,"골재소요량";#N/A,#N/A,FALSE,"골재소요량"}</definedName>
    <definedName name="GJFGJFGJ" localSheetId="1" hidden="1">{#N/A,#N/A,FALSE,"골재소요량";#N/A,#N/A,FALSE,"골재소요량"}</definedName>
    <definedName name="GJFGJFGJ" hidden="1">{#N/A,#N/A,FALSE,"골재소요량";#N/A,#N/A,FALSE,"골재소요량"}</definedName>
    <definedName name="GJGFJGFHJ" localSheetId="0" hidden="1">{#N/A,#N/A,FALSE,"속도"}</definedName>
    <definedName name="GJGFJGFHJ" localSheetId="1" hidden="1">{#N/A,#N/A,FALSE,"속도"}</definedName>
    <definedName name="GJGFJGFHJ" hidden="1">{#N/A,#N/A,FALSE,"속도"}</definedName>
    <definedName name="GJHGLI" localSheetId="0" hidden="1">{#N/A,#N/A,FALSE,"포장1";#N/A,#N/A,FALSE,"포장1"}</definedName>
    <definedName name="GJHGLI" localSheetId="1" hidden="1">{#N/A,#N/A,FALSE,"포장1";#N/A,#N/A,FALSE,"포장1"}</definedName>
    <definedName name="GJHGLI" hidden="1">{#N/A,#N/A,FALSE,"포장1";#N/A,#N/A,FALSE,"포장1"}</definedName>
    <definedName name="GSDGSRWQR" localSheetId="0" hidden="1">{#N/A,#N/A,FALSE,"속도"}</definedName>
    <definedName name="GSDGSRWQR" localSheetId="1" hidden="1">{#N/A,#N/A,FALSE,"속도"}</definedName>
    <definedName name="GSDGSRWQR" hidden="1">{#N/A,#N/A,FALSE,"속도"}</definedName>
    <definedName name="HDFD" localSheetId="0" hidden="1">{#N/A,#N/A,FALSE,"속도"}</definedName>
    <definedName name="HDFD" localSheetId="1" hidden="1">{#N/A,#N/A,FALSE,"속도"}</definedName>
    <definedName name="HDFD" hidden="1">{#N/A,#N/A,FALSE,"속도"}</definedName>
    <definedName name="hgd" localSheetId="0" hidden="1">{#N/A,#N/A,FALSE,"배수2"}</definedName>
    <definedName name="hgd" localSheetId="1" hidden="1">{#N/A,#N/A,FALSE,"배수2"}</definedName>
    <definedName name="hgd" hidden="1">{#N/A,#N/A,FALSE,"배수2"}</definedName>
    <definedName name="HGDSGJGFJGF" localSheetId="0" hidden="1">{#N/A,#N/A,FALSE,"배수2"}</definedName>
    <definedName name="HGDSGJGFJGF" localSheetId="1" hidden="1">{#N/A,#N/A,FALSE,"배수2"}</definedName>
    <definedName name="HGDSGJGFJGF" hidden="1">{#N/A,#N/A,FALSE,"배수2"}</definedName>
    <definedName name="HGHH" localSheetId="0" hidden="1">{#N/A,#N/A,FALSE,"표지목차"}</definedName>
    <definedName name="HGHH" localSheetId="1" hidden="1">{#N/A,#N/A,FALSE,"표지목차"}</definedName>
    <definedName name="HGHH" hidden="1">{#N/A,#N/A,FALSE,"표지목차"}</definedName>
    <definedName name="HHHHHHHHHHHHHHHHHHHHH" localSheetId="0" hidden="1">{#N/A,#N/A,FALSE,"토공2"}</definedName>
    <definedName name="HHHHHHHHHHHHHHHHHHHHH" localSheetId="1" hidden="1">{#N/A,#N/A,FALSE,"토공2"}</definedName>
    <definedName name="HHHHHHHHHHHHHHHHHHHHH" hidden="1">{#N/A,#N/A,FALSE,"토공2"}</definedName>
    <definedName name="IOIOIOIO" localSheetId="0" hidden="1">{#N/A,#N/A,FALSE,"표지목차"}</definedName>
    <definedName name="IOIOIOIO" localSheetId="1" hidden="1">{#N/A,#N/A,FALSE,"표지목차"}</definedName>
    <definedName name="IOIOIOIO" hidden="1">{#N/A,#N/A,FALSE,"표지목차"}</definedName>
    <definedName name="JDFHERHGFHJ" localSheetId="0" hidden="1">{#N/A,#N/A,FALSE,"포장2"}</definedName>
    <definedName name="JDFHERHGFHJ" localSheetId="1" hidden="1">{#N/A,#N/A,FALSE,"포장2"}</definedName>
    <definedName name="JDFHERHGFHJ" hidden="1">{#N/A,#N/A,FALSE,"포장2"}</definedName>
    <definedName name="JDFHERHGFJFD" localSheetId="0" hidden="1">{#N/A,#N/A,FALSE,"포장1";#N/A,#N/A,FALSE,"포장1"}</definedName>
    <definedName name="JDFHERHGFJFD" localSheetId="1" hidden="1">{#N/A,#N/A,FALSE,"포장1";#N/A,#N/A,FALSE,"포장1"}</definedName>
    <definedName name="JDFHERHGFJFD" hidden="1">{#N/A,#N/A,FALSE,"포장1";#N/A,#N/A,FALSE,"포장1"}</definedName>
    <definedName name="JDFHETHGFJ" localSheetId="0" hidden="1">{#N/A,#N/A,FALSE,"조골재"}</definedName>
    <definedName name="JDFHETHGFJ" localSheetId="1" hidden="1">{#N/A,#N/A,FALSE,"조골재"}</definedName>
    <definedName name="JDFHETHGFJ" hidden="1">{#N/A,#N/A,FALSE,"조골재"}</definedName>
    <definedName name="JDFHFDJDNDHT" localSheetId="0" hidden="1">{#N/A,#N/A,FALSE,"토공2"}</definedName>
    <definedName name="JDFHFDJDNDHT" localSheetId="1" hidden="1">{#N/A,#N/A,FALSE,"토공2"}</definedName>
    <definedName name="JDFHFDJDNDHT" hidden="1">{#N/A,#N/A,FALSE,"토공2"}</definedName>
    <definedName name="JDHDFHERHG" localSheetId="0" hidden="1">{#N/A,#N/A,FALSE,"이정표"}</definedName>
    <definedName name="JDHDFHERHG" localSheetId="1" hidden="1">{#N/A,#N/A,FALSE,"이정표"}</definedName>
    <definedName name="JDHDFHERHG" hidden="1">{#N/A,#N/A,FALSE,"이정표"}</definedName>
    <definedName name="JDHGEHGFGJRTYJHFG" localSheetId="0" hidden="1">{#N/A,#N/A,FALSE,"구조1"}</definedName>
    <definedName name="JDHGEHGFGJRTYJHFG" localSheetId="1" hidden="1">{#N/A,#N/A,FALSE,"구조1"}</definedName>
    <definedName name="JDHGEHGFGJRTYJHFG" hidden="1">{#N/A,#N/A,FALSE,"구조1"}</definedName>
    <definedName name="JKJKJKJK" localSheetId="0" hidden="1">{#N/A,#N/A,FALSE,"포장1";#N/A,#N/A,FALSE,"포장1"}</definedName>
    <definedName name="JKJKJKJK" localSheetId="1" hidden="1">{#N/A,#N/A,FALSE,"포장1";#N/A,#N/A,FALSE,"포장1"}</definedName>
    <definedName name="JKJKJKJK" hidden="1">{#N/A,#N/A,FALSE,"포장1";#N/A,#N/A,FALSE,"포장1"}</definedName>
    <definedName name="KFGHYH" localSheetId="0" hidden="1">{#N/A,#N/A,FALSE,"혼합골재"}</definedName>
    <definedName name="KFGHYH" localSheetId="1" hidden="1">{#N/A,#N/A,FALSE,"혼합골재"}</definedName>
    <definedName name="KFGHYH" hidden="1">{#N/A,#N/A,FALSE,"혼합골재"}</definedName>
    <definedName name="KFGJGFJGHGRJGH" localSheetId="0" hidden="1">{#N/A,#N/A,FALSE,"부대1"}</definedName>
    <definedName name="KFGJGFJGHGRJGH" localSheetId="1" hidden="1">{#N/A,#N/A,FALSE,"부대1"}</definedName>
    <definedName name="KFGJGFJGHGRJGH" hidden="1">{#N/A,#N/A,FALSE,"부대1"}</definedName>
    <definedName name="KFGJREYDFHFD" localSheetId="0" hidden="1">{#N/A,#N/A,FALSE,"속도"}</definedName>
    <definedName name="KFGJREYDFHFD" localSheetId="1" hidden="1">{#N/A,#N/A,FALSE,"속도"}</definedName>
    <definedName name="KFGJREYDFHFD" hidden="1">{#N/A,#N/A,FALSE,"속도"}</definedName>
    <definedName name="KGFJHGJGH" localSheetId="0" hidden="1">{#N/A,#N/A,FALSE,"2~8번"}</definedName>
    <definedName name="KGFJHGJGH" localSheetId="1" hidden="1">{#N/A,#N/A,FALSE,"2~8번"}</definedName>
    <definedName name="KGFJHGJGH" hidden="1">{#N/A,#N/A,FALSE,"2~8번"}</definedName>
    <definedName name="khl" localSheetId="0" hidden="1">{#N/A,#N/A,FALSE,"2~8번"}</definedName>
    <definedName name="khl" localSheetId="1" hidden="1">{#N/A,#N/A,FALSE,"2~8번"}</definedName>
    <definedName name="khl" hidden="1">{#N/A,#N/A,FALSE,"2~8번"}</definedName>
    <definedName name="KJGHJG" localSheetId="0" hidden="1">{#N/A,#N/A,FALSE,"배수2"}</definedName>
    <definedName name="KJGHJG" localSheetId="1" hidden="1">{#N/A,#N/A,FALSE,"배수2"}</definedName>
    <definedName name="KJGHJG" hidden="1">{#N/A,#N/A,FALSE,"배수2"}</definedName>
    <definedName name="KK" localSheetId="0" hidden="1">{#N/A,#N/A,FALSE,"포장2"}</definedName>
    <definedName name="KK" localSheetId="1" hidden="1">{#N/A,#N/A,FALSE,"포장2"}</definedName>
    <definedName name="KK" hidden="1">{#N/A,#N/A,FALSE,"포장2"}</definedName>
    <definedName name="KLLKLKLK" localSheetId="0" hidden="1">{#N/A,#N/A,FALSE,"포장2"}</definedName>
    <definedName name="KLLKLKLK" localSheetId="1" hidden="1">{#N/A,#N/A,FALSE,"포장2"}</definedName>
    <definedName name="KLLKLKLK" hidden="1">{#N/A,#N/A,FALSE,"포장2"}</definedName>
    <definedName name="mm" localSheetId="0" hidden="1">{#N/A,#N/A,TRUE,"토적및재료집계";#N/A,#N/A,TRUE,"토적및재료집계";#N/A,#N/A,TRUE,"단위량"}</definedName>
    <definedName name="mm" localSheetId="1" hidden="1">{#N/A,#N/A,TRUE,"토적및재료집계";#N/A,#N/A,TRUE,"토적및재료집계";#N/A,#N/A,TRUE,"단위량"}</definedName>
    <definedName name="mm" hidden="1">{#N/A,#N/A,TRUE,"토적및재료집계";#N/A,#N/A,TRUE,"토적및재료집계";#N/A,#N/A,TRUE,"단위량"}</definedName>
    <definedName name="mms.ss" localSheetId="0" hidden="1">{#N/A,#N/A,TRUE,"토적및재료집계";#N/A,#N/A,TRUE,"토적및재료집계";#N/A,#N/A,TRUE,"단위량"}</definedName>
    <definedName name="mms.ss" localSheetId="1" hidden="1">{#N/A,#N/A,TRUE,"토적및재료집계";#N/A,#N/A,TRUE,"토적및재료집계";#N/A,#N/A,TRUE,"단위량"}</definedName>
    <definedName name="mms.ss" hidden="1">{#N/A,#N/A,TRUE,"토적및재료집계";#N/A,#N/A,TRUE,"토적및재료집계";#N/A,#N/A,TRUE,"단위량"}</definedName>
    <definedName name="ooo" localSheetId="0" hidden="1">'[4]6PILE  (돌출)'!#REF!</definedName>
    <definedName name="ooo" localSheetId="1" hidden="1">'[4]6PILE  (돌출)'!#REF!</definedName>
    <definedName name="ooo" hidden="1">'[4]6PILE  (돌출)'!#REF!</definedName>
    <definedName name="_xlnm.Print_Area" localSheetId="1">'공사원가계산서 (가로)'!$A$1:$F$35</definedName>
    <definedName name="_xlnm.Print_Area" localSheetId="2">내역서!$A$1:$BG$227</definedName>
    <definedName name="_xlnm.Print_Titles" localSheetId="2">내역서!$1:$3</definedName>
    <definedName name="QW" localSheetId="0" hidden="1">{#N/A,#N/A,FALSE,"배수2"}</definedName>
    <definedName name="QW" localSheetId="1" hidden="1">{#N/A,#N/A,FALSE,"배수2"}</definedName>
    <definedName name="QW" hidden="1">{#N/A,#N/A,FALSE,"배수2"}</definedName>
    <definedName name="RRR" localSheetId="0" hidden="1">{#N/A,#N/A,FALSE,"포장2"}</definedName>
    <definedName name="RRR" localSheetId="1" hidden="1">{#N/A,#N/A,FALSE,"포장2"}</definedName>
    <definedName name="RRR" hidden="1">{#N/A,#N/A,FALSE,"포장2"}</definedName>
    <definedName name="SAFSAFSAD" localSheetId="0" hidden="1">{#N/A,#N/A,FALSE,"속도"}</definedName>
    <definedName name="SAFSAFSAD" localSheetId="1" hidden="1">{#N/A,#N/A,FALSE,"속도"}</definedName>
    <definedName name="SAFSAFSAD" hidden="1">{#N/A,#N/A,FALSE,"속도"}</definedName>
    <definedName name="sd" localSheetId="0" hidden="1">#REF!</definedName>
    <definedName name="sd" localSheetId="1" hidden="1">#REF!</definedName>
    <definedName name="sd" hidden="1">#REF!</definedName>
    <definedName name="SDCFG\" localSheetId="0" hidden="1">{#N/A,#N/A,FALSE,"운반시간"}</definedName>
    <definedName name="SDCFG\" localSheetId="1" hidden="1">{#N/A,#N/A,FALSE,"운반시간"}</definedName>
    <definedName name="SDCFG\" hidden="1">{#N/A,#N/A,FALSE,"운반시간"}</definedName>
    <definedName name="SDDFD" localSheetId="0" hidden="1">{#N/A,#N/A,FALSE,"배수1"}</definedName>
    <definedName name="SDDFD" localSheetId="1" hidden="1">{#N/A,#N/A,FALSE,"배수1"}</definedName>
    <definedName name="SDDFD" hidden="1">{#N/A,#N/A,FALSE,"배수1"}</definedName>
    <definedName name="SDF" localSheetId="0" hidden="1">{#N/A,#N/A,FALSE,"혼합골재"}</definedName>
    <definedName name="SDF" localSheetId="1" hidden="1">{#N/A,#N/A,FALSE,"혼합골재"}</definedName>
    <definedName name="SDF" hidden="1">{#N/A,#N/A,FALSE,"혼합골재"}</definedName>
    <definedName name="SDFDFD" localSheetId="0" hidden="1">{#N/A,#N/A,FALSE,"운반시간"}</definedName>
    <definedName name="SDFDFD" localSheetId="1" hidden="1">{#N/A,#N/A,FALSE,"운반시간"}</definedName>
    <definedName name="SDFDFD" hidden="1">{#N/A,#N/A,FALSE,"운반시간"}</definedName>
    <definedName name="SDFGFH" localSheetId="0" hidden="1">{#N/A,#N/A,FALSE,"부대2"}</definedName>
    <definedName name="SDFGFH" localSheetId="1" hidden="1">{#N/A,#N/A,FALSE,"부대2"}</definedName>
    <definedName name="SDFGFH" hidden="1">{#N/A,#N/A,FALSE,"부대2"}</definedName>
    <definedName name="SDFSAFSADFS" localSheetId="0" hidden="1">{#N/A,#N/A,FALSE,"혼합골재"}</definedName>
    <definedName name="SDFSAFSADFS" localSheetId="1" hidden="1">{#N/A,#N/A,FALSE,"혼합골재"}</definedName>
    <definedName name="SDFSAFSADFS" hidden="1">{#N/A,#N/A,FALSE,"혼합골재"}</definedName>
    <definedName name="SDGSDFHFDJDG" localSheetId="0" hidden="1">{#N/A,#N/A,FALSE,"속도"}</definedName>
    <definedName name="SDGSDFHFDJDG" localSheetId="1" hidden="1">{#N/A,#N/A,FALSE,"속도"}</definedName>
    <definedName name="SDGSDFHFDJDG" hidden="1">{#N/A,#N/A,FALSE,"속도"}</definedName>
    <definedName name="SDGSDGDHDFHGF" localSheetId="0" hidden="1">{#N/A,#N/A,FALSE,"운반시간"}</definedName>
    <definedName name="SDGSDGDHDFHGF" localSheetId="1" hidden="1">{#N/A,#N/A,FALSE,"운반시간"}</definedName>
    <definedName name="SDGSDGDHDFHGF" hidden="1">{#N/A,#N/A,FALSE,"운반시간"}</definedName>
    <definedName name="sdsda" localSheetId="0" hidden="1">{#N/A,#N/A,TRUE,"토적및재료집계";#N/A,#N/A,TRUE,"토적및재료집계";#N/A,#N/A,TRUE,"단위량"}</definedName>
    <definedName name="sdsda" localSheetId="1" hidden="1">{#N/A,#N/A,TRUE,"토적및재료집계";#N/A,#N/A,TRUE,"토적및재료집계";#N/A,#N/A,TRUE,"단위량"}</definedName>
    <definedName name="sdsda" hidden="1">{#N/A,#N/A,TRUE,"토적및재료집계";#N/A,#N/A,TRUE,"토적및재료집계";#N/A,#N/A,TRUE,"단위량"}</definedName>
    <definedName name="sdsdddd" localSheetId="0" hidden="1">{#N/A,#N/A,FALSE,"토공2"}</definedName>
    <definedName name="sdsdddd" localSheetId="1" hidden="1">{#N/A,#N/A,FALSE,"토공2"}</definedName>
    <definedName name="sdsdddd" hidden="1">{#N/A,#N/A,FALSE,"토공2"}</definedName>
    <definedName name="sfggf" localSheetId="0" hidden="1">{#N/A,#N/A,FALSE,"배수1"}</definedName>
    <definedName name="sfggf" localSheetId="1" hidden="1">{#N/A,#N/A,FALSE,"배수1"}</definedName>
    <definedName name="sfggf" hidden="1">{#N/A,#N/A,FALSE,"배수1"}</definedName>
    <definedName name="sss" localSheetId="0" hidden="1">{#N/A,#N/A,FALSE,"전력간선"}</definedName>
    <definedName name="sss" localSheetId="1" hidden="1">{#N/A,#N/A,FALSE,"전력간선"}</definedName>
    <definedName name="sss" hidden="1">{#N/A,#N/A,FALSE,"전력간선"}</definedName>
    <definedName name="sssss" localSheetId="0" hidden="1">{#N/A,#N/A,FALSE,"운반시간"}</definedName>
    <definedName name="sssss" localSheetId="1" hidden="1">{#N/A,#N/A,FALSE,"운반시간"}</definedName>
    <definedName name="sssss" hidden="1">{#N/A,#N/A,FALSE,"운반시간"}</definedName>
    <definedName name="TEWGDSGVDSFGVDSVGSD" localSheetId="0" hidden="1">{#N/A,#N/A,FALSE,"운반시간"}</definedName>
    <definedName name="TEWGDSGVDSFGVDSVGSD" localSheetId="1" hidden="1">{#N/A,#N/A,FALSE,"운반시간"}</definedName>
    <definedName name="TEWGDSGVDSFGVDSVGSD" hidden="1">{#N/A,#N/A,FALSE,"운반시간"}</definedName>
    <definedName name="TYHFDGFD" localSheetId="0" hidden="1">{#N/A,#N/A,FALSE,"배수2"}</definedName>
    <definedName name="TYHFDGFD" localSheetId="1" hidden="1">{#N/A,#N/A,FALSE,"배수2"}</definedName>
    <definedName name="TYHFDGFD" hidden="1">{#N/A,#N/A,FALSE,"배수2"}</definedName>
    <definedName name="wrb.sda" localSheetId="0" hidden="1">{#N/A,#N/A,TRUE,"토적및재료집계";#N/A,#N/A,TRUE,"토적및재료집계";#N/A,#N/A,TRUE,"단위량"}</definedName>
    <definedName name="wrb.sda" localSheetId="1" hidden="1">{#N/A,#N/A,TRUE,"토적및재료집계";#N/A,#N/A,TRUE,"토적및재료집계";#N/A,#N/A,TRUE,"단위량"}</definedName>
    <definedName name="wrb.sda" hidden="1">{#N/A,#N/A,TRUE,"토적및재료집계";#N/A,#N/A,TRUE,"토적및재료집계";#N/A,#N/A,TRUE,"단위량"}</definedName>
    <definedName name="wrn.2번." localSheetId="0" hidden="1">{#N/A,#N/A,FALSE,"2~8번"}</definedName>
    <definedName name="wrn.2번." localSheetId="1" hidden="1">{#N/A,#N/A,FALSE,"2~8번"}</definedName>
    <definedName name="wrn.2번." hidden="1">{#N/A,#N/A,FALSE,"2~8번"}</definedName>
    <definedName name="wrn.골재소요량." localSheetId="0" hidden="1">{#N/A,#N/A,FALSE,"골재소요량";#N/A,#N/A,FALSE,"골재소요량"}</definedName>
    <definedName name="wrn.골재소요량." localSheetId="1" hidden="1">{#N/A,#N/A,FALSE,"골재소요량";#N/A,#N/A,FALSE,"골재소요량"}</definedName>
    <definedName name="wrn.골재소요량." hidden="1">{#N/A,#N/A,FALSE,"골재소요량";#N/A,#N/A,FALSE,"골재소요량"}</definedName>
    <definedName name="wrn.교각." localSheetId="0" hidden="1">{#N/A,#N/A,FALSE,"1";#N/A,#N/A,FALSE,"2";#N/A,#N/A,FALSE,"3";#N/A,#N/A,FALSE,"4";#N/A,#N/A,FALSE,"5";#N/A,#N/A,FALSE,"6";#N/A,#N/A,FALSE,"7"}</definedName>
    <definedName name="wrn.교각." localSheetId="1" hidden="1">{#N/A,#N/A,FALSE,"1";#N/A,#N/A,FALSE,"2";#N/A,#N/A,FALSE,"3";#N/A,#N/A,FALSE,"4";#N/A,#N/A,FALSE,"5";#N/A,#N/A,FALSE,"6";#N/A,#N/A,FALSE,"7"}</definedName>
    <definedName name="wrn.교각." hidden="1">{#N/A,#N/A,FALSE,"1";#N/A,#N/A,FALSE,"2";#N/A,#N/A,FALSE,"3";#N/A,#N/A,FALSE,"4";#N/A,#N/A,FALSE,"5";#N/A,#N/A,FALSE,"6";#N/A,#N/A,FALSE,"7"}</definedName>
    <definedName name="wrn.교대." localSheetId="0" hidden="1">{#N/A,#N/A,FALSE,"type1";#N/A,#N/A,FALSE,"지지력";#N/A,#N/A,FALSE,"PILE계산";#N/A,#N/A,FALSE,"PILE ";#N/A,#N/A,FALSE,"철근량";#N/A,#N/A,FALSE,"균열검토";#N/A,#N/A,FALSE,"날개벽";#N/A,#N/A,FALSE,"주철근조립도";#N/A,#N/A,FALSE,"교좌"}</definedName>
    <definedName name="wrn.교대." localSheetId="1" hidden="1">{#N/A,#N/A,FALSE,"type1";#N/A,#N/A,FALSE,"지지력";#N/A,#N/A,FALSE,"PILE계산";#N/A,#N/A,FALSE,"PILE ";#N/A,#N/A,FALSE,"철근량";#N/A,#N/A,FALSE,"균열검토";#N/A,#N/A,FALSE,"날개벽";#N/A,#N/A,FALSE,"주철근조립도";#N/A,#N/A,FALSE,"교좌"}</definedName>
    <definedName name="wrn.교대." hidden="1">{#N/A,#N/A,FALSE,"type1";#N/A,#N/A,FALSE,"지지력";#N/A,#N/A,FALSE,"PILE계산";#N/A,#N/A,FALSE,"PILE ";#N/A,#N/A,FALSE,"철근량";#N/A,#N/A,FALSE,"균열검토";#N/A,#N/A,FALSE,"날개벽";#N/A,#N/A,FALSE,"주철근조립도";#N/A,#N/A,FALSE,"교좌"}</definedName>
    <definedName name="wrn.교육청." localSheetId="0" hidden="1">{#N/A,#N/A,FALSE,"전력간선"}</definedName>
    <definedName name="wrn.교육청." localSheetId="1" hidden="1">{#N/A,#N/A,FALSE,"전력간선"}</definedName>
    <definedName name="wrn.교육청." hidden="1">{#N/A,#N/A,FALSE,"전력간선"}</definedName>
    <definedName name="wrn.구조2." localSheetId="0" hidden="1">{#N/A,#N/A,FALSE,"구조2"}</definedName>
    <definedName name="wrn.구조2." localSheetId="1" hidden="1">{#N/A,#N/A,FALSE,"구조2"}</definedName>
    <definedName name="wrn.구조2." hidden="1">{#N/A,#N/A,FALSE,"구조2"}</definedName>
    <definedName name="wrn.단가표지." localSheetId="0" hidden="1">{#N/A,#N/A,FALSE,"단가표지"}</definedName>
    <definedName name="wrn.단가표지." localSheetId="1" hidden="1">{#N/A,#N/A,FALSE,"단가표지"}</definedName>
    <definedName name="wrn.단가표지." hidden="1">{#N/A,#N/A,FALSE,"단가표지"}</definedName>
    <definedName name="wrn.배수1." localSheetId="0" hidden="1">{#N/A,#N/A,FALSE,"배수1"}</definedName>
    <definedName name="wrn.배수1." localSheetId="1" hidden="1">{#N/A,#N/A,FALSE,"배수1"}</definedName>
    <definedName name="wrn.배수1." hidden="1">{#N/A,#N/A,FALSE,"배수1"}</definedName>
    <definedName name="wrn.배수2." localSheetId="0" hidden="1">{#N/A,#N/A,FALSE,"배수2"}</definedName>
    <definedName name="wrn.배수2." localSheetId="1" hidden="1">{#N/A,#N/A,FALSE,"배수2"}</definedName>
    <definedName name="wrn.배수2." hidden="1">{#N/A,#N/A,FALSE,"배수2"}</definedName>
    <definedName name="wrn.부대1." localSheetId="0" hidden="1">{#N/A,#N/A,FALSE,"부대1"}</definedName>
    <definedName name="wrn.부대1." localSheetId="1" hidden="1">{#N/A,#N/A,FALSE,"부대1"}</definedName>
    <definedName name="wrn.부대1." hidden="1">{#N/A,#N/A,FALSE,"부대1"}</definedName>
    <definedName name="wrn.부대2." localSheetId="0" hidden="1">{#N/A,#N/A,FALSE,"부대2"}</definedName>
    <definedName name="wrn.부대2." localSheetId="1" hidden="1">{#N/A,#N/A,FALSE,"부대2"}</definedName>
    <definedName name="wrn.부대2." hidden="1">{#N/A,#N/A,FALSE,"부대2"}</definedName>
    <definedName name="wrn.속도." localSheetId="0" hidden="1">{#N/A,#N/A,FALSE,"속도"}</definedName>
    <definedName name="wrn.속도." localSheetId="1" hidden="1">{#N/A,#N/A,FALSE,"속도"}</definedName>
    <definedName name="wrn.속도." hidden="1">{#N/A,#N/A,FALSE,"속도"}</definedName>
    <definedName name="wrn.신용찬." localSheetId="0" hidden="1">{#N/A,#N/A,TRUE,"토적및재료집계";#N/A,#N/A,TRUE,"토적및재료집계";#N/A,#N/A,TRUE,"단위량"}</definedName>
    <definedName name="wrn.신용찬." localSheetId="1" hidden="1">{#N/A,#N/A,TRUE,"토적및재료집계";#N/A,#N/A,TRUE,"토적및재료집계";#N/A,#N/A,TRUE,"단위량"}</definedName>
    <definedName name="wrn.신용찬." hidden="1">{#N/A,#N/A,TRUE,"토적및재료집계";#N/A,#N/A,TRUE,"토적및재료집계";#N/A,#N/A,TRUE,"단위량"}</definedName>
    <definedName name="wrn.운반시간." localSheetId="0" hidden="1">{#N/A,#N/A,FALSE,"운반시간"}</definedName>
    <definedName name="wrn.운반시간." localSheetId="1" hidden="1">{#N/A,#N/A,FALSE,"운반시간"}</definedName>
    <definedName name="wrn.운반시간." hidden="1">{#N/A,#N/A,FALSE,"운반시간"}</definedName>
    <definedName name="wrn.이정표." localSheetId="0" hidden="1">{#N/A,#N/A,FALSE,"이정표"}</definedName>
    <definedName name="wrn.이정표." localSheetId="1" hidden="1">{#N/A,#N/A,FALSE,"이정표"}</definedName>
    <definedName name="wrn.이정표." hidden="1">{#N/A,#N/A,FALSE,"이정표"}</definedName>
    <definedName name="wrn.조골재." localSheetId="0" hidden="1">{#N/A,#N/A,FALSE,"조골재"}</definedName>
    <definedName name="wrn.조골재." localSheetId="1" hidden="1">{#N/A,#N/A,FALSE,"조골재"}</definedName>
    <definedName name="wrn.조골재." hidden="1">{#N/A,#N/A,FALSE,"조골재"}</definedName>
    <definedName name="wrn.토공1." localSheetId="0" hidden="1">{#N/A,#N/A,FALSE,"구조1"}</definedName>
    <definedName name="wrn.토공1." localSheetId="1" hidden="1">{#N/A,#N/A,FALSE,"구조1"}</definedName>
    <definedName name="wrn.토공1." hidden="1">{#N/A,#N/A,FALSE,"구조1"}</definedName>
    <definedName name="wrn.토공2." localSheetId="0" hidden="1">{#N/A,#N/A,FALSE,"토공2"}</definedName>
    <definedName name="wrn.토공2." localSheetId="1" hidden="1">{#N/A,#N/A,FALSE,"토공2"}</definedName>
    <definedName name="wrn.토공2." hidden="1">{#N/A,#N/A,FALSE,"토공2"}</definedName>
    <definedName name="wrn.포장1." localSheetId="0" hidden="1">{#N/A,#N/A,FALSE,"포장1";#N/A,#N/A,FALSE,"포장1"}</definedName>
    <definedName name="wrn.포장1." localSheetId="1" hidden="1">{#N/A,#N/A,FALSE,"포장1";#N/A,#N/A,FALSE,"포장1"}</definedName>
    <definedName name="wrn.포장1." hidden="1">{#N/A,#N/A,FALSE,"포장1";#N/A,#N/A,FALSE,"포장1"}</definedName>
    <definedName name="wrn.포장2." localSheetId="0" hidden="1">{#N/A,#N/A,FALSE,"포장2"}</definedName>
    <definedName name="wrn.포장2." localSheetId="1" hidden="1">{#N/A,#N/A,FALSE,"포장2"}</definedName>
    <definedName name="wrn.포장2." hidden="1">{#N/A,#N/A,FALSE,"포장2"}</definedName>
    <definedName name="wrn.표지목차." localSheetId="0" hidden="1">{#N/A,#N/A,FALSE,"표지목차"}</definedName>
    <definedName name="wrn.표지목차." localSheetId="1" hidden="1">{#N/A,#N/A,FALSE,"표지목차"}</definedName>
    <definedName name="wrn.표지목차." hidden="1">{#N/A,#N/A,FALSE,"표지목차"}</definedName>
    <definedName name="wrn.혼합골재." localSheetId="0" hidden="1">{#N/A,#N/A,FALSE,"혼합골재"}</definedName>
    <definedName name="wrn.혼합골재." localSheetId="1" hidden="1">{#N/A,#N/A,FALSE,"혼합골재"}</definedName>
    <definedName name="wrn.혼합골재." hidden="1">{#N/A,#N/A,FALSE,"혼합골재"}</definedName>
    <definedName name="x" localSheetId="0" hidden="1">{#N/A,#N/A,FALSE,"운반시간"}</definedName>
    <definedName name="x" localSheetId="1" hidden="1">{#N/A,#N/A,FALSE,"운반시간"}</definedName>
    <definedName name="x" hidden="1">{#N/A,#N/A,FALSE,"운반시간"}</definedName>
    <definedName name="xdv" localSheetId="0" hidden="1">#REF!</definedName>
    <definedName name="xdv" localSheetId="1" hidden="1">#REF!</definedName>
    <definedName name="xdv" hidden="1">#REF!</definedName>
    <definedName name="YUYUY" localSheetId="0" hidden="1">{#N/A,#N/A,FALSE,"혼합골재"}</definedName>
    <definedName name="YUYUY" localSheetId="1" hidden="1">{#N/A,#N/A,FALSE,"혼합골재"}</definedName>
    <definedName name="YUYUY" hidden="1">{#N/A,#N/A,FALSE,"혼합골재"}</definedName>
    <definedName name="ㄱㄱ" localSheetId="0" hidden="1">{#N/A,#N/A,FALSE,"배수1"}</definedName>
    <definedName name="ㄱㄱ" localSheetId="1" hidden="1">{#N/A,#N/A,FALSE,"배수1"}</definedName>
    <definedName name="ㄱㄱ" hidden="1">{#N/A,#N/A,FALSE,"배수1"}</definedName>
    <definedName name="간지" localSheetId="0" hidden="1">{#N/A,#N/A,FALSE,"배수1"}</definedName>
    <definedName name="간지" localSheetId="1" hidden="1">{#N/A,#N/A,FALSE,"배수1"}</definedName>
    <definedName name="간지" hidden="1">{#N/A,#N/A,FALSE,"배수1"}</definedName>
    <definedName name="갑비" localSheetId="0" hidden="1">{#N/A,#N/A,FALSE,"전력간선"}</definedName>
    <definedName name="갑비" localSheetId="1" hidden="1">{#N/A,#N/A,FALSE,"전력간선"}</definedName>
    <definedName name="갑비" hidden="1">{#N/A,#N/A,FALSE,"전력간선"}</definedName>
    <definedName name="강재" localSheetId="0" hidden="1">{#N/A,#N/A,FALSE,"배수1"}</definedName>
    <definedName name="강재" localSheetId="1" hidden="1">{#N/A,#N/A,FALSE,"배수1"}</definedName>
    <definedName name="강재" hidden="1">{#N/A,#N/A,FALSE,"배수1"}</definedName>
    <definedName name="건축" localSheetId="0" hidden="1">{#N/A,#N/A,TRUE,"토적및재료집계";#N/A,#N/A,TRUE,"토적및재료집계";#N/A,#N/A,TRUE,"단위량"}</definedName>
    <definedName name="건축" localSheetId="1" hidden="1">{#N/A,#N/A,TRUE,"토적및재료집계";#N/A,#N/A,TRUE,"토적및재료집계";#N/A,#N/A,TRUE,"단위량"}</definedName>
    <definedName name="건축" hidden="1">{#N/A,#N/A,TRUE,"토적및재료집계";#N/A,#N/A,TRUE,"토적및재료집계";#N/A,#N/A,TRUE,"단위량"}</definedName>
    <definedName name="건축1" localSheetId="0" hidden="1">{#N/A,#N/A,TRUE,"토적및재료집계";#N/A,#N/A,TRUE,"토적및재료집계";#N/A,#N/A,TRUE,"단위량"}</definedName>
    <definedName name="건축1" localSheetId="1" hidden="1">{#N/A,#N/A,TRUE,"토적및재료집계";#N/A,#N/A,TRUE,"토적및재료집계";#N/A,#N/A,TRUE,"단위량"}</definedName>
    <definedName name="건축1" hidden="1">{#N/A,#N/A,TRUE,"토적및재료집계";#N/A,#N/A,TRUE,"토적및재료집계";#N/A,#N/A,TRUE,"단위량"}</definedName>
    <definedName name="것" localSheetId="0" hidden="1">{#N/A,#N/A,FALSE,"골재소요량";#N/A,#N/A,FALSE,"골재소요량"}</definedName>
    <definedName name="것" localSheetId="1" hidden="1">{#N/A,#N/A,FALSE,"골재소요량";#N/A,#N/A,FALSE,"골재소요량"}</definedName>
    <definedName name="것" hidden="1">{#N/A,#N/A,FALSE,"골재소요량";#N/A,#N/A,FALSE,"골재소요량"}</definedName>
    <definedName name="공사원가계산서" localSheetId="0" hidden="1">{#N/A,#N/A,TRUE,"토적및재료집계";#N/A,#N/A,TRUE,"토적및재료집계";#N/A,#N/A,TRUE,"단위량"}</definedName>
    <definedName name="공사원가계산서" localSheetId="1" hidden="1">{#N/A,#N/A,TRUE,"토적및재료집계";#N/A,#N/A,TRUE,"토적및재료집계";#N/A,#N/A,TRUE,"단위량"}</definedName>
    <definedName name="공사원가계산서" hidden="1">{#N/A,#N/A,TRUE,"토적및재료집계";#N/A,#N/A,TRUE,"토적및재료집계";#N/A,#N/A,TRUE,"단위량"}</definedName>
    <definedName name="공종간지" localSheetId="0" hidden="1">[5]수량집계!#REF!</definedName>
    <definedName name="공종간지" localSheetId="1" hidden="1">[5]수량집계!#REF!</definedName>
    <definedName name="공종간지" hidden="1">[5]수량집계!#REF!</definedName>
    <definedName name="교대" localSheetId="0" hidden="1">{#N/A,#N/A,FALSE,"배수1"}</definedName>
    <definedName name="교대" localSheetId="1" hidden="1">{#N/A,#N/A,FALSE,"배수1"}</definedName>
    <definedName name="교대" hidden="1">{#N/A,#N/A,FALSE,"배수1"}</definedName>
    <definedName name="교대펄근집계" localSheetId="0" hidden="1">{#N/A,#N/A,FALSE,"배수1"}</definedName>
    <definedName name="교대펄근집계" localSheetId="1" hidden="1">{#N/A,#N/A,FALSE,"배수1"}</definedName>
    <definedName name="교대펄근집계" hidden="1">{#N/A,#N/A,FALSE,"배수1"}</definedName>
    <definedName name="기타경비1" localSheetId="0" hidden="1">{#N/A,#N/A,TRUE,"토적및재료집계";#N/A,#N/A,TRUE,"토적및재료집계";#N/A,#N/A,TRUE,"단위량"}</definedName>
    <definedName name="기타경비1" localSheetId="1" hidden="1">{#N/A,#N/A,TRUE,"토적및재료집계";#N/A,#N/A,TRUE,"토적및재료집계";#N/A,#N/A,TRUE,"단위량"}</definedName>
    <definedName name="기타경비1" hidden="1">{#N/A,#N/A,TRUE,"토적및재료집계";#N/A,#N/A,TRUE,"토적및재료집계";#N/A,#N/A,TRUE,"단위량"}</definedName>
    <definedName name="ㄴㄹㄴㄹ" localSheetId="0" hidden="1">{#N/A,#N/A,FALSE,"혼합골재"}</definedName>
    <definedName name="ㄴㄹㄴㄹ" localSheetId="1" hidden="1">{#N/A,#N/A,FALSE,"혼합골재"}</definedName>
    <definedName name="ㄴㄹㄴㄹ" hidden="1">{#N/A,#N/A,FALSE,"혼합골재"}</definedName>
    <definedName name="ㄴㄹㅇㄹㅇ" localSheetId="0" hidden="1">{#N/A,#N/A,FALSE,"2~8번"}</definedName>
    <definedName name="ㄴㄹㅇㄹㅇ" localSheetId="1" hidden="1">{#N/A,#N/A,FALSE,"2~8번"}</definedName>
    <definedName name="ㄴㄹㅇㄹㅇ" hidden="1">{#N/A,#N/A,FALSE,"2~8번"}</definedName>
    <definedName name="ㄴㅁ" localSheetId="0" hidden="1">{#N/A,#N/A,TRUE,"토적및재료집계";#N/A,#N/A,TRUE,"토적및재료집계";#N/A,#N/A,TRUE,"단위량"}</definedName>
    <definedName name="ㄴㅁ" localSheetId="1" hidden="1">{#N/A,#N/A,TRUE,"토적및재료집계";#N/A,#N/A,TRUE,"토적및재료집계";#N/A,#N/A,TRUE,"단위량"}</definedName>
    <definedName name="ㄴㅁ" hidden="1">{#N/A,#N/A,TRUE,"토적및재료집계";#N/A,#N/A,TRUE,"토적및재료집계";#N/A,#N/A,TRUE,"단위량"}</definedName>
    <definedName name="ㄴㅇㅀ" localSheetId="0" hidden="1">{#N/A,#N/A,FALSE,"토공2"}</definedName>
    <definedName name="ㄴㅇㅀ" localSheetId="1" hidden="1">{#N/A,#N/A,FALSE,"토공2"}</definedName>
    <definedName name="ㄴㅇㅀ" hidden="1">{#N/A,#N/A,FALSE,"토공2"}</definedName>
    <definedName name="ㄴㅇㅁㄴㅇ" localSheetId="0" hidden="1">{#N/A,#N/A,TRUE,"토적및재료집계";#N/A,#N/A,TRUE,"토적및재료집계";#N/A,#N/A,TRUE,"단위량"}</definedName>
    <definedName name="ㄴㅇㅁㄴㅇ" localSheetId="1" hidden="1">{#N/A,#N/A,TRUE,"토적및재료집계";#N/A,#N/A,TRUE,"토적및재료집계";#N/A,#N/A,TRUE,"단위량"}</definedName>
    <definedName name="ㄴㅇㅁㄴㅇ" hidden="1">{#N/A,#N/A,TRUE,"토적및재료집계";#N/A,#N/A,TRUE,"토적및재료집계";#N/A,#N/A,TRUE,"단위량"}</definedName>
    <definedName name="나나" localSheetId="0" hidden="1">{#N/A,#N/A,FALSE,"2~8번"}</definedName>
    <definedName name="나나" localSheetId="1" hidden="1">{#N/A,#N/A,FALSE,"2~8번"}</definedName>
    <definedName name="나나" hidden="1">{#N/A,#N/A,FALSE,"2~8번"}</definedName>
    <definedName name="나나나" localSheetId="0" hidden="1">{#N/A,#N/A,FALSE,"속도"}</definedName>
    <definedName name="나나나" localSheetId="1" hidden="1">{#N/A,#N/A,FALSE,"속도"}</definedName>
    <definedName name="나나나" hidden="1">{#N/A,#N/A,FALSE,"속도"}</definedName>
    <definedName name="나나나나나" localSheetId="0" hidden="1">{#N/A,#N/A,FALSE,"2~8번"}</definedName>
    <definedName name="나나나나나" localSheetId="1" hidden="1">{#N/A,#N/A,FALSE,"2~8번"}</definedName>
    <definedName name="나나나나나" hidden="1">{#N/A,#N/A,FALSE,"2~8번"}</definedName>
    <definedName name="나나나나나나나나" localSheetId="0" hidden="1">{#N/A,#N/A,FALSE,"혼합골재"}</definedName>
    <definedName name="나나나나나나나나" localSheetId="1" hidden="1">{#N/A,#N/A,FALSE,"혼합골재"}</definedName>
    <definedName name="나나나나나나나나" hidden="1">{#N/A,#N/A,FALSE,"혼합골재"}</definedName>
    <definedName name="나나나나나나나나난" localSheetId="0" hidden="1">{#N/A,#N/A,FALSE,"표지목차"}</definedName>
    <definedName name="나나나나나나나나난" localSheetId="1" hidden="1">{#N/A,#N/A,FALSE,"표지목차"}</definedName>
    <definedName name="나나나나나나나나난" hidden="1">{#N/A,#N/A,FALSE,"표지목차"}</definedName>
    <definedName name="나나아" localSheetId="0" hidden="1">{#N/A,#N/A,FALSE,"2~8번"}</definedName>
    <definedName name="나나아" localSheetId="1" hidden="1">{#N/A,#N/A,FALSE,"2~8번"}</definedName>
    <definedName name="나나아" hidden="1">{#N/A,#N/A,FALSE,"2~8번"}</definedName>
    <definedName name="나이로" localSheetId="0" hidden="1">{#N/A,#N/A,FALSE,"속도"}</definedName>
    <definedName name="나이로" localSheetId="1" hidden="1">{#N/A,#N/A,FALSE,"속도"}</definedName>
    <definedName name="나이로" hidden="1">{#N/A,#N/A,FALSE,"속도"}</definedName>
    <definedName name="날개" localSheetId="0" hidden="1">#REF!</definedName>
    <definedName name="날개" localSheetId="1" hidden="1">#REF!</definedName>
    <definedName name="날개" hidden="1">#REF!</definedName>
    <definedName name="날개벽단면검토" localSheetId="0" hidden="1">#REF!</definedName>
    <definedName name="날개벽단면검토" localSheetId="1" hidden="1">#REF!</definedName>
    <definedName name="날개벽단면검토" hidden="1">#REF!</definedName>
    <definedName name="냐" localSheetId="0" hidden="1">{#N/A,#N/A,FALSE,"혼합골재"}</definedName>
    <definedName name="냐" localSheetId="1" hidden="1">{#N/A,#N/A,FALSE,"혼합골재"}</definedName>
    <definedName name="냐" hidden="1">{#N/A,#N/A,FALSE,"혼합골재"}</definedName>
    <definedName name="ㄶ뫃ㄴㅁㄹㄴㅁㄹㄴㅇ" localSheetId="0" hidden="1">{#N/A,#N/A,FALSE,"부대2"}</definedName>
    <definedName name="ㄶ뫃ㄴㅁㄹㄴㅁㄹㄴㅇ" localSheetId="1" hidden="1">{#N/A,#N/A,FALSE,"부대2"}</definedName>
    <definedName name="ㄶ뫃ㄴㅁㄹㄴㅁㄹㄴㅇ" hidden="1">{#N/A,#N/A,FALSE,"부대2"}</definedName>
    <definedName name="되" localSheetId="0" hidden="1">{#N/A,#N/A,FALSE,"운반시간"}</definedName>
    <definedName name="되" localSheetId="1" hidden="1">{#N/A,#N/A,FALSE,"운반시간"}</definedName>
    <definedName name="되" hidden="1">{#N/A,#N/A,FALSE,"운반시간"}</definedName>
    <definedName name="ㅀ" localSheetId="0" hidden="1">{#N/A,#N/A,TRUE,"토적및재료집계";#N/A,#N/A,TRUE,"토적및재료집계";#N/A,#N/A,TRUE,"단위량"}</definedName>
    <definedName name="ㅀ" localSheetId="1" hidden="1">{#N/A,#N/A,TRUE,"토적및재료집계";#N/A,#N/A,TRUE,"토적및재료집계";#N/A,#N/A,TRUE,"단위량"}</definedName>
    <definedName name="ㅀ" hidden="1">{#N/A,#N/A,TRUE,"토적및재료집계";#N/A,#N/A,TRUE,"토적및재료집계";#N/A,#N/A,TRUE,"단위량"}</definedName>
    <definedName name="ㅁㄴㄹㄴㅁㄹㄴㅁㄻㄻㅁㅁㅁㅁ" localSheetId="0" hidden="1">{#N/A,#N/A,FALSE,"혼합골재"}</definedName>
    <definedName name="ㅁㄴㄹㄴㅁㄹㄴㅁㄻㄻㅁㅁㅁㅁ" localSheetId="1" hidden="1">{#N/A,#N/A,FALSE,"혼합골재"}</definedName>
    <definedName name="ㅁㄴㄹㄴㅁㄹㄴㅁㄻㄻㅁㅁㅁㅁ" hidden="1">{#N/A,#N/A,FALSE,"혼합골재"}</definedName>
    <definedName name="ㅁㄴㅇ" localSheetId="0" hidden="1">{#N/A,#N/A,FALSE,"배수1"}</definedName>
    <definedName name="ㅁㄴㅇ" localSheetId="1" hidden="1">{#N/A,#N/A,FALSE,"배수1"}</definedName>
    <definedName name="ㅁㄴㅇ" hidden="1">{#N/A,#N/A,FALSE,"배수1"}</definedName>
    <definedName name="ㅁㄴㅇㄴ" localSheetId="0" hidden="1">{#N/A,#N/A,TRUE,"토적및재료집계";#N/A,#N/A,TRUE,"토적및재료집계";#N/A,#N/A,TRUE,"단위량"}</definedName>
    <definedName name="ㅁㄴㅇㄴ" localSheetId="1" hidden="1">{#N/A,#N/A,TRUE,"토적및재료집계";#N/A,#N/A,TRUE,"토적및재료집계";#N/A,#N/A,TRUE,"단위량"}</definedName>
    <definedName name="ㅁㄴㅇㄴ" hidden="1">{#N/A,#N/A,TRUE,"토적및재료집계";#N/A,#N/A,TRUE,"토적및재료집계";#N/A,#N/A,TRUE,"단위량"}</definedName>
    <definedName name="ㅁㄶㄷㅎㄴㄹㅇㄴ" localSheetId="0" hidden="1">{#N/A,#N/A,FALSE,"배수1"}</definedName>
    <definedName name="ㅁㄶㄷㅎㄴㄹㅇㄴ" localSheetId="1" hidden="1">{#N/A,#N/A,FALSE,"배수1"}</definedName>
    <definedName name="ㅁㄶㄷㅎㄴㄹㅇㄴ" hidden="1">{#N/A,#N/A,FALSE,"배수1"}</definedName>
    <definedName name="ㅁㄹ" localSheetId="0" hidden="1">{#N/A,#N/A,FALSE,"속도"}</definedName>
    <definedName name="ㅁㄹ" localSheetId="1" hidden="1">{#N/A,#N/A,FALSE,"속도"}</definedName>
    <definedName name="ㅁㄹ" hidden="1">{#N/A,#N/A,FALSE,"속도"}</definedName>
    <definedName name="ㅁㄹㄴㄻㄴㄹㄴㅁㄹㄴㅇㄹㄴㅇㄹ" localSheetId="0" hidden="1">{#N/A,#N/A,FALSE,"포장2"}</definedName>
    <definedName name="ㅁㄹㄴㄻㄴㄹㄴㅁㄹㄴㅇㄹㄴㅇㄹ" localSheetId="1" hidden="1">{#N/A,#N/A,FALSE,"포장2"}</definedName>
    <definedName name="ㅁㄹㄴㄻㄴㄹㄴㅁㄹㄴㅇㄹㄴㅇㄹ" hidden="1">{#N/A,#N/A,FALSE,"포장2"}</definedName>
    <definedName name="ㅁㄹㄴㅇㄹㄴㅁㄹ" localSheetId="0" hidden="1">{#N/A,#N/A,FALSE,"포장1";#N/A,#N/A,FALSE,"포장1"}</definedName>
    <definedName name="ㅁㄹㄴㅇㄹㄴㅁㄹ" localSheetId="1" hidden="1">{#N/A,#N/A,FALSE,"포장1";#N/A,#N/A,FALSE,"포장1"}</definedName>
    <definedName name="ㅁㄹㄴㅇㄹㄴㅁㄹ" hidden="1">{#N/A,#N/A,FALSE,"포장1";#N/A,#N/A,FALSE,"포장1"}</definedName>
    <definedName name="ㅁㄹㄴㅇㅁㄻㄹㄴㅁㄹ" localSheetId="0" hidden="1">{#N/A,#N/A,FALSE,"조골재"}</definedName>
    <definedName name="ㅁㄹㄴㅇㅁㄻㄹㄴㅁㄹ" localSheetId="1" hidden="1">{#N/A,#N/A,FALSE,"조골재"}</definedName>
    <definedName name="ㅁㄹㄴㅇㅁㄻㄹㄴㅁㄹ" hidden="1">{#N/A,#N/A,FALSE,"조골재"}</definedName>
    <definedName name="ㅁㄹㄴㅇㅎㄴㄻㄴㄹㄴㅇ" localSheetId="0" hidden="1">{#N/A,#N/A,FALSE,"부대1"}</definedName>
    <definedName name="ㅁㄹㄴㅇㅎㄴㄻㄴㄹㄴㅇ" localSheetId="1" hidden="1">{#N/A,#N/A,FALSE,"부대1"}</definedName>
    <definedName name="ㅁㄹㄴㅇㅎㄴㄻㄴㄹㄴㅇ" hidden="1">{#N/A,#N/A,FALSE,"부대1"}</definedName>
    <definedName name="ㅁㄹㅇㄴㅇㅁㄹㄴㄻㄴ" localSheetId="0" hidden="1">{#N/A,#N/A,FALSE,"이정표"}</definedName>
    <definedName name="ㅁㄹㅇㄴㅇㅁㄹㄴㄻㄴ" localSheetId="1" hidden="1">{#N/A,#N/A,FALSE,"이정표"}</definedName>
    <definedName name="ㅁㄹㅇㄴㅇㅁㄹㄴㄻㄴ" hidden="1">{#N/A,#N/A,FALSE,"이정표"}</definedName>
    <definedName name="ㅁㄹㅇㄹㅇㄴㄹㅇㄹㅇ" localSheetId="0" hidden="1">{#N/A,#N/A,FALSE,"표지목차"}</definedName>
    <definedName name="ㅁㄹㅇㄹㅇㄴㄹㅇㄹㅇ" localSheetId="1" hidden="1">{#N/A,#N/A,FALSE,"표지목차"}</definedName>
    <definedName name="ㅁㄹㅇㄹㅇㄴㄹㅇㄹㅇ" hidden="1">{#N/A,#N/A,FALSE,"표지목차"}</definedName>
    <definedName name="ㅁㄻㅁㅁㅁㄹㄴㅇㄹㅇㄴㄹㅈㄹㄴㅇ" localSheetId="0" hidden="1">{#N/A,#N/A,FALSE,"운반시간"}</definedName>
    <definedName name="ㅁㄻㅁㅁㅁㄹㄴㅇㄹㅇㄴㄹㅈㄹㄴㅇ" localSheetId="1" hidden="1">{#N/A,#N/A,FALSE,"운반시간"}</definedName>
    <definedName name="ㅁㄻㅁㅁㅁㄹㄴㅇㄹㅇㄴㄹㅈㄹㄴㅇ" hidden="1">{#N/A,#N/A,FALSE,"운반시간"}</definedName>
    <definedName name="ㅁㅋㄹㄴㅁㄻㄻㄴㄻ" localSheetId="0" hidden="1">{#N/A,#N/A,FALSE,"구조1"}</definedName>
    <definedName name="ㅁㅋㄹㄴㅁㄻㄻㄴㄻ" localSheetId="1" hidden="1">{#N/A,#N/A,FALSE,"구조1"}</definedName>
    <definedName name="ㅁㅋㄹㄴㅁㄻㄻㄴㄻ" hidden="1">{#N/A,#N/A,FALSE,"구조1"}</definedName>
    <definedName name="ㅁㅎㅎㄴㅁㄹㅈ" localSheetId="0" hidden="1">{#N/A,#N/A,FALSE,"배수2"}</definedName>
    <definedName name="ㅁㅎㅎㄴㅁㄹㅈ" localSheetId="1" hidden="1">{#N/A,#N/A,FALSE,"배수2"}</definedName>
    <definedName name="ㅁㅎㅎㄴㅁㄹㅈ" hidden="1">{#N/A,#N/A,FALSE,"배수2"}</definedName>
    <definedName name="머야" localSheetId="0" hidden="1">{#N/A,#N/A,FALSE,"혼합골재"}</definedName>
    <definedName name="머야" localSheetId="1" hidden="1">{#N/A,#N/A,FALSE,"혼합골재"}</definedName>
    <definedName name="머야" hidden="1">{#N/A,#N/A,FALSE,"혼합골재"}</definedName>
    <definedName name="뭐" localSheetId="0" hidden="1">{#N/A,#N/A,FALSE,"단가표지"}</definedName>
    <definedName name="뭐" localSheetId="1" hidden="1">{#N/A,#N/A,FALSE,"단가표지"}</definedName>
    <definedName name="뭐" hidden="1">{#N/A,#N/A,FALSE,"단가표지"}</definedName>
    <definedName name="뭐야" localSheetId="0" hidden="1">{#N/A,#N/A,FALSE,"속도"}</definedName>
    <definedName name="뭐야" localSheetId="1" hidden="1">{#N/A,#N/A,FALSE,"속도"}</definedName>
    <definedName name="뭐야" hidden="1">{#N/A,#N/A,FALSE,"속도"}</definedName>
    <definedName name="미정" localSheetId="0" hidden="1">{#N/A,#N/A,FALSE,"2~8번"}</definedName>
    <definedName name="미정" localSheetId="1" hidden="1">{#N/A,#N/A,FALSE,"2~8번"}</definedName>
    <definedName name="미정" hidden="1">{#N/A,#N/A,FALSE,"2~8번"}</definedName>
    <definedName name="ㅅㅅ" localSheetId="0" hidden="1">{#N/A,#N/A,TRUE,"토적및재료집계";#N/A,#N/A,TRUE,"토적및재료집계";#N/A,#N/A,TRUE,"단위량"}</definedName>
    <definedName name="ㅅㅅ" localSheetId="1" hidden="1">{#N/A,#N/A,TRUE,"토적및재료집계";#N/A,#N/A,TRUE,"토적및재료집계";#N/A,#N/A,TRUE,"단위량"}</definedName>
    <definedName name="ㅅㅅ" hidden="1">{#N/A,#N/A,TRUE,"토적및재료집계";#N/A,#N/A,TRUE,"토적및재료집계";#N/A,#N/A,TRUE,"단위량"}</definedName>
    <definedName name="시멘트" localSheetId="0" hidden="1">{#N/A,#N/A,FALSE,"배수1"}</definedName>
    <definedName name="시멘트" localSheetId="1" hidden="1">{#N/A,#N/A,FALSE,"배수1"}</definedName>
    <definedName name="시멘트" hidden="1">{#N/A,#N/A,FALSE,"배수1"}</definedName>
    <definedName name="ㅇㄴㅇㄴ" localSheetId="0" hidden="1">{#N/A,#N/A,FALSE,"포장2"}</definedName>
    <definedName name="ㅇㄴㅇㄴ" localSheetId="1" hidden="1">{#N/A,#N/A,FALSE,"포장2"}</definedName>
    <definedName name="ㅇㄴㅇㄴ" hidden="1">{#N/A,#N/A,FALSE,"포장2"}</definedName>
    <definedName name="ㅇㄴㅇㅁㅇㅁㅇ" localSheetId="0" hidden="1">{#N/A,#N/A,TRUE,"토적및재료집계";#N/A,#N/A,TRUE,"토적및재료집계";#N/A,#N/A,TRUE,"단위량"}</definedName>
    <definedName name="ㅇㄴㅇㅁㅇㅁㅇ" localSheetId="1" hidden="1">{#N/A,#N/A,TRUE,"토적및재료집계";#N/A,#N/A,TRUE,"토적및재료집계";#N/A,#N/A,TRUE,"단위량"}</definedName>
    <definedName name="ㅇㄴㅇㅁㅇㅁㅇ" hidden="1">{#N/A,#N/A,TRUE,"토적및재료집계";#N/A,#N/A,TRUE,"토적및재료집계";#N/A,#N/A,TRUE,"단위량"}</definedName>
    <definedName name="ㅇㄷㄴㄶㅎ" localSheetId="0" hidden="1">{#N/A,#N/A,FALSE,"골재소요량";#N/A,#N/A,FALSE,"골재소요량"}</definedName>
    <definedName name="ㅇㄷㄴㄶㅎ" localSheetId="1" hidden="1">{#N/A,#N/A,FALSE,"골재소요량";#N/A,#N/A,FALSE,"골재소요량"}</definedName>
    <definedName name="ㅇㄷㄴㄶㅎ" hidden="1">{#N/A,#N/A,FALSE,"골재소요량";#N/A,#N/A,FALSE,"골재소요량"}</definedName>
    <definedName name="ㅇ롤옹롤ㅇ" localSheetId="0" hidden="1">{#N/A,#N/A,FALSE,"운반시간"}</definedName>
    <definedName name="ㅇ롤옹롤ㅇ" localSheetId="1" hidden="1">{#N/A,#N/A,FALSE,"운반시간"}</definedName>
    <definedName name="ㅇ롤옹롤ㅇ" hidden="1">{#N/A,#N/A,FALSE,"운반시간"}</definedName>
    <definedName name="아니야" localSheetId="0" hidden="1">{#N/A,#N/A,FALSE,"표지목차"}</definedName>
    <definedName name="아니야" localSheetId="1" hidden="1">{#N/A,#N/A,FALSE,"표지목차"}</definedName>
    <definedName name="아니야" hidden="1">{#N/A,#N/A,FALSE,"표지목차"}</definedName>
    <definedName name="안" localSheetId="0" hidden="1">{#N/A,#N/A,FALSE,"포장2"}</definedName>
    <definedName name="안" localSheetId="1" hidden="1">{#N/A,#N/A,FALSE,"포장2"}</definedName>
    <definedName name="안" hidden="1">{#N/A,#N/A,FALSE,"포장2"}</definedName>
    <definedName name="야" localSheetId="0" hidden="1">{#N/A,#N/A,FALSE,"배수1"}</definedName>
    <definedName name="야" localSheetId="1" hidden="1">{#N/A,#N/A,FALSE,"배수1"}</definedName>
    <definedName name="야" hidden="1">{#N/A,#N/A,FALSE,"배수1"}</definedName>
    <definedName name="왜" localSheetId="0" hidden="1">{#N/A,#N/A,FALSE,"배수2"}</definedName>
    <definedName name="왜" localSheetId="1" hidden="1">{#N/A,#N/A,FALSE,"배수2"}</definedName>
    <definedName name="왜" hidden="1">{#N/A,#N/A,FALSE,"배수2"}</definedName>
    <definedName name="은" localSheetId="0" hidden="1">{#N/A,#N/A,FALSE,"구조2"}</definedName>
    <definedName name="은" localSheetId="1" hidden="1">{#N/A,#N/A,FALSE,"구조2"}</definedName>
    <definedName name="은" hidden="1">{#N/A,#N/A,FALSE,"구조2"}</definedName>
    <definedName name="이" localSheetId="0" hidden="1">{#N/A,#N/A,FALSE,"2~8번"}</definedName>
    <definedName name="이" localSheetId="1" hidden="1">{#N/A,#N/A,FALSE,"2~8번"}</definedName>
    <definedName name="이" hidden="1">{#N/A,#N/A,FALSE,"2~8번"}</definedName>
    <definedName name="이론" localSheetId="0" hidden="1">{#N/A,#N/A,FALSE,"속도"}</definedName>
    <definedName name="이론" localSheetId="1" hidden="1">{#N/A,#N/A,FALSE,"속도"}</definedName>
    <definedName name="이론" hidden="1">{#N/A,#N/A,FALSE,"속도"}</definedName>
    <definedName name="이정" localSheetId="0" hidden="1">{#N/A,#N/A,FALSE,"2~8번"}</definedName>
    <definedName name="이정" localSheetId="1" hidden="1">{#N/A,#N/A,FALSE,"2~8번"}</definedName>
    <definedName name="이정" hidden="1">{#N/A,#N/A,FALSE,"2~8번"}</definedName>
    <definedName name="ㅈㅈ" localSheetId="0" hidden="1">{#N/A,#N/A,FALSE,"표지목차"}</definedName>
    <definedName name="ㅈㅈ" localSheetId="1" hidden="1">{#N/A,#N/A,FALSE,"표지목차"}</definedName>
    <definedName name="ㅈㅈ" hidden="1">{#N/A,#N/A,FALSE,"표지목차"}</definedName>
    <definedName name="주철근" localSheetId="0" hidden="1">{#N/A,#N/A,FALSE,"1";#N/A,#N/A,FALSE,"2";#N/A,#N/A,FALSE,"3";#N/A,#N/A,FALSE,"4";#N/A,#N/A,FALSE,"5";#N/A,#N/A,FALSE,"6";#N/A,#N/A,FALSE,"7"}</definedName>
    <definedName name="주철근" localSheetId="1" hidden="1">{#N/A,#N/A,FALSE,"1";#N/A,#N/A,FALSE,"2";#N/A,#N/A,FALSE,"3";#N/A,#N/A,FALSE,"4";#N/A,#N/A,FALSE,"5";#N/A,#N/A,FALSE,"6";#N/A,#N/A,FALSE,"7"}</definedName>
    <definedName name="주철근" hidden="1">{#N/A,#N/A,FALSE,"1";#N/A,#N/A,FALSE,"2";#N/A,#N/A,FALSE,"3";#N/A,#N/A,FALSE,"4";#N/A,#N/A,FALSE,"5";#N/A,#N/A,FALSE,"6";#N/A,#N/A,FALSE,"7"}</definedName>
    <definedName name="중추2교대거푸집집계" localSheetId="0" hidden="1">{#N/A,#N/A,FALSE,"배수1"}</definedName>
    <definedName name="중추2교대거푸집집계" localSheetId="1" hidden="1">{#N/A,#N/A,FALSE,"배수1"}</definedName>
    <definedName name="중추2교대거푸집집계" hidden="1">{#N/A,#N/A,FALSE,"배수1"}</definedName>
    <definedName name="직매54P" localSheetId="0" hidden="1">{#N/A,#N/A,TRUE,"토적및재료집계";#N/A,#N/A,TRUE,"토적및재료집계";#N/A,#N/A,TRUE,"단위량"}</definedName>
    <definedName name="직매54P" localSheetId="1" hidden="1">{#N/A,#N/A,TRUE,"토적및재료집계";#N/A,#N/A,TRUE,"토적및재료집계";#N/A,#N/A,TRUE,"단위량"}</definedName>
    <definedName name="직매54P" hidden="1">{#N/A,#N/A,TRUE,"토적및재료집계";#N/A,#N/A,TRUE,"토적및재료집계";#N/A,#N/A,TRUE,"단위량"}</definedName>
    <definedName name="진" localSheetId="0" hidden="1">{#N/A,#N/A,FALSE,"2~8번"}</definedName>
    <definedName name="진" localSheetId="1" hidden="1">{#N/A,#N/A,FALSE,"2~8번"}</definedName>
    <definedName name="진" hidden="1">{#N/A,#N/A,FALSE,"2~8번"}</definedName>
    <definedName name="철근량" localSheetId="0" hidden="1">{#N/A,#N/A,FALSE,"전력간선"}</definedName>
    <definedName name="철근량" localSheetId="1" hidden="1">{#N/A,#N/A,FALSE,"전력간선"}</definedName>
    <definedName name="철근량" hidden="1">{#N/A,#N/A,FALSE,"전력간선"}</definedName>
    <definedName name="케이블간지" localSheetId="0" hidden="1">{#N/A,#N/A,TRUE,"토적및재료집계";#N/A,#N/A,TRUE,"토적및재료집계";#N/A,#N/A,TRUE,"단위량"}</definedName>
    <definedName name="케이블간지" localSheetId="1" hidden="1">{#N/A,#N/A,TRUE,"토적및재료집계";#N/A,#N/A,TRUE,"토적및재료집계";#N/A,#N/A,TRUE,"단위량"}</definedName>
    <definedName name="케이블간지" hidden="1">{#N/A,#N/A,TRUE,"토적및재료집계";#N/A,#N/A,TRUE,"토적및재료집계";#N/A,#N/A,TRUE,"단위량"}</definedName>
    <definedName name="파일" localSheetId="0" hidden="1">#REF!</definedName>
    <definedName name="파일" localSheetId="1" hidden="1">#REF!</definedName>
    <definedName name="파일" hidden="1">#REF!</definedName>
    <definedName name="ㅎㄴㄹㄴㄹㄴㅇ" localSheetId="0" hidden="1">{#N/A,#N/A,FALSE,"토공2"}</definedName>
    <definedName name="ㅎㄴㄹㄴㄹㄴㅇ" localSheetId="1" hidden="1">{#N/A,#N/A,FALSE,"토공2"}</definedName>
    <definedName name="ㅎㄴㄹㄴㄹㄴㅇ" hidden="1">{#N/A,#N/A,FALSE,"토공2"}</definedName>
    <definedName name="ㅎㄴㅁㄴㅇㄹㄴㅇ" localSheetId="0" hidden="1">{#N/A,#N/A,FALSE,"운반시간"}</definedName>
    <definedName name="ㅎㄴㅁㄴㅇㄹㄴㅇ" localSheetId="1" hidden="1">{#N/A,#N/A,FALSE,"운반시간"}</definedName>
    <definedName name="ㅎㄴㅁㄴㅇㄹㄴㅇ" hidden="1">{#N/A,#N/A,FALSE,"운반시간"}</definedName>
    <definedName name="ㅎㄴㅁㄹㄴㅁㄹㄴㅁㄹㄷㄹㄶㄴ" localSheetId="0" hidden="1">{#N/A,#N/A,FALSE,"속도"}</definedName>
    <definedName name="ㅎㄴㅁㄹㄴㅁㄹㄴㅁㄹㄷㄹㄶㄴ" localSheetId="1" hidden="1">{#N/A,#N/A,FALSE,"속도"}</definedName>
    <definedName name="ㅎㄴㅁㄹㄴㅁㄹㄴㅁㄹㄷㄹㄶㄴ" hidden="1">{#N/A,#N/A,FALSE,"속도"}</definedName>
    <definedName name="ㅎㄴㅁㄹㅈㅁㅎ" localSheetId="0" hidden="1">{#N/A,#N/A,FALSE,"단가표지"}</definedName>
    <definedName name="ㅎㄴㅁㄹㅈㅁㅎ" localSheetId="1" hidden="1">{#N/A,#N/A,FALSE,"단가표지"}</definedName>
    <definedName name="ㅎㄴㅁㄹㅈㅁㅎ" hidden="1">{#N/A,#N/A,FALSE,"단가표지"}</definedName>
    <definedName name="ㅎㄶ" localSheetId="0" hidden="1">{#N/A,#N/A,FALSE,"속도"}</definedName>
    <definedName name="ㅎㄶ" localSheetId="1" hidden="1">{#N/A,#N/A,FALSE,"속도"}</definedName>
    <definedName name="ㅎㄶ" hidden="1">{#N/A,#N/A,FALSE,"속도"}</definedName>
    <definedName name="ㅎㅎㄴㅁㅎㄴㅁㅎ" localSheetId="0" hidden="1">{#N/A,#N/A,FALSE,"구조2"}</definedName>
    <definedName name="ㅎㅎㄴㅁㅎㄴㅁㅎ" localSheetId="1" hidden="1">{#N/A,#N/A,FALSE,"구조2"}</definedName>
    <definedName name="ㅎㅎㄴㅁㅎㄴㅁㅎ" hidden="1">{#N/A,#N/A,FALSE,"구조2"}</definedName>
    <definedName name="ㅎㅎ도호" localSheetId="0" hidden="1">{#N/A,#N/A,FALSE,"표지목차"}</definedName>
    <definedName name="ㅎㅎ도호" localSheetId="1" hidden="1">{#N/A,#N/A,FALSE,"표지목차"}</definedName>
    <definedName name="ㅎㅎ도호" hidden="1">{#N/A,#N/A,FALSE,"표지목차"}</definedName>
    <definedName name="ㅎㅎㅎㅎ" localSheetId="0" hidden="1">{#N/A,#N/A,TRUE,"토적및재료집계";#N/A,#N/A,TRUE,"토적및재료집계";#N/A,#N/A,TRUE,"단위량"}</definedName>
    <definedName name="ㅎㅎㅎㅎ" localSheetId="1" hidden="1">{#N/A,#N/A,TRUE,"토적및재료집계";#N/A,#N/A,TRUE,"토적및재료집계";#N/A,#N/A,TRUE,"단위량"}</definedName>
    <definedName name="ㅎㅎㅎㅎ" hidden="1">{#N/A,#N/A,TRUE,"토적및재료집계";#N/A,#N/A,TRUE,"토적및재료집계";#N/A,#N/A,TRUE,"단위량"}</definedName>
    <definedName name="호" localSheetId="0" hidden="1">{#N/A,#N/A,TRUE,"토적및재료집계";#N/A,#N/A,TRUE,"토적및재료집계";#N/A,#N/A,TRUE,"단위량"}</definedName>
    <definedName name="호" localSheetId="1" hidden="1">{#N/A,#N/A,TRUE,"토적및재료집계";#N/A,#N/A,TRUE,"토적및재료집계";#N/A,#N/A,TRUE,"단위량"}</definedName>
    <definedName name="호" hidden="1">{#N/A,#N/A,TRUE,"토적및재료집계";#N/A,#N/A,TRUE,"토적및재료집계";#N/A,#N/A,TRUE,"단위량"}</definedName>
    <definedName name="ㅓㅇ롤ㅇ" localSheetId="0" hidden="1">{#N/A,#N/A,FALSE,"혼합골재"}</definedName>
    <definedName name="ㅓㅇ롤ㅇ" localSheetId="1" hidden="1">{#N/A,#N/A,FALSE,"혼합골재"}</definedName>
    <definedName name="ㅓㅇ롤ㅇ" hidden="1">{#N/A,#N/A,FALSE,"혼합골재"}</definedName>
    <definedName name="ㅔ3" localSheetId="0" hidden="1">{#N/A,#N/A,FALSE,"배수1"}</definedName>
    <definedName name="ㅔ3" localSheetId="1" hidden="1">{#N/A,#N/A,FALSE,"배수1"}</definedName>
    <definedName name="ㅔ3" hidden="1">{#N/A,#N/A,FALSE,"배수1"}</definedName>
    <definedName name="ㅗㅅㄱ" localSheetId="0" hidden="1">{#N/A,#N/A,TRUE,"토적및재료집계";#N/A,#N/A,TRUE,"토적및재료집계";#N/A,#N/A,TRUE,"단위량"}</definedName>
    <definedName name="ㅗㅅㄱ" localSheetId="1" hidden="1">{#N/A,#N/A,TRUE,"토적및재료집계";#N/A,#N/A,TRUE,"토적및재료집계";#N/A,#N/A,TRUE,"단위량"}</definedName>
    <definedName name="ㅗㅅㄱ" hidden="1">{#N/A,#N/A,TRUE,"토적및재료집계";#N/A,#N/A,TRUE,"토적및재료집계";#N/A,#N/A,TRUE,"단위량"}</definedName>
    <definedName name="ㅗㅗㅗ" localSheetId="0" hidden="1">{#N/A,#N/A,TRUE,"토적및재료집계";#N/A,#N/A,TRUE,"토적및재료집계";#N/A,#N/A,TRUE,"단위량"}</definedName>
    <definedName name="ㅗㅗㅗ" localSheetId="1" hidden="1">{#N/A,#N/A,TRUE,"토적및재료집계";#N/A,#N/A,TRUE,"토적및재료집계";#N/A,#N/A,TRUE,"단위량"}</definedName>
    <definedName name="ㅗㅗㅗ" hidden="1">{#N/A,#N/A,TRUE,"토적및재료집계";#N/A,#N/A,TRUE,"토적및재료집계";#N/A,#N/A,TRUE,"단위량"}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70" i="1" l="1"/>
  <c r="C168" i="1"/>
  <c r="C162" i="1"/>
  <c r="C160" i="1"/>
  <c r="C151" i="1"/>
  <c r="C136" i="1"/>
  <c r="C134" i="1"/>
  <c r="C128" i="1"/>
  <c r="C126" i="1"/>
  <c r="C117" i="1"/>
  <c r="C102" i="1"/>
  <c r="C100" i="1"/>
  <c r="C94" i="1"/>
  <c r="C92" i="1"/>
  <c r="C83" i="1"/>
  <c r="C68" i="1"/>
  <c r="C66" i="1"/>
  <c r="C60" i="1"/>
  <c r="C58" i="1"/>
  <c r="C49" i="1"/>
  <c r="B6" i="16"/>
  <c r="AB24" i="1"/>
  <c r="AD24" i="1" s="1"/>
  <c r="D21" i="17" l="1"/>
  <c r="AB181" i="1" l="1"/>
  <c r="AD181" i="1" s="1"/>
  <c r="D20" i="17" l="1"/>
  <c r="AB8" i="1" l="1"/>
  <c r="AD8" i="1" s="1"/>
  <c r="D6" i="17" l="1"/>
  <c r="AB25" i="1"/>
  <c r="AD25" i="1" s="1"/>
  <c r="D8" i="17" l="1"/>
  <c r="AB32" i="1"/>
  <c r="AD32" i="1" s="1"/>
  <c r="AB34" i="1" l="1"/>
  <c r="AD34" i="1" s="1"/>
  <c r="AB36" i="1" l="1"/>
  <c r="AD36" i="1" s="1"/>
  <c r="D27" i="17"/>
  <c r="AB29" i="1"/>
  <c r="AD29" i="1" s="1"/>
  <c r="D17" i="17"/>
  <c r="D25" i="17"/>
  <c r="AB22" i="1"/>
  <c r="AD22" i="1" s="1"/>
  <c r="AB31" i="1"/>
  <c r="AD31" i="1" s="1"/>
  <c r="AB30" i="1"/>
  <c r="AD30" i="1" s="1"/>
  <c r="AB14" i="1"/>
  <c r="AD14" i="1" s="1"/>
  <c r="AB12" i="1"/>
  <c r="AD12" i="1" s="1"/>
  <c r="AB9" i="1"/>
  <c r="AD9" i="1" s="1"/>
  <c r="D9" i="17"/>
  <c r="D18" i="17"/>
  <c r="AB15" i="1"/>
  <c r="AD15" i="1" s="1"/>
  <c r="AB16" i="1"/>
  <c r="AD16" i="1" s="1"/>
  <c r="D19" i="17"/>
  <c r="AF32" i="1" l="1"/>
  <c r="AH32" i="1" s="1"/>
  <c r="D15" i="17"/>
  <c r="D16" i="17"/>
  <c r="AB13" i="1"/>
  <c r="AD13" i="1" s="1"/>
  <c r="AB11" i="1"/>
  <c r="AD11" i="1" s="1"/>
  <c r="AB10" i="1"/>
  <c r="AD10" i="1" s="1"/>
  <c r="AB23" i="1"/>
  <c r="AD23" i="1" s="1"/>
  <c r="D10" i="17"/>
  <c r="AF25" i="1"/>
  <c r="AH25" i="1" s="1"/>
  <c r="D14" i="17"/>
  <c r="D13" i="17"/>
  <c r="D32" i="17"/>
  <c r="AB28" i="1"/>
  <c r="AD28" i="1" s="1"/>
  <c r="D26" i="17"/>
  <c r="AB21" i="1"/>
  <c r="AD21" i="1" s="1"/>
  <c r="D24" i="17"/>
  <c r="D11" i="17" l="1"/>
  <c r="AF34" i="1"/>
  <c r="AH34" i="1" s="1"/>
  <c r="D12" i="17" l="1"/>
  <c r="AB19" i="1"/>
  <c r="AD19" i="1" s="1"/>
  <c r="AB20" i="1"/>
  <c r="AD20" i="1" s="1"/>
  <c r="D23" i="17"/>
  <c r="AF36" i="1"/>
  <c r="AH36" i="1" s="1"/>
  <c r="D22" i="17" l="1"/>
  <c r="AJ25" i="1"/>
  <c r="AL25" i="1" s="1"/>
  <c r="AB26" i="1" l="1"/>
  <c r="AD26" i="1" s="1"/>
  <c r="D30" i="17"/>
  <c r="AB27" i="1"/>
  <c r="AD27" i="1" s="1"/>
  <c r="AJ32" i="1"/>
  <c r="AL32" i="1" s="1"/>
  <c r="D29" i="17"/>
  <c r="AB33" i="1" l="1"/>
  <c r="AD33" i="1" s="1"/>
  <c r="D31" i="17"/>
  <c r="D33" i="17" l="1"/>
  <c r="AJ34" i="1"/>
  <c r="AL34" i="1" s="1"/>
  <c r="AJ36" i="1" l="1"/>
  <c r="AL36" i="1" s="1"/>
  <c r="D34" i="17"/>
  <c r="D35" i="17" s="1"/>
</calcChain>
</file>

<file path=xl/sharedStrings.xml><?xml version="1.0" encoding="utf-8"?>
<sst xmlns="http://schemas.openxmlformats.org/spreadsheetml/2006/main" count="1808" uniqueCount="460">
  <si>
    <t>(재＋직노)×3.15%</t>
  </si>
  <si>
    <t>ZZB110100000</t>
  </si>
  <si>
    <t xml:space="preserve">[] = TOT(50,0,210)_x000D_
</t>
  </si>
  <si>
    <t>직노×19.1%</t>
  </si>
  <si>
    <t xml:space="preserve"> 3.01. 프리캐스트 패널 제작</t>
  </si>
  <si>
    <t>290</t>
  </si>
  <si>
    <t>PC2119</t>
  </si>
  <si>
    <t>LED, 900×1,800, 야간</t>
  </si>
  <si>
    <t>C02</t>
  </si>
  <si>
    <t>PC2360</t>
  </si>
  <si>
    <t>250</t>
  </si>
  <si>
    <t xml:space="preserve">  a. 비닐 깔기</t>
  </si>
  <si>
    <t xml:space="preserve">  a. 비닐 깔기</t>
  </si>
  <si>
    <t xml:space="preserve">  c. 줄눈 설치</t>
  </si>
  <si>
    <t>PC2320</t>
  </si>
  <si>
    <t xml:space="preserve">  c. 아스팔트 표층 포설</t>
  </si>
  <si>
    <t>210</t>
  </si>
  <si>
    <t xml:space="preserve"> 3.04. 프리캐스트 패널 설치</t>
  </si>
  <si>
    <t xml:space="preserve"> 1.09. 건설공사 동영상 편집</t>
  </si>
  <si>
    <t>공급가액×10%</t>
  </si>
  <si>
    <t>7) 연금보험료</t>
  </si>
  <si>
    <t>LA</t>
  </si>
  <si>
    <t>패널</t>
  </si>
  <si>
    <t xml:space="preserve">EQ = int ( ~C12.T~ * ( 7.97 / 100 ) / 1000000 ) * 1000000_x000D_
</t>
  </si>
  <si>
    <t xml:space="preserve"> 2.05. 아스팔트 포장</t>
  </si>
  <si>
    <t>패널</t>
  </si>
  <si>
    <t>공시체 제작</t>
  </si>
  <si>
    <t>140</t>
  </si>
  <si>
    <t>소규모 포설, 야간</t>
  </si>
  <si>
    <t>경    비</t>
  </si>
  <si>
    <t xml:space="preserve">  b. 택코팅 살포 (소규모 할증)</t>
  </si>
  <si>
    <t xml:space="preserve"> 3) 라바콘 설치 및 철거</t>
  </si>
  <si>
    <t xml:space="preserve"> 2.07. 건식 그루빙 (콘크리트)</t>
  </si>
  <si>
    <t xml:space="preserve">  f. 아스팔트 콘크리트</t>
  </si>
  <si>
    <t>16) 임금채권분담금</t>
  </si>
  <si>
    <t>2) 간접노무비</t>
  </si>
  <si>
    <t>직노×11%×50%×1.4</t>
  </si>
  <si>
    <t>ZZB700100000</t>
  </si>
  <si>
    <t>100</t>
  </si>
  <si>
    <t>90</t>
  </si>
  <si>
    <t>노무비×0.09%</t>
  </si>
  <si>
    <t xml:space="preserve"> 1.02. 프리캐스트 패널 운반</t>
  </si>
  <si>
    <t xml:space="preserve">[] = TOT(310,0,320)_x000D_
</t>
  </si>
  <si>
    <t>ZZB300100000</t>
  </si>
  <si>
    <t>순공사비×6.5%</t>
  </si>
  <si>
    <t>50</t>
  </si>
  <si>
    <t xml:space="preserve">LA+ = </t>
  </si>
  <si>
    <t xml:space="preserve"> 13) 줄눈 설치 (주간 환산)</t>
  </si>
  <si>
    <t xml:space="preserve"> 8) 프리캐스트 패널 운반</t>
  </si>
  <si>
    <t>180</t>
  </si>
  <si>
    <t>10</t>
  </si>
  <si>
    <t>내역서</t>
  </si>
  <si>
    <t>PC1310</t>
  </si>
  <si>
    <t>금 액</t>
  </si>
  <si>
    <t xml:space="preserve"> 2) 사인보드 설치 및 철거</t>
  </si>
  <si>
    <t>EQ</t>
  </si>
  <si>
    <t xml:space="preserve">  d. 아스팔트 표층 포설 (소규모 할증)</t>
  </si>
  <si>
    <t>T=5~10cm, 야간</t>
  </si>
  <si>
    <t>3. 동양미래대학.구로성심병원 (시내 방면) 버스정류장</t>
  </si>
  <si>
    <t>3) 산재보험료</t>
  </si>
  <si>
    <t>1) 직접공사비</t>
  </si>
  <si>
    <t xml:space="preserve"> 1) 품질시험 (굳지아니한 콘크리트)</t>
  </si>
  <si>
    <t>공 종 명</t>
  </si>
  <si>
    <t>PC0110</t>
  </si>
  <si>
    <t>C00</t>
  </si>
  <si>
    <t>380×380×700, 야간</t>
  </si>
  <si>
    <t>3.00×6.00, TYPE-C</t>
  </si>
  <si>
    <t>PC0150</t>
  </si>
  <si>
    <t>○ 총공사비</t>
  </si>
  <si>
    <t>건</t>
  </si>
  <si>
    <t xml:space="preserve">  d. 줄눈 설치 (소규모 할증)</t>
  </si>
  <si>
    <t>10) 안전관리비</t>
  </si>
  <si>
    <t xml:space="preserve">EQ = LA(50) * ( 2.3 / 100 )_x000D_
</t>
  </si>
  <si>
    <t>C04</t>
  </si>
  <si>
    <t xml:space="preserve"> 3.08. 중기운반비</t>
  </si>
  <si>
    <t>C04</t>
  </si>
  <si>
    <t xml:space="preserve">EQ = TOT(50) * ( 0.9 / 100 )_x000D_
</t>
  </si>
  <si>
    <t xml:space="preserve"> 2.01. 프리캐스트 패널 제작</t>
  </si>
  <si>
    <t>PC7159</t>
  </si>
  <si>
    <t>GPC0050</t>
  </si>
  <si>
    <t>PC7119</t>
  </si>
  <si>
    <t>PC1519</t>
  </si>
  <si>
    <t xml:space="preserve"> 2.04. 프리캐스트 패널 설치</t>
  </si>
  <si>
    <t>310</t>
  </si>
  <si>
    <t>단 가</t>
  </si>
  <si>
    <t>15) 석면분담금</t>
  </si>
  <si>
    <t>5) 건강보험료</t>
  </si>
  <si>
    <t>S</t>
  </si>
  <si>
    <t>3.20×6.00, TYPE-C</t>
  </si>
  <si>
    <t xml:space="preserve"> 3.06. 신축줄눈</t>
  </si>
  <si>
    <t>25) 이전비</t>
  </si>
  <si>
    <t>4. 동양미래대학.구로성심병원 (시외 방면) 버스정류장</t>
  </si>
  <si>
    <t>PC2149</t>
  </si>
  <si>
    <t>덤프 및 굴착기, 야간</t>
  </si>
  <si>
    <t>G</t>
  </si>
  <si>
    <t>비 고</t>
  </si>
  <si>
    <t xml:space="preserve"> 2.02. 프리캐스트 패널 운반</t>
  </si>
  <si>
    <t xml:space="preserve">EQ = TOT(50) * ( 0.68 / 100 )_x000D_
</t>
  </si>
  <si>
    <t>8) 퇴직공제부금비</t>
  </si>
  <si>
    <t>280</t>
  </si>
  <si>
    <t xml:space="preserve">EQ = TOT(290) * 10 / 100_x000D_
</t>
  </si>
  <si>
    <t>노무비×0.006%</t>
  </si>
  <si>
    <t>C12</t>
  </si>
  <si>
    <t>EA</t>
  </si>
  <si>
    <t xml:space="preserve"> 1.03. 아스팔트 포장 절삭</t>
  </si>
  <si>
    <t>240</t>
  </si>
  <si>
    <t>21) 고용개선지원비 (PS단가)</t>
  </si>
  <si>
    <t xml:space="preserve">  c. 폐기물 소운반 및 상차</t>
  </si>
  <si>
    <t>#78, 표층용</t>
  </si>
  <si>
    <t>M1155009</t>
  </si>
  <si>
    <t>200</t>
  </si>
  <si>
    <t>PC2330</t>
  </si>
  <si>
    <t>MA</t>
  </si>
  <si>
    <t xml:space="preserve">  a. 아스팔트 절삭</t>
  </si>
  <si>
    <t>PC1110</t>
  </si>
  <si>
    <t xml:space="preserve"> 14) 건식 그루빙 (주간 환산)</t>
  </si>
  <si>
    <t>150</t>
  </si>
  <si>
    <t>인력식</t>
  </si>
  <si>
    <t xml:space="preserve">EQ+ = </t>
  </si>
  <si>
    <t>할 증</t>
  </si>
  <si>
    <t xml:space="preserve">[] = TOT(290,0,300)_x000D_
</t>
  </si>
  <si>
    <t>주공사, 1.5일, 야간</t>
  </si>
  <si>
    <t xml:space="preserve"> 3.03. 아스팔트 포장 절삭</t>
  </si>
  <si>
    <t xml:space="preserve"> 21-3) 지원비 (고용장려금)</t>
  </si>
  <si>
    <t>PC1919</t>
  </si>
  <si>
    <t>GS00107</t>
  </si>
  <si>
    <t xml:space="preserve"> 2.09. 건설공사 동영상 편집</t>
  </si>
  <si>
    <t>GS00109</t>
  </si>
  <si>
    <t xml:space="preserve">EQ = LA(50) * ( 4.75 / 100 )_x000D_
</t>
  </si>
  <si>
    <t>110</t>
  </si>
  <si>
    <t>직노×8.345%×20%</t>
  </si>
  <si>
    <t>80</t>
  </si>
  <si>
    <t>OP값</t>
  </si>
  <si>
    <t>PC5419</t>
  </si>
  <si>
    <t xml:space="preserve">LA = LA(50) * ( 19.1 / 100 )_x000D_
</t>
  </si>
  <si>
    <t>2. 구일역, 중앙유통상가 (시외 방면) 버스정류장</t>
  </si>
  <si>
    <t>■ PC패널 공종</t>
  </si>
  <si>
    <t>PC1719</t>
  </si>
  <si>
    <t>40</t>
  </si>
  <si>
    <t>ZZB200100000</t>
  </si>
  <si>
    <t>190</t>
  </si>
  <si>
    <t xml:space="preserve">EQ = ( LA(50) + LA(60) ) * ( 1.01 / 100 )_x000D_
</t>
  </si>
  <si>
    <t>22) 공급가액</t>
  </si>
  <si>
    <t>PC2219</t>
  </si>
  <si>
    <t>단위</t>
  </si>
  <si>
    <t>56100707213</t>
  </si>
  <si>
    <t>직접공사비×0.68%</t>
  </si>
  <si>
    <t>9) 산업안전보건관리비</t>
  </si>
  <si>
    <t>M3</t>
  </si>
  <si>
    <t>M</t>
  </si>
  <si>
    <t>C16</t>
  </si>
  <si>
    <t>M22×450L, 야간</t>
  </si>
  <si>
    <t xml:space="preserve">EQ = ( LA(50) + LA(60) ) * ( 3.56 / 100 )_x000D_
</t>
  </si>
  <si>
    <t xml:space="preserve"> 3.09. 건설공사 동영상 편집</t>
  </si>
  <si>
    <t xml:space="preserve"> 1.04. 프리캐스트 패널 설치</t>
  </si>
  <si>
    <t>TYPE-A∼C</t>
  </si>
  <si>
    <t>ZZB140100000</t>
  </si>
  <si>
    <t xml:space="preserve">LA = </t>
  </si>
  <si>
    <t>초속경, 야간</t>
  </si>
  <si>
    <t>PC1819</t>
  </si>
  <si>
    <t>PC6019</t>
  </si>
  <si>
    <t xml:space="preserve">EQ = LA(50) * ( 3.595 / 100 )_x000D_
</t>
  </si>
  <si>
    <t>패널 2EA / 운반차</t>
  </si>
  <si>
    <t>노 무 비</t>
  </si>
  <si>
    <t>T=0.1mm, 야간</t>
  </si>
  <si>
    <t>3.20×3.00, TYPE-AP</t>
  </si>
  <si>
    <t xml:space="preserve"> 1.01. 프리캐스트 패널 제작</t>
  </si>
  <si>
    <t>C10</t>
  </si>
  <si>
    <t>■ 중앙분리대 및 차선도색</t>
  </si>
  <si>
    <t xml:space="preserve"> 3) 폐기물 운반 및 처리</t>
  </si>
  <si>
    <t>PC1619</t>
  </si>
  <si>
    <t xml:space="preserve">EQ = ( LA(50) + LA(60) ) * ( 0.09 / 100 )_x000D_
</t>
  </si>
  <si>
    <t>PC0140</t>
  </si>
  <si>
    <t>ZZA000200000</t>
  </si>
  <si>
    <t>PC1229</t>
  </si>
  <si>
    <t>5,000×900</t>
  </si>
  <si>
    <t>PC7149</t>
  </si>
  <si>
    <t>규 격</t>
  </si>
  <si>
    <t xml:space="preserve"> 4.08. 중기운반비</t>
  </si>
  <si>
    <t>1. 문래동남성아파트 (시내 방면) 버스정류장</t>
  </si>
  <si>
    <t>C14</t>
  </si>
  <si>
    <t>19) 일반관리비</t>
  </si>
  <si>
    <t xml:space="preserve"> 3.02. 프리캐스트 패널 운반</t>
  </si>
  <si>
    <t>T=0.1mm</t>
  </si>
  <si>
    <t xml:space="preserve"> 1.07. 건식 그루빙 (콘크리트)</t>
  </si>
  <si>
    <t>신축조인트, 야간</t>
  </si>
  <si>
    <t>직노×4.75%</t>
  </si>
  <si>
    <t xml:space="preserve">EQ = EQ(90) * ( 13.14 / 100 )_x000D_
</t>
  </si>
  <si>
    <t xml:space="preserve"> 2.06. 신축줄눈</t>
  </si>
  <si>
    <t>Q = B/2 = 4,000의 잉여값</t>
  </si>
  <si>
    <t>노무비×20%</t>
  </si>
  <si>
    <t>4) 고용보험료</t>
  </si>
  <si>
    <t>300</t>
  </si>
  <si>
    <t>3.00×3.00, TYPE-AP</t>
  </si>
  <si>
    <t>ZZB130100000</t>
  </si>
  <si>
    <t>공종별</t>
  </si>
  <si>
    <t>340</t>
  </si>
  <si>
    <t>콘크리트 압축강도</t>
  </si>
  <si>
    <t>6) 노인장기요양보험료</t>
  </si>
  <si>
    <t xml:space="preserve"> 3) 프리캐스트 패널 제작</t>
  </si>
  <si>
    <t xml:space="preserve"> 3.05. 아스팔트 포장</t>
  </si>
  <si>
    <t>직노×3.595%</t>
  </si>
  <si>
    <t>PC2139</t>
  </si>
  <si>
    <t xml:space="preserve"> 4.01. 프리캐스트 패널 제작</t>
  </si>
  <si>
    <t xml:space="preserve"> 8) 동영상 촬영장비</t>
  </si>
  <si>
    <t>■ 품질관리비</t>
  </si>
  <si>
    <t xml:space="preserve">EQ = </t>
  </si>
  <si>
    <t>PC2340</t>
  </si>
  <si>
    <t>270</t>
  </si>
  <si>
    <t xml:space="preserve">EQ = LA(50) * ( 11 / 100 ) * ( 50 / 10 / 100 )_x000D_
</t>
  </si>
  <si>
    <t>PC1120</t>
  </si>
  <si>
    <t>Q = B/2 = 1,450의 잉여값</t>
  </si>
  <si>
    <t>직접공사비×0.9%</t>
  </si>
  <si>
    <t xml:space="preserve"> 4.04. 프리캐스트 패널 설치</t>
  </si>
  <si>
    <t>230</t>
  </si>
  <si>
    <t>그라우트 압축강도</t>
  </si>
  <si>
    <t>C03</t>
  </si>
  <si>
    <t>볼트 및 철판</t>
  </si>
  <si>
    <t>160</t>
  </si>
  <si>
    <t xml:space="preserve">  a. 프리캐스트 패널 운반</t>
  </si>
  <si>
    <t>수량</t>
  </si>
  <si>
    <t>PC2010</t>
  </si>
  <si>
    <t>120</t>
  </si>
  <si>
    <t>70</t>
  </si>
  <si>
    <t xml:space="preserve"> 2) 프리캐스트 패널 제작</t>
  </si>
  <si>
    <t>PC1729</t>
  </si>
  <si>
    <t xml:space="preserve">  c. 프리캐스트 패널 설치</t>
  </si>
  <si>
    <t>ZZD000100000</t>
  </si>
  <si>
    <t xml:space="preserve">  d.. 그라우트 주입</t>
  </si>
  <si>
    <t>30</t>
  </si>
  <si>
    <t>직노×2.3%</t>
  </si>
  <si>
    <t>T</t>
  </si>
  <si>
    <t xml:space="preserve"> 2) 품질시험 (굳지아니한 콘크리트)</t>
  </si>
  <si>
    <t>종방향, 9×4×51</t>
  </si>
  <si>
    <t xml:space="preserve"> 4.05. 아스팔트 포장</t>
  </si>
  <si>
    <t>PC1410</t>
  </si>
  <si>
    <t xml:space="preserve">EQ = LA(50) * ( 8.345 / 100 ) * ( 20 / 100 )_x000D_
</t>
  </si>
  <si>
    <t>*</t>
  </si>
  <si>
    <t>14) 기타경비</t>
  </si>
  <si>
    <t>회</t>
  </si>
  <si>
    <t xml:space="preserve"> 7) 프리캐스트 패널 운반</t>
  </si>
  <si>
    <t>ZZF000100000</t>
  </si>
  <si>
    <t>PC1829</t>
  </si>
  <si>
    <t>직노×11%×50%×10%</t>
  </si>
  <si>
    <t>PC0130</t>
  </si>
  <si>
    <t>60/60kN, 야간</t>
  </si>
  <si>
    <t xml:space="preserve"> 12) 그라우트 주입 (주간 환산)</t>
  </si>
  <si>
    <t xml:space="preserve">  g. 아스팔트 보강재 설치</t>
  </si>
  <si>
    <t xml:space="preserve"> 1) 표지판 설치 및 철거</t>
  </si>
  <si>
    <t xml:space="preserve"> 4.06. 신축줄눈</t>
  </si>
  <si>
    <t>(재＋노)×5.5%</t>
  </si>
  <si>
    <t>금액계상</t>
  </si>
  <si>
    <t>3.00×6.00, TYPE-A</t>
  </si>
  <si>
    <t>재 료 비</t>
  </si>
  <si>
    <t>24) 도급금액</t>
  </si>
  <si>
    <t xml:space="preserve"> 4) 품질시험 (굳지아니한 콘크리트)</t>
  </si>
  <si>
    <t xml:space="preserve">  b. 높이 조절</t>
  </si>
  <si>
    <t xml:space="preserve"> 1.08. 중기운반비</t>
  </si>
  <si>
    <t>PC1219</t>
  </si>
  <si>
    <t xml:space="preserve">EQ = TOT(220) * ( 6.5 / 100 )_x000D_
</t>
  </si>
  <si>
    <t xml:space="preserve">  b. 프리캐스트 패널 운반</t>
  </si>
  <si>
    <t xml:space="preserve"> 1.06. 신축줄눈</t>
  </si>
  <si>
    <t>PC7139</t>
  </si>
  <si>
    <t>13) 건설기계대여대금지급보증서</t>
  </si>
  <si>
    <t>330</t>
  </si>
  <si>
    <t xml:space="preserve"> 21-2) 지원비 (연금, 건강)</t>
  </si>
  <si>
    <t>종방향, 9×4×51, 야간</t>
  </si>
  <si>
    <t>별도</t>
  </si>
  <si>
    <t>화폐변환</t>
  </si>
  <si>
    <t>■ 폐기물 운반 및 처리</t>
  </si>
  <si>
    <t>C01</t>
  </si>
  <si>
    <t xml:space="preserve">MA+ = </t>
  </si>
  <si>
    <t xml:space="preserve"> 1) 프리캐스트 패널 제작</t>
  </si>
  <si>
    <t>3.20×6.00, TYPE-A</t>
  </si>
  <si>
    <t xml:space="preserve"> 4) 재해예방 기술지도</t>
  </si>
  <si>
    <t xml:space="preserve">EQ = LA(50) * ( 11 / 100 ) * ( 50 / 100 ) * 1.4_x000D_
</t>
  </si>
  <si>
    <t xml:space="preserve">  a. 프리캐스트 패널 제작</t>
  </si>
  <si>
    <t>GS00108</t>
  </si>
  <si>
    <t xml:space="preserve">EQ = ( LA(50) + LA(60) ) * ( 0.006 / 100 )_x000D_
</t>
  </si>
  <si>
    <t xml:space="preserve">[] = TOT(220,0,250)_x000D_
</t>
  </si>
  <si>
    <t>20) 이윤</t>
  </si>
  <si>
    <t>900×1,800, 야간</t>
  </si>
  <si>
    <t>콘크리트 휨강도</t>
  </si>
  <si>
    <t>ZZB800100000</t>
  </si>
  <si>
    <t>PC2129</t>
  </si>
  <si>
    <t>12) 환경보전비</t>
  </si>
  <si>
    <t>크레인 시공, 야간</t>
  </si>
  <si>
    <t xml:space="preserve"> 4.03. 아스팔트 포장 절삭</t>
  </si>
  <si>
    <t>노무비×1.01%</t>
  </si>
  <si>
    <t xml:space="preserve">EQ = ( LA(220) + EQ(220) + EQ(230) - EQ(210) ) * ( 15 / 100 ) - ( 162239 )_x000D_
</t>
  </si>
  <si>
    <t>M2</t>
  </si>
  <si>
    <t>건보×13.14%</t>
  </si>
  <si>
    <t xml:space="preserve"> 5) 교통통제 및 보행안전</t>
  </si>
  <si>
    <t>260</t>
  </si>
  <si>
    <t xml:space="preserve"> 5) 프리캐스트 패널 제작</t>
  </si>
  <si>
    <t xml:space="preserve"> 9) 비닐 깔기 (주간 환산)</t>
  </si>
  <si>
    <t>PC2350</t>
  </si>
  <si>
    <t>18) 순공사원가</t>
  </si>
  <si>
    <t>신축조인트</t>
  </si>
  <si>
    <t>220</t>
  </si>
  <si>
    <t>식</t>
  </si>
  <si>
    <t xml:space="preserve">  a. 줄눈 절단</t>
  </si>
  <si>
    <t xml:space="preserve"> 5) 패널운반 모니터링</t>
  </si>
  <si>
    <t>PC2310</t>
  </si>
  <si>
    <t>C13</t>
  </si>
  <si>
    <t xml:space="preserve">EQ = EQ(50,0,60) * ( 20 / 100 )_x000D_
</t>
  </si>
  <si>
    <t>인력식, 야간</t>
  </si>
  <si>
    <t>ZZB400100000</t>
  </si>
  <si>
    <t>170</t>
  </si>
  <si>
    <t>ZZB130200000</t>
  </si>
  <si>
    <t xml:space="preserve">  e. 아스팔트 운반</t>
  </si>
  <si>
    <t>■ 2026년 중앙버스전용차로 고강성 콘크리트 포장 공사(강서)</t>
  </si>
  <si>
    <t xml:space="preserve">MA = </t>
  </si>
  <si>
    <t>■ 안전관리비</t>
  </si>
  <si>
    <t>130</t>
  </si>
  <si>
    <t>130</t>
  </si>
  <si>
    <t xml:space="preserve">  d. 그라우트 주입</t>
  </si>
  <si>
    <t xml:space="preserve"> 4) 프리캐스트 패널 제작</t>
  </si>
  <si>
    <t>F</t>
  </si>
  <si>
    <t xml:space="preserve">  b. 아스팔트 절삭 (소규모 할증)</t>
  </si>
  <si>
    <t xml:space="preserve">.EQ = ( (MA(50) + LA(50) ) * 3.15 / 100 ) + 0_x000D_
</t>
  </si>
  <si>
    <t>(노＋경＋일관-기술료)×15%</t>
  </si>
  <si>
    <t>60</t>
  </si>
  <si>
    <t>■ 이전비</t>
  </si>
  <si>
    <t xml:space="preserve"> 21-1) 지원비 (주휴수당)</t>
  </si>
  <si>
    <t>TON</t>
  </si>
  <si>
    <t xml:space="preserve"> 4.07. 건식 그루빙 (콘크리트)</t>
  </si>
  <si>
    <t>TYPE-AP</t>
  </si>
  <si>
    <t>20</t>
  </si>
  <si>
    <t xml:space="preserve"> 4.09. 건설공사 동영상 편집</t>
  </si>
  <si>
    <t>ZZB120100000</t>
  </si>
  <si>
    <t>ZZC000100000</t>
  </si>
  <si>
    <t xml:space="preserve">  b. 프리캐스트 패널 제작</t>
  </si>
  <si>
    <t>PC5219</t>
  </si>
  <si>
    <t xml:space="preserve"> 11) 프리캐스트 패널 설치 (주간 환산)</t>
  </si>
  <si>
    <t xml:space="preserve"> 10) 높이 조절 (주간 환산)</t>
  </si>
  <si>
    <t>Q = B/2 = 450의 잉여값</t>
  </si>
  <si>
    <t xml:space="preserve"> 3) 품질시험 (굳지아니한 콘크리트)</t>
  </si>
  <si>
    <t xml:space="preserve"> 1.05. 아스팔트 포장</t>
  </si>
  <si>
    <t>PC0120</t>
  </si>
  <si>
    <t>덤프 15ton, 야간</t>
  </si>
  <si>
    <t xml:space="preserve"> 2) 차선 도색</t>
  </si>
  <si>
    <t xml:space="preserve"> 7) 안전관리원 보험료</t>
  </si>
  <si>
    <t>인</t>
  </si>
  <si>
    <t>PC0160</t>
  </si>
  <si>
    <t xml:space="preserve"> 6) 교통통제 및 보행안전</t>
  </si>
  <si>
    <t xml:space="preserve"> 6) 프리캐스트 패널 제작</t>
  </si>
  <si>
    <t>PC7169</t>
  </si>
  <si>
    <t xml:space="preserve"> 3.07. 건식 그루빙 (콘크리트)</t>
  </si>
  <si>
    <t>노무비×3.56%</t>
  </si>
  <si>
    <t>17) 기술사용료</t>
  </si>
  <si>
    <t>Q = B/2 = 150의 잉여값</t>
  </si>
  <si>
    <t>크레인 시공</t>
  </si>
  <si>
    <t xml:space="preserve"> 2.08. 중기운반비</t>
  </si>
  <si>
    <t xml:space="preserve">EQ = ( MA(50) + LA(50) + LA(60) ) * ( 5.5 / 100 )_x000D_
</t>
  </si>
  <si>
    <t xml:space="preserve">  a. 택코팅 살포</t>
  </si>
  <si>
    <t>23) 부가가치세</t>
  </si>
  <si>
    <t>PC7129</t>
  </si>
  <si>
    <t>부공사, 0.5일, 야간</t>
  </si>
  <si>
    <t xml:space="preserve"> 4.02. 프리캐스트 패널 운반</t>
  </si>
  <si>
    <t>합    계</t>
  </si>
  <si>
    <t xml:space="preserve">  c. 프리캐스트 패널 제작</t>
  </si>
  <si>
    <t xml:space="preserve"> 2.03. 아스팔트 포장 절삭</t>
  </si>
  <si>
    <t>320</t>
  </si>
  <si>
    <t xml:space="preserve">EQ = TOT(260) + TOT(270) + TOT(280)_x000D_
</t>
  </si>
  <si>
    <t xml:space="preserve">MA = MA(10,0,40)_x000D_
LA = LA(10,0,40)_x000D_
EQ = EQ(10,0,40)_x000D_
</t>
  </si>
  <si>
    <t xml:space="preserve"> 4) 현수막 설치 및 철거</t>
  </si>
  <si>
    <t>C11</t>
  </si>
  <si>
    <t>11) 품질관리비</t>
  </si>
  <si>
    <t>초속경</t>
  </si>
  <si>
    <t xml:space="preserve">  b. 줄눈 절단 (소규모 할증)</t>
  </si>
  <si>
    <t>Q = B/2 = 300의 잉여값</t>
  </si>
  <si>
    <t/>
  </si>
  <si>
    <t>과 장</t>
  </si>
  <si>
    <t>심 사</t>
  </si>
  <si>
    <t>설계자</t>
  </si>
  <si>
    <t>결 재</t>
  </si>
  <si>
    <t>2026년    월    일</t>
    <phoneticPr fontId="4" type="noConversion"/>
  </si>
  <si>
    <t xml:space="preserve"> 설          계          서 </t>
  </si>
  <si>
    <t>구         분</t>
  </si>
  <si>
    <t>금                    액</t>
  </si>
  <si>
    <t>총 공 사 비</t>
  </si>
  <si>
    <t>도급비</t>
  </si>
  <si>
    <t>공 급 가 액</t>
  </si>
  <si>
    <t>부가가치세</t>
  </si>
  <si>
    <t>계</t>
  </si>
  <si>
    <t>관   급   비</t>
  </si>
  <si>
    <t>이   전   비</t>
  </si>
  <si>
    <t>공 사 원 가 계 산 서</t>
    <phoneticPr fontId="10" type="noConversion"/>
  </si>
  <si>
    <t xml:space="preserve"> ○ 공사기간 : 착공일로부터 2026년   월   일까지</t>
    <phoneticPr fontId="10" type="noConversion"/>
  </si>
  <si>
    <t>구     분</t>
    <phoneticPr fontId="10" type="noConversion"/>
  </si>
  <si>
    <t>금     액 (원)</t>
    <phoneticPr fontId="10" type="noConversion"/>
  </si>
  <si>
    <t>구 성 비</t>
    <phoneticPr fontId="10" type="noConversion"/>
  </si>
  <si>
    <t>비 고</t>
    <phoneticPr fontId="10" type="noConversion"/>
  </si>
  <si>
    <t>순
공
사
원
가</t>
    <phoneticPr fontId="10" type="noConversion"/>
  </si>
  <si>
    <t>재
료
비</t>
    <phoneticPr fontId="10" type="noConversion"/>
  </si>
  <si>
    <t>직접재료비</t>
    <phoneticPr fontId="10" type="noConversion"/>
  </si>
  <si>
    <t>간접재료비</t>
    <phoneticPr fontId="10" type="noConversion"/>
  </si>
  <si>
    <t>소 계</t>
    <phoneticPr fontId="10" type="noConversion"/>
  </si>
  <si>
    <t>노
무
비</t>
    <phoneticPr fontId="10" type="noConversion"/>
  </si>
  <si>
    <t>직접노무비</t>
    <phoneticPr fontId="10" type="noConversion"/>
  </si>
  <si>
    <t>간접노무비</t>
    <phoneticPr fontId="10" type="noConversion"/>
  </si>
  <si>
    <t>소 계</t>
    <phoneticPr fontId="10" type="noConversion"/>
  </si>
  <si>
    <t>경
비</t>
    <phoneticPr fontId="10" type="noConversion"/>
  </si>
  <si>
    <t>산출경비</t>
    <phoneticPr fontId="10" type="noConversion"/>
  </si>
  <si>
    <t>보험료 (산재)</t>
    <phoneticPr fontId="10" type="noConversion"/>
  </si>
  <si>
    <t>보험료 (고용)</t>
    <phoneticPr fontId="10" type="noConversion"/>
  </si>
  <si>
    <t>보험료 (건강)</t>
    <phoneticPr fontId="10" type="noConversion"/>
  </si>
  <si>
    <t>보험료 (노인장기요양)</t>
    <phoneticPr fontId="10" type="noConversion"/>
  </si>
  <si>
    <t>보험료 (연금)</t>
    <phoneticPr fontId="10" type="noConversion"/>
  </si>
  <si>
    <t>근로자퇴직공제부금비</t>
    <phoneticPr fontId="10" type="noConversion"/>
  </si>
  <si>
    <t>산업안전보건관리비</t>
    <phoneticPr fontId="10" type="noConversion"/>
  </si>
  <si>
    <t>안전관리비</t>
    <phoneticPr fontId="10" type="noConversion"/>
  </si>
  <si>
    <t>품질관리비</t>
    <phoneticPr fontId="10" type="noConversion"/>
  </si>
  <si>
    <t>환경보전비</t>
    <phoneticPr fontId="10" type="noConversion"/>
  </si>
  <si>
    <t>건설기계대여대금지급보증서</t>
    <phoneticPr fontId="10" type="noConversion"/>
  </si>
  <si>
    <t>기타경비</t>
    <phoneticPr fontId="10" type="noConversion"/>
  </si>
  <si>
    <t>석면분담금</t>
    <phoneticPr fontId="10" type="noConversion"/>
  </si>
  <si>
    <t>임금채권분담금</t>
    <phoneticPr fontId="10" type="noConversion"/>
  </si>
  <si>
    <t>기술사용료</t>
    <phoneticPr fontId="4" type="noConversion"/>
  </si>
  <si>
    <t>폐기물처리비</t>
    <phoneticPr fontId="10" type="noConversion"/>
  </si>
  <si>
    <t>소 계</t>
    <phoneticPr fontId="10" type="noConversion"/>
  </si>
  <si>
    <t>일반관리비</t>
    <phoneticPr fontId="10" type="noConversion"/>
  </si>
  <si>
    <t>이윤</t>
    <phoneticPr fontId="10" type="noConversion"/>
  </si>
  <si>
    <t>고 용 개 선 지 원 비 ( P S 단 가 )</t>
    <phoneticPr fontId="10" type="noConversion"/>
  </si>
  <si>
    <t>공급가액</t>
    <phoneticPr fontId="10" type="noConversion"/>
  </si>
  <si>
    <t>부가가치세</t>
    <phoneticPr fontId="10" type="noConversion"/>
  </si>
  <si>
    <t>도급액</t>
    <phoneticPr fontId="10" type="noConversion"/>
  </si>
  <si>
    <t xml:space="preserve"> ○ 공 사 명 : 2026년 중앙버스전용차로 고강성 콘크리트 포장 공사(강서)</t>
    <phoneticPr fontId="10" type="noConversion"/>
  </si>
  <si>
    <t>12.4</t>
    <phoneticPr fontId="3" type="noConversion"/>
  </si>
  <si>
    <t>PC패널 공종×7.96%</t>
    <phoneticPr fontId="3" type="noConversion"/>
  </si>
  <si>
    <t>890.4</t>
    <phoneticPr fontId="3" type="noConversion"/>
  </si>
  <si>
    <t>52.1</t>
    <phoneticPr fontId="3" type="noConversion"/>
  </si>
  <si>
    <t>※ 공사개요 : 버스정류장 PC패널 설치 (4개소, A=890.40㎡)</t>
    <phoneticPr fontId="4" type="noConversion"/>
  </si>
  <si>
    <t xml:space="preserve"> 1) 무단횡단금지휀스 해체 및 설치</t>
    <phoneticPr fontId="3" type="noConversion"/>
  </si>
  <si>
    <t xml:space="preserve">  a. 무단횡단금지휀스 해체 및 설치</t>
    <phoneticPr fontId="3" type="noConversion"/>
  </si>
  <si>
    <t>경간</t>
    <phoneticPr fontId="3" type="noConversion"/>
  </si>
  <si>
    <t xml:space="preserve">  b. 무단횡단금지휀스 간접비</t>
    <phoneticPr fontId="3" type="noConversion"/>
  </si>
  <si>
    <t>해체 및 설치×40%</t>
    <phoneticPr fontId="3" type="noConversion"/>
  </si>
  <si>
    <t>식</t>
    <phoneticPr fontId="3" type="noConversion"/>
  </si>
  <si>
    <t xml:space="preserve">  a. 차선도색</t>
    <phoneticPr fontId="3" type="noConversion"/>
  </si>
  <si>
    <t>백색실선</t>
    <phoneticPr fontId="3" type="noConversion"/>
  </si>
  <si>
    <t xml:space="preserve">  b. 차선도색</t>
    <phoneticPr fontId="3" type="noConversion"/>
  </si>
  <si>
    <t>황색실선</t>
    <phoneticPr fontId="3" type="noConversion"/>
  </si>
  <si>
    <t xml:space="preserve">  c. 차선도색</t>
    <phoneticPr fontId="3" type="noConversion"/>
  </si>
  <si>
    <t>문자기호</t>
    <phoneticPr fontId="3" type="noConversion"/>
  </si>
  <si>
    <t xml:space="preserve">  d. 차선도색 간접비</t>
    <phoneticPr fontId="3" type="noConversion"/>
  </si>
  <si>
    <t>차선도색×40%</t>
    <phoneticPr fontId="3" type="noConversion"/>
  </si>
  <si>
    <t>식</t>
    <phoneticPr fontId="3" type="noConversion"/>
  </si>
  <si>
    <t xml:space="preserve">  a. 폐기물 운반</t>
    <phoneticPr fontId="3" type="noConversion"/>
  </si>
  <si>
    <t>폐아스콘</t>
    <phoneticPr fontId="3" type="noConversion"/>
  </si>
  <si>
    <t>ton</t>
    <phoneticPr fontId="3" type="noConversion"/>
  </si>
  <si>
    <t xml:space="preserve">  b. 폐기물 처리</t>
    <phoneticPr fontId="3" type="noConversion"/>
  </si>
  <si>
    <t>폐아스콘</t>
    <phoneticPr fontId="3" type="noConversion"/>
  </si>
  <si>
    <t>ton</t>
    <phoneticPr fontId="3" type="noConversion"/>
  </si>
  <si>
    <t xml:space="preserve">  c. 폐기물 간접비</t>
    <phoneticPr fontId="3" type="noConversion"/>
  </si>
  <si>
    <t>운반 및 처리×40%</t>
    <phoneticPr fontId="3" type="noConversion"/>
  </si>
  <si>
    <t>식</t>
    <phoneticPr fontId="3" type="noConversion"/>
  </si>
  <si>
    <t>설계  2026.   9 .    .</t>
    <phoneticPr fontId="4" type="noConversion"/>
  </si>
  <si>
    <t>심사  2026.   9 .    .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</si>
</sst>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General;\-General\,&quot;&quot;;@"/>
    <numFmt numFmtId="178" formatCode="#,###;\-#,###;&quot;&quot;;@"/>
    <numFmt numFmtId="180" formatCode="#,###.0;\-#,###.0;&quot;&quot;;@"/>
    <numFmt numFmtId="182" formatCode="0;__x0004_"/>
    <numFmt numFmtId="183" formatCode="0_ "/>
  </numFmts>
  <fonts count="17" x14ac:knownFonts="1">
    <font>
      <sz val="8"/>
      <color indexed="8"/>
      <name val="굴림"/>
      <family val="3"/>
      <charset val="129"/>
    </font>
    <font>
      <sz val="8"/>
      <color indexed="22"/>
      <name val="굴림"/>
      <family val="3"/>
      <charset val="129"/>
    </font>
    <font>
      <u/>
      <sz val="8"/>
      <color indexed="30"/>
      <name val="굴림"/>
      <family val="3"/>
      <charset val="129"/>
    </font>
    <font>
      <sz val="8"/>
      <name val="굴림"/>
      <family val="3"/>
      <charset val="129"/>
    </font>
    <font>
      <sz val="8"/>
      <name val="굴림"/>
      <family val="3"/>
      <charset val="129"/>
    </font>
    <font>
      <sz val="8"/>
      <color indexed="8"/>
      <name val="굴림"/>
      <family val="3"/>
      <charset val="129"/>
    </font>
    <font>
      <b/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b/>
      <u/>
      <sz val="25"/>
      <color indexed="8"/>
      <name val="맑은 고딕"/>
      <family val="3"/>
      <charset val="129"/>
    </font>
    <font>
      <b/>
      <sz val="15"/>
      <color indexed="8"/>
      <name val="맑은 고딕"/>
      <family val="3"/>
      <charset val="129"/>
    </font>
    <font>
      <sz val="8"/>
      <name val="한컴바탕"/>
      <family val="1"/>
      <charset val="129"/>
    </font>
    <font>
      <sz val="11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0"/>
      <color rgb="FF000000"/>
      <name val="굴림체"/>
      <family val="3"/>
      <charset val="129"/>
    </font>
    <font>
      <sz val="11"/>
      <color rgb="FF000000"/>
      <name val="굴림체"/>
      <family val="3"/>
      <charset val="129"/>
    </font>
    <font>
      <b/>
      <sz val="10"/>
      <color rgb="FF000000"/>
      <name val="굴림체"/>
      <family val="3"/>
      <charset val="129"/>
    </font>
    <font>
      <b/>
      <sz val="20"/>
      <color rgb="FF000000"/>
      <name val="굴림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  <fill>
      <patternFill patternType="solid">
        <fgColor indexed="44"/>
        <bgColor indexed="9"/>
      </patternFill>
    </fill>
    <fill>
      <patternFill patternType="solid">
        <fgColor indexed="27"/>
        <bgColor indexed="9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41" fontId="12" fillId="0" borderId="0"/>
    <xf numFmtId="41" fontId="11" fillId="0" borderId="0" applyFont="0" applyFill="0" applyBorder="0" applyAlignment="0" applyProtection="0">
      <alignment vertical="center"/>
    </xf>
    <xf numFmtId="0" fontId="12" fillId="0" borderId="0"/>
    <xf numFmtId="0" fontId="5" fillId="0" borderId="0"/>
    <xf numFmtId="0" fontId="5" fillId="0" borderId="0"/>
    <xf numFmtId="0" fontId="11" fillId="0" borderId="0">
      <alignment vertical="center"/>
    </xf>
  </cellStyleXfs>
  <cellXfs count="95">
    <xf numFmtId="0" fontId="0" fillId="0" borderId="0" xfId="0"/>
    <xf numFmtId="176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vertical="center"/>
    </xf>
    <xf numFmtId="176" fontId="0" fillId="0" borderId="1" xfId="0" applyNumberFormat="1" applyBorder="1" applyAlignment="1">
      <alignment horizontal="right" vertical="center"/>
    </xf>
    <xf numFmtId="0" fontId="0" fillId="2" borderId="1" xfId="0" applyFill="1" applyBorder="1" applyAlignment="1">
      <alignment vertical="center"/>
    </xf>
    <xf numFmtId="0" fontId="0" fillId="3" borderId="1" xfId="0" applyFill="1" applyBorder="1" applyAlignment="1">
      <alignment vertical="center"/>
    </xf>
    <xf numFmtId="176" fontId="0" fillId="0" borderId="3" xfId="0" applyNumberFormat="1" applyBorder="1" applyAlignment="1">
      <alignment vertical="center"/>
    </xf>
    <xf numFmtId="176" fontId="0" fillId="0" borderId="4" xfId="0" applyNumberFormat="1" applyBorder="1" applyAlignment="1">
      <alignment vertical="center" wrapText="1"/>
    </xf>
    <xf numFmtId="178" fontId="0" fillId="0" borderId="1" xfId="0" applyNumberFormat="1" applyBorder="1" applyAlignment="1">
      <alignment vertical="center"/>
    </xf>
    <xf numFmtId="176" fontId="0" fillId="4" borderId="6" xfId="0" applyNumberFormat="1" applyFill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4"/>
    <xf numFmtId="0" fontId="7" fillId="0" borderId="9" xfId="4" applyFont="1" applyBorder="1" applyAlignment="1">
      <alignment horizontal="center" vertical="center"/>
    </xf>
    <xf numFmtId="0" fontId="5" fillId="0" borderId="0" xfId="5"/>
    <xf numFmtId="0" fontId="7" fillId="0" borderId="11" xfId="4" applyFont="1" applyBorder="1" applyAlignment="1">
      <alignment horizontal="center" vertical="center"/>
    </xf>
    <xf numFmtId="0" fontId="6" fillId="0" borderId="12" xfId="4" applyFont="1" applyBorder="1" applyAlignment="1">
      <alignment horizontal="center" vertical="center"/>
    </xf>
    <xf numFmtId="0" fontId="7" fillId="0" borderId="10" xfId="4" applyFont="1" applyBorder="1" applyAlignment="1">
      <alignment horizontal="center" vertical="center"/>
    </xf>
    <xf numFmtId="0" fontId="7" fillId="0" borderId="4" xfId="4" applyFont="1" applyBorder="1" applyAlignment="1">
      <alignment horizontal="center" vertical="center"/>
    </xf>
    <xf numFmtId="0" fontId="7" fillId="0" borderId="7" xfId="4" applyFont="1" applyBorder="1" applyAlignment="1">
      <alignment horizontal="center" vertical="center"/>
    </xf>
    <xf numFmtId="0" fontId="7" fillId="0" borderId="0" xfId="4" applyFont="1" applyBorder="1" applyAlignment="1">
      <alignment horizontal="left" vertical="center"/>
    </xf>
    <xf numFmtId="0" fontId="7" fillId="0" borderId="13" xfId="4" applyFont="1" applyBorder="1" applyAlignment="1">
      <alignment horizontal="center" vertical="center"/>
    </xf>
    <xf numFmtId="0" fontId="7" fillId="0" borderId="14" xfId="4" applyFont="1" applyBorder="1" applyAlignment="1">
      <alignment horizontal="center" vertical="center"/>
    </xf>
    <xf numFmtId="0" fontId="7" fillId="0" borderId="15" xfId="4" applyFont="1" applyBorder="1" applyAlignment="1">
      <alignment horizontal="center" vertical="center"/>
    </xf>
    <xf numFmtId="0" fontId="13" fillId="0" borderId="0" xfId="3" applyFont="1" applyAlignment="1">
      <alignment vertical="center"/>
    </xf>
    <xf numFmtId="0" fontId="14" fillId="0" borderId="0" xfId="3" applyFont="1" applyAlignment="1">
      <alignment vertical="center"/>
    </xf>
    <xf numFmtId="0" fontId="15" fillId="0" borderId="0" xfId="3" applyFont="1" applyAlignment="1">
      <alignment horizontal="left" vertical="center"/>
    </xf>
    <xf numFmtId="0" fontId="15" fillId="0" borderId="0" xfId="3" applyFont="1" applyAlignment="1">
      <alignment vertical="center"/>
    </xf>
    <xf numFmtId="0" fontId="15" fillId="0" borderId="1" xfId="3" applyFont="1" applyBorder="1" applyAlignment="1">
      <alignment horizontal="center" vertical="center"/>
    </xf>
    <xf numFmtId="0" fontId="13" fillId="0" borderId="1" xfId="3" applyFont="1" applyBorder="1" applyAlignment="1">
      <alignment horizontal="left" vertical="center" indent="1"/>
    </xf>
    <xf numFmtId="41" fontId="13" fillId="0" borderId="1" xfId="3" applyNumberFormat="1" applyFont="1" applyFill="1" applyBorder="1" applyAlignment="1">
      <alignment vertical="center"/>
    </xf>
    <xf numFmtId="43" fontId="13" fillId="0" borderId="1" xfId="3" applyNumberFormat="1" applyFont="1" applyFill="1" applyBorder="1" applyAlignment="1">
      <alignment vertical="center"/>
    </xf>
    <xf numFmtId="0" fontId="13" fillId="0" borderId="1" xfId="3" applyFont="1" applyBorder="1" applyAlignment="1">
      <alignment horizontal="center" vertical="center"/>
    </xf>
    <xf numFmtId="0" fontId="13" fillId="0" borderId="1" xfId="3" applyFont="1" applyFill="1" applyBorder="1" applyAlignment="1">
      <alignment vertical="center"/>
    </xf>
    <xf numFmtId="0" fontId="15" fillId="0" borderId="1" xfId="3" applyFont="1" applyBorder="1" applyAlignment="1">
      <alignment horizontal="left" vertical="center" indent="1"/>
    </xf>
    <xf numFmtId="41" fontId="15" fillId="0" borderId="1" xfId="3" applyNumberFormat="1" applyFont="1" applyFill="1" applyBorder="1" applyAlignment="1">
      <alignment vertical="center"/>
    </xf>
    <xf numFmtId="43" fontId="15" fillId="0" borderId="1" xfId="3" applyNumberFormat="1" applyFont="1" applyFill="1" applyBorder="1" applyAlignment="1">
      <alignment vertical="center"/>
    </xf>
    <xf numFmtId="182" fontId="13" fillId="0" borderId="1" xfId="3" applyNumberFormat="1" applyFont="1" applyBorder="1" applyAlignment="1">
      <alignment horizontal="center" vertical="center"/>
    </xf>
    <xf numFmtId="0" fontId="13" fillId="0" borderId="1" xfId="3" applyFont="1" applyFill="1" applyBorder="1" applyAlignment="1">
      <alignment horizontal="left" vertical="center" indent="1"/>
    </xf>
    <xf numFmtId="183" fontId="13" fillId="0" borderId="1" xfId="3" applyNumberFormat="1" applyFont="1" applyBorder="1" applyAlignment="1">
      <alignment horizontal="center" vertical="center"/>
    </xf>
    <xf numFmtId="41" fontId="15" fillId="0" borderId="1" xfId="1" applyFont="1" applyFill="1" applyBorder="1" applyAlignment="1">
      <alignment vertical="center"/>
    </xf>
    <xf numFmtId="178" fontId="0" fillId="0" borderId="1" xfId="0" applyNumberFormat="1" applyBorder="1" applyAlignment="1">
      <alignment horizontal="right" vertical="center"/>
    </xf>
    <xf numFmtId="180" fontId="0" fillId="0" borderId="1" xfId="0" applyNumberFormat="1" applyBorder="1" applyAlignment="1">
      <alignment horizontal="right" vertical="center"/>
    </xf>
    <xf numFmtId="176" fontId="0" fillId="0" borderId="3" xfId="0" applyNumberFormat="1" applyFill="1" applyBorder="1" applyAlignment="1">
      <alignment vertical="center"/>
    </xf>
    <xf numFmtId="176" fontId="0" fillId="0" borderId="1" xfId="0" applyNumberFormat="1" applyFill="1" applyBorder="1" applyAlignment="1">
      <alignment vertical="center"/>
    </xf>
    <xf numFmtId="178" fontId="0" fillId="0" borderId="1" xfId="0" applyNumberFormat="1" applyFill="1" applyBorder="1" applyAlignment="1">
      <alignment horizontal="right" vertical="center"/>
    </xf>
    <xf numFmtId="176" fontId="0" fillId="0" borderId="1" xfId="0" applyNumberFormat="1" applyFill="1" applyBorder="1" applyAlignment="1">
      <alignment horizontal="center" vertical="center"/>
    </xf>
    <xf numFmtId="178" fontId="0" fillId="0" borderId="1" xfId="0" applyNumberFormat="1" applyFill="1" applyBorder="1" applyAlignment="1">
      <alignment vertical="center"/>
    </xf>
    <xf numFmtId="176" fontId="0" fillId="0" borderId="1" xfId="0" applyNumberFormat="1" applyFill="1" applyBorder="1" applyAlignment="1">
      <alignment horizontal="right" vertical="center"/>
    </xf>
    <xf numFmtId="0" fontId="6" fillId="0" borderId="20" xfId="4" applyFont="1" applyBorder="1" applyAlignment="1">
      <alignment horizontal="center" vertical="center"/>
    </xf>
    <xf numFmtId="0" fontId="6" fillId="0" borderId="21" xfId="4" applyFont="1" applyBorder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6" fillId="0" borderId="4" xfId="4" applyFont="1" applyBorder="1" applyAlignment="1">
      <alignment horizontal="center" vertical="center"/>
    </xf>
    <xf numFmtId="0" fontId="8" fillId="0" borderId="9" xfId="4" applyFont="1" applyBorder="1" applyAlignment="1">
      <alignment horizontal="center" vertical="center"/>
    </xf>
    <xf numFmtId="0" fontId="8" fillId="0" borderId="0" xfId="4" applyFont="1" applyBorder="1" applyAlignment="1">
      <alignment horizontal="center" vertical="center"/>
    </xf>
    <xf numFmtId="0" fontId="8" fillId="0" borderId="11" xfId="4" applyFont="1" applyBorder="1" applyAlignment="1">
      <alignment horizontal="center" vertical="center"/>
    </xf>
    <xf numFmtId="0" fontId="9" fillId="0" borderId="0" xfId="4" applyFont="1" applyBorder="1" applyAlignment="1">
      <alignment horizontal="left" vertical="center"/>
    </xf>
    <xf numFmtId="0" fontId="9" fillId="0" borderId="14" xfId="4" applyFont="1" applyBorder="1" applyAlignment="1">
      <alignment horizontal="left" vertical="center"/>
    </xf>
    <xf numFmtId="0" fontId="6" fillId="0" borderId="8" xfId="4" applyFont="1" applyBorder="1" applyAlignment="1">
      <alignment horizontal="left" vertical="center"/>
    </xf>
    <xf numFmtId="42" fontId="6" fillId="0" borderId="8" xfId="4" applyNumberFormat="1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6" fillId="0" borderId="16" xfId="4" applyFont="1" applyBorder="1" applyAlignment="1">
      <alignment horizontal="center" vertical="center"/>
    </xf>
    <xf numFmtId="0" fontId="6" fillId="0" borderId="17" xfId="4" applyFont="1" applyBorder="1" applyAlignment="1">
      <alignment horizontal="center" vertical="center"/>
    </xf>
    <xf numFmtId="0" fontId="6" fillId="0" borderId="18" xfId="4" applyFont="1" applyBorder="1" applyAlignment="1">
      <alignment horizontal="center" vertical="center"/>
    </xf>
    <xf numFmtId="0" fontId="6" fillId="0" borderId="19" xfId="4" applyFont="1" applyBorder="1" applyAlignment="1">
      <alignment horizontal="center" vertical="center"/>
    </xf>
    <xf numFmtId="0" fontId="7" fillId="0" borderId="1" xfId="4" applyFont="1" applyBorder="1" applyAlignment="1">
      <alignment horizontal="center" vertical="center"/>
    </xf>
    <xf numFmtId="42" fontId="7" fillId="0" borderId="1" xfId="4" applyNumberFormat="1" applyFont="1" applyBorder="1" applyAlignment="1">
      <alignment horizontal="center" vertical="center"/>
    </xf>
    <xf numFmtId="0" fontId="7" fillId="0" borderId="1" xfId="4" applyFont="1" applyBorder="1" applyAlignment="1">
      <alignment horizontal="left" vertical="center"/>
    </xf>
    <xf numFmtId="0" fontId="6" fillId="0" borderId="22" xfId="4" applyFont="1" applyBorder="1" applyAlignment="1">
      <alignment horizontal="center" vertical="center"/>
    </xf>
    <xf numFmtId="0" fontId="6" fillId="0" borderId="3" xfId="4" applyFont="1" applyBorder="1" applyAlignment="1">
      <alignment horizontal="center" vertical="center"/>
    </xf>
    <xf numFmtId="0" fontId="6" fillId="0" borderId="23" xfId="4" applyFont="1" applyBorder="1" applyAlignment="1">
      <alignment horizontal="center" vertical="center"/>
    </xf>
    <xf numFmtId="0" fontId="6" fillId="0" borderId="24" xfId="4" applyFont="1" applyBorder="1" applyAlignment="1">
      <alignment horizontal="center" vertical="center"/>
    </xf>
    <xf numFmtId="0" fontId="6" fillId="0" borderId="25" xfId="4" applyFont="1" applyBorder="1" applyAlignment="1">
      <alignment horizontal="center" vertical="center"/>
    </xf>
    <xf numFmtId="0" fontId="6" fillId="0" borderId="26" xfId="4" applyFont="1" applyBorder="1" applyAlignment="1">
      <alignment horizontal="center" vertical="center"/>
    </xf>
    <xf numFmtId="0" fontId="6" fillId="0" borderId="27" xfId="4" applyFont="1" applyBorder="1" applyAlignment="1">
      <alignment horizontal="center" vertical="center"/>
    </xf>
    <xf numFmtId="0" fontId="6" fillId="0" borderId="28" xfId="4" applyFont="1" applyBorder="1" applyAlignment="1">
      <alignment horizontal="center" vertical="center"/>
    </xf>
    <xf numFmtId="0" fontId="6" fillId="0" borderId="8" xfId="4" applyFont="1" applyBorder="1" applyAlignment="1">
      <alignment horizontal="center" vertical="center"/>
    </xf>
    <xf numFmtId="0" fontId="7" fillId="0" borderId="5" xfId="4" applyFont="1" applyBorder="1" applyAlignment="1">
      <alignment horizontal="center" vertical="center"/>
    </xf>
    <xf numFmtId="0" fontId="7" fillId="0" borderId="6" xfId="4" applyFont="1" applyBorder="1" applyAlignment="1">
      <alignment horizontal="center" vertical="center"/>
    </xf>
    <xf numFmtId="0" fontId="7" fillId="0" borderId="6" xfId="4" applyFont="1" applyBorder="1" applyAlignment="1">
      <alignment horizontal="left" vertical="center"/>
    </xf>
    <xf numFmtId="42" fontId="7" fillId="0" borderId="6" xfId="4" applyNumberFormat="1" applyFont="1" applyBorder="1" applyAlignment="1">
      <alignment horizontal="center" vertical="center"/>
    </xf>
    <xf numFmtId="0" fontId="16" fillId="0" borderId="0" xfId="3" applyFont="1" applyAlignment="1">
      <alignment horizontal="center" vertical="center"/>
    </xf>
    <xf numFmtId="0" fontId="15" fillId="0" borderId="1" xfId="3" applyFont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15" fillId="0" borderId="2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0" fontId="15" fillId="0" borderId="8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distributed" vertical="center" indent="3"/>
    </xf>
    <xf numFmtId="0" fontId="15" fillId="0" borderId="1" xfId="3" applyFont="1" applyBorder="1" applyAlignment="1">
      <alignment horizontal="distributed" vertical="center" indent="3"/>
    </xf>
    <xf numFmtId="176" fontId="0" fillId="4" borderId="20" xfId="0" applyNumberFormat="1" applyFill="1" applyBorder="1" applyAlignment="1">
      <alignment horizontal="center" vertical="center"/>
    </xf>
    <xf numFmtId="176" fontId="0" fillId="4" borderId="21" xfId="0" applyNumberFormat="1" applyFill="1" applyBorder="1" applyAlignment="1">
      <alignment horizontal="center" vertical="center" wrapText="1"/>
    </xf>
    <xf numFmtId="176" fontId="0" fillId="4" borderId="7" xfId="0" applyNumberFormat="1" applyFill="1" applyBorder="1" applyAlignment="1">
      <alignment horizontal="center" vertical="center" wrapText="1"/>
    </xf>
    <xf numFmtId="176" fontId="0" fillId="4" borderId="22" xfId="0" applyNumberFormat="1" applyFill="1" applyBorder="1" applyAlignment="1">
      <alignment horizontal="center" vertical="center"/>
    </xf>
    <xf numFmtId="176" fontId="0" fillId="4" borderId="5" xfId="0" applyNumberFormat="1" applyFill="1" applyBorder="1" applyAlignment="1">
      <alignment horizontal="center" vertical="center"/>
    </xf>
    <xf numFmtId="176" fontId="0" fillId="4" borderId="6" xfId="0" applyNumberFormat="1" applyFill="1" applyBorder="1" applyAlignment="1">
      <alignment horizontal="center" vertical="center"/>
    </xf>
  </cellXfs>
  <cellStyles count="7">
    <cellStyle name="쉼표 [0] 10 2" xfId="1" xr:uid="{00000000-0005-0000-0000-000000000000}"/>
    <cellStyle name="쉼표 [0] 2" xfId="2" xr:uid="{00000000-0005-0000-0000-000001000000}"/>
    <cellStyle name="표준" xfId="0" builtinId="0"/>
    <cellStyle name="표준 12" xfId="3" xr:uid="{00000000-0005-0000-0000-000003000000}"/>
    <cellStyle name="표준 2" xfId="4" xr:uid="{00000000-0005-0000-0000-000004000000}"/>
    <cellStyle name="표준 3" xfId="5" xr:uid="{00000000-0005-0000-0000-000005000000}"/>
    <cellStyle name="표준 4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312;&#45824;&#49457;\CDS\song\&#51652;&#46020;&#48372;&#44256;\7-3\7&#50900;\hi-excel\3&#54924;-&#49444;&#48320;\3&#54924;-&#53664;&#5120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y%20Documents\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&#45909;&#54413;&#44048;&#48513;&#46020;&#47196;\&#45909;&#54413;&#44048;&#48513;&#44221;&#48708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0976;&#49888;\&#51089;&#50629;&#54620;&#44144;\ok\&#45824;&#44396;-&#45824;&#46041;\&#44396;&#51312;&#44228;&#49328;&#49436;\&#52572;&#51333;\&#44368;&#45824;\777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053;&#54840;\soc&#44368;&#47049;\&#44277;&#50976;\&#51060;&#50689;&#44305;\01_B(PSC%20BOX,PSC)%20&#54620;&#48148;&#45796;&#44368;\project\2002\&#51228;&#52380;&#46020;&#45812;&#49892;&#49884;&#49444;&#44228;\&#49688;&#47049;sample\2000\1-1%20(&#49345;&#47196;)&#51109;&#54217;&#52380;\&#44368;&#4582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본선 토공 분배표"/>
      <sheetName val="laroux"/>
      <sheetName val="Sheet1"/>
      <sheetName val="Sheet2"/>
      <sheetName val="업무처리전"/>
      <sheetName val="TARGET"/>
      <sheetName val="예가표"/>
      <sheetName val="내역"/>
      <sheetName val="하수급견적대비"/>
      <sheetName val="관리,공감"/>
      <sheetName val="공문"/>
      <sheetName val="투찰"/>
      <sheetName val="가설건물"/>
      <sheetName val="물가시세"/>
      <sheetName val="실행대비"/>
      <sheetName val="Macro4"/>
      <sheetName val="Macro2"/>
      <sheetName val="A-4"/>
      <sheetName val="내역표지"/>
      <sheetName val="Sheet3"/>
      <sheetName val="일H35Y4"/>
      <sheetName val="재료비"/>
      <sheetName val="전기혼잡제경비(45)"/>
      <sheetName val="FB25JN"/>
      <sheetName val="단면 (2)"/>
      <sheetName val="6PILE  (돌출)"/>
      <sheetName val="기성검사신청서(정식)"/>
      <sheetName val="청구내역서"/>
      <sheetName val="공종별"/>
      <sheetName val="잡비계산"/>
      <sheetName val="개산급사유"/>
      <sheetName val="내역서"/>
      <sheetName val="공종별(개산급)"/>
      <sheetName val="개산급내역서"/>
      <sheetName val="산출근거(개산급)"/>
      <sheetName val="경비실"/>
      <sheetName val="3회-토적"/>
      <sheetName val="본공사"/>
      <sheetName val="공사비"/>
      <sheetName val="가격조사서"/>
      <sheetName val="유림골조"/>
      <sheetName val="총괄내역서"/>
      <sheetName val="70%"/>
      <sheetName val="단가"/>
      <sheetName val="도로구조공사비"/>
      <sheetName val="도로토공공사비"/>
      <sheetName val="여수토공사비"/>
      <sheetName val="일위대가목차"/>
      <sheetName val="본선_토공_분배표"/>
      <sheetName val="원가계산서(남측)"/>
      <sheetName val="Sheet4"/>
      <sheetName val="4.5 휨응력"/>
      <sheetName val="현장별계약현황('98.10.31)"/>
      <sheetName val="내역 (2)"/>
      <sheetName val="일위"/>
      <sheetName val="배수내역"/>
      <sheetName val="경사수로"/>
      <sheetName val="h-013211-2"/>
      <sheetName val="실적62"/>
      <sheetName val="밸브설치"/>
      <sheetName val="계정"/>
      <sheetName val="실행철강하도"/>
      <sheetName val="3.골재원검토의견서 갑지"/>
      <sheetName val="지수적용공사비내역서"/>
      <sheetName val="SG"/>
      <sheetName val="부하계산서"/>
      <sheetName val="#REF"/>
      <sheetName val="동해title"/>
      <sheetName val="경비"/>
      <sheetName val="장비"/>
      <sheetName val="노무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  <sheetName val="Sheet3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가설공통공사"/>
      <sheetName val="기구조직"/>
      <sheetName val="기본입력"/>
      <sheetName val="경비2내역"/>
      <sheetName val="기준단가"/>
      <sheetName val="접대비"/>
      <sheetName val="선급금"/>
      <sheetName val="하자수수료"/>
      <sheetName val="공사내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77"/>
      <sheetName val="#REF"/>
      <sheetName val="6PILE  (돌출)"/>
      <sheetName val="예정(3)"/>
      <sheetName val="동원(3)"/>
      <sheetName val="설계흐름도"/>
      <sheetName val="TYPE-A"/>
      <sheetName val="8.PILE  (돌출)"/>
      <sheetName val="수안보-MBR1"/>
      <sheetName val="사용성검토"/>
      <sheetName val="도장수량(하1)"/>
      <sheetName val="주형"/>
      <sheetName val="노임"/>
      <sheetName val="터널조도"/>
      <sheetName val="차액보증"/>
      <sheetName val="2.단면가정"/>
      <sheetName val="3.하중계산"/>
      <sheetName val="설계"/>
      <sheetName val="바닥판"/>
      <sheetName val="자압"/>
      <sheetName val="DATA"/>
      <sheetName val="5.모델링"/>
      <sheetName val="가설건물"/>
      <sheetName val="명세서"/>
      <sheetName val="실행철강하도"/>
      <sheetName val="교각1"/>
      <sheetName val="1.설계조건"/>
      <sheetName val="예산변경사항"/>
      <sheetName val="입찰안"/>
      <sheetName val="Sheet2"/>
      <sheetName val="ABUT수량-A1"/>
      <sheetName val="증감내역서"/>
      <sheetName val="3.바닥판설계"/>
      <sheetName val="원형1호맨홀토공수량"/>
      <sheetName val="경비2내역"/>
      <sheetName val="노무비"/>
      <sheetName val="그밖의 참고자료"/>
      <sheetName val="설비"/>
      <sheetName val="인건-측정"/>
      <sheetName val="현황"/>
      <sheetName val="Sheet17"/>
      <sheetName val="입찰참가보고"/>
      <sheetName val="실행갑지"/>
      <sheetName val="내역갑지"/>
      <sheetName val="내역"/>
      <sheetName val="하수급견적대비"/>
      <sheetName val="실행내역"/>
      <sheetName val="foxz"/>
      <sheetName val="교각계산"/>
      <sheetName val="NOMUBI"/>
      <sheetName val="sw1"/>
      <sheetName val="배수공 시멘트 및 골재량 산출"/>
      <sheetName val="Macro(차단기)"/>
      <sheetName val="6호기"/>
      <sheetName val="우각부보강"/>
      <sheetName val="배수내역 (2)"/>
      <sheetName val="CALCULATION"/>
      <sheetName val="내역서"/>
      <sheetName val="조명시설"/>
      <sheetName val="자압1"/>
      <sheetName val="단면가정"/>
      <sheetName val="CHITIET VL-NC"/>
      <sheetName val="DON GIA"/>
      <sheetName val="Sheet7"/>
      <sheetName val="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수량집계"/>
      <sheetName val="주요자재"/>
      <sheetName val="A1"/>
      <sheetName val="A2"/>
      <sheetName val="교대"/>
      <sheetName val="#REF"/>
      <sheetName val="조명시설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tabSelected="1" view="pageBreakPreview" zoomScale="115" zoomScaleNormal="115" zoomScaleSheetLayoutView="115" workbookViewId="0">
      <selection activeCell="C11" sqref="C11:D11"/>
    </sheetView>
  </sheetViews>
  <sheetFormatPr defaultRowHeight="10.5" x14ac:dyDescent="0.15"/>
  <cols>
    <col min="1" max="13" width="12.83203125" style="12" customWidth="1"/>
    <col min="14" max="16384" width="9.33203125" style="12"/>
  </cols>
  <sheetData>
    <row r="1" spans="1:13" ht="24.95" customHeight="1" x14ac:dyDescent="0.15">
      <c r="A1" s="68" t="s">
        <v>373</v>
      </c>
      <c r="B1" s="61"/>
      <c r="C1" s="62"/>
      <c r="D1" s="49" t="s">
        <v>374</v>
      </c>
      <c r="E1" s="61"/>
      <c r="F1" s="62"/>
      <c r="G1" s="49" t="s">
        <v>375</v>
      </c>
      <c r="H1" s="61"/>
      <c r="I1" s="62"/>
      <c r="J1" s="49" t="s">
        <v>458</v>
      </c>
      <c r="K1" s="49"/>
      <c r="L1" s="49" t="s">
        <v>376</v>
      </c>
      <c r="M1" s="50"/>
    </row>
    <row r="2" spans="1:13" ht="24.95" customHeight="1" x14ac:dyDescent="0.15">
      <c r="A2" s="69"/>
      <c r="B2" s="63"/>
      <c r="C2" s="64"/>
      <c r="D2" s="51"/>
      <c r="E2" s="63"/>
      <c r="F2" s="64"/>
      <c r="G2" s="51"/>
      <c r="H2" s="63"/>
      <c r="I2" s="64"/>
      <c r="J2" s="51" t="s">
        <v>459</v>
      </c>
      <c r="K2" s="51"/>
      <c r="L2" s="51" t="s">
        <v>377</v>
      </c>
      <c r="M2" s="52"/>
    </row>
    <row r="3" spans="1:13" ht="24.95" customHeight="1" x14ac:dyDescent="0.15">
      <c r="A3" s="13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</row>
    <row r="4" spans="1:13" ht="24.95" customHeight="1" x14ac:dyDescent="0.15">
      <c r="A4" s="53" t="s">
        <v>378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4"/>
      <c r="M4" s="55"/>
    </row>
    <row r="5" spans="1:13" ht="24.95" customHeight="1" x14ac:dyDescent="0.15">
      <c r="A5" s="53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5"/>
    </row>
    <row r="6" spans="1:13" ht="24.95" customHeight="1" x14ac:dyDescent="0.15">
      <c r="A6" s="13"/>
      <c r="B6" s="56" t="str">
        <f>'공사원가계산서 (가로)'!A3</f>
        <v xml:space="preserve"> ○ 공 사 명 : 2026년 중앙버스전용차로 고강성 콘크리트 포장 공사(강서)</v>
      </c>
      <c r="C6" s="56"/>
      <c r="D6" s="56"/>
      <c r="E6" s="56"/>
      <c r="F6" s="56"/>
      <c r="G6" s="56"/>
      <c r="H6" s="56"/>
      <c r="I6" s="56"/>
      <c r="J6" s="56"/>
      <c r="K6" s="56"/>
      <c r="L6" s="56"/>
      <c r="M6" s="15"/>
    </row>
    <row r="7" spans="1:13" ht="24.95" customHeight="1" thickBot="1" x14ac:dyDescent="0.2">
      <c r="A7" s="13"/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15"/>
    </row>
    <row r="8" spans="1:13" ht="24.95" customHeight="1" thickBot="1" x14ac:dyDescent="0.2">
      <c r="A8" s="13"/>
      <c r="B8" s="70" t="s">
        <v>379</v>
      </c>
      <c r="C8" s="71"/>
      <c r="D8" s="71"/>
      <c r="E8" s="72" t="s">
        <v>380</v>
      </c>
      <c r="F8" s="73"/>
      <c r="G8" s="73"/>
      <c r="H8" s="73"/>
      <c r="I8" s="73"/>
      <c r="J8" s="73"/>
      <c r="K8" s="74"/>
      <c r="L8" s="16" t="s">
        <v>95</v>
      </c>
      <c r="M8" s="15"/>
    </row>
    <row r="9" spans="1:13" ht="24.95" customHeight="1" thickTop="1" x14ac:dyDescent="0.15">
      <c r="A9" s="13"/>
      <c r="B9" s="75" t="s">
        <v>381</v>
      </c>
      <c r="C9" s="76"/>
      <c r="D9" s="76"/>
      <c r="E9" s="58"/>
      <c r="F9" s="58"/>
      <c r="G9" s="58"/>
      <c r="H9" s="58"/>
      <c r="I9" s="58"/>
      <c r="J9" s="59"/>
      <c r="K9" s="59"/>
      <c r="L9" s="17"/>
      <c r="M9" s="15"/>
    </row>
    <row r="10" spans="1:13" ht="24.95" customHeight="1" x14ac:dyDescent="0.15">
      <c r="A10" s="13"/>
      <c r="B10" s="60" t="s">
        <v>382</v>
      </c>
      <c r="C10" s="65" t="s">
        <v>383</v>
      </c>
      <c r="D10" s="65"/>
      <c r="E10" s="67"/>
      <c r="F10" s="67"/>
      <c r="G10" s="67"/>
      <c r="H10" s="67"/>
      <c r="I10" s="67"/>
      <c r="J10" s="66"/>
      <c r="K10" s="66"/>
      <c r="L10" s="18"/>
      <c r="M10" s="15"/>
    </row>
    <row r="11" spans="1:13" ht="24.95" customHeight="1" x14ac:dyDescent="0.15">
      <c r="A11" s="13"/>
      <c r="B11" s="60"/>
      <c r="C11" s="65" t="s">
        <v>384</v>
      </c>
      <c r="D11" s="65"/>
      <c r="E11" s="67"/>
      <c r="F11" s="67"/>
      <c r="G11" s="67"/>
      <c r="H11" s="67"/>
      <c r="I11" s="67"/>
      <c r="J11" s="66"/>
      <c r="K11" s="66"/>
      <c r="L11" s="18"/>
      <c r="M11" s="15"/>
    </row>
    <row r="12" spans="1:13" ht="24.95" customHeight="1" x14ac:dyDescent="0.15">
      <c r="A12" s="13"/>
      <c r="B12" s="60"/>
      <c r="C12" s="65" t="s">
        <v>385</v>
      </c>
      <c r="D12" s="65"/>
      <c r="E12" s="67"/>
      <c r="F12" s="67"/>
      <c r="G12" s="67"/>
      <c r="H12" s="67"/>
      <c r="I12" s="67"/>
      <c r="J12" s="66"/>
      <c r="K12" s="66"/>
      <c r="L12" s="18"/>
      <c r="M12" s="15"/>
    </row>
    <row r="13" spans="1:13" ht="24.95" hidden="1" customHeight="1" x14ac:dyDescent="0.15">
      <c r="A13" s="13"/>
      <c r="B13" s="60" t="s">
        <v>386</v>
      </c>
      <c r="C13" s="65"/>
      <c r="D13" s="65"/>
      <c r="E13" s="67"/>
      <c r="F13" s="67"/>
      <c r="G13" s="67"/>
      <c r="H13" s="67"/>
      <c r="I13" s="67"/>
      <c r="J13" s="66"/>
      <c r="K13" s="66"/>
      <c r="L13" s="18"/>
      <c r="M13" s="15"/>
    </row>
    <row r="14" spans="1:13" ht="24.95" customHeight="1" thickBot="1" x14ac:dyDescent="0.2">
      <c r="A14" s="13"/>
      <c r="B14" s="77" t="s">
        <v>387</v>
      </c>
      <c r="C14" s="78"/>
      <c r="D14" s="78"/>
      <c r="E14" s="79"/>
      <c r="F14" s="79"/>
      <c r="G14" s="79"/>
      <c r="H14" s="79"/>
      <c r="I14" s="79"/>
      <c r="J14" s="80"/>
      <c r="K14" s="80"/>
      <c r="L14" s="19"/>
      <c r="M14" s="15"/>
    </row>
    <row r="15" spans="1:13" ht="24.95" customHeight="1" x14ac:dyDescent="0.15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5"/>
    </row>
    <row r="16" spans="1:13" ht="24.95" customHeight="1" x14ac:dyDescent="0.15">
      <c r="A16" s="13"/>
      <c r="B16" s="20" t="s">
        <v>433</v>
      </c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5"/>
    </row>
    <row r="17" spans="1:13" ht="24.95" customHeight="1" x14ac:dyDescent="0.15">
      <c r="A17" s="13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5"/>
    </row>
    <row r="18" spans="1:13" ht="24.95" customHeight="1" thickBot="1" x14ac:dyDescent="0.2">
      <c r="A18" s="21"/>
      <c r="B18" s="22"/>
      <c r="C18" s="22"/>
      <c r="D18" s="22"/>
      <c r="E18" s="22"/>
      <c r="F18" s="22"/>
      <c r="G18" s="22"/>
      <c r="H18" s="22"/>
      <c r="I18" s="22"/>
      <c r="J18" s="22"/>
      <c r="K18" s="22"/>
      <c r="L18" s="22"/>
      <c r="M18" s="23"/>
    </row>
    <row r="19" spans="1:13" ht="24.95" customHeight="1" x14ac:dyDescent="0.15"/>
    <row r="20" spans="1:13" ht="24.95" customHeight="1" x14ac:dyDescent="0.15"/>
    <row r="21" spans="1:13" ht="24.95" customHeight="1" x14ac:dyDescent="0.15"/>
    <row r="22" spans="1:13" ht="24.95" customHeight="1" x14ac:dyDescent="0.15"/>
    <row r="23" spans="1:13" ht="24.95" customHeight="1" x14ac:dyDescent="0.15"/>
  </sheetData>
  <mergeCells count="33">
    <mergeCell ref="B14:D14"/>
    <mergeCell ref="E14:I14"/>
    <mergeCell ref="J14:K14"/>
    <mergeCell ref="E11:I11"/>
    <mergeCell ref="J11:K11"/>
    <mergeCell ref="C12:D12"/>
    <mergeCell ref="E12:I12"/>
    <mergeCell ref="J13:K13"/>
    <mergeCell ref="B8:D8"/>
    <mergeCell ref="E8:K8"/>
    <mergeCell ref="B9:D9"/>
    <mergeCell ref="C10:D10"/>
    <mergeCell ref="E10:I10"/>
    <mergeCell ref="J10:K10"/>
    <mergeCell ref="B13:D13"/>
    <mergeCell ref="E13:I13"/>
    <mergeCell ref="A1:A2"/>
    <mergeCell ref="B1:C2"/>
    <mergeCell ref="D1:D2"/>
    <mergeCell ref="E9:I9"/>
    <mergeCell ref="J9:K9"/>
    <mergeCell ref="B10:B12"/>
    <mergeCell ref="E1:F2"/>
    <mergeCell ref="G1:G2"/>
    <mergeCell ref="H1:I2"/>
    <mergeCell ref="C11:D11"/>
    <mergeCell ref="J1:K1"/>
    <mergeCell ref="J12:K12"/>
    <mergeCell ref="L1:M1"/>
    <mergeCell ref="J2:K2"/>
    <mergeCell ref="L2:M2"/>
    <mergeCell ref="A4:M5"/>
    <mergeCell ref="B6:L7"/>
  </mergeCells>
  <phoneticPr fontId="3" type="noConversion"/>
  <printOptions horizontalCentered="1"/>
  <pageMargins left="0.39370078740157483" right="0.39370078740157483" top="0.98425196850393704" bottom="0.59055118110236227" header="0.51181102362204722" footer="0.19685039370078741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5"/>
  <sheetViews>
    <sheetView view="pageBreakPreview" zoomScaleNormal="100" zoomScaleSheetLayoutView="100" workbookViewId="0">
      <selection activeCell="E6" sqref="E6:E34"/>
    </sheetView>
  </sheetViews>
  <sheetFormatPr defaultColWidth="2.83203125" defaultRowHeight="15.6" customHeight="1" x14ac:dyDescent="0.15"/>
  <cols>
    <col min="1" max="2" width="12.83203125" style="25" customWidth="1"/>
    <col min="3" max="3" width="50.83203125" style="25" customWidth="1"/>
    <col min="4" max="4" width="35.83203125" style="25" customWidth="1"/>
    <col min="5" max="6" width="25.83203125" style="25" customWidth="1"/>
    <col min="7" max="255" width="12" style="25" customWidth="1"/>
    <col min="256" max="16384" width="2.83203125" style="25"/>
  </cols>
  <sheetData>
    <row r="1" spans="1:7" ht="15.6" customHeight="1" x14ac:dyDescent="0.15">
      <c r="A1" s="81" t="s">
        <v>388</v>
      </c>
      <c r="B1" s="81"/>
      <c r="C1" s="81"/>
      <c r="D1" s="81"/>
      <c r="E1" s="81"/>
      <c r="F1" s="81"/>
      <c r="G1" s="24"/>
    </row>
    <row r="2" spans="1:7" ht="15.6" customHeight="1" x14ac:dyDescent="0.15">
      <c r="A2" s="81"/>
      <c r="B2" s="81"/>
      <c r="C2" s="81"/>
      <c r="D2" s="81"/>
      <c r="E2" s="81"/>
      <c r="F2" s="81"/>
      <c r="G2" s="24"/>
    </row>
    <row r="3" spans="1:7" ht="15.6" customHeight="1" x14ac:dyDescent="0.15">
      <c r="A3" s="26" t="s">
        <v>428</v>
      </c>
      <c r="B3" s="27"/>
      <c r="C3" s="27"/>
      <c r="D3" s="27"/>
      <c r="E3" s="24"/>
      <c r="F3" s="24"/>
      <c r="G3" s="24"/>
    </row>
    <row r="4" spans="1:7" ht="15.6" customHeight="1" x14ac:dyDescent="0.15">
      <c r="A4" s="27" t="s">
        <v>389</v>
      </c>
      <c r="B4" s="27"/>
      <c r="C4" s="27"/>
      <c r="D4" s="27"/>
      <c r="E4" s="24"/>
      <c r="F4" s="24"/>
      <c r="G4" s="24"/>
    </row>
    <row r="5" spans="1:7" ht="15.6" customHeight="1" x14ac:dyDescent="0.15">
      <c r="A5" s="82" t="s">
        <v>390</v>
      </c>
      <c r="B5" s="82"/>
      <c r="C5" s="82"/>
      <c r="D5" s="28" t="s">
        <v>391</v>
      </c>
      <c r="E5" s="28" t="s">
        <v>392</v>
      </c>
      <c r="F5" s="28" t="s">
        <v>393</v>
      </c>
      <c r="G5" s="24"/>
    </row>
    <row r="6" spans="1:7" ht="15.6" customHeight="1" x14ac:dyDescent="0.15">
      <c r="A6" s="83" t="s">
        <v>394</v>
      </c>
      <c r="B6" s="83" t="s">
        <v>395</v>
      </c>
      <c r="C6" s="29" t="s">
        <v>396</v>
      </c>
      <c r="D6" s="30">
        <f>내역서!F9</f>
        <v>0</v>
      </c>
      <c r="E6" s="31"/>
      <c r="F6" s="32"/>
      <c r="G6" s="24"/>
    </row>
    <row r="7" spans="1:7" ht="15.6" customHeight="1" x14ac:dyDescent="0.15">
      <c r="A7" s="82"/>
      <c r="B7" s="82"/>
      <c r="C7" s="29" t="s">
        <v>397</v>
      </c>
      <c r="D7" s="33"/>
      <c r="E7" s="31"/>
      <c r="F7" s="32"/>
      <c r="G7" s="24"/>
    </row>
    <row r="8" spans="1:7" ht="15.6" customHeight="1" x14ac:dyDescent="0.15">
      <c r="A8" s="82"/>
      <c r="B8" s="82"/>
      <c r="C8" s="34" t="s">
        <v>398</v>
      </c>
      <c r="D8" s="35">
        <f>D6+D7</f>
        <v>0</v>
      </c>
      <c r="E8" s="36"/>
      <c r="F8" s="28"/>
      <c r="G8" s="24"/>
    </row>
    <row r="9" spans="1:7" ht="15.6" customHeight="1" x14ac:dyDescent="0.15">
      <c r="A9" s="82"/>
      <c r="B9" s="83" t="s">
        <v>399</v>
      </c>
      <c r="C9" s="29" t="s">
        <v>400</v>
      </c>
      <c r="D9" s="30">
        <f>내역서!H9</f>
        <v>0</v>
      </c>
      <c r="E9" s="31"/>
      <c r="F9" s="32"/>
      <c r="G9" s="24"/>
    </row>
    <row r="10" spans="1:7" ht="15.6" customHeight="1" x14ac:dyDescent="0.15">
      <c r="A10" s="82"/>
      <c r="B10" s="82"/>
      <c r="C10" s="29" t="s">
        <v>401</v>
      </c>
      <c r="D10" s="30">
        <f>내역서!H10</f>
        <v>0</v>
      </c>
      <c r="E10" s="31"/>
      <c r="F10" s="32"/>
      <c r="G10" s="24"/>
    </row>
    <row r="11" spans="1:7" ht="15.6" customHeight="1" x14ac:dyDescent="0.15">
      <c r="A11" s="82"/>
      <c r="B11" s="82"/>
      <c r="C11" s="34" t="s">
        <v>402</v>
      </c>
      <c r="D11" s="35">
        <f>D9+D10</f>
        <v>0</v>
      </c>
      <c r="E11" s="36"/>
      <c r="F11" s="28"/>
      <c r="G11" s="24"/>
    </row>
    <row r="12" spans="1:7" ht="15.6" customHeight="1" x14ac:dyDescent="0.15">
      <c r="A12" s="82"/>
      <c r="B12" s="84" t="s">
        <v>403</v>
      </c>
      <c r="C12" s="29" t="s">
        <v>404</v>
      </c>
      <c r="D12" s="30">
        <f>내역서!J9</f>
        <v>0</v>
      </c>
      <c r="E12" s="31"/>
      <c r="F12" s="32"/>
      <c r="G12" s="24"/>
    </row>
    <row r="13" spans="1:7" ht="15.6" customHeight="1" x14ac:dyDescent="0.15">
      <c r="A13" s="82"/>
      <c r="B13" s="85"/>
      <c r="C13" s="29" t="s">
        <v>405</v>
      </c>
      <c r="D13" s="30">
        <f>내역서!L11</f>
        <v>0</v>
      </c>
      <c r="E13" s="31"/>
      <c r="F13" s="32"/>
      <c r="G13" s="24"/>
    </row>
    <row r="14" spans="1:7" ht="15.6" customHeight="1" x14ac:dyDescent="0.15">
      <c r="A14" s="82"/>
      <c r="B14" s="85"/>
      <c r="C14" s="29" t="s">
        <v>406</v>
      </c>
      <c r="D14" s="30">
        <f>내역서!L12</f>
        <v>0</v>
      </c>
      <c r="E14" s="31"/>
      <c r="F14" s="32"/>
      <c r="G14" s="24"/>
    </row>
    <row r="15" spans="1:7" ht="15.6" customHeight="1" x14ac:dyDescent="0.15">
      <c r="A15" s="82"/>
      <c r="B15" s="85"/>
      <c r="C15" s="29" t="s">
        <v>407</v>
      </c>
      <c r="D15" s="30">
        <f>내역서!L13</f>
        <v>0</v>
      </c>
      <c r="E15" s="31"/>
      <c r="F15" s="32"/>
      <c r="G15" s="24"/>
    </row>
    <row r="16" spans="1:7" ht="15.6" customHeight="1" x14ac:dyDescent="0.15">
      <c r="A16" s="82"/>
      <c r="B16" s="85"/>
      <c r="C16" s="29" t="s">
        <v>408</v>
      </c>
      <c r="D16" s="30">
        <f>내역서!L14</f>
        <v>0</v>
      </c>
      <c r="E16" s="31"/>
      <c r="F16" s="32"/>
      <c r="G16" s="24"/>
    </row>
    <row r="17" spans="1:7" ht="15.6" customHeight="1" x14ac:dyDescent="0.15">
      <c r="A17" s="82"/>
      <c r="B17" s="85"/>
      <c r="C17" s="29" t="s">
        <v>409</v>
      </c>
      <c r="D17" s="30">
        <f>내역서!L15</f>
        <v>0</v>
      </c>
      <c r="E17" s="31"/>
      <c r="F17" s="32"/>
      <c r="G17" s="24"/>
    </row>
    <row r="18" spans="1:7" ht="15.6" customHeight="1" x14ac:dyDescent="0.15">
      <c r="A18" s="82"/>
      <c r="B18" s="85"/>
      <c r="C18" s="29" t="s">
        <v>410</v>
      </c>
      <c r="D18" s="30">
        <f>내역서!L16</f>
        <v>0</v>
      </c>
      <c r="E18" s="31"/>
      <c r="F18" s="37"/>
      <c r="G18" s="24"/>
    </row>
    <row r="19" spans="1:7" ht="15.6" customHeight="1" x14ac:dyDescent="0.15">
      <c r="A19" s="82"/>
      <c r="B19" s="85"/>
      <c r="C19" s="29" t="s">
        <v>411</v>
      </c>
      <c r="D19" s="30">
        <f>내역서!L17</f>
        <v>0</v>
      </c>
      <c r="E19" s="31"/>
      <c r="F19" s="32"/>
      <c r="G19" s="24"/>
    </row>
    <row r="20" spans="1:7" ht="15.6" customHeight="1" x14ac:dyDescent="0.15">
      <c r="A20" s="82"/>
      <c r="B20" s="85"/>
      <c r="C20" s="29" t="s">
        <v>412</v>
      </c>
      <c r="D20" s="30">
        <f>내역서!L18</f>
        <v>0</v>
      </c>
      <c r="E20" s="31"/>
      <c r="F20" s="32"/>
      <c r="G20" s="24"/>
    </row>
    <row r="21" spans="1:7" ht="15.6" customHeight="1" x14ac:dyDescent="0.15">
      <c r="A21" s="82"/>
      <c r="B21" s="85"/>
      <c r="C21" s="38" t="s">
        <v>413</v>
      </c>
      <c r="D21" s="30">
        <f>내역서!L19</f>
        <v>0</v>
      </c>
      <c r="E21" s="31"/>
      <c r="F21" s="32"/>
      <c r="G21" s="24"/>
    </row>
    <row r="22" spans="1:7" ht="15.6" customHeight="1" x14ac:dyDescent="0.15">
      <c r="A22" s="82"/>
      <c r="B22" s="85"/>
      <c r="C22" s="29" t="s">
        <v>414</v>
      </c>
      <c r="D22" s="30">
        <f>내역서!L20</f>
        <v>0</v>
      </c>
      <c r="E22" s="31"/>
      <c r="F22" s="32"/>
      <c r="G22" s="24"/>
    </row>
    <row r="23" spans="1:7" ht="15.6" customHeight="1" x14ac:dyDescent="0.15">
      <c r="A23" s="82"/>
      <c r="B23" s="85"/>
      <c r="C23" s="29" t="s">
        <v>415</v>
      </c>
      <c r="D23" s="30">
        <f>내역서!L21</f>
        <v>0</v>
      </c>
      <c r="E23" s="31"/>
      <c r="F23" s="39"/>
      <c r="G23" s="24"/>
    </row>
    <row r="24" spans="1:7" ht="15.6" customHeight="1" x14ac:dyDescent="0.15">
      <c r="A24" s="82"/>
      <c r="B24" s="85"/>
      <c r="C24" s="29" t="s">
        <v>416</v>
      </c>
      <c r="D24" s="30">
        <f>내역서!L22</f>
        <v>0</v>
      </c>
      <c r="E24" s="31"/>
      <c r="F24" s="39"/>
      <c r="G24" s="24"/>
    </row>
    <row r="25" spans="1:7" ht="15.6" customHeight="1" x14ac:dyDescent="0.15">
      <c r="A25" s="82"/>
      <c r="B25" s="85"/>
      <c r="C25" s="29" t="s">
        <v>417</v>
      </c>
      <c r="D25" s="30">
        <f>내역서!L23</f>
        <v>0</v>
      </c>
      <c r="E25" s="31"/>
      <c r="F25" s="39"/>
      <c r="G25" s="24"/>
    </row>
    <row r="26" spans="1:7" ht="15.6" customHeight="1" x14ac:dyDescent="0.15">
      <c r="A26" s="82"/>
      <c r="B26" s="85"/>
      <c r="C26" s="29" t="s">
        <v>418</v>
      </c>
      <c r="D26" s="30">
        <f>내역서!L24</f>
        <v>0</v>
      </c>
      <c r="E26" s="31"/>
      <c r="F26" s="39"/>
      <c r="G26" s="24"/>
    </row>
    <row r="27" spans="1:7" ht="15.6" customHeight="1" x14ac:dyDescent="0.15">
      <c r="A27" s="82"/>
      <c r="B27" s="85"/>
      <c r="C27" s="29" t="s">
        <v>419</v>
      </c>
      <c r="D27" s="30">
        <f>내역서!L25</f>
        <v>0</v>
      </c>
      <c r="E27" s="31"/>
      <c r="F27" s="32"/>
      <c r="G27" s="24"/>
    </row>
    <row r="28" spans="1:7" ht="15.6" customHeight="1" x14ac:dyDescent="0.15">
      <c r="A28" s="82"/>
      <c r="B28" s="85"/>
      <c r="C28" s="29" t="s">
        <v>420</v>
      </c>
      <c r="D28" s="33"/>
      <c r="E28" s="31"/>
      <c r="F28" s="32"/>
      <c r="G28" s="24"/>
    </row>
    <row r="29" spans="1:7" ht="15.6" customHeight="1" x14ac:dyDescent="0.15">
      <c r="A29" s="82"/>
      <c r="B29" s="86"/>
      <c r="C29" s="34" t="s">
        <v>421</v>
      </c>
      <c r="D29" s="40">
        <f>SUM(D12:D28)</f>
        <v>0</v>
      </c>
      <c r="E29" s="36"/>
      <c r="F29" s="28"/>
      <c r="G29" s="24"/>
    </row>
    <row r="30" spans="1:7" ht="15.6" customHeight="1" x14ac:dyDescent="0.15">
      <c r="A30" s="87" t="s">
        <v>422</v>
      </c>
      <c r="B30" s="87"/>
      <c r="C30" s="87"/>
      <c r="D30" s="30">
        <f>내역서!L27</f>
        <v>0</v>
      </c>
      <c r="E30" s="31"/>
      <c r="F30" s="32"/>
      <c r="G30" s="24"/>
    </row>
    <row r="31" spans="1:7" ht="15.6" customHeight="1" x14ac:dyDescent="0.15">
      <c r="A31" s="87" t="s">
        <v>423</v>
      </c>
      <c r="B31" s="87"/>
      <c r="C31" s="87"/>
      <c r="D31" s="30">
        <f>내역서!L28</f>
        <v>0</v>
      </c>
      <c r="E31" s="31"/>
      <c r="F31" s="32"/>
      <c r="G31" s="24"/>
    </row>
    <row r="32" spans="1:7" ht="15.6" customHeight="1" x14ac:dyDescent="0.15">
      <c r="A32" s="87" t="s">
        <v>424</v>
      </c>
      <c r="B32" s="87"/>
      <c r="C32" s="87"/>
      <c r="D32" s="30">
        <f>내역서!L29</f>
        <v>0</v>
      </c>
      <c r="E32" s="31"/>
      <c r="F32" s="32"/>
      <c r="G32" s="24"/>
    </row>
    <row r="33" spans="1:7" ht="15.6" customHeight="1" x14ac:dyDescent="0.15">
      <c r="A33" s="87" t="s">
        <v>425</v>
      </c>
      <c r="B33" s="87"/>
      <c r="C33" s="87"/>
      <c r="D33" s="35">
        <f>D8+D11+D29+D30+D31+D32</f>
        <v>0</v>
      </c>
      <c r="E33" s="36"/>
      <c r="F33" s="32"/>
      <c r="G33" s="24"/>
    </row>
    <row r="34" spans="1:7" ht="15.6" customHeight="1" x14ac:dyDescent="0.15">
      <c r="A34" s="87" t="s">
        <v>426</v>
      </c>
      <c r="B34" s="87"/>
      <c r="C34" s="87"/>
      <c r="D34" s="30">
        <f>D33*0.1</f>
        <v>0</v>
      </c>
      <c r="E34" s="31"/>
      <c r="F34" s="32"/>
    </row>
    <row r="35" spans="1:7" ht="15.6" customHeight="1" x14ac:dyDescent="0.15">
      <c r="A35" s="88" t="s">
        <v>427</v>
      </c>
      <c r="B35" s="88"/>
      <c r="C35" s="88"/>
      <c r="D35" s="35">
        <f>SUM(D33:D34)</f>
        <v>0</v>
      </c>
      <c r="E35" s="36"/>
      <c r="F35" s="28"/>
    </row>
  </sheetData>
  <mergeCells count="12">
    <mergeCell ref="A35:C35"/>
    <mergeCell ref="A30:C30"/>
    <mergeCell ref="A31:C31"/>
    <mergeCell ref="A32:C32"/>
    <mergeCell ref="A33:C33"/>
    <mergeCell ref="A34:C34"/>
    <mergeCell ref="A1:F2"/>
    <mergeCell ref="A5:C5"/>
    <mergeCell ref="A6:A29"/>
    <mergeCell ref="B6:B8"/>
    <mergeCell ref="B9:B11"/>
    <mergeCell ref="B12:B29"/>
  </mergeCells>
  <phoneticPr fontId="3" type="noConversion"/>
  <printOptions horizontalCentered="1"/>
  <pageMargins left="0.39370078740157483" right="0.39370078740157483" top="0.59055118110236227" bottom="0.39370078740157483" header="0.39370078740157483" footer="0.19685039370078741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J227"/>
  <sheetViews>
    <sheetView view="pageBreakPreview" topLeftCell="A180" zoomScaleNormal="100" zoomScaleSheetLayoutView="100" workbookViewId="0">
      <selection activeCell="B242" sqref="B242"/>
    </sheetView>
  </sheetViews>
  <sheetFormatPr defaultRowHeight="18.95" customHeight="1" x14ac:dyDescent="0.15"/>
  <cols>
    <col min="1" max="1" width="32.83203125" customWidth="1"/>
    <col min="2" max="2" width="22.83203125" customWidth="1"/>
    <col min="3" max="3" width="6.83203125" customWidth="1"/>
    <col min="4" max="4" width="4.83203125" customWidth="1"/>
    <col min="5" max="5" width="11.83203125" customWidth="1"/>
    <col min="6" max="6" width="12.83203125" customWidth="1"/>
    <col min="7" max="7" width="11.83203125" customWidth="1"/>
    <col min="8" max="8" width="12.83203125" customWidth="1"/>
    <col min="9" max="9" width="11.83203125" customWidth="1"/>
    <col min="10" max="10" width="12.83203125" customWidth="1"/>
    <col min="11" max="11" width="11.83203125" customWidth="1"/>
    <col min="12" max="12" width="12.83203125" customWidth="1"/>
    <col min="13" max="13" width="9.83203125" customWidth="1"/>
    <col min="14" max="59" width="0" hidden="1" customWidth="1"/>
  </cols>
  <sheetData>
    <row r="1" spans="1:62" ht="18.95" customHeight="1" x14ac:dyDescent="0.15">
      <c r="A1" t="s">
        <v>51</v>
      </c>
    </row>
    <row r="2" spans="1:62" ht="18.95" customHeight="1" x14ac:dyDescent="0.15">
      <c r="A2" s="92" t="s">
        <v>62</v>
      </c>
      <c r="B2" s="89" t="s">
        <v>177</v>
      </c>
      <c r="C2" s="89" t="s">
        <v>220</v>
      </c>
      <c r="D2" s="89" t="s">
        <v>144</v>
      </c>
      <c r="E2" s="89" t="s">
        <v>253</v>
      </c>
      <c r="F2" s="89" t="s">
        <v>372</v>
      </c>
      <c r="G2" s="89" t="s">
        <v>163</v>
      </c>
      <c r="H2" s="89" t="s">
        <v>372</v>
      </c>
      <c r="I2" s="89" t="s">
        <v>29</v>
      </c>
      <c r="J2" s="89" t="s">
        <v>372</v>
      </c>
      <c r="K2" s="89" t="s">
        <v>360</v>
      </c>
      <c r="L2" s="89" t="s">
        <v>372</v>
      </c>
      <c r="M2" s="90"/>
    </row>
    <row r="3" spans="1:62" ht="18.95" customHeight="1" x14ac:dyDescent="0.15">
      <c r="A3" s="93" t="s">
        <v>372</v>
      </c>
      <c r="B3" s="94" t="s">
        <v>372</v>
      </c>
      <c r="C3" s="94" t="s">
        <v>372</v>
      </c>
      <c r="D3" s="94" t="s">
        <v>372</v>
      </c>
      <c r="E3" s="9" t="s">
        <v>84</v>
      </c>
      <c r="F3" s="9" t="s">
        <v>53</v>
      </c>
      <c r="G3" s="9" t="s">
        <v>84</v>
      </c>
      <c r="H3" s="9" t="s">
        <v>53</v>
      </c>
      <c r="I3" s="9" t="s">
        <v>84</v>
      </c>
      <c r="J3" s="9" t="s">
        <v>53</v>
      </c>
      <c r="K3" s="9" t="s">
        <v>84</v>
      </c>
      <c r="L3" s="9" t="s">
        <v>53</v>
      </c>
      <c r="M3" s="91"/>
      <c r="S3" s="1" t="s">
        <v>119</v>
      </c>
      <c r="T3" s="1" t="s">
        <v>268</v>
      </c>
      <c r="U3" s="1" t="s">
        <v>132</v>
      </c>
      <c r="V3" s="1" t="s">
        <v>55</v>
      </c>
      <c r="W3" s="1" t="s">
        <v>21</v>
      </c>
      <c r="X3" s="1" t="s">
        <v>112</v>
      </c>
      <c r="Y3" s="1" t="s">
        <v>251</v>
      </c>
    </row>
    <row r="4" spans="1:62" ht="18.95" customHeight="1" x14ac:dyDescent="0.15">
      <c r="A4" s="6" t="s">
        <v>311</v>
      </c>
      <c r="B4" s="2"/>
      <c r="C4" s="41">
        <v>1</v>
      </c>
      <c r="D4" s="2" t="s">
        <v>300</v>
      </c>
      <c r="F4" s="8"/>
      <c r="H4" s="8"/>
      <c r="J4" s="8"/>
      <c r="L4" s="8"/>
      <c r="M4" s="7"/>
      <c r="N4" t="s">
        <v>372</v>
      </c>
      <c r="O4" t="s">
        <v>64</v>
      </c>
    </row>
    <row r="5" spans="1:62" ht="18.95" customHeight="1" x14ac:dyDescent="0.15">
      <c r="A5" s="6" t="s">
        <v>179</v>
      </c>
      <c r="B5" s="2"/>
      <c r="C5" s="41">
        <v>1</v>
      </c>
      <c r="D5" s="2" t="s">
        <v>300</v>
      </c>
      <c r="E5" s="8"/>
      <c r="F5" s="8"/>
      <c r="G5" s="8"/>
      <c r="H5" s="8"/>
      <c r="I5" s="8"/>
      <c r="J5" s="8"/>
      <c r="K5" s="8"/>
      <c r="L5" s="8"/>
      <c r="M5" s="7"/>
      <c r="N5" t="s">
        <v>372</v>
      </c>
      <c r="P5" t="s">
        <v>50</v>
      </c>
      <c r="Q5" t="s">
        <v>372</v>
      </c>
      <c r="R5" t="s">
        <v>270</v>
      </c>
      <c r="BJ5" s="11"/>
    </row>
    <row r="6" spans="1:62" ht="18.95" customHeight="1" x14ac:dyDescent="0.15">
      <c r="A6" s="6" t="s">
        <v>135</v>
      </c>
      <c r="B6" s="2"/>
      <c r="C6" s="41">
        <v>1</v>
      </c>
      <c r="D6" s="2" t="s">
        <v>300</v>
      </c>
      <c r="E6" s="8"/>
      <c r="F6" s="8"/>
      <c r="G6" s="8"/>
      <c r="H6" s="8"/>
      <c r="I6" s="8"/>
      <c r="J6" s="8"/>
      <c r="K6" s="8"/>
      <c r="L6" s="8"/>
      <c r="M6" s="7"/>
      <c r="N6" t="s">
        <v>372</v>
      </c>
      <c r="P6" t="s">
        <v>328</v>
      </c>
      <c r="Q6" t="s">
        <v>372</v>
      </c>
      <c r="R6" t="s">
        <v>8</v>
      </c>
      <c r="BJ6" s="11"/>
    </row>
    <row r="7" spans="1:62" ht="18.95" customHeight="1" x14ac:dyDescent="0.15">
      <c r="A7" s="6" t="s">
        <v>58</v>
      </c>
      <c r="B7" s="2"/>
      <c r="C7" s="41">
        <v>1</v>
      </c>
      <c r="D7" s="2" t="s">
        <v>300</v>
      </c>
      <c r="E7" s="8"/>
      <c r="F7" s="8"/>
      <c r="G7" s="8"/>
      <c r="H7" s="8"/>
      <c r="I7" s="8"/>
      <c r="J7" s="8"/>
      <c r="K7" s="8"/>
      <c r="L7" s="8"/>
      <c r="M7" s="7"/>
      <c r="N7" t="s">
        <v>372</v>
      </c>
      <c r="P7" t="s">
        <v>229</v>
      </c>
      <c r="Q7" t="s">
        <v>372</v>
      </c>
      <c r="R7" t="s">
        <v>216</v>
      </c>
      <c r="BJ7" s="11"/>
    </row>
    <row r="8" spans="1:62" ht="18.95" customHeight="1" x14ac:dyDescent="0.15">
      <c r="A8" s="6" t="s">
        <v>91</v>
      </c>
      <c r="B8" s="2"/>
      <c r="C8" s="41">
        <v>1</v>
      </c>
      <c r="D8" s="2" t="s">
        <v>300</v>
      </c>
      <c r="E8" s="8"/>
      <c r="F8" s="8"/>
      <c r="G8" s="8"/>
      <c r="H8" s="8"/>
      <c r="I8" s="8"/>
      <c r="J8" s="8"/>
      <c r="K8" s="8"/>
      <c r="L8" s="8"/>
      <c r="M8" s="7"/>
      <c r="N8" t="s">
        <v>372</v>
      </c>
      <c r="P8" t="s">
        <v>138</v>
      </c>
      <c r="Q8" t="s">
        <v>372</v>
      </c>
      <c r="R8" t="s">
        <v>75</v>
      </c>
      <c r="AA8" s="10" t="s">
        <v>271</v>
      </c>
      <c r="AB8" s="5">
        <f>(내역서!F5+내역서!F6+내역서!F7+내역서!F8)</f>
        <v>0</v>
      </c>
      <c r="AC8" s="10" t="s">
        <v>312</v>
      </c>
      <c r="AD8" s="4">
        <f t="shared" ref="AD8:AD16" si="0">$AB8</f>
        <v>0</v>
      </c>
      <c r="BJ8" s="11"/>
    </row>
    <row r="9" spans="1:62" ht="18.95" customHeight="1" x14ac:dyDescent="0.15">
      <c r="A9" s="6" t="s">
        <v>60</v>
      </c>
      <c r="B9" s="2" t="s">
        <v>372</v>
      </c>
      <c r="C9" s="41">
        <v>1</v>
      </c>
      <c r="D9" s="2" t="s">
        <v>300</v>
      </c>
      <c r="E9" s="1"/>
      <c r="F9" s="8"/>
      <c r="G9" s="1"/>
      <c r="H9" s="8"/>
      <c r="I9" s="1"/>
      <c r="J9" s="8"/>
      <c r="K9" s="8"/>
      <c r="L9" s="8"/>
      <c r="M9" s="7"/>
      <c r="N9" t="s">
        <v>372</v>
      </c>
      <c r="P9" t="s">
        <v>45</v>
      </c>
      <c r="Q9" t="s">
        <v>237</v>
      </c>
      <c r="R9" t="s">
        <v>318</v>
      </c>
      <c r="X9" t="s">
        <v>365</v>
      </c>
      <c r="AA9" s="10" t="s">
        <v>46</v>
      </c>
      <c r="AB9" s="5">
        <f>내역서!H9*(19.1/100)</f>
        <v>0</v>
      </c>
      <c r="AC9" s="10" t="s">
        <v>157</v>
      </c>
      <c r="AD9" s="4">
        <f t="shared" si="0"/>
        <v>0</v>
      </c>
    </row>
    <row r="10" spans="1:62" ht="18.95" customHeight="1" x14ac:dyDescent="0.15">
      <c r="A10" s="6" t="s">
        <v>35</v>
      </c>
      <c r="B10" s="2" t="s">
        <v>3</v>
      </c>
      <c r="C10" s="41">
        <v>1</v>
      </c>
      <c r="D10" s="2" t="s">
        <v>300</v>
      </c>
      <c r="E10" s="1"/>
      <c r="F10" s="8"/>
      <c r="G10" s="1"/>
      <c r="H10" s="8"/>
      <c r="I10" s="1"/>
      <c r="J10" s="8"/>
      <c r="K10" s="8"/>
      <c r="L10" s="8"/>
      <c r="M10" s="7"/>
      <c r="N10" t="s">
        <v>173</v>
      </c>
      <c r="P10" t="s">
        <v>322</v>
      </c>
      <c r="Q10" t="s">
        <v>372</v>
      </c>
      <c r="R10" t="s">
        <v>318</v>
      </c>
      <c r="X10" t="s">
        <v>134</v>
      </c>
      <c r="AA10" s="10" t="s">
        <v>118</v>
      </c>
      <c r="AB10" s="5">
        <f>(내역서!H9+내역서!H10)*(3.56/100)</f>
        <v>0</v>
      </c>
      <c r="AC10" s="10" t="s">
        <v>206</v>
      </c>
      <c r="AD10" s="4">
        <f t="shared" si="0"/>
        <v>0</v>
      </c>
    </row>
    <row r="11" spans="1:62" ht="18.95" customHeight="1" x14ac:dyDescent="0.15">
      <c r="A11" s="6" t="s">
        <v>59</v>
      </c>
      <c r="B11" s="2" t="s">
        <v>349</v>
      </c>
      <c r="C11" s="41">
        <v>1</v>
      </c>
      <c r="D11" s="2" t="s">
        <v>300</v>
      </c>
      <c r="E11" s="1"/>
      <c r="F11" s="8"/>
      <c r="G11" s="1"/>
      <c r="H11" s="8"/>
      <c r="I11" s="1"/>
      <c r="J11" s="8"/>
      <c r="K11" s="8"/>
      <c r="L11" s="8"/>
      <c r="M11" s="7"/>
      <c r="N11" t="s">
        <v>1</v>
      </c>
      <c r="P11" t="s">
        <v>223</v>
      </c>
      <c r="Q11" t="s">
        <v>372</v>
      </c>
      <c r="R11" t="s">
        <v>318</v>
      </c>
      <c r="X11" t="s">
        <v>152</v>
      </c>
      <c r="AA11" s="10" t="s">
        <v>118</v>
      </c>
      <c r="AB11" s="5">
        <f>(내역서!H9+내역서!H10)*(1.01/100)</f>
        <v>0</v>
      </c>
      <c r="AC11" s="10" t="s">
        <v>206</v>
      </c>
      <c r="AD11" s="4">
        <f t="shared" si="0"/>
        <v>0</v>
      </c>
    </row>
    <row r="12" spans="1:62" ht="18.95" customHeight="1" x14ac:dyDescent="0.15">
      <c r="A12" s="6" t="s">
        <v>191</v>
      </c>
      <c r="B12" s="2" t="s">
        <v>288</v>
      </c>
      <c r="C12" s="41">
        <v>1</v>
      </c>
      <c r="D12" s="2" t="s">
        <v>300</v>
      </c>
      <c r="E12" s="1"/>
      <c r="F12" s="8"/>
      <c r="G12" s="1"/>
      <c r="H12" s="8"/>
      <c r="I12" s="1"/>
      <c r="J12" s="8"/>
      <c r="K12" s="8"/>
      <c r="L12" s="8"/>
      <c r="M12" s="7"/>
      <c r="N12" t="s">
        <v>330</v>
      </c>
      <c r="P12" t="s">
        <v>131</v>
      </c>
      <c r="Q12" t="s">
        <v>372</v>
      </c>
      <c r="R12" t="s">
        <v>318</v>
      </c>
      <c r="X12" t="s">
        <v>141</v>
      </c>
      <c r="AA12" s="10" t="s">
        <v>118</v>
      </c>
      <c r="AB12" s="5">
        <f>내역서!H9*(3.595/100)</f>
        <v>0</v>
      </c>
      <c r="AC12" s="10" t="s">
        <v>206</v>
      </c>
      <c r="AD12" s="4">
        <f t="shared" si="0"/>
        <v>0</v>
      </c>
    </row>
    <row r="13" spans="1:62" ht="18.95" customHeight="1" x14ac:dyDescent="0.15">
      <c r="A13" s="6" t="s">
        <v>86</v>
      </c>
      <c r="B13" s="2" t="s">
        <v>201</v>
      </c>
      <c r="C13" s="41">
        <v>1</v>
      </c>
      <c r="D13" s="2" t="s">
        <v>300</v>
      </c>
      <c r="E13" s="1"/>
      <c r="F13" s="8"/>
      <c r="G13" s="1"/>
      <c r="H13" s="8"/>
      <c r="I13" s="1"/>
      <c r="J13" s="8"/>
      <c r="K13" s="8"/>
      <c r="L13" s="8"/>
      <c r="M13" s="7"/>
      <c r="N13" t="s">
        <v>194</v>
      </c>
      <c r="P13" t="s">
        <v>39</v>
      </c>
      <c r="Q13" t="s">
        <v>372</v>
      </c>
      <c r="R13" t="s">
        <v>318</v>
      </c>
      <c r="X13" t="s">
        <v>161</v>
      </c>
      <c r="AA13" s="10" t="s">
        <v>118</v>
      </c>
      <c r="AB13" s="5">
        <f>내역서!J13*(13.14/100)</f>
        <v>0</v>
      </c>
      <c r="AC13" s="10" t="s">
        <v>206</v>
      </c>
      <c r="AD13" s="4">
        <f t="shared" si="0"/>
        <v>0</v>
      </c>
    </row>
    <row r="14" spans="1:62" ht="18.95" customHeight="1" x14ac:dyDescent="0.15">
      <c r="A14" s="6" t="s">
        <v>198</v>
      </c>
      <c r="B14" s="2" t="s">
        <v>291</v>
      </c>
      <c r="C14" s="41">
        <v>1</v>
      </c>
      <c r="D14" s="2" t="s">
        <v>300</v>
      </c>
      <c r="E14" s="1"/>
      <c r="F14" s="8"/>
      <c r="G14" s="1"/>
      <c r="H14" s="8"/>
      <c r="I14" s="1"/>
      <c r="J14" s="8"/>
      <c r="K14" s="8"/>
      <c r="L14" s="8"/>
      <c r="M14" s="7"/>
      <c r="N14" t="s">
        <v>309</v>
      </c>
      <c r="P14" t="s">
        <v>38</v>
      </c>
      <c r="Q14" t="s">
        <v>372</v>
      </c>
      <c r="R14" t="s">
        <v>318</v>
      </c>
      <c r="X14" t="s">
        <v>187</v>
      </c>
      <c r="AA14" s="10" t="s">
        <v>118</v>
      </c>
      <c r="AB14" s="5">
        <f>내역서!H9*(4.75/100)</f>
        <v>0</v>
      </c>
      <c r="AC14" s="10" t="s">
        <v>206</v>
      </c>
      <c r="AD14" s="4">
        <f t="shared" si="0"/>
        <v>0</v>
      </c>
    </row>
    <row r="15" spans="1:62" ht="18.95" customHeight="1" x14ac:dyDescent="0.15">
      <c r="A15" s="6" t="s">
        <v>20</v>
      </c>
      <c r="B15" s="2" t="s">
        <v>186</v>
      </c>
      <c r="C15" s="41">
        <v>1</v>
      </c>
      <c r="D15" s="2" t="s">
        <v>300</v>
      </c>
      <c r="E15" s="1"/>
      <c r="F15" s="8"/>
      <c r="G15" s="1"/>
      <c r="H15" s="8"/>
      <c r="I15" s="1"/>
      <c r="J15" s="8"/>
      <c r="K15" s="8"/>
      <c r="L15" s="8"/>
      <c r="M15" s="7"/>
      <c r="N15" t="s">
        <v>156</v>
      </c>
      <c r="P15" t="s">
        <v>129</v>
      </c>
      <c r="Q15" t="s">
        <v>372</v>
      </c>
      <c r="R15" t="s">
        <v>318</v>
      </c>
      <c r="X15" t="s">
        <v>128</v>
      </c>
      <c r="AA15" s="10" t="s">
        <v>118</v>
      </c>
      <c r="AB15" s="5">
        <f>내역서!H9*(2.3/100)</f>
        <v>0</v>
      </c>
      <c r="AC15" s="10" t="s">
        <v>206</v>
      </c>
      <c r="AD15" s="4">
        <f t="shared" si="0"/>
        <v>0</v>
      </c>
    </row>
    <row r="16" spans="1:62" ht="18.95" customHeight="1" x14ac:dyDescent="0.15">
      <c r="A16" s="6" t="s">
        <v>98</v>
      </c>
      <c r="B16" s="2" t="s">
        <v>230</v>
      </c>
      <c r="C16" s="41">
        <v>1</v>
      </c>
      <c r="D16" s="2" t="s">
        <v>300</v>
      </c>
      <c r="E16" s="1"/>
      <c r="F16" s="8"/>
      <c r="G16" s="1"/>
      <c r="H16" s="8"/>
      <c r="I16" s="1"/>
      <c r="J16" s="8"/>
      <c r="K16" s="8"/>
      <c r="L16" s="8"/>
      <c r="M16" s="7"/>
      <c r="N16" t="s">
        <v>139</v>
      </c>
      <c r="P16" t="s">
        <v>222</v>
      </c>
      <c r="Q16" t="s">
        <v>372</v>
      </c>
      <c r="R16" t="s">
        <v>318</v>
      </c>
      <c r="X16" t="s">
        <v>72</v>
      </c>
      <c r="AA16" s="10" t="s">
        <v>118</v>
      </c>
      <c r="AB16" s="5">
        <f>((내역서!F9+내역서!H9)*3.15/100)+0</f>
        <v>0</v>
      </c>
      <c r="AC16" s="10" t="s">
        <v>206</v>
      </c>
      <c r="AD16" s="4">
        <f t="shared" si="0"/>
        <v>0</v>
      </c>
    </row>
    <row r="17" spans="1:62" ht="18.95" customHeight="1" x14ac:dyDescent="0.15">
      <c r="A17" s="6" t="s">
        <v>147</v>
      </c>
      <c r="B17" s="2" t="s">
        <v>0</v>
      </c>
      <c r="C17" s="41">
        <v>1</v>
      </c>
      <c r="D17" s="2" t="s">
        <v>300</v>
      </c>
      <c r="E17" s="1"/>
      <c r="F17" s="8"/>
      <c r="G17" s="1"/>
      <c r="H17" s="8"/>
      <c r="I17" s="1"/>
      <c r="J17" s="8"/>
      <c r="K17" s="8"/>
      <c r="L17" s="8"/>
      <c r="M17" s="7"/>
      <c r="N17" t="s">
        <v>43</v>
      </c>
      <c r="P17" t="s">
        <v>314</v>
      </c>
      <c r="Q17" t="s">
        <v>372</v>
      </c>
      <c r="R17" t="s">
        <v>318</v>
      </c>
      <c r="X17" t="s">
        <v>320</v>
      </c>
    </row>
    <row r="18" spans="1:62" ht="18.95" customHeight="1" x14ac:dyDescent="0.15">
      <c r="A18" s="6" t="s">
        <v>71</v>
      </c>
      <c r="B18" s="2" t="s">
        <v>372</v>
      </c>
      <c r="C18" s="41">
        <v>1</v>
      </c>
      <c r="D18" s="2" t="s">
        <v>300</v>
      </c>
      <c r="E18" s="8"/>
      <c r="F18" s="8"/>
      <c r="G18" s="8"/>
      <c r="H18" s="8"/>
      <c r="I18" s="8"/>
      <c r="J18" s="8"/>
      <c r="K18" s="8"/>
      <c r="L18" s="8"/>
      <c r="M18" s="7"/>
      <c r="N18" t="s">
        <v>372</v>
      </c>
      <c r="P18" t="s">
        <v>27</v>
      </c>
      <c r="Q18" t="s">
        <v>372</v>
      </c>
      <c r="R18" t="s">
        <v>167</v>
      </c>
      <c r="BJ18" s="11"/>
    </row>
    <row r="19" spans="1:62" ht="18.95" customHeight="1" x14ac:dyDescent="0.15">
      <c r="A19" s="6" t="s">
        <v>368</v>
      </c>
      <c r="B19" s="2" t="s">
        <v>372</v>
      </c>
      <c r="C19" s="41">
        <v>1</v>
      </c>
      <c r="D19" s="2" t="s">
        <v>300</v>
      </c>
      <c r="E19" s="8"/>
      <c r="F19" s="8"/>
      <c r="G19" s="8"/>
      <c r="H19" s="8"/>
      <c r="I19" s="8"/>
      <c r="J19" s="8"/>
      <c r="K19" s="8"/>
      <c r="L19" s="8"/>
      <c r="M19" s="7"/>
      <c r="N19" t="s">
        <v>372</v>
      </c>
      <c r="P19" t="s">
        <v>116</v>
      </c>
      <c r="Q19" t="s">
        <v>372</v>
      </c>
      <c r="R19" t="s">
        <v>367</v>
      </c>
      <c r="AA19" s="10" t="s">
        <v>118</v>
      </c>
      <c r="AB19" s="5">
        <f>(내역서!F9+내역서!H9+내역서!J9)*(0.9/100)</f>
        <v>0</v>
      </c>
      <c r="AC19" s="10" t="s">
        <v>206</v>
      </c>
      <c r="AD19" s="4">
        <f t="shared" ref="AD19:AD34" si="1">$AB19</f>
        <v>0</v>
      </c>
      <c r="BJ19" s="11"/>
    </row>
    <row r="20" spans="1:62" ht="18.95" customHeight="1" x14ac:dyDescent="0.15">
      <c r="A20" s="6" t="s">
        <v>285</v>
      </c>
      <c r="B20" s="2" t="s">
        <v>212</v>
      </c>
      <c r="C20" s="41">
        <v>1</v>
      </c>
      <c r="D20" s="2" t="s">
        <v>300</v>
      </c>
      <c r="E20" s="1"/>
      <c r="F20" s="8"/>
      <c r="G20" s="1"/>
      <c r="H20" s="8"/>
      <c r="I20" s="1"/>
      <c r="J20" s="8"/>
      <c r="K20" s="8"/>
      <c r="L20" s="8"/>
      <c r="M20" s="7"/>
      <c r="N20" t="s">
        <v>37</v>
      </c>
      <c r="P20" t="s">
        <v>218</v>
      </c>
      <c r="Q20" t="s">
        <v>372</v>
      </c>
      <c r="R20" t="s">
        <v>318</v>
      </c>
      <c r="X20" t="s">
        <v>76</v>
      </c>
      <c r="AA20" s="10" t="s">
        <v>118</v>
      </c>
      <c r="AB20" s="5">
        <f>(내역서!F9+내역서!H9+내역서!J9)*(0.68/100)</f>
        <v>0</v>
      </c>
      <c r="AC20" s="10" t="s">
        <v>206</v>
      </c>
      <c r="AD20" s="4">
        <f t="shared" si="1"/>
        <v>0</v>
      </c>
    </row>
    <row r="21" spans="1:62" ht="18.95" customHeight="1" x14ac:dyDescent="0.15">
      <c r="A21" s="6" t="s">
        <v>263</v>
      </c>
      <c r="B21" s="2" t="s">
        <v>146</v>
      </c>
      <c r="C21" s="41">
        <v>1</v>
      </c>
      <c r="D21" s="2" t="s">
        <v>300</v>
      </c>
      <c r="E21" s="1"/>
      <c r="F21" s="8"/>
      <c r="G21" s="1"/>
      <c r="H21" s="8"/>
      <c r="I21" s="1"/>
      <c r="J21" s="8"/>
      <c r="K21" s="8"/>
      <c r="L21" s="8"/>
      <c r="M21" s="7"/>
      <c r="N21" t="s">
        <v>283</v>
      </c>
      <c r="P21" t="s">
        <v>308</v>
      </c>
      <c r="Q21" t="s">
        <v>372</v>
      </c>
      <c r="R21" t="s">
        <v>318</v>
      </c>
      <c r="X21" t="s">
        <v>97</v>
      </c>
      <c r="AA21" s="10" t="s">
        <v>118</v>
      </c>
      <c r="AB21" s="5">
        <f>(내역서!F9+내역서!H9+내역서!H10)*(5.5/100)</f>
        <v>0</v>
      </c>
      <c r="AC21" s="10" t="s">
        <v>206</v>
      </c>
      <c r="AD21" s="4">
        <f t="shared" si="1"/>
        <v>0</v>
      </c>
    </row>
    <row r="22" spans="1:62" ht="18.95" customHeight="1" x14ac:dyDescent="0.15">
      <c r="A22" s="6" t="s">
        <v>238</v>
      </c>
      <c r="B22" s="2" t="s">
        <v>250</v>
      </c>
      <c r="C22" s="41">
        <v>1</v>
      </c>
      <c r="D22" s="2" t="s">
        <v>300</v>
      </c>
      <c r="E22" s="1"/>
      <c r="F22" s="8"/>
      <c r="G22" s="1"/>
      <c r="H22" s="8"/>
      <c r="I22" s="1"/>
      <c r="J22" s="8"/>
      <c r="K22" s="8"/>
      <c r="L22" s="8"/>
      <c r="M22" s="7"/>
      <c r="N22" t="s">
        <v>307</v>
      </c>
      <c r="P22" t="s">
        <v>49</v>
      </c>
      <c r="Q22" t="s">
        <v>372</v>
      </c>
      <c r="R22" t="s">
        <v>318</v>
      </c>
      <c r="X22" t="s">
        <v>354</v>
      </c>
      <c r="AA22" s="10" t="s">
        <v>118</v>
      </c>
      <c r="AB22" s="5">
        <f>(내역서!H9+내역서!H10)*(0.006/100)</f>
        <v>0</v>
      </c>
      <c r="AC22" s="10" t="s">
        <v>206</v>
      </c>
      <c r="AD22" s="4">
        <f t="shared" si="1"/>
        <v>0</v>
      </c>
    </row>
    <row r="23" spans="1:62" ht="18.95" customHeight="1" x14ac:dyDescent="0.15">
      <c r="A23" s="6" t="s">
        <v>85</v>
      </c>
      <c r="B23" s="2" t="s">
        <v>101</v>
      </c>
      <c r="C23" s="41">
        <v>1</v>
      </c>
      <c r="D23" s="2" t="s">
        <v>300</v>
      </c>
      <c r="E23" s="1"/>
      <c r="F23" s="8"/>
      <c r="G23" s="1"/>
      <c r="H23" s="8"/>
      <c r="I23" s="1"/>
      <c r="J23" s="8"/>
      <c r="K23" s="8"/>
      <c r="L23" s="8"/>
      <c r="M23" s="7"/>
      <c r="N23" t="s">
        <v>372</v>
      </c>
      <c r="P23" t="s">
        <v>140</v>
      </c>
      <c r="Q23" t="s">
        <v>372</v>
      </c>
      <c r="R23" t="s">
        <v>318</v>
      </c>
      <c r="X23" t="s">
        <v>278</v>
      </c>
      <c r="AA23" s="10" t="s">
        <v>118</v>
      </c>
      <c r="AB23" s="5">
        <f>(내역서!H9+내역서!H10)*(0.09/100)</f>
        <v>0</v>
      </c>
      <c r="AC23" s="10" t="s">
        <v>206</v>
      </c>
      <c r="AD23" s="4">
        <f t="shared" si="1"/>
        <v>0</v>
      </c>
    </row>
    <row r="24" spans="1:62" ht="18.95" customHeight="1" x14ac:dyDescent="0.15">
      <c r="A24" s="6" t="s">
        <v>34</v>
      </c>
      <c r="B24" s="2" t="s">
        <v>40</v>
      </c>
      <c r="C24" s="41">
        <v>1</v>
      </c>
      <c r="D24" s="2" t="s">
        <v>300</v>
      </c>
      <c r="E24" s="1"/>
      <c r="F24" s="8"/>
      <c r="G24" s="1"/>
      <c r="H24" s="8"/>
      <c r="I24" s="1"/>
      <c r="J24" s="8"/>
      <c r="K24" s="8"/>
      <c r="L24" s="8"/>
      <c r="M24" s="7"/>
      <c r="N24" t="s">
        <v>372</v>
      </c>
      <c r="P24" t="s">
        <v>110</v>
      </c>
      <c r="Q24" t="s">
        <v>372</v>
      </c>
      <c r="R24" t="s">
        <v>318</v>
      </c>
      <c r="X24" t="s">
        <v>171</v>
      </c>
      <c r="AA24" s="10" t="s">
        <v>118</v>
      </c>
      <c r="AB24" s="5">
        <f>INT(0*(7.97/100)/1000000)*1000000</f>
        <v>0</v>
      </c>
      <c r="AC24" s="10" t="s">
        <v>206</v>
      </c>
      <c r="AD24" s="4">
        <f t="shared" si="1"/>
        <v>0</v>
      </c>
    </row>
    <row r="25" spans="1:62" ht="18.95" customHeight="1" x14ac:dyDescent="0.15">
      <c r="A25" s="6" t="s">
        <v>350</v>
      </c>
      <c r="B25" s="2" t="s">
        <v>430</v>
      </c>
      <c r="C25" s="41">
        <v>1</v>
      </c>
      <c r="D25" s="2" t="s">
        <v>300</v>
      </c>
      <c r="E25" s="1"/>
      <c r="F25" s="8"/>
      <c r="G25" s="1"/>
      <c r="H25" s="8"/>
      <c r="I25" s="1"/>
      <c r="J25" s="8"/>
      <c r="K25" s="8"/>
      <c r="L25" s="8"/>
      <c r="M25" s="7"/>
      <c r="N25" t="s">
        <v>372</v>
      </c>
      <c r="P25" t="s">
        <v>16</v>
      </c>
      <c r="Q25" t="s">
        <v>372</v>
      </c>
      <c r="R25" t="s">
        <v>318</v>
      </c>
      <c r="X25" t="s">
        <v>23</v>
      </c>
      <c r="AA25" s="10" t="s">
        <v>271</v>
      </c>
      <c r="AB25" s="5">
        <f>ROUND((내역서!F9+내역서!F10+내역서!F11+내역서!F12+내역서!F13+내역서!F14+내역서!F15+내역서!F16+내역서!F17+내역서!F18+내역서!F19+내역서!F20+내역서!F21+내역서!F22+내역서!F23+내역서!F24+내역서!F25),2)</f>
        <v>0</v>
      </c>
      <c r="AC25" s="10" t="s">
        <v>312</v>
      </c>
      <c r="AD25" s="4">
        <f t="shared" si="1"/>
        <v>0</v>
      </c>
      <c r="AE25" s="10" t="s">
        <v>46</v>
      </c>
      <c r="AF25" s="5">
        <f>ROUND((내역서!H9+내역서!H10+내역서!H11+내역서!H12+내역서!H13+내역서!H14+내역서!H15+내역서!H16+내역서!H17+내역서!H18+내역서!H19+내역서!H20+내역서!H21+내역서!H22+내역서!H23+내역서!H24+내역서!H25),2)</f>
        <v>0</v>
      </c>
      <c r="AG25" s="10" t="s">
        <v>157</v>
      </c>
      <c r="AH25" s="4">
        <f>$AF25</f>
        <v>0</v>
      </c>
      <c r="AI25" s="10" t="s">
        <v>118</v>
      </c>
      <c r="AJ25" s="5">
        <f>ROUND((내역서!J9+내역서!J10+내역서!J11+내역서!J12+내역서!J13+내역서!J14+내역서!J15+내역서!J16+내역서!J17+내역서!J18+내역서!J19+내역서!J20+내역서!J21+내역서!J22+내역서!J23+내역서!J24+내역서!J25),2)</f>
        <v>0</v>
      </c>
      <c r="AK25" s="10" t="s">
        <v>206</v>
      </c>
      <c r="AL25" s="4">
        <f>$AJ25</f>
        <v>0</v>
      </c>
    </row>
    <row r="26" spans="1:62" ht="18.95" customHeight="1" x14ac:dyDescent="0.15">
      <c r="A26" s="6" t="s">
        <v>297</v>
      </c>
      <c r="B26" s="2" t="s">
        <v>372</v>
      </c>
      <c r="C26" s="41">
        <v>1</v>
      </c>
      <c r="D26" s="2" t="s">
        <v>300</v>
      </c>
      <c r="E26" s="1"/>
      <c r="F26" s="8"/>
      <c r="G26" s="1"/>
      <c r="H26" s="8"/>
      <c r="I26" s="1"/>
      <c r="J26" s="8"/>
      <c r="K26" s="8"/>
      <c r="L26" s="8"/>
      <c r="M26" s="7"/>
      <c r="N26" t="s">
        <v>372</v>
      </c>
      <c r="P26" t="s">
        <v>299</v>
      </c>
      <c r="Q26" t="s">
        <v>237</v>
      </c>
      <c r="R26" t="s">
        <v>318</v>
      </c>
      <c r="X26" t="s">
        <v>2</v>
      </c>
      <c r="AA26" s="10" t="s">
        <v>118</v>
      </c>
      <c r="AB26" s="5">
        <f>(내역서!F26+내역서!H26+내역서!J26)*(6.5/100)</f>
        <v>0</v>
      </c>
      <c r="AC26" s="10" t="s">
        <v>206</v>
      </c>
      <c r="AD26" s="4">
        <f t="shared" si="1"/>
        <v>0</v>
      </c>
    </row>
    <row r="27" spans="1:62" ht="18.95" customHeight="1" x14ac:dyDescent="0.15">
      <c r="A27" s="6" t="s">
        <v>181</v>
      </c>
      <c r="B27" s="2" t="s">
        <v>44</v>
      </c>
      <c r="C27" s="41">
        <v>1</v>
      </c>
      <c r="D27" s="2" t="s">
        <v>300</v>
      </c>
      <c r="E27" s="1"/>
      <c r="F27" s="8"/>
      <c r="G27" s="1"/>
      <c r="H27" s="8"/>
      <c r="I27" s="1"/>
      <c r="J27" s="8"/>
      <c r="K27" s="8"/>
      <c r="L27" s="8"/>
      <c r="M27" s="7"/>
      <c r="N27" t="s">
        <v>331</v>
      </c>
      <c r="P27" t="s">
        <v>214</v>
      </c>
      <c r="Q27" t="s">
        <v>372</v>
      </c>
      <c r="R27" t="s">
        <v>318</v>
      </c>
      <c r="X27" t="s">
        <v>259</v>
      </c>
      <c r="AA27" s="10" t="s">
        <v>118</v>
      </c>
      <c r="AB27" s="5">
        <f>(내역서!H26+내역서!J26+내역서!J27-내역서!J25)*(15/100)-(162239)</f>
        <v>-162239</v>
      </c>
      <c r="AC27" s="10" t="s">
        <v>206</v>
      </c>
      <c r="AD27" s="4">
        <f t="shared" si="1"/>
        <v>-162239</v>
      </c>
    </row>
    <row r="28" spans="1:62" ht="18.95" customHeight="1" x14ac:dyDescent="0.15">
      <c r="A28" s="6" t="s">
        <v>280</v>
      </c>
      <c r="B28" s="2" t="s">
        <v>321</v>
      </c>
      <c r="C28" s="41">
        <v>1</v>
      </c>
      <c r="D28" s="2" t="s">
        <v>300</v>
      </c>
      <c r="E28" s="1"/>
      <c r="F28" s="8"/>
      <c r="G28" s="1"/>
      <c r="H28" s="8"/>
      <c r="I28" s="1"/>
      <c r="J28" s="8"/>
      <c r="K28" s="8"/>
      <c r="L28" s="8"/>
      <c r="M28" s="7"/>
      <c r="N28" t="s">
        <v>227</v>
      </c>
      <c r="P28" t="s">
        <v>105</v>
      </c>
      <c r="Q28" t="s">
        <v>372</v>
      </c>
      <c r="R28" t="s">
        <v>318</v>
      </c>
      <c r="X28" t="s">
        <v>289</v>
      </c>
      <c r="AA28" s="10" t="s">
        <v>118</v>
      </c>
      <c r="AB28" s="5">
        <f>(내역서!F30+내역서!H30+내역서!J30)+(내역서!F31+내역서!H31+내역서!J31)+(내역서!F32+내역서!H32+내역서!J32)</f>
        <v>0</v>
      </c>
      <c r="AC28" s="10" t="s">
        <v>206</v>
      </c>
      <c r="AD28" s="4">
        <f t="shared" si="1"/>
        <v>0</v>
      </c>
    </row>
    <row r="29" spans="1:62" ht="18.95" customHeight="1" x14ac:dyDescent="0.15">
      <c r="A29" s="6" t="s">
        <v>106</v>
      </c>
      <c r="B29" s="2" t="s">
        <v>372</v>
      </c>
      <c r="C29" s="41">
        <v>1</v>
      </c>
      <c r="D29" s="2" t="s">
        <v>300</v>
      </c>
      <c r="E29" s="1"/>
      <c r="F29" s="8"/>
      <c r="G29" s="1"/>
      <c r="H29" s="8"/>
      <c r="I29" s="1"/>
      <c r="J29" s="8"/>
      <c r="K29" s="8"/>
      <c r="L29" s="8"/>
      <c r="M29" s="7"/>
      <c r="N29" t="s">
        <v>372</v>
      </c>
      <c r="P29" t="s">
        <v>10</v>
      </c>
      <c r="Q29" t="s">
        <v>237</v>
      </c>
      <c r="R29" t="s">
        <v>318</v>
      </c>
      <c r="X29" t="s">
        <v>364</v>
      </c>
      <c r="AA29" s="10" t="s">
        <v>118</v>
      </c>
      <c r="AB29" s="5">
        <f>내역서!H9*(11/100)*(50/100)*1.4</f>
        <v>0</v>
      </c>
      <c r="AC29" s="10" t="s">
        <v>206</v>
      </c>
      <c r="AD29" s="4">
        <f t="shared" si="1"/>
        <v>0</v>
      </c>
    </row>
    <row r="30" spans="1:62" ht="18.95" customHeight="1" x14ac:dyDescent="0.15">
      <c r="A30" s="6" t="s">
        <v>324</v>
      </c>
      <c r="B30" s="2" t="s">
        <v>36</v>
      </c>
      <c r="C30" s="41">
        <v>1</v>
      </c>
      <c r="D30" s="2" t="s">
        <v>300</v>
      </c>
      <c r="E30" s="1"/>
      <c r="F30" s="8"/>
      <c r="G30" s="1"/>
      <c r="H30" s="8"/>
      <c r="I30" s="1"/>
      <c r="J30" s="8"/>
      <c r="K30" s="8"/>
      <c r="L30" s="8"/>
      <c r="M30" s="7"/>
      <c r="N30" t="s">
        <v>372</v>
      </c>
      <c r="P30" t="s">
        <v>293</v>
      </c>
      <c r="Q30" t="s">
        <v>372</v>
      </c>
      <c r="R30" t="s">
        <v>318</v>
      </c>
      <c r="X30" t="s">
        <v>275</v>
      </c>
      <c r="AA30" s="10" t="s">
        <v>118</v>
      </c>
      <c r="AB30" s="5">
        <f>내역서!H9*(8.345/100)*(20/100)</f>
        <v>0</v>
      </c>
      <c r="AC30" s="10" t="s">
        <v>206</v>
      </c>
      <c r="AD30" s="4">
        <f t="shared" si="1"/>
        <v>0</v>
      </c>
    </row>
    <row r="31" spans="1:62" ht="18.95" customHeight="1" x14ac:dyDescent="0.15">
      <c r="A31" s="6" t="s">
        <v>265</v>
      </c>
      <c r="B31" s="2" t="s">
        <v>130</v>
      </c>
      <c r="C31" s="41">
        <v>1</v>
      </c>
      <c r="D31" s="2" t="s">
        <v>300</v>
      </c>
      <c r="E31" s="1"/>
      <c r="F31" s="8"/>
      <c r="G31" s="1"/>
      <c r="H31" s="8"/>
      <c r="I31" s="1"/>
      <c r="J31" s="8"/>
      <c r="K31" s="8"/>
      <c r="L31" s="8"/>
      <c r="M31" s="7"/>
      <c r="N31" t="s">
        <v>372</v>
      </c>
      <c r="P31" t="s">
        <v>208</v>
      </c>
      <c r="Q31" t="s">
        <v>372</v>
      </c>
      <c r="R31" t="s">
        <v>318</v>
      </c>
      <c r="X31" t="s">
        <v>236</v>
      </c>
      <c r="AA31" s="10" t="s">
        <v>118</v>
      </c>
      <c r="AB31" s="5">
        <f>내역서!H9*(11/100)*(50/10/100)</f>
        <v>0</v>
      </c>
      <c r="AC31" s="10" t="s">
        <v>206</v>
      </c>
      <c r="AD31" s="4">
        <f t="shared" si="1"/>
        <v>0</v>
      </c>
    </row>
    <row r="32" spans="1:62" ht="18.95" customHeight="1" x14ac:dyDescent="0.15">
      <c r="A32" s="6" t="s">
        <v>123</v>
      </c>
      <c r="B32" s="2" t="s">
        <v>243</v>
      </c>
      <c r="C32" s="41">
        <v>1</v>
      </c>
      <c r="D32" s="2" t="s">
        <v>300</v>
      </c>
      <c r="E32" s="1"/>
      <c r="F32" s="8"/>
      <c r="G32" s="1"/>
      <c r="H32" s="8"/>
      <c r="I32" s="1"/>
      <c r="J32" s="8"/>
      <c r="K32" s="8"/>
      <c r="L32" s="8"/>
      <c r="M32" s="7"/>
      <c r="N32" t="s">
        <v>372</v>
      </c>
      <c r="P32" t="s">
        <v>99</v>
      </c>
      <c r="Q32" t="s">
        <v>372</v>
      </c>
      <c r="R32" t="s">
        <v>318</v>
      </c>
      <c r="X32" t="s">
        <v>209</v>
      </c>
      <c r="AA32" s="10" t="s">
        <v>271</v>
      </c>
      <c r="AB32" s="5">
        <f>ROUND((내역서!F26+내역서!F27+내역서!F28+내역서!F29),2)</f>
        <v>0</v>
      </c>
      <c r="AC32" s="10" t="s">
        <v>312</v>
      </c>
      <c r="AD32" s="4">
        <f t="shared" si="1"/>
        <v>0</v>
      </c>
      <c r="AE32" s="10" t="s">
        <v>46</v>
      </c>
      <c r="AF32" s="5">
        <f>ROUND((내역서!H26+내역서!H27+내역서!H28+내역서!H29),2)</f>
        <v>0</v>
      </c>
      <c r="AG32" s="10" t="s">
        <v>157</v>
      </c>
      <c r="AH32" s="4">
        <f>$AF32</f>
        <v>0</v>
      </c>
      <c r="AI32" s="10" t="s">
        <v>118</v>
      </c>
      <c r="AJ32" s="5">
        <f>ROUND((내역서!J26+내역서!J27+내역서!J28+내역서!J29),2)</f>
        <v>0</v>
      </c>
      <c r="AK32" s="10" t="s">
        <v>206</v>
      </c>
      <c r="AL32" s="4">
        <f>$AJ32</f>
        <v>0</v>
      </c>
    </row>
    <row r="33" spans="1:62" ht="18.95" customHeight="1" x14ac:dyDescent="0.15">
      <c r="A33" s="6" t="s">
        <v>142</v>
      </c>
      <c r="B33" s="2" t="s">
        <v>372</v>
      </c>
      <c r="C33" s="41">
        <v>1</v>
      </c>
      <c r="D33" s="2" t="s">
        <v>300</v>
      </c>
      <c r="E33" s="1"/>
      <c r="F33" s="8"/>
      <c r="G33" s="1"/>
      <c r="H33" s="8"/>
      <c r="I33" s="1"/>
      <c r="J33" s="8"/>
      <c r="K33" s="8"/>
      <c r="L33" s="8"/>
      <c r="M33" s="7"/>
      <c r="N33" t="s">
        <v>237</v>
      </c>
      <c r="P33" t="s">
        <v>5</v>
      </c>
      <c r="Q33" t="s">
        <v>237</v>
      </c>
      <c r="R33" t="s">
        <v>318</v>
      </c>
      <c r="X33" t="s">
        <v>279</v>
      </c>
      <c r="AA33" s="10" t="s">
        <v>118</v>
      </c>
      <c r="AB33" s="5">
        <f>(내역서!F33+내역서!H33+내역서!J33)*10/100</f>
        <v>0</v>
      </c>
      <c r="AC33" s="10" t="s">
        <v>206</v>
      </c>
      <c r="AD33" s="4">
        <f t="shared" si="1"/>
        <v>0</v>
      </c>
    </row>
    <row r="34" spans="1:62" ht="18.95" customHeight="1" x14ac:dyDescent="0.15">
      <c r="A34" s="6" t="s">
        <v>356</v>
      </c>
      <c r="B34" s="2" t="s">
        <v>19</v>
      </c>
      <c r="C34" s="41">
        <v>1</v>
      </c>
      <c r="D34" s="2" t="s">
        <v>300</v>
      </c>
      <c r="E34" s="1"/>
      <c r="F34" s="8"/>
      <c r="G34" s="1"/>
      <c r="H34" s="8"/>
      <c r="I34" s="1"/>
      <c r="J34" s="8"/>
      <c r="K34" s="8"/>
      <c r="L34" s="8"/>
      <c r="M34" s="7"/>
      <c r="N34" t="s">
        <v>241</v>
      </c>
      <c r="P34" t="s">
        <v>192</v>
      </c>
      <c r="Q34" t="s">
        <v>372</v>
      </c>
      <c r="R34" t="s">
        <v>318</v>
      </c>
      <c r="X34" t="s">
        <v>100</v>
      </c>
      <c r="AA34" s="10" t="s">
        <v>271</v>
      </c>
      <c r="AB34" s="5">
        <f>ROUND((내역서!F33+내역서!F34),2)</f>
        <v>0</v>
      </c>
      <c r="AC34" s="10" t="s">
        <v>312</v>
      </c>
      <c r="AD34" s="4">
        <f t="shared" si="1"/>
        <v>0</v>
      </c>
      <c r="AE34" s="10" t="s">
        <v>46</v>
      </c>
      <c r="AF34" s="5">
        <f>ROUND((내역서!H33+내역서!H34),2)</f>
        <v>0</v>
      </c>
      <c r="AG34" s="10" t="s">
        <v>157</v>
      </c>
      <c r="AH34" s="4">
        <f>$AF34</f>
        <v>0</v>
      </c>
      <c r="AI34" s="10" t="s">
        <v>118</v>
      </c>
      <c r="AJ34" s="5">
        <f>ROUND((내역서!J33+내역서!J34),2)</f>
        <v>0</v>
      </c>
      <c r="AK34" s="10" t="s">
        <v>206</v>
      </c>
      <c r="AL34" s="4">
        <f>$AJ34</f>
        <v>0</v>
      </c>
    </row>
    <row r="35" spans="1:62" ht="18.95" customHeight="1" x14ac:dyDescent="0.15">
      <c r="A35" s="6" t="s">
        <v>254</v>
      </c>
      <c r="B35" s="2" t="s">
        <v>372</v>
      </c>
      <c r="C35" s="41">
        <v>1</v>
      </c>
      <c r="D35" s="2" t="s">
        <v>300</v>
      </c>
      <c r="E35" s="1"/>
      <c r="F35" s="8"/>
      <c r="G35" s="1"/>
      <c r="H35" s="8"/>
      <c r="I35" s="1"/>
      <c r="J35" s="8"/>
      <c r="K35" s="8"/>
      <c r="L35" s="8"/>
      <c r="M35" s="7"/>
      <c r="N35" t="s">
        <v>372</v>
      </c>
      <c r="P35" t="s">
        <v>83</v>
      </c>
      <c r="Q35" t="s">
        <v>237</v>
      </c>
      <c r="R35" t="s">
        <v>318</v>
      </c>
      <c r="X35" t="s">
        <v>120</v>
      </c>
    </row>
    <row r="36" spans="1:62" ht="18.95" customHeight="1" x14ac:dyDescent="0.15">
      <c r="A36" s="6" t="s">
        <v>90</v>
      </c>
      <c r="B36" s="2" t="s">
        <v>372</v>
      </c>
      <c r="C36" s="41">
        <v>1</v>
      </c>
      <c r="D36" s="2" t="s">
        <v>300</v>
      </c>
      <c r="E36" s="8"/>
      <c r="F36" s="8"/>
      <c r="G36" s="8"/>
      <c r="H36" s="8"/>
      <c r="I36" s="8"/>
      <c r="J36" s="8"/>
      <c r="K36" s="8"/>
      <c r="L36" s="8"/>
      <c r="M36" s="7"/>
      <c r="N36" t="s">
        <v>372</v>
      </c>
      <c r="P36" t="s">
        <v>363</v>
      </c>
      <c r="Q36" t="s">
        <v>372</v>
      </c>
      <c r="R36" t="s">
        <v>150</v>
      </c>
      <c r="AA36" s="10" t="s">
        <v>271</v>
      </c>
      <c r="AB36" s="5">
        <f>ROUND((내역서!F35+내역서!F36),2)</f>
        <v>0</v>
      </c>
      <c r="AC36" s="10" t="s">
        <v>312</v>
      </c>
      <c r="AD36" s="4">
        <f>$AB36</f>
        <v>0</v>
      </c>
      <c r="AE36" s="10" t="s">
        <v>46</v>
      </c>
      <c r="AF36" s="5">
        <f>ROUND((내역서!H35+내역서!H36),2)</f>
        <v>0</v>
      </c>
      <c r="AG36" s="10" t="s">
        <v>157</v>
      </c>
      <c r="AH36" s="4">
        <f>$AF36</f>
        <v>0</v>
      </c>
      <c r="AI36" s="10" t="s">
        <v>118</v>
      </c>
      <c r="AJ36" s="5">
        <f>ROUND((내역서!J35+내역서!J36),2)</f>
        <v>0</v>
      </c>
      <c r="AK36" s="10" t="s">
        <v>206</v>
      </c>
      <c r="AL36" s="4">
        <f>$AJ36</f>
        <v>0</v>
      </c>
      <c r="BJ36" s="11"/>
    </row>
    <row r="37" spans="1:62" ht="18.95" customHeight="1" x14ac:dyDescent="0.15">
      <c r="A37" s="6" t="s">
        <v>68</v>
      </c>
      <c r="B37" s="2" t="s">
        <v>372</v>
      </c>
      <c r="C37" s="41">
        <v>1</v>
      </c>
      <c r="D37" s="2" t="s">
        <v>300</v>
      </c>
      <c r="E37" s="1"/>
      <c r="F37" s="8"/>
      <c r="G37" s="1"/>
      <c r="H37" s="8"/>
      <c r="I37" s="1"/>
      <c r="J37" s="8"/>
      <c r="K37" s="8"/>
      <c r="L37" s="8"/>
      <c r="M37" s="7"/>
      <c r="N37" t="s">
        <v>237</v>
      </c>
      <c r="P37" t="s">
        <v>264</v>
      </c>
      <c r="Q37" t="s">
        <v>237</v>
      </c>
      <c r="R37" t="s">
        <v>318</v>
      </c>
      <c r="X37" t="s">
        <v>42</v>
      </c>
    </row>
    <row r="38" spans="1:62" ht="18.95" customHeight="1" x14ac:dyDescent="0.15">
      <c r="A38" s="6" t="s">
        <v>372</v>
      </c>
      <c r="B38" s="2" t="s">
        <v>372</v>
      </c>
      <c r="C38" s="3"/>
      <c r="D38" s="2" t="s">
        <v>372</v>
      </c>
      <c r="E38" s="1"/>
      <c r="F38" s="8"/>
      <c r="G38" s="1"/>
      <c r="H38" s="8"/>
      <c r="I38" s="1"/>
      <c r="J38" s="8"/>
      <c r="K38" s="8"/>
      <c r="L38" s="8"/>
      <c r="M38" s="7"/>
      <c r="N38" t="s">
        <v>372</v>
      </c>
      <c r="P38" t="s">
        <v>196</v>
      </c>
      <c r="Q38" t="s">
        <v>87</v>
      </c>
      <c r="R38" t="s">
        <v>372</v>
      </c>
    </row>
    <row r="39" spans="1:62" ht="18.95" customHeight="1" x14ac:dyDescent="0.15">
      <c r="A39" s="6" t="s">
        <v>179</v>
      </c>
      <c r="B39" s="2"/>
      <c r="C39" s="41">
        <v>1</v>
      </c>
      <c r="D39" s="2" t="s">
        <v>300</v>
      </c>
      <c r="E39" s="1"/>
      <c r="F39" s="8"/>
      <c r="G39" s="1"/>
      <c r="H39" s="8"/>
      <c r="I39" s="1"/>
      <c r="J39" s="8"/>
      <c r="K39" s="1"/>
      <c r="L39" s="8"/>
      <c r="M39" s="7"/>
      <c r="N39" t="s">
        <v>372</v>
      </c>
      <c r="O39" t="s">
        <v>270</v>
      </c>
    </row>
    <row r="40" spans="1:62" ht="18.95" customHeight="1" x14ac:dyDescent="0.15">
      <c r="A40" s="6" t="s">
        <v>166</v>
      </c>
      <c r="B40" s="2" t="s">
        <v>372</v>
      </c>
      <c r="C40" s="3"/>
      <c r="D40" s="2" t="s">
        <v>300</v>
      </c>
      <c r="E40" s="1"/>
      <c r="F40" s="8"/>
      <c r="G40" s="1"/>
      <c r="H40" s="8"/>
      <c r="I40" s="1"/>
      <c r="J40" s="8"/>
      <c r="K40" s="8"/>
      <c r="L40" s="8"/>
      <c r="M40" s="7"/>
      <c r="N40" t="s">
        <v>372</v>
      </c>
      <c r="P40" t="s">
        <v>50</v>
      </c>
      <c r="Q40" t="s">
        <v>372</v>
      </c>
      <c r="R40" t="s">
        <v>372</v>
      </c>
    </row>
    <row r="41" spans="1:62" ht="18.95" customHeight="1" x14ac:dyDescent="0.15">
      <c r="A41" s="6" t="s">
        <v>276</v>
      </c>
      <c r="B41" s="2" t="s">
        <v>273</v>
      </c>
      <c r="C41" s="41">
        <v>9</v>
      </c>
      <c r="D41" s="2" t="s">
        <v>22</v>
      </c>
      <c r="E41" s="8"/>
      <c r="F41" s="8"/>
      <c r="G41" s="8"/>
      <c r="H41" s="8"/>
      <c r="I41" s="8"/>
      <c r="J41" s="8"/>
      <c r="K41" s="8"/>
      <c r="L41" s="8"/>
      <c r="M41" s="7"/>
      <c r="N41" t="s">
        <v>372</v>
      </c>
      <c r="P41" t="s">
        <v>328</v>
      </c>
      <c r="Q41" t="s">
        <v>372</v>
      </c>
      <c r="R41" t="s">
        <v>172</v>
      </c>
      <c r="T41" t="s">
        <v>231</v>
      </c>
      <c r="BJ41" s="11"/>
    </row>
    <row r="42" spans="1:62" ht="18.95" customHeight="1" x14ac:dyDescent="0.15">
      <c r="A42" s="6" t="s">
        <v>332</v>
      </c>
      <c r="B42" s="2" t="s">
        <v>88</v>
      </c>
      <c r="C42" s="41">
        <v>1</v>
      </c>
      <c r="D42" s="2" t="s">
        <v>22</v>
      </c>
      <c r="E42" s="8"/>
      <c r="F42" s="8"/>
      <c r="G42" s="8"/>
      <c r="H42" s="8"/>
      <c r="I42" s="8"/>
      <c r="J42" s="8"/>
      <c r="K42" s="8"/>
      <c r="L42" s="8"/>
      <c r="M42" s="7"/>
      <c r="N42" t="s">
        <v>372</v>
      </c>
      <c r="P42" t="s">
        <v>229</v>
      </c>
      <c r="Q42" t="s">
        <v>372</v>
      </c>
      <c r="R42" t="s">
        <v>67</v>
      </c>
      <c r="T42" t="s">
        <v>231</v>
      </c>
      <c r="BJ42" s="11"/>
    </row>
    <row r="43" spans="1:62" ht="18.95" customHeight="1" x14ac:dyDescent="0.15">
      <c r="A43" s="6" t="s">
        <v>361</v>
      </c>
      <c r="B43" s="2" t="s">
        <v>165</v>
      </c>
      <c r="C43" s="41">
        <v>2</v>
      </c>
      <c r="D43" s="2" t="s">
        <v>22</v>
      </c>
      <c r="E43" s="8"/>
      <c r="F43" s="8"/>
      <c r="G43" s="8"/>
      <c r="H43" s="8"/>
      <c r="I43" s="8"/>
      <c r="J43" s="8"/>
      <c r="K43" s="8"/>
      <c r="L43" s="8"/>
      <c r="M43" s="7"/>
      <c r="N43" t="s">
        <v>372</v>
      </c>
      <c r="P43" t="s">
        <v>138</v>
      </c>
      <c r="Q43" t="s">
        <v>372</v>
      </c>
      <c r="R43" t="s">
        <v>344</v>
      </c>
      <c r="T43" t="s">
        <v>231</v>
      </c>
      <c r="BJ43" s="11"/>
    </row>
    <row r="44" spans="1:62" ht="18.95" customHeight="1" x14ac:dyDescent="0.15">
      <c r="A44" s="6" t="s">
        <v>41</v>
      </c>
      <c r="B44" s="2" t="s">
        <v>372</v>
      </c>
      <c r="C44" s="3"/>
      <c r="D44" s="2" t="s">
        <v>300</v>
      </c>
      <c r="E44" s="1"/>
      <c r="F44" s="8"/>
      <c r="G44" s="1"/>
      <c r="H44" s="8"/>
      <c r="I44" s="1"/>
      <c r="J44" s="8"/>
      <c r="K44" s="8"/>
      <c r="L44" s="8"/>
      <c r="M44" s="7"/>
      <c r="N44" t="s">
        <v>372</v>
      </c>
      <c r="P44" t="s">
        <v>45</v>
      </c>
      <c r="Q44" t="s">
        <v>372</v>
      </c>
      <c r="R44" t="s">
        <v>372</v>
      </c>
    </row>
    <row r="45" spans="1:62" ht="18.95" customHeight="1" x14ac:dyDescent="0.15">
      <c r="A45" s="6" t="s">
        <v>219</v>
      </c>
      <c r="B45" s="2" t="s">
        <v>155</v>
      </c>
      <c r="C45" s="41">
        <v>10</v>
      </c>
      <c r="D45" s="2" t="s">
        <v>22</v>
      </c>
      <c r="E45" s="8"/>
      <c r="F45" s="8"/>
      <c r="G45" s="8"/>
      <c r="H45" s="8"/>
      <c r="I45" s="8"/>
      <c r="J45" s="8"/>
      <c r="K45" s="8"/>
      <c r="L45" s="8"/>
      <c r="M45" s="7"/>
      <c r="N45" t="s">
        <v>372</v>
      </c>
      <c r="P45" t="s">
        <v>322</v>
      </c>
      <c r="Q45" t="s">
        <v>372</v>
      </c>
      <c r="R45" t="s">
        <v>114</v>
      </c>
      <c r="T45" t="s">
        <v>318</v>
      </c>
      <c r="BJ45" s="11"/>
    </row>
    <row r="46" spans="1:62" ht="18.95" customHeight="1" x14ac:dyDescent="0.15">
      <c r="A46" s="6" t="s">
        <v>260</v>
      </c>
      <c r="B46" s="2" t="s">
        <v>327</v>
      </c>
      <c r="C46" s="41">
        <v>2</v>
      </c>
      <c r="D46" s="2" t="s">
        <v>22</v>
      </c>
      <c r="E46" s="8"/>
      <c r="F46" s="8"/>
      <c r="G46" s="8"/>
      <c r="H46" s="8"/>
      <c r="I46" s="8"/>
      <c r="J46" s="8"/>
      <c r="K46" s="8"/>
      <c r="L46" s="8"/>
      <c r="M46" s="7"/>
      <c r="N46" t="s">
        <v>372</v>
      </c>
      <c r="P46" t="s">
        <v>223</v>
      </c>
      <c r="Q46" t="s">
        <v>372</v>
      </c>
      <c r="R46" t="s">
        <v>210</v>
      </c>
      <c r="T46" t="s">
        <v>318</v>
      </c>
      <c r="BJ46" s="11"/>
    </row>
    <row r="47" spans="1:62" ht="18.95" customHeight="1" x14ac:dyDescent="0.15">
      <c r="A47" s="6" t="s">
        <v>104</v>
      </c>
      <c r="B47" s="2" t="s">
        <v>372</v>
      </c>
      <c r="C47" s="3"/>
      <c r="D47" s="2" t="s">
        <v>300</v>
      </c>
      <c r="E47" s="1"/>
      <c r="F47" s="8"/>
      <c r="G47" s="1"/>
      <c r="H47" s="8"/>
      <c r="I47" s="1"/>
      <c r="J47" s="8"/>
      <c r="K47" s="8"/>
      <c r="L47" s="8"/>
      <c r="M47" s="7"/>
      <c r="N47" t="s">
        <v>372</v>
      </c>
      <c r="P47" t="s">
        <v>131</v>
      </c>
      <c r="Q47" t="s">
        <v>372</v>
      </c>
      <c r="R47" t="s">
        <v>372</v>
      </c>
    </row>
    <row r="48" spans="1:62" ht="18.95" customHeight="1" x14ac:dyDescent="0.15">
      <c r="A48" s="6" t="s">
        <v>113</v>
      </c>
      <c r="B48" s="2" t="s">
        <v>57</v>
      </c>
      <c r="C48" s="41">
        <v>724</v>
      </c>
      <c r="D48" s="2" t="s">
        <v>290</v>
      </c>
      <c r="E48" s="8"/>
      <c r="F48" s="8"/>
      <c r="G48" s="8"/>
      <c r="H48" s="8"/>
      <c r="I48" s="8"/>
      <c r="J48" s="8"/>
      <c r="K48" s="8"/>
      <c r="L48" s="8"/>
      <c r="M48" s="7"/>
      <c r="N48" t="s">
        <v>372</v>
      </c>
      <c r="P48" t="s">
        <v>39</v>
      </c>
      <c r="Q48" t="s">
        <v>372</v>
      </c>
      <c r="R48" t="s">
        <v>258</v>
      </c>
      <c r="T48" t="s">
        <v>318</v>
      </c>
      <c r="BJ48" s="11"/>
    </row>
    <row r="49" spans="1:62" ht="18.95" customHeight="1" x14ac:dyDescent="0.15">
      <c r="A49" s="6" t="s">
        <v>319</v>
      </c>
      <c r="B49" s="2" t="s">
        <v>211</v>
      </c>
      <c r="C49" s="41">
        <f>1450-C48</f>
        <v>726</v>
      </c>
      <c r="D49" s="2" t="s">
        <v>290</v>
      </c>
      <c r="E49" s="8"/>
      <c r="F49" s="8"/>
      <c r="G49" s="8"/>
      <c r="H49" s="8"/>
      <c r="I49" s="8"/>
      <c r="J49" s="8"/>
      <c r="K49" s="8"/>
      <c r="L49" s="8"/>
      <c r="M49" s="7"/>
      <c r="N49" t="s">
        <v>372</v>
      </c>
      <c r="P49" t="s">
        <v>38</v>
      </c>
      <c r="Q49" t="s">
        <v>372</v>
      </c>
      <c r="R49" t="s">
        <v>174</v>
      </c>
      <c r="T49" t="s">
        <v>318</v>
      </c>
      <c r="BJ49" s="11"/>
    </row>
    <row r="50" spans="1:62" ht="18.95" customHeight="1" x14ac:dyDescent="0.15">
      <c r="A50" s="6" t="s">
        <v>107</v>
      </c>
      <c r="B50" s="2" t="s">
        <v>93</v>
      </c>
      <c r="C50" s="41">
        <v>35</v>
      </c>
      <c r="D50" s="2" t="s">
        <v>148</v>
      </c>
      <c r="E50" s="8"/>
      <c r="F50" s="8"/>
      <c r="G50" s="8"/>
      <c r="H50" s="8"/>
      <c r="I50" s="8"/>
      <c r="J50" s="8"/>
      <c r="K50" s="8"/>
      <c r="L50" s="8"/>
      <c r="M50" s="7"/>
      <c r="N50" t="s">
        <v>372</v>
      </c>
      <c r="P50" t="s">
        <v>129</v>
      </c>
      <c r="Q50" t="s">
        <v>372</v>
      </c>
      <c r="R50" t="s">
        <v>333</v>
      </c>
      <c r="T50" t="s">
        <v>318</v>
      </c>
      <c r="BJ50" s="11"/>
    </row>
    <row r="51" spans="1:62" ht="18.95" customHeight="1" x14ac:dyDescent="0.15">
      <c r="A51" s="6" t="s">
        <v>154</v>
      </c>
      <c r="B51" s="2" t="s">
        <v>372</v>
      </c>
      <c r="C51" s="3"/>
      <c r="D51" s="2" t="s">
        <v>300</v>
      </c>
      <c r="E51" s="1"/>
      <c r="F51" s="8"/>
      <c r="G51" s="1"/>
      <c r="H51" s="8"/>
      <c r="I51" s="1"/>
      <c r="J51" s="8"/>
      <c r="K51" s="8"/>
      <c r="L51" s="8"/>
      <c r="M51" s="7"/>
      <c r="N51" t="s">
        <v>372</v>
      </c>
      <c r="P51" t="s">
        <v>222</v>
      </c>
      <c r="Q51" t="s">
        <v>372</v>
      </c>
      <c r="R51" t="s">
        <v>372</v>
      </c>
    </row>
    <row r="52" spans="1:62" ht="18.95" customHeight="1" x14ac:dyDescent="0.15">
      <c r="A52" s="6" t="s">
        <v>11</v>
      </c>
      <c r="B52" s="2" t="s">
        <v>164</v>
      </c>
      <c r="C52" s="41">
        <v>232</v>
      </c>
      <c r="D52" s="2" t="s">
        <v>290</v>
      </c>
      <c r="E52" s="8"/>
      <c r="F52" s="8"/>
      <c r="G52" s="8"/>
      <c r="H52" s="8"/>
      <c r="I52" s="8"/>
      <c r="J52" s="8"/>
      <c r="K52" s="8"/>
      <c r="L52" s="8"/>
      <c r="M52" s="7"/>
      <c r="N52" t="s">
        <v>372</v>
      </c>
      <c r="P52" t="s">
        <v>314</v>
      </c>
      <c r="Q52" t="s">
        <v>372</v>
      </c>
      <c r="R52" t="s">
        <v>52</v>
      </c>
      <c r="T52" t="s">
        <v>318</v>
      </c>
      <c r="BJ52" s="11"/>
    </row>
    <row r="53" spans="1:62" ht="18.95" customHeight="1" x14ac:dyDescent="0.15">
      <c r="A53" s="6" t="s">
        <v>256</v>
      </c>
      <c r="B53" s="2" t="s">
        <v>151</v>
      </c>
      <c r="C53" s="41">
        <v>40</v>
      </c>
      <c r="D53" s="2" t="s">
        <v>103</v>
      </c>
      <c r="E53" s="8"/>
      <c r="F53" s="8"/>
      <c r="G53" s="8"/>
      <c r="H53" s="8"/>
      <c r="I53" s="8"/>
      <c r="J53" s="8"/>
      <c r="K53" s="8"/>
      <c r="L53" s="8"/>
      <c r="M53" s="7"/>
      <c r="N53" t="s">
        <v>372</v>
      </c>
      <c r="P53" t="s">
        <v>27</v>
      </c>
      <c r="Q53" t="s">
        <v>372</v>
      </c>
      <c r="R53" t="s">
        <v>235</v>
      </c>
      <c r="T53" t="s">
        <v>318</v>
      </c>
      <c r="BJ53" s="11"/>
    </row>
    <row r="54" spans="1:62" ht="18.95" customHeight="1" x14ac:dyDescent="0.15">
      <c r="A54" s="6" t="s">
        <v>226</v>
      </c>
      <c r="B54" s="2" t="s">
        <v>286</v>
      </c>
      <c r="C54" s="3">
        <v>211.2</v>
      </c>
      <c r="D54" s="2" t="s">
        <v>290</v>
      </c>
      <c r="E54" s="8"/>
      <c r="F54" s="8"/>
      <c r="G54" s="8"/>
      <c r="H54" s="8"/>
      <c r="I54" s="8"/>
      <c r="J54" s="8"/>
      <c r="K54" s="8"/>
      <c r="L54" s="8"/>
      <c r="M54" s="7"/>
      <c r="N54" t="s">
        <v>372</v>
      </c>
      <c r="P54" t="s">
        <v>116</v>
      </c>
      <c r="Q54" t="s">
        <v>372</v>
      </c>
      <c r="R54" t="s">
        <v>81</v>
      </c>
      <c r="T54" t="s">
        <v>318</v>
      </c>
      <c r="BJ54" s="11"/>
    </row>
    <row r="55" spans="1:62" ht="18.95" customHeight="1" x14ac:dyDescent="0.15">
      <c r="A55" s="6" t="s">
        <v>316</v>
      </c>
      <c r="B55" s="2" t="s">
        <v>158</v>
      </c>
      <c r="C55" s="3">
        <v>12.4</v>
      </c>
      <c r="D55" s="2" t="s">
        <v>148</v>
      </c>
      <c r="E55" s="8"/>
      <c r="F55" s="8"/>
      <c r="G55" s="8"/>
      <c r="H55" s="8"/>
      <c r="I55" s="8"/>
      <c r="J55" s="8"/>
      <c r="K55" s="8"/>
      <c r="L55" s="8"/>
      <c r="M55" s="7"/>
      <c r="N55" t="s">
        <v>372</v>
      </c>
      <c r="P55" t="s">
        <v>218</v>
      </c>
      <c r="Q55" t="s">
        <v>372</v>
      </c>
      <c r="R55" t="s">
        <v>170</v>
      </c>
      <c r="T55" t="s">
        <v>318</v>
      </c>
      <c r="BJ55" s="11"/>
    </row>
    <row r="56" spans="1:62" ht="18.95" customHeight="1" x14ac:dyDescent="0.15">
      <c r="A56" s="6" t="s">
        <v>338</v>
      </c>
      <c r="B56" s="2" t="s">
        <v>372</v>
      </c>
      <c r="C56" s="3"/>
      <c r="D56" s="2" t="s">
        <v>300</v>
      </c>
      <c r="E56" s="1"/>
      <c r="F56" s="8"/>
      <c r="G56" s="1"/>
      <c r="H56" s="8"/>
      <c r="I56" s="1"/>
      <c r="J56" s="8"/>
      <c r="K56" s="8"/>
      <c r="L56" s="8"/>
      <c r="M56" s="7"/>
      <c r="N56" t="s">
        <v>372</v>
      </c>
      <c r="P56" t="s">
        <v>308</v>
      </c>
      <c r="Q56" t="s">
        <v>372</v>
      </c>
      <c r="R56" t="s">
        <v>372</v>
      </c>
    </row>
    <row r="57" spans="1:62" ht="18.95" customHeight="1" x14ac:dyDescent="0.15">
      <c r="A57" s="6" t="s">
        <v>355</v>
      </c>
      <c r="B57" s="2" t="s">
        <v>306</v>
      </c>
      <c r="C57" s="41">
        <v>107</v>
      </c>
      <c r="D57" s="2" t="s">
        <v>290</v>
      </c>
      <c r="E57" s="8"/>
      <c r="F57" s="8"/>
      <c r="G57" s="8"/>
      <c r="H57" s="8"/>
      <c r="I57" s="8"/>
      <c r="J57" s="8"/>
      <c r="K57" s="8"/>
      <c r="L57" s="8"/>
      <c r="M57" s="7"/>
      <c r="N57" t="s">
        <v>372</v>
      </c>
      <c r="P57" t="s">
        <v>49</v>
      </c>
      <c r="Q57" t="s">
        <v>372</v>
      </c>
      <c r="R57" t="s">
        <v>137</v>
      </c>
      <c r="T57" t="s">
        <v>318</v>
      </c>
      <c r="BJ57" s="11"/>
    </row>
    <row r="58" spans="1:62" ht="18.95" customHeight="1" x14ac:dyDescent="0.15">
      <c r="A58" s="6" t="s">
        <v>30</v>
      </c>
      <c r="B58" s="2" t="s">
        <v>189</v>
      </c>
      <c r="C58" s="41">
        <f>4000-C57</f>
        <v>3893</v>
      </c>
      <c r="D58" s="2" t="s">
        <v>290</v>
      </c>
      <c r="E58" s="8"/>
      <c r="F58" s="8"/>
      <c r="G58" s="8"/>
      <c r="H58" s="8"/>
      <c r="I58" s="8"/>
      <c r="J58" s="8"/>
      <c r="K58" s="8"/>
      <c r="L58" s="8"/>
      <c r="M58" s="7"/>
      <c r="N58" t="s">
        <v>372</v>
      </c>
      <c r="P58" t="s">
        <v>140</v>
      </c>
      <c r="Q58" t="s">
        <v>372</v>
      </c>
      <c r="R58" t="s">
        <v>225</v>
      </c>
      <c r="T58" t="s">
        <v>318</v>
      </c>
      <c r="BJ58" s="11"/>
    </row>
    <row r="59" spans="1:62" ht="18.95" customHeight="1" x14ac:dyDescent="0.15">
      <c r="A59" s="6" t="s">
        <v>15</v>
      </c>
      <c r="B59" s="2" t="s">
        <v>28</v>
      </c>
      <c r="C59" s="41">
        <v>107</v>
      </c>
      <c r="D59" s="2" t="s">
        <v>290</v>
      </c>
      <c r="E59" s="8"/>
      <c r="F59" s="8"/>
      <c r="G59" s="8"/>
      <c r="H59" s="8"/>
      <c r="I59" s="8"/>
      <c r="J59" s="8"/>
      <c r="K59" s="8"/>
      <c r="L59" s="8"/>
      <c r="M59" s="7"/>
      <c r="N59" t="s">
        <v>372</v>
      </c>
      <c r="P59" t="s">
        <v>110</v>
      </c>
      <c r="Q59" t="s">
        <v>372</v>
      </c>
      <c r="R59" t="s">
        <v>159</v>
      </c>
      <c r="T59" t="s">
        <v>318</v>
      </c>
      <c r="BJ59" s="11"/>
    </row>
    <row r="60" spans="1:62" ht="18.95" customHeight="1" x14ac:dyDescent="0.15">
      <c r="A60" s="6" t="s">
        <v>56</v>
      </c>
      <c r="B60" s="2" t="s">
        <v>351</v>
      </c>
      <c r="C60" s="41">
        <f>150-C59</f>
        <v>43</v>
      </c>
      <c r="D60" s="2" t="s">
        <v>290</v>
      </c>
      <c r="E60" s="8"/>
      <c r="F60" s="8"/>
      <c r="G60" s="8"/>
      <c r="H60" s="8"/>
      <c r="I60" s="8"/>
      <c r="J60" s="8"/>
      <c r="K60" s="8"/>
      <c r="L60" s="8"/>
      <c r="M60" s="7"/>
      <c r="N60" t="s">
        <v>372</v>
      </c>
      <c r="P60" t="s">
        <v>16</v>
      </c>
      <c r="Q60" t="s">
        <v>372</v>
      </c>
      <c r="R60" t="s">
        <v>242</v>
      </c>
      <c r="T60" t="s">
        <v>318</v>
      </c>
      <c r="BJ60" s="11"/>
    </row>
    <row r="61" spans="1:62" ht="18.95" customHeight="1" x14ac:dyDescent="0.15">
      <c r="A61" s="6" t="s">
        <v>310</v>
      </c>
      <c r="B61" s="2" t="s">
        <v>340</v>
      </c>
      <c r="C61" s="41">
        <v>6</v>
      </c>
      <c r="D61" s="2" t="s">
        <v>148</v>
      </c>
      <c r="E61" s="8"/>
      <c r="F61" s="8"/>
      <c r="G61" s="8"/>
      <c r="H61" s="8"/>
      <c r="I61" s="8"/>
      <c r="J61" s="8"/>
      <c r="K61" s="8"/>
      <c r="L61" s="8"/>
      <c r="M61" s="7"/>
      <c r="N61" t="s">
        <v>372</v>
      </c>
      <c r="P61" t="s">
        <v>299</v>
      </c>
      <c r="Q61" t="s">
        <v>372</v>
      </c>
      <c r="R61" t="s">
        <v>124</v>
      </c>
      <c r="T61" t="s">
        <v>318</v>
      </c>
      <c r="BJ61" s="11"/>
    </row>
    <row r="62" spans="1:62" ht="18.95" customHeight="1" x14ac:dyDescent="0.15">
      <c r="A62" s="6" t="s">
        <v>33</v>
      </c>
      <c r="B62" s="2" t="s">
        <v>108</v>
      </c>
      <c r="C62" s="41">
        <v>14</v>
      </c>
      <c r="D62" s="2" t="s">
        <v>325</v>
      </c>
      <c r="E62" s="8"/>
      <c r="F62" s="8"/>
      <c r="G62" s="8"/>
      <c r="H62" s="8"/>
      <c r="I62" s="8"/>
      <c r="J62" s="8"/>
      <c r="K62" s="8"/>
      <c r="L62" s="8"/>
      <c r="M62" s="7"/>
      <c r="N62" t="s">
        <v>145</v>
      </c>
      <c r="P62" t="s">
        <v>214</v>
      </c>
      <c r="Q62" t="s">
        <v>372</v>
      </c>
      <c r="R62" t="s">
        <v>109</v>
      </c>
      <c r="BJ62" s="11"/>
    </row>
    <row r="63" spans="1:62" ht="18.95" customHeight="1" x14ac:dyDescent="0.15">
      <c r="A63" s="6" t="s">
        <v>247</v>
      </c>
      <c r="B63" s="2" t="s">
        <v>245</v>
      </c>
      <c r="C63" s="41">
        <v>34</v>
      </c>
      <c r="D63" s="2" t="s">
        <v>290</v>
      </c>
      <c r="E63" s="8"/>
      <c r="F63" s="8"/>
      <c r="G63" s="8"/>
      <c r="H63" s="8"/>
      <c r="I63" s="8"/>
      <c r="J63" s="8"/>
      <c r="K63" s="8"/>
      <c r="L63" s="8"/>
      <c r="M63" s="7"/>
      <c r="N63" t="s">
        <v>372</v>
      </c>
      <c r="P63" t="s">
        <v>105</v>
      </c>
      <c r="Q63" t="s">
        <v>372</v>
      </c>
      <c r="R63" t="s">
        <v>221</v>
      </c>
      <c r="T63" t="s">
        <v>318</v>
      </c>
      <c r="BJ63" s="11"/>
    </row>
    <row r="64" spans="1:62" ht="18.95" customHeight="1" x14ac:dyDescent="0.15">
      <c r="A64" s="6" t="s">
        <v>261</v>
      </c>
      <c r="B64" s="2" t="s">
        <v>372</v>
      </c>
      <c r="C64" s="3"/>
      <c r="D64" s="2" t="s">
        <v>300</v>
      </c>
      <c r="E64" s="1"/>
      <c r="F64" s="8"/>
      <c r="G64" s="1"/>
      <c r="H64" s="8"/>
      <c r="I64" s="1"/>
      <c r="J64" s="8"/>
      <c r="K64" s="8"/>
      <c r="L64" s="8"/>
      <c r="M64" s="7"/>
      <c r="N64" t="s">
        <v>372</v>
      </c>
      <c r="P64" t="s">
        <v>10</v>
      </c>
      <c r="Q64" t="s">
        <v>372</v>
      </c>
      <c r="R64" t="s">
        <v>372</v>
      </c>
    </row>
    <row r="65" spans="1:62" ht="18.95" customHeight="1" x14ac:dyDescent="0.15">
      <c r="A65" s="6" t="s">
        <v>301</v>
      </c>
      <c r="B65" s="2" t="s">
        <v>185</v>
      </c>
      <c r="C65" s="41">
        <v>29</v>
      </c>
      <c r="D65" s="2" t="s">
        <v>149</v>
      </c>
      <c r="E65" s="8"/>
      <c r="F65" s="8"/>
      <c r="G65" s="8"/>
      <c r="H65" s="8"/>
      <c r="I65" s="8"/>
      <c r="J65" s="8"/>
      <c r="K65" s="8"/>
      <c r="L65" s="8"/>
      <c r="M65" s="7"/>
      <c r="N65" t="s">
        <v>372</v>
      </c>
      <c r="P65" t="s">
        <v>293</v>
      </c>
      <c r="Q65" t="s">
        <v>372</v>
      </c>
      <c r="R65" t="s">
        <v>6</v>
      </c>
      <c r="T65" t="s">
        <v>318</v>
      </c>
      <c r="BJ65" s="11"/>
    </row>
    <row r="66" spans="1:62" ht="18.95" customHeight="1" x14ac:dyDescent="0.15">
      <c r="A66" s="6" t="s">
        <v>370</v>
      </c>
      <c r="B66" s="2" t="s">
        <v>371</v>
      </c>
      <c r="C66" s="41">
        <f>300-C65</f>
        <v>271</v>
      </c>
      <c r="D66" s="2" t="s">
        <v>149</v>
      </c>
      <c r="E66" s="8"/>
      <c r="F66" s="8"/>
      <c r="G66" s="8"/>
      <c r="H66" s="8"/>
      <c r="I66" s="8"/>
      <c r="J66" s="8"/>
      <c r="K66" s="8"/>
      <c r="L66" s="8"/>
      <c r="M66" s="7"/>
      <c r="N66" t="s">
        <v>372</v>
      </c>
      <c r="P66" t="s">
        <v>208</v>
      </c>
      <c r="Q66" t="s">
        <v>372</v>
      </c>
      <c r="R66" t="s">
        <v>284</v>
      </c>
      <c r="T66" t="s">
        <v>318</v>
      </c>
      <c r="BJ66" s="11"/>
    </row>
    <row r="67" spans="1:62" ht="18.95" customHeight="1" x14ac:dyDescent="0.15">
      <c r="A67" s="6" t="s">
        <v>13</v>
      </c>
      <c r="B67" s="2" t="s">
        <v>185</v>
      </c>
      <c r="C67" s="41">
        <v>29</v>
      </c>
      <c r="D67" s="2" t="s">
        <v>149</v>
      </c>
      <c r="E67" s="8"/>
      <c r="F67" s="8"/>
      <c r="G67" s="8"/>
      <c r="H67" s="8"/>
      <c r="I67" s="8"/>
      <c r="J67" s="8"/>
      <c r="K67" s="8"/>
      <c r="L67" s="8"/>
      <c r="M67" s="7"/>
      <c r="N67" t="s">
        <v>372</v>
      </c>
      <c r="P67" t="s">
        <v>99</v>
      </c>
      <c r="Q67" t="s">
        <v>372</v>
      </c>
      <c r="R67" t="s">
        <v>202</v>
      </c>
      <c r="T67" t="s">
        <v>318</v>
      </c>
      <c r="BJ67" s="11"/>
    </row>
    <row r="68" spans="1:62" ht="18.95" customHeight="1" x14ac:dyDescent="0.15">
      <c r="A68" s="6" t="s">
        <v>70</v>
      </c>
      <c r="B68" s="2" t="s">
        <v>336</v>
      </c>
      <c r="C68" s="41">
        <f>450-C67</f>
        <v>421</v>
      </c>
      <c r="D68" s="2" t="s">
        <v>149</v>
      </c>
      <c r="E68" s="8"/>
      <c r="F68" s="8"/>
      <c r="G68" s="8"/>
      <c r="H68" s="8"/>
      <c r="I68" s="8"/>
      <c r="J68" s="8"/>
      <c r="K68" s="8"/>
      <c r="L68" s="8"/>
      <c r="M68" s="7"/>
      <c r="N68" t="s">
        <v>372</v>
      </c>
      <c r="P68" t="s">
        <v>5</v>
      </c>
      <c r="Q68" t="s">
        <v>372</v>
      </c>
      <c r="R68" t="s">
        <v>92</v>
      </c>
      <c r="T68" t="s">
        <v>318</v>
      </c>
      <c r="BJ68" s="11"/>
    </row>
    <row r="69" spans="1:62" ht="18.95" customHeight="1" x14ac:dyDescent="0.15">
      <c r="A69" s="6" t="s">
        <v>184</v>
      </c>
      <c r="B69" s="2" t="s">
        <v>266</v>
      </c>
      <c r="C69" s="41">
        <v>177</v>
      </c>
      <c r="D69" s="2" t="s">
        <v>290</v>
      </c>
      <c r="E69" s="8"/>
      <c r="F69" s="8"/>
      <c r="G69" s="8"/>
      <c r="H69" s="8"/>
      <c r="I69" s="8"/>
      <c r="J69" s="8"/>
      <c r="K69" s="8"/>
      <c r="L69" s="8"/>
      <c r="M69" s="7"/>
      <c r="N69" t="s">
        <v>372</v>
      </c>
      <c r="P69" t="s">
        <v>192</v>
      </c>
      <c r="Q69" t="s">
        <v>372</v>
      </c>
      <c r="R69" t="s">
        <v>143</v>
      </c>
      <c r="T69" t="s">
        <v>318</v>
      </c>
      <c r="BJ69" s="11"/>
    </row>
    <row r="70" spans="1:62" ht="18.95" customHeight="1" x14ac:dyDescent="0.15">
      <c r="A70" s="6" t="s">
        <v>257</v>
      </c>
      <c r="B70" s="2" t="s">
        <v>372</v>
      </c>
      <c r="C70" s="41">
        <v>1</v>
      </c>
      <c r="D70" s="2" t="s">
        <v>300</v>
      </c>
      <c r="E70" s="8"/>
      <c r="F70" s="8"/>
      <c r="G70" s="8"/>
      <c r="H70" s="8"/>
      <c r="I70" s="8"/>
      <c r="J70" s="8"/>
      <c r="K70" s="8"/>
      <c r="L70" s="8"/>
      <c r="M70" s="7"/>
      <c r="N70" t="s">
        <v>372</v>
      </c>
      <c r="P70" t="s">
        <v>83</v>
      </c>
      <c r="Q70" t="s">
        <v>372</v>
      </c>
      <c r="R70" t="s">
        <v>133</v>
      </c>
      <c r="T70" t="s">
        <v>318</v>
      </c>
      <c r="BJ70" s="11"/>
    </row>
    <row r="71" spans="1:62" ht="18.95" customHeight="1" x14ac:dyDescent="0.15">
      <c r="A71" s="6" t="s">
        <v>18</v>
      </c>
      <c r="B71" s="2" t="s">
        <v>195</v>
      </c>
      <c r="C71" s="41">
        <v>7</v>
      </c>
      <c r="D71" s="2" t="s">
        <v>69</v>
      </c>
      <c r="E71" s="8"/>
      <c r="F71" s="8"/>
      <c r="G71" s="8"/>
      <c r="H71" s="8"/>
      <c r="I71" s="8"/>
      <c r="J71" s="8"/>
      <c r="K71" s="8"/>
      <c r="L71" s="8"/>
      <c r="M71" s="7"/>
      <c r="N71" t="s">
        <v>372</v>
      </c>
      <c r="P71" t="s">
        <v>363</v>
      </c>
      <c r="Q71" t="s">
        <v>372</v>
      </c>
      <c r="R71" t="s">
        <v>160</v>
      </c>
      <c r="T71" t="s">
        <v>318</v>
      </c>
      <c r="BJ71" s="11"/>
    </row>
    <row r="72" spans="1:62" ht="18.95" customHeight="1" x14ac:dyDescent="0.15">
      <c r="A72" s="6" t="s">
        <v>372</v>
      </c>
      <c r="B72" s="2" t="s">
        <v>372</v>
      </c>
      <c r="C72" s="3"/>
      <c r="D72" s="2" t="s">
        <v>372</v>
      </c>
      <c r="E72" s="1"/>
      <c r="F72" s="8"/>
      <c r="G72" s="1"/>
      <c r="H72" s="8"/>
      <c r="I72" s="1"/>
      <c r="J72" s="8"/>
      <c r="K72" s="8"/>
      <c r="L72" s="8"/>
      <c r="M72" s="7"/>
      <c r="N72" t="s">
        <v>372</v>
      </c>
      <c r="P72" t="s">
        <v>264</v>
      </c>
      <c r="Q72" t="s">
        <v>372</v>
      </c>
      <c r="R72" t="s">
        <v>372</v>
      </c>
    </row>
    <row r="73" spans="1:62" ht="18.95" customHeight="1" x14ac:dyDescent="0.15">
      <c r="A73" s="6" t="s">
        <v>135</v>
      </c>
      <c r="B73" s="2"/>
      <c r="C73" s="41">
        <v>1</v>
      </c>
      <c r="D73" s="2" t="s">
        <v>300</v>
      </c>
      <c r="E73" s="1"/>
      <c r="F73" s="8"/>
      <c r="G73" s="1"/>
      <c r="H73" s="8"/>
      <c r="I73" s="1"/>
      <c r="J73" s="8"/>
      <c r="K73" s="1"/>
      <c r="L73" s="8"/>
      <c r="M73" s="7"/>
      <c r="N73" t="s">
        <v>372</v>
      </c>
      <c r="O73" t="s">
        <v>8</v>
      </c>
    </row>
    <row r="74" spans="1:62" ht="18.95" customHeight="1" x14ac:dyDescent="0.15">
      <c r="A74" s="6" t="s">
        <v>77</v>
      </c>
      <c r="B74" s="2" t="s">
        <v>372</v>
      </c>
      <c r="C74" s="3"/>
      <c r="D74" s="2" t="s">
        <v>300</v>
      </c>
      <c r="E74" s="1"/>
      <c r="F74" s="8"/>
      <c r="G74" s="1"/>
      <c r="H74" s="8"/>
      <c r="I74" s="1"/>
      <c r="J74" s="8"/>
      <c r="K74" s="8"/>
      <c r="L74" s="8"/>
      <c r="M74" s="7"/>
      <c r="N74" t="s">
        <v>372</v>
      </c>
      <c r="P74" t="s">
        <v>50</v>
      </c>
      <c r="Q74" t="s">
        <v>372</v>
      </c>
      <c r="R74" t="s">
        <v>372</v>
      </c>
    </row>
    <row r="75" spans="1:62" ht="18.95" customHeight="1" x14ac:dyDescent="0.15">
      <c r="A75" s="6" t="s">
        <v>276</v>
      </c>
      <c r="B75" s="2" t="s">
        <v>273</v>
      </c>
      <c r="C75" s="41">
        <v>9</v>
      </c>
      <c r="D75" s="2" t="s">
        <v>22</v>
      </c>
      <c r="E75" s="8"/>
      <c r="F75" s="8"/>
      <c r="G75" s="8"/>
      <c r="H75" s="8"/>
      <c r="I75" s="8"/>
      <c r="J75" s="8"/>
      <c r="K75" s="8"/>
      <c r="L75" s="8"/>
      <c r="M75" s="7"/>
      <c r="N75" t="s">
        <v>372</v>
      </c>
      <c r="P75" t="s">
        <v>328</v>
      </c>
      <c r="Q75" t="s">
        <v>372</v>
      </c>
      <c r="R75" t="s">
        <v>172</v>
      </c>
      <c r="T75" t="s">
        <v>231</v>
      </c>
      <c r="BJ75" s="11"/>
    </row>
    <row r="76" spans="1:62" ht="18.95" customHeight="1" x14ac:dyDescent="0.15">
      <c r="A76" s="6" t="s">
        <v>332</v>
      </c>
      <c r="B76" s="2" t="s">
        <v>88</v>
      </c>
      <c r="C76" s="41">
        <v>1</v>
      </c>
      <c r="D76" s="2" t="s">
        <v>22</v>
      </c>
      <c r="E76" s="8"/>
      <c r="F76" s="8"/>
      <c r="G76" s="8"/>
      <c r="H76" s="8"/>
      <c r="I76" s="8"/>
      <c r="J76" s="8"/>
      <c r="K76" s="8"/>
      <c r="L76" s="8"/>
      <c r="M76" s="7"/>
      <c r="N76" t="s">
        <v>372</v>
      </c>
      <c r="P76" t="s">
        <v>229</v>
      </c>
      <c r="Q76" t="s">
        <v>372</v>
      </c>
      <c r="R76" t="s">
        <v>67</v>
      </c>
      <c r="T76" t="s">
        <v>231</v>
      </c>
      <c r="BJ76" s="11"/>
    </row>
    <row r="77" spans="1:62" ht="18.95" customHeight="1" x14ac:dyDescent="0.15">
      <c r="A77" s="6" t="s">
        <v>361</v>
      </c>
      <c r="B77" s="2" t="s">
        <v>165</v>
      </c>
      <c r="C77" s="41">
        <v>2</v>
      </c>
      <c r="D77" s="2" t="s">
        <v>22</v>
      </c>
      <c r="E77" s="8"/>
      <c r="F77" s="8"/>
      <c r="G77" s="8"/>
      <c r="H77" s="8"/>
      <c r="I77" s="8"/>
      <c r="J77" s="8"/>
      <c r="K77" s="8"/>
      <c r="L77" s="8"/>
      <c r="M77" s="7"/>
      <c r="N77" t="s">
        <v>372</v>
      </c>
      <c r="P77" t="s">
        <v>138</v>
      </c>
      <c r="Q77" t="s">
        <v>372</v>
      </c>
      <c r="R77" t="s">
        <v>344</v>
      </c>
      <c r="T77" t="s">
        <v>231</v>
      </c>
      <c r="BJ77" s="11"/>
    </row>
    <row r="78" spans="1:62" ht="18.95" customHeight="1" x14ac:dyDescent="0.15">
      <c r="A78" s="6" t="s">
        <v>96</v>
      </c>
      <c r="B78" s="2" t="s">
        <v>372</v>
      </c>
      <c r="C78" s="3"/>
      <c r="D78" s="2" t="s">
        <v>300</v>
      </c>
      <c r="E78" s="1"/>
      <c r="F78" s="8"/>
      <c r="G78" s="1"/>
      <c r="H78" s="8"/>
      <c r="I78" s="1"/>
      <c r="J78" s="8"/>
      <c r="K78" s="8"/>
      <c r="L78" s="8"/>
      <c r="M78" s="7"/>
      <c r="N78" t="s">
        <v>372</v>
      </c>
      <c r="P78" t="s">
        <v>45</v>
      </c>
      <c r="Q78" t="s">
        <v>372</v>
      </c>
      <c r="R78" t="s">
        <v>372</v>
      </c>
    </row>
    <row r="79" spans="1:62" ht="18.95" customHeight="1" x14ac:dyDescent="0.15">
      <c r="A79" s="6" t="s">
        <v>219</v>
      </c>
      <c r="B79" s="2" t="s">
        <v>155</v>
      </c>
      <c r="C79" s="41">
        <v>10</v>
      </c>
      <c r="D79" s="2" t="s">
        <v>22</v>
      </c>
      <c r="E79" s="8"/>
      <c r="F79" s="8"/>
      <c r="G79" s="8"/>
      <c r="H79" s="8"/>
      <c r="I79" s="8"/>
      <c r="J79" s="8"/>
      <c r="K79" s="8"/>
      <c r="L79" s="8"/>
      <c r="M79" s="7"/>
      <c r="N79" t="s">
        <v>372</v>
      </c>
      <c r="P79" t="s">
        <v>322</v>
      </c>
      <c r="Q79" t="s">
        <v>372</v>
      </c>
      <c r="R79" t="s">
        <v>114</v>
      </c>
      <c r="T79" t="s">
        <v>318</v>
      </c>
      <c r="BJ79" s="11"/>
    </row>
    <row r="80" spans="1:62" ht="18.95" customHeight="1" x14ac:dyDescent="0.15">
      <c r="A80" s="6" t="s">
        <v>260</v>
      </c>
      <c r="B80" s="2" t="s">
        <v>327</v>
      </c>
      <c r="C80" s="41">
        <v>2</v>
      </c>
      <c r="D80" s="2" t="s">
        <v>22</v>
      </c>
      <c r="E80" s="8"/>
      <c r="F80" s="8"/>
      <c r="G80" s="8"/>
      <c r="H80" s="8"/>
      <c r="I80" s="8"/>
      <c r="J80" s="8"/>
      <c r="K80" s="8"/>
      <c r="L80" s="8"/>
      <c r="M80" s="7"/>
      <c r="N80" t="s">
        <v>372</v>
      </c>
      <c r="P80" t="s">
        <v>223</v>
      </c>
      <c r="Q80" t="s">
        <v>372</v>
      </c>
      <c r="R80" t="s">
        <v>210</v>
      </c>
      <c r="T80" t="s">
        <v>318</v>
      </c>
      <c r="BJ80" s="11"/>
    </row>
    <row r="81" spans="1:62" ht="18.95" customHeight="1" x14ac:dyDescent="0.15">
      <c r="A81" s="6" t="s">
        <v>362</v>
      </c>
      <c r="B81" s="2" t="s">
        <v>372</v>
      </c>
      <c r="C81" s="3"/>
      <c r="D81" s="2" t="s">
        <v>300</v>
      </c>
      <c r="E81" s="1"/>
      <c r="F81" s="8"/>
      <c r="G81" s="1"/>
      <c r="H81" s="8"/>
      <c r="I81" s="1"/>
      <c r="J81" s="8"/>
      <c r="K81" s="8"/>
      <c r="L81" s="8"/>
      <c r="M81" s="7"/>
      <c r="N81" t="s">
        <v>372</v>
      </c>
      <c r="P81" t="s">
        <v>131</v>
      </c>
      <c r="Q81" t="s">
        <v>372</v>
      </c>
      <c r="R81" t="s">
        <v>372</v>
      </c>
    </row>
    <row r="82" spans="1:62" ht="18.95" customHeight="1" x14ac:dyDescent="0.15">
      <c r="A82" s="6" t="s">
        <v>113</v>
      </c>
      <c r="B82" s="2" t="s">
        <v>57</v>
      </c>
      <c r="C82" s="41">
        <v>724</v>
      </c>
      <c r="D82" s="2" t="s">
        <v>290</v>
      </c>
      <c r="E82" s="8"/>
      <c r="F82" s="8"/>
      <c r="G82" s="8"/>
      <c r="H82" s="8"/>
      <c r="I82" s="8"/>
      <c r="J82" s="8"/>
      <c r="K82" s="8"/>
      <c r="L82" s="8"/>
      <c r="M82" s="7"/>
      <c r="N82" t="s">
        <v>372</v>
      </c>
      <c r="P82" t="s">
        <v>39</v>
      </c>
      <c r="Q82" t="s">
        <v>372</v>
      </c>
      <c r="R82" t="s">
        <v>258</v>
      </c>
      <c r="T82" t="s">
        <v>318</v>
      </c>
      <c r="BJ82" s="11"/>
    </row>
    <row r="83" spans="1:62" ht="18.95" customHeight="1" x14ac:dyDescent="0.15">
      <c r="A83" s="6" t="s">
        <v>319</v>
      </c>
      <c r="B83" s="2" t="s">
        <v>211</v>
      </c>
      <c r="C83" s="41">
        <f>1450-C82</f>
        <v>726</v>
      </c>
      <c r="D83" s="2" t="s">
        <v>290</v>
      </c>
      <c r="E83" s="8"/>
      <c r="F83" s="8"/>
      <c r="G83" s="8"/>
      <c r="H83" s="8"/>
      <c r="I83" s="8"/>
      <c r="J83" s="8"/>
      <c r="K83" s="8"/>
      <c r="L83" s="8"/>
      <c r="M83" s="7"/>
      <c r="N83" t="s">
        <v>372</v>
      </c>
      <c r="P83" t="s">
        <v>38</v>
      </c>
      <c r="Q83" t="s">
        <v>372</v>
      </c>
      <c r="R83" t="s">
        <v>174</v>
      </c>
      <c r="T83" t="s">
        <v>318</v>
      </c>
      <c r="BJ83" s="11"/>
    </row>
    <row r="84" spans="1:62" ht="18.95" customHeight="1" x14ac:dyDescent="0.15">
      <c r="A84" s="6" t="s">
        <v>107</v>
      </c>
      <c r="B84" s="2" t="s">
        <v>93</v>
      </c>
      <c r="C84" s="41">
        <v>35</v>
      </c>
      <c r="D84" s="2" t="s">
        <v>148</v>
      </c>
      <c r="E84" s="8"/>
      <c r="F84" s="8"/>
      <c r="G84" s="8"/>
      <c r="H84" s="8"/>
      <c r="I84" s="8"/>
      <c r="J84" s="8"/>
      <c r="K84" s="8"/>
      <c r="L84" s="8"/>
      <c r="M84" s="7"/>
      <c r="N84" t="s">
        <v>372</v>
      </c>
      <c r="P84" t="s">
        <v>129</v>
      </c>
      <c r="Q84" t="s">
        <v>372</v>
      </c>
      <c r="R84" t="s">
        <v>333</v>
      </c>
      <c r="T84" t="s">
        <v>318</v>
      </c>
      <c r="BJ84" s="11"/>
    </row>
    <row r="85" spans="1:62" ht="18.95" customHeight="1" x14ac:dyDescent="0.15">
      <c r="A85" s="6" t="s">
        <v>82</v>
      </c>
      <c r="B85" s="2" t="s">
        <v>372</v>
      </c>
      <c r="C85" s="3"/>
      <c r="D85" s="2" t="s">
        <v>300</v>
      </c>
      <c r="E85" s="1"/>
      <c r="F85" s="8"/>
      <c r="G85" s="1"/>
      <c r="H85" s="8"/>
      <c r="I85" s="1"/>
      <c r="J85" s="8"/>
      <c r="K85" s="8"/>
      <c r="L85" s="8"/>
      <c r="M85" s="7"/>
      <c r="N85" t="s">
        <v>372</v>
      </c>
      <c r="P85" t="s">
        <v>222</v>
      </c>
      <c r="Q85" t="s">
        <v>372</v>
      </c>
      <c r="R85" t="s">
        <v>372</v>
      </c>
    </row>
    <row r="86" spans="1:62" ht="18.95" customHeight="1" x14ac:dyDescent="0.15">
      <c r="A86" s="6" t="s">
        <v>12</v>
      </c>
      <c r="B86" s="2" t="s">
        <v>164</v>
      </c>
      <c r="C86" s="41">
        <v>232</v>
      </c>
      <c r="D86" s="2" t="s">
        <v>290</v>
      </c>
      <c r="E86" s="8"/>
      <c r="F86" s="8"/>
      <c r="G86" s="8"/>
      <c r="H86" s="8"/>
      <c r="I86" s="8"/>
      <c r="J86" s="8"/>
      <c r="K86" s="8"/>
      <c r="L86" s="8"/>
      <c r="M86" s="7"/>
      <c r="N86" t="s">
        <v>372</v>
      </c>
      <c r="P86" t="s">
        <v>314</v>
      </c>
      <c r="Q86" t="s">
        <v>372</v>
      </c>
      <c r="R86" t="s">
        <v>52</v>
      </c>
      <c r="T86" t="s">
        <v>318</v>
      </c>
      <c r="BJ86" s="11"/>
    </row>
    <row r="87" spans="1:62" ht="18.95" customHeight="1" x14ac:dyDescent="0.15">
      <c r="A87" s="6" t="s">
        <v>256</v>
      </c>
      <c r="B87" s="2" t="s">
        <v>151</v>
      </c>
      <c r="C87" s="41">
        <v>40</v>
      </c>
      <c r="D87" s="2" t="s">
        <v>103</v>
      </c>
      <c r="E87" s="8"/>
      <c r="F87" s="8"/>
      <c r="G87" s="8"/>
      <c r="H87" s="8"/>
      <c r="I87" s="8"/>
      <c r="J87" s="8"/>
      <c r="K87" s="8"/>
      <c r="L87" s="8"/>
      <c r="M87" s="7"/>
      <c r="N87" t="s">
        <v>372</v>
      </c>
      <c r="P87" t="s">
        <v>27</v>
      </c>
      <c r="Q87" t="s">
        <v>372</v>
      </c>
      <c r="R87" t="s">
        <v>235</v>
      </c>
      <c r="T87" t="s">
        <v>318</v>
      </c>
      <c r="BJ87" s="11"/>
    </row>
    <row r="88" spans="1:62" ht="18.95" customHeight="1" x14ac:dyDescent="0.15">
      <c r="A88" s="6" t="s">
        <v>226</v>
      </c>
      <c r="B88" s="2" t="s">
        <v>286</v>
      </c>
      <c r="C88" s="42">
        <v>211.2</v>
      </c>
      <c r="D88" s="2" t="s">
        <v>290</v>
      </c>
      <c r="E88" s="8"/>
      <c r="F88" s="8"/>
      <c r="G88" s="8"/>
      <c r="H88" s="8"/>
      <c r="I88" s="8"/>
      <c r="J88" s="8"/>
      <c r="K88" s="8"/>
      <c r="L88" s="8"/>
      <c r="M88" s="7"/>
      <c r="N88" t="s">
        <v>372</v>
      </c>
      <c r="P88" t="s">
        <v>116</v>
      </c>
      <c r="Q88" t="s">
        <v>372</v>
      </c>
      <c r="R88" t="s">
        <v>81</v>
      </c>
      <c r="T88" t="s">
        <v>318</v>
      </c>
      <c r="BJ88" s="11"/>
    </row>
    <row r="89" spans="1:62" ht="18.95" customHeight="1" x14ac:dyDescent="0.15">
      <c r="A89" s="6" t="s">
        <v>228</v>
      </c>
      <c r="B89" s="2" t="s">
        <v>158</v>
      </c>
      <c r="C89" s="3" t="s">
        <v>429</v>
      </c>
      <c r="D89" s="2" t="s">
        <v>148</v>
      </c>
      <c r="E89" s="8"/>
      <c r="F89" s="8"/>
      <c r="G89" s="8"/>
      <c r="H89" s="8"/>
      <c r="I89" s="8"/>
      <c r="J89" s="8"/>
      <c r="K89" s="8"/>
      <c r="L89" s="8"/>
      <c r="M89" s="7"/>
      <c r="N89" t="s">
        <v>372</v>
      </c>
      <c r="P89" t="s">
        <v>218</v>
      </c>
      <c r="Q89" t="s">
        <v>372</v>
      </c>
      <c r="R89" t="s">
        <v>170</v>
      </c>
      <c r="T89" t="s">
        <v>318</v>
      </c>
      <c r="BJ89" s="11"/>
    </row>
    <row r="90" spans="1:62" ht="18.95" customHeight="1" x14ac:dyDescent="0.15">
      <c r="A90" s="6" t="s">
        <v>24</v>
      </c>
      <c r="B90" s="2" t="s">
        <v>372</v>
      </c>
      <c r="C90" s="3"/>
      <c r="D90" s="2" t="s">
        <v>300</v>
      </c>
      <c r="E90" s="1"/>
      <c r="F90" s="8"/>
      <c r="G90" s="1"/>
      <c r="H90" s="8"/>
      <c r="I90" s="1"/>
      <c r="J90" s="8"/>
      <c r="K90" s="8"/>
      <c r="L90" s="8"/>
      <c r="M90" s="7"/>
      <c r="N90" t="s">
        <v>372</v>
      </c>
      <c r="P90" t="s">
        <v>308</v>
      </c>
      <c r="Q90" t="s">
        <v>372</v>
      </c>
      <c r="R90" t="s">
        <v>372</v>
      </c>
    </row>
    <row r="91" spans="1:62" ht="18.95" customHeight="1" x14ac:dyDescent="0.15">
      <c r="A91" s="6" t="s">
        <v>355</v>
      </c>
      <c r="B91" s="2" t="s">
        <v>306</v>
      </c>
      <c r="C91" s="41">
        <v>107</v>
      </c>
      <c r="D91" s="2" t="s">
        <v>290</v>
      </c>
      <c r="E91" s="8"/>
      <c r="F91" s="8"/>
      <c r="G91" s="8"/>
      <c r="H91" s="8"/>
      <c r="I91" s="8"/>
      <c r="J91" s="8"/>
      <c r="K91" s="8"/>
      <c r="L91" s="8"/>
      <c r="M91" s="7"/>
      <c r="N91" t="s">
        <v>372</v>
      </c>
      <c r="P91" t="s">
        <v>49</v>
      </c>
      <c r="Q91" t="s">
        <v>372</v>
      </c>
      <c r="R91" t="s">
        <v>137</v>
      </c>
      <c r="T91" t="s">
        <v>318</v>
      </c>
      <c r="BJ91" s="11"/>
    </row>
    <row r="92" spans="1:62" ht="18.95" customHeight="1" x14ac:dyDescent="0.15">
      <c r="A92" s="6" t="s">
        <v>30</v>
      </c>
      <c r="B92" s="2" t="s">
        <v>189</v>
      </c>
      <c r="C92" s="41">
        <f>4000-C91</f>
        <v>3893</v>
      </c>
      <c r="D92" s="2" t="s">
        <v>290</v>
      </c>
      <c r="E92" s="8"/>
      <c r="F92" s="8"/>
      <c r="G92" s="8"/>
      <c r="H92" s="8"/>
      <c r="I92" s="8"/>
      <c r="J92" s="8"/>
      <c r="K92" s="8"/>
      <c r="L92" s="8"/>
      <c r="M92" s="7"/>
      <c r="N92" t="s">
        <v>372</v>
      </c>
      <c r="P92" t="s">
        <v>140</v>
      </c>
      <c r="Q92" t="s">
        <v>372</v>
      </c>
      <c r="R92" t="s">
        <v>225</v>
      </c>
      <c r="T92" t="s">
        <v>318</v>
      </c>
      <c r="BJ92" s="11"/>
    </row>
    <row r="93" spans="1:62" ht="18.95" customHeight="1" x14ac:dyDescent="0.15">
      <c r="A93" s="6" t="s">
        <v>15</v>
      </c>
      <c r="B93" s="2" t="s">
        <v>28</v>
      </c>
      <c r="C93" s="41">
        <v>107</v>
      </c>
      <c r="D93" s="2" t="s">
        <v>290</v>
      </c>
      <c r="E93" s="8"/>
      <c r="F93" s="8"/>
      <c r="G93" s="8"/>
      <c r="H93" s="8"/>
      <c r="I93" s="8"/>
      <c r="J93" s="8"/>
      <c r="K93" s="8"/>
      <c r="L93" s="8"/>
      <c r="M93" s="7"/>
      <c r="N93" t="s">
        <v>372</v>
      </c>
      <c r="P93" t="s">
        <v>110</v>
      </c>
      <c r="Q93" t="s">
        <v>372</v>
      </c>
      <c r="R93" t="s">
        <v>159</v>
      </c>
      <c r="T93" t="s">
        <v>318</v>
      </c>
      <c r="BJ93" s="11"/>
    </row>
    <row r="94" spans="1:62" ht="18.95" customHeight="1" x14ac:dyDescent="0.15">
      <c r="A94" s="6" t="s">
        <v>56</v>
      </c>
      <c r="B94" s="2" t="s">
        <v>351</v>
      </c>
      <c r="C94" s="41">
        <f>150-C93</f>
        <v>43</v>
      </c>
      <c r="D94" s="2" t="s">
        <v>290</v>
      </c>
      <c r="E94" s="8"/>
      <c r="F94" s="8"/>
      <c r="G94" s="8"/>
      <c r="H94" s="8"/>
      <c r="I94" s="8"/>
      <c r="J94" s="8"/>
      <c r="K94" s="8"/>
      <c r="L94" s="8"/>
      <c r="M94" s="7"/>
      <c r="N94" t="s">
        <v>372</v>
      </c>
      <c r="P94" t="s">
        <v>16</v>
      </c>
      <c r="Q94" t="s">
        <v>372</v>
      </c>
      <c r="R94" t="s">
        <v>242</v>
      </c>
      <c r="T94" t="s">
        <v>318</v>
      </c>
      <c r="BJ94" s="11"/>
    </row>
    <row r="95" spans="1:62" ht="18.95" customHeight="1" x14ac:dyDescent="0.15">
      <c r="A95" s="6" t="s">
        <v>310</v>
      </c>
      <c r="B95" s="2" t="s">
        <v>340</v>
      </c>
      <c r="C95" s="41">
        <v>6</v>
      </c>
      <c r="D95" s="2" t="s">
        <v>148</v>
      </c>
      <c r="E95" s="8"/>
      <c r="F95" s="8"/>
      <c r="G95" s="8"/>
      <c r="H95" s="8"/>
      <c r="I95" s="8"/>
      <c r="J95" s="8"/>
      <c r="K95" s="8"/>
      <c r="L95" s="8"/>
      <c r="M95" s="7"/>
      <c r="N95" t="s">
        <v>372</v>
      </c>
      <c r="P95" t="s">
        <v>299</v>
      </c>
      <c r="Q95" t="s">
        <v>372</v>
      </c>
      <c r="R95" t="s">
        <v>124</v>
      </c>
      <c r="T95" t="s">
        <v>318</v>
      </c>
      <c r="BJ95" s="11"/>
    </row>
    <row r="96" spans="1:62" ht="18.95" customHeight="1" x14ac:dyDescent="0.15">
      <c r="A96" s="6" t="s">
        <v>33</v>
      </c>
      <c r="B96" s="2" t="s">
        <v>108</v>
      </c>
      <c r="C96" s="41">
        <v>14</v>
      </c>
      <c r="D96" s="2" t="s">
        <v>325</v>
      </c>
      <c r="E96" s="8"/>
      <c r="F96" s="8"/>
      <c r="G96" s="8"/>
      <c r="H96" s="8"/>
      <c r="I96" s="8"/>
      <c r="J96" s="8"/>
      <c r="K96" s="8"/>
      <c r="L96" s="8"/>
      <c r="M96" s="7"/>
      <c r="N96" t="s">
        <v>145</v>
      </c>
      <c r="P96" t="s">
        <v>214</v>
      </c>
      <c r="Q96" t="s">
        <v>372</v>
      </c>
      <c r="R96" t="s">
        <v>109</v>
      </c>
      <c r="BJ96" s="11"/>
    </row>
    <row r="97" spans="1:62" ht="18.95" customHeight="1" x14ac:dyDescent="0.15">
      <c r="A97" s="6" t="s">
        <v>247</v>
      </c>
      <c r="B97" s="2" t="s">
        <v>245</v>
      </c>
      <c r="C97" s="41">
        <v>34</v>
      </c>
      <c r="D97" s="2" t="s">
        <v>290</v>
      </c>
      <c r="E97" s="8"/>
      <c r="F97" s="8"/>
      <c r="G97" s="8"/>
      <c r="H97" s="8"/>
      <c r="I97" s="8"/>
      <c r="J97" s="8"/>
      <c r="K97" s="8"/>
      <c r="L97" s="8"/>
      <c r="M97" s="7"/>
      <c r="N97" t="s">
        <v>372</v>
      </c>
      <c r="P97" t="s">
        <v>105</v>
      </c>
      <c r="Q97" t="s">
        <v>372</v>
      </c>
      <c r="R97" t="s">
        <v>221</v>
      </c>
      <c r="T97" t="s">
        <v>318</v>
      </c>
      <c r="BJ97" s="11"/>
    </row>
    <row r="98" spans="1:62" ht="18.95" customHeight="1" x14ac:dyDescent="0.15">
      <c r="A98" s="6" t="s">
        <v>188</v>
      </c>
      <c r="B98" s="2" t="s">
        <v>372</v>
      </c>
      <c r="C98" s="3"/>
      <c r="D98" s="2" t="s">
        <v>300</v>
      </c>
      <c r="E98" s="1"/>
      <c r="F98" s="8"/>
      <c r="G98" s="1"/>
      <c r="H98" s="8"/>
      <c r="I98" s="1"/>
      <c r="J98" s="8"/>
      <c r="K98" s="8"/>
      <c r="L98" s="8"/>
      <c r="M98" s="7"/>
      <c r="N98" t="s">
        <v>372</v>
      </c>
      <c r="P98" t="s">
        <v>10</v>
      </c>
      <c r="Q98" t="s">
        <v>372</v>
      </c>
      <c r="R98" t="s">
        <v>372</v>
      </c>
    </row>
    <row r="99" spans="1:62" ht="18.95" customHeight="1" x14ac:dyDescent="0.15">
      <c r="A99" s="6" t="s">
        <v>301</v>
      </c>
      <c r="B99" s="2" t="s">
        <v>185</v>
      </c>
      <c r="C99" s="41">
        <v>29</v>
      </c>
      <c r="D99" s="2" t="s">
        <v>149</v>
      </c>
      <c r="E99" s="8"/>
      <c r="F99" s="8"/>
      <c r="G99" s="8"/>
      <c r="H99" s="8"/>
      <c r="I99" s="8"/>
      <c r="J99" s="8"/>
      <c r="K99" s="8"/>
      <c r="L99" s="8"/>
      <c r="M99" s="7"/>
      <c r="N99" t="s">
        <v>372</v>
      </c>
      <c r="P99" t="s">
        <v>293</v>
      </c>
      <c r="Q99" t="s">
        <v>372</v>
      </c>
      <c r="R99" t="s">
        <v>6</v>
      </c>
      <c r="T99" t="s">
        <v>318</v>
      </c>
      <c r="BJ99" s="11"/>
    </row>
    <row r="100" spans="1:62" ht="18.95" customHeight="1" x14ac:dyDescent="0.15">
      <c r="A100" s="6" t="s">
        <v>370</v>
      </c>
      <c r="B100" s="2" t="s">
        <v>371</v>
      </c>
      <c r="C100" s="41">
        <f>300-C99</f>
        <v>271</v>
      </c>
      <c r="D100" s="2" t="s">
        <v>149</v>
      </c>
      <c r="E100" s="8"/>
      <c r="F100" s="8"/>
      <c r="G100" s="8"/>
      <c r="H100" s="8"/>
      <c r="I100" s="8"/>
      <c r="J100" s="8"/>
      <c r="K100" s="8"/>
      <c r="L100" s="8"/>
      <c r="M100" s="7"/>
      <c r="N100" t="s">
        <v>372</v>
      </c>
      <c r="P100" t="s">
        <v>208</v>
      </c>
      <c r="Q100" t="s">
        <v>372</v>
      </c>
      <c r="R100" t="s">
        <v>284</v>
      </c>
      <c r="T100" t="s">
        <v>318</v>
      </c>
      <c r="BJ100" s="11"/>
    </row>
    <row r="101" spans="1:62" ht="18.95" customHeight="1" x14ac:dyDescent="0.15">
      <c r="A101" s="6" t="s">
        <v>13</v>
      </c>
      <c r="B101" s="2" t="s">
        <v>185</v>
      </c>
      <c r="C101" s="41">
        <v>29</v>
      </c>
      <c r="D101" s="2" t="s">
        <v>149</v>
      </c>
      <c r="E101" s="8"/>
      <c r="F101" s="8"/>
      <c r="G101" s="8"/>
      <c r="H101" s="8"/>
      <c r="I101" s="8"/>
      <c r="J101" s="8"/>
      <c r="K101" s="8"/>
      <c r="L101" s="8"/>
      <c r="M101" s="7"/>
      <c r="N101" t="s">
        <v>372</v>
      </c>
      <c r="P101" t="s">
        <v>99</v>
      </c>
      <c r="Q101" t="s">
        <v>372</v>
      </c>
      <c r="R101" t="s">
        <v>202</v>
      </c>
      <c r="T101" t="s">
        <v>318</v>
      </c>
      <c r="BJ101" s="11"/>
    </row>
    <row r="102" spans="1:62" ht="18.95" customHeight="1" x14ac:dyDescent="0.15">
      <c r="A102" s="6" t="s">
        <v>70</v>
      </c>
      <c r="B102" s="2" t="s">
        <v>336</v>
      </c>
      <c r="C102" s="41">
        <f>450-C101</f>
        <v>421</v>
      </c>
      <c r="D102" s="2" t="s">
        <v>149</v>
      </c>
      <c r="E102" s="8"/>
      <c r="F102" s="8"/>
      <c r="G102" s="8"/>
      <c r="H102" s="8"/>
      <c r="I102" s="8"/>
      <c r="J102" s="8"/>
      <c r="K102" s="8"/>
      <c r="L102" s="8"/>
      <c r="M102" s="7"/>
      <c r="N102" t="s">
        <v>372</v>
      </c>
      <c r="P102" t="s">
        <v>5</v>
      </c>
      <c r="Q102" t="s">
        <v>372</v>
      </c>
      <c r="R102" t="s">
        <v>92</v>
      </c>
      <c r="T102" t="s">
        <v>318</v>
      </c>
      <c r="BJ102" s="11"/>
    </row>
    <row r="103" spans="1:62" ht="18.95" customHeight="1" x14ac:dyDescent="0.15">
      <c r="A103" s="6" t="s">
        <v>32</v>
      </c>
      <c r="B103" s="2" t="s">
        <v>266</v>
      </c>
      <c r="C103" s="41">
        <v>177</v>
      </c>
      <c r="D103" s="2" t="s">
        <v>290</v>
      </c>
      <c r="E103" s="8"/>
      <c r="F103" s="8"/>
      <c r="G103" s="8"/>
      <c r="H103" s="8"/>
      <c r="I103" s="8"/>
      <c r="J103" s="8"/>
      <c r="K103" s="8"/>
      <c r="L103" s="8"/>
      <c r="M103" s="7"/>
      <c r="N103" t="s">
        <v>372</v>
      </c>
      <c r="P103" t="s">
        <v>192</v>
      </c>
      <c r="Q103" t="s">
        <v>372</v>
      </c>
      <c r="R103" t="s">
        <v>143</v>
      </c>
      <c r="T103" t="s">
        <v>318</v>
      </c>
      <c r="BJ103" s="11"/>
    </row>
    <row r="104" spans="1:62" ht="18.95" customHeight="1" x14ac:dyDescent="0.15">
      <c r="A104" s="6" t="s">
        <v>353</v>
      </c>
      <c r="B104" s="2" t="s">
        <v>372</v>
      </c>
      <c r="C104" s="41">
        <v>1</v>
      </c>
      <c r="D104" s="2" t="s">
        <v>300</v>
      </c>
      <c r="E104" s="8"/>
      <c r="F104" s="8"/>
      <c r="G104" s="8"/>
      <c r="H104" s="8"/>
      <c r="I104" s="8"/>
      <c r="J104" s="8"/>
      <c r="K104" s="8"/>
      <c r="L104" s="8"/>
      <c r="M104" s="7"/>
      <c r="N104" t="s">
        <v>372</v>
      </c>
      <c r="P104" t="s">
        <v>83</v>
      </c>
      <c r="Q104" t="s">
        <v>372</v>
      </c>
      <c r="R104" t="s">
        <v>133</v>
      </c>
      <c r="T104" t="s">
        <v>318</v>
      </c>
      <c r="BJ104" s="11"/>
    </row>
    <row r="105" spans="1:62" ht="18.95" customHeight="1" x14ac:dyDescent="0.15">
      <c r="A105" s="6" t="s">
        <v>126</v>
      </c>
      <c r="B105" s="2" t="s">
        <v>195</v>
      </c>
      <c r="C105" s="41">
        <v>7</v>
      </c>
      <c r="D105" s="2" t="s">
        <v>69</v>
      </c>
      <c r="E105" s="8"/>
      <c r="F105" s="8"/>
      <c r="G105" s="8"/>
      <c r="H105" s="8"/>
      <c r="I105" s="8"/>
      <c r="J105" s="8"/>
      <c r="K105" s="8"/>
      <c r="L105" s="8"/>
      <c r="M105" s="7"/>
      <c r="N105" t="s">
        <v>372</v>
      </c>
      <c r="P105" t="s">
        <v>363</v>
      </c>
      <c r="Q105" t="s">
        <v>372</v>
      </c>
      <c r="R105" t="s">
        <v>160</v>
      </c>
      <c r="T105" t="s">
        <v>318</v>
      </c>
      <c r="BJ105" s="11"/>
    </row>
    <row r="106" spans="1:62" ht="18.95" customHeight="1" x14ac:dyDescent="0.15">
      <c r="A106" s="6" t="s">
        <v>372</v>
      </c>
      <c r="B106" s="2" t="s">
        <v>372</v>
      </c>
      <c r="C106" s="3"/>
      <c r="D106" s="2" t="s">
        <v>372</v>
      </c>
      <c r="E106" s="1"/>
      <c r="F106" s="8"/>
      <c r="G106" s="1"/>
      <c r="H106" s="8"/>
      <c r="I106" s="1"/>
      <c r="J106" s="8"/>
      <c r="K106" s="8"/>
      <c r="L106" s="8"/>
      <c r="M106" s="7"/>
      <c r="N106" t="s">
        <v>372</v>
      </c>
      <c r="P106" t="s">
        <v>264</v>
      </c>
      <c r="Q106" t="s">
        <v>372</v>
      </c>
      <c r="R106" t="s">
        <v>372</v>
      </c>
    </row>
    <row r="107" spans="1:62" ht="18.95" customHeight="1" x14ac:dyDescent="0.15">
      <c r="A107" s="6" t="s">
        <v>58</v>
      </c>
      <c r="B107" s="2"/>
      <c r="C107" s="41">
        <v>1</v>
      </c>
      <c r="D107" s="2" t="s">
        <v>300</v>
      </c>
      <c r="E107" s="1"/>
      <c r="F107" s="8"/>
      <c r="G107" s="1"/>
      <c r="H107" s="8"/>
      <c r="I107" s="1"/>
      <c r="J107" s="8"/>
      <c r="K107" s="1"/>
      <c r="L107" s="8"/>
      <c r="M107" s="7"/>
      <c r="N107" t="s">
        <v>372</v>
      </c>
      <c r="O107" t="s">
        <v>216</v>
      </c>
    </row>
    <row r="108" spans="1:62" ht="18.95" customHeight="1" x14ac:dyDescent="0.15">
      <c r="A108" s="6" t="s">
        <v>4</v>
      </c>
      <c r="B108" s="2" t="s">
        <v>372</v>
      </c>
      <c r="C108" s="3"/>
      <c r="D108" s="2" t="s">
        <v>300</v>
      </c>
      <c r="E108" s="1"/>
      <c r="F108" s="8"/>
      <c r="G108" s="1"/>
      <c r="H108" s="8"/>
      <c r="I108" s="1"/>
      <c r="J108" s="8"/>
      <c r="K108" s="8"/>
      <c r="L108" s="8"/>
      <c r="M108" s="7"/>
      <c r="N108" t="s">
        <v>372</v>
      </c>
      <c r="P108" t="s">
        <v>50</v>
      </c>
      <c r="Q108" t="s">
        <v>372</v>
      </c>
      <c r="R108" t="s">
        <v>372</v>
      </c>
    </row>
    <row r="109" spans="1:62" ht="18.95" customHeight="1" x14ac:dyDescent="0.15">
      <c r="A109" s="6" t="s">
        <v>276</v>
      </c>
      <c r="B109" s="2" t="s">
        <v>252</v>
      </c>
      <c r="C109" s="41">
        <v>12</v>
      </c>
      <c r="D109" s="2" t="s">
        <v>25</v>
      </c>
      <c r="E109" s="8"/>
      <c r="F109" s="8"/>
      <c r="G109" s="8"/>
      <c r="H109" s="8"/>
      <c r="I109" s="8"/>
      <c r="J109" s="8"/>
      <c r="K109" s="8"/>
      <c r="L109" s="8"/>
      <c r="M109" s="7"/>
      <c r="N109" t="s">
        <v>372</v>
      </c>
      <c r="P109" t="s">
        <v>328</v>
      </c>
      <c r="Q109" t="s">
        <v>372</v>
      </c>
      <c r="R109" t="s">
        <v>63</v>
      </c>
      <c r="T109" t="s">
        <v>231</v>
      </c>
      <c r="BJ109" s="11"/>
    </row>
    <row r="110" spans="1:62" ht="18.95" customHeight="1" x14ac:dyDescent="0.15">
      <c r="A110" s="6" t="s">
        <v>332</v>
      </c>
      <c r="B110" s="2" t="s">
        <v>66</v>
      </c>
      <c r="C110" s="41">
        <v>1</v>
      </c>
      <c r="D110" s="2" t="s">
        <v>25</v>
      </c>
      <c r="E110" s="8"/>
      <c r="F110" s="8"/>
      <c r="G110" s="8"/>
      <c r="H110" s="8"/>
      <c r="I110" s="8"/>
      <c r="J110" s="8"/>
      <c r="K110" s="8"/>
      <c r="L110" s="8"/>
      <c r="M110" s="7"/>
      <c r="N110" t="s">
        <v>372</v>
      </c>
      <c r="P110" t="s">
        <v>229</v>
      </c>
      <c r="Q110" t="s">
        <v>372</v>
      </c>
      <c r="R110" t="s">
        <v>339</v>
      </c>
      <c r="T110" t="s">
        <v>231</v>
      </c>
      <c r="BJ110" s="11"/>
    </row>
    <row r="111" spans="1:62" ht="18.95" customHeight="1" x14ac:dyDescent="0.15">
      <c r="A111" s="6" t="s">
        <v>361</v>
      </c>
      <c r="B111" s="2" t="s">
        <v>193</v>
      </c>
      <c r="C111" s="41">
        <v>2</v>
      </c>
      <c r="D111" s="2" t="s">
        <v>25</v>
      </c>
      <c r="E111" s="8"/>
      <c r="F111" s="8"/>
      <c r="G111" s="8"/>
      <c r="H111" s="8"/>
      <c r="I111" s="8"/>
      <c r="J111" s="8"/>
      <c r="K111" s="8"/>
      <c r="L111" s="8"/>
      <c r="M111" s="7"/>
      <c r="N111" t="s">
        <v>372</v>
      </c>
      <c r="P111" t="s">
        <v>138</v>
      </c>
      <c r="Q111" t="s">
        <v>372</v>
      </c>
      <c r="R111" t="s">
        <v>244</v>
      </c>
      <c r="T111" t="s">
        <v>231</v>
      </c>
      <c r="BJ111" s="11"/>
    </row>
    <row r="112" spans="1:62" ht="18.95" customHeight="1" x14ac:dyDescent="0.15">
      <c r="A112" s="6" t="s">
        <v>182</v>
      </c>
      <c r="B112" s="2" t="s">
        <v>372</v>
      </c>
      <c r="C112" s="3"/>
      <c r="D112" s="2" t="s">
        <v>300</v>
      </c>
      <c r="E112" s="1"/>
      <c r="F112" s="8"/>
      <c r="G112" s="1"/>
      <c r="H112" s="8"/>
      <c r="I112" s="1"/>
      <c r="J112" s="8"/>
      <c r="K112" s="8"/>
      <c r="L112" s="8"/>
      <c r="M112" s="7"/>
      <c r="N112" t="s">
        <v>372</v>
      </c>
      <c r="P112" t="s">
        <v>45</v>
      </c>
      <c r="Q112" t="s">
        <v>372</v>
      </c>
      <c r="R112" t="s">
        <v>372</v>
      </c>
    </row>
    <row r="113" spans="1:62" ht="18.95" customHeight="1" x14ac:dyDescent="0.15">
      <c r="A113" s="6" t="s">
        <v>219</v>
      </c>
      <c r="B113" s="2" t="s">
        <v>155</v>
      </c>
      <c r="C113" s="41">
        <v>13</v>
      </c>
      <c r="D113" s="2" t="s">
        <v>25</v>
      </c>
      <c r="E113" s="8"/>
      <c r="F113" s="8"/>
      <c r="G113" s="8"/>
      <c r="H113" s="8"/>
      <c r="I113" s="8"/>
      <c r="J113" s="8"/>
      <c r="K113" s="8"/>
      <c r="L113" s="8"/>
      <c r="M113" s="7"/>
      <c r="N113" t="s">
        <v>372</v>
      </c>
      <c r="P113" t="s">
        <v>322</v>
      </c>
      <c r="Q113" t="s">
        <v>372</v>
      </c>
      <c r="R113" t="s">
        <v>114</v>
      </c>
      <c r="T113" t="s">
        <v>318</v>
      </c>
      <c r="BJ113" s="11"/>
    </row>
    <row r="114" spans="1:62" ht="18.95" customHeight="1" x14ac:dyDescent="0.15">
      <c r="A114" s="6" t="s">
        <v>260</v>
      </c>
      <c r="B114" s="2" t="s">
        <v>327</v>
      </c>
      <c r="C114" s="41">
        <v>2</v>
      </c>
      <c r="D114" s="2" t="s">
        <v>25</v>
      </c>
      <c r="E114" s="8"/>
      <c r="F114" s="8"/>
      <c r="G114" s="8"/>
      <c r="H114" s="8"/>
      <c r="I114" s="8"/>
      <c r="J114" s="8"/>
      <c r="K114" s="8"/>
      <c r="L114" s="8"/>
      <c r="M114" s="7"/>
      <c r="N114" t="s">
        <v>372</v>
      </c>
      <c r="P114" t="s">
        <v>223</v>
      </c>
      <c r="Q114" t="s">
        <v>372</v>
      </c>
      <c r="R114" t="s">
        <v>210</v>
      </c>
      <c r="T114" t="s">
        <v>318</v>
      </c>
      <c r="BJ114" s="11"/>
    </row>
    <row r="115" spans="1:62" ht="18.95" customHeight="1" x14ac:dyDescent="0.15">
      <c r="A115" s="6" t="s">
        <v>122</v>
      </c>
      <c r="B115" s="2" t="s">
        <v>372</v>
      </c>
      <c r="C115" s="3"/>
      <c r="D115" s="2" t="s">
        <v>300</v>
      </c>
      <c r="E115" s="1"/>
      <c r="F115" s="8"/>
      <c r="G115" s="1"/>
      <c r="H115" s="8"/>
      <c r="I115" s="1"/>
      <c r="J115" s="8"/>
      <c r="K115" s="8"/>
      <c r="L115" s="8"/>
      <c r="M115" s="7"/>
      <c r="N115" t="s">
        <v>372</v>
      </c>
      <c r="P115" t="s">
        <v>131</v>
      </c>
      <c r="Q115" t="s">
        <v>372</v>
      </c>
      <c r="R115" t="s">
        <v>372</v>
      </c>
    </row>
    <row r="116" spans="1:62" ht="18.95" customHeight="1" x14ac:dyDescent="0.15">
      <c r="A116" s="6" t="s">
        <v>113</v>
      </c>
      <c r="B116" s="2" t="s">
        <v>57</v>
      </c>
      <c r="C116" s="41">
        <v>861</v>
      </c>
      <c r="D116" s="2" t="s">
        <v>290</v>
      </c>
      <c r="E116" s="8"/>
      <c r="F116" s="8"/>
      <c r="G116" s="8"/>
      <c r="H116" s="8"/>
      <c r="I116" s="8"/>
      <c r="J116" s="8"/>
      <c r="K116" s="8"/>
      <c r="L116" s="8"/>
      <c r="M116" s="7"/>
      <c r="N116" t="s">
        <v>372</v>
      </c>
      <c r="P116" t="s">
        <v>39</v>
      </c>
      <c r="Q116" t="s">
        <v>372</v>
      </c>
      <c r="R116" t="s">
        <v>258</v>
      </c>
      <c r="T116" t="s">
        <v>318</v>
      </c>
      <c r="BJ116" s="11"/>
    </row>
    <row r="117" spans="1:62" ht="18.95" customHeight="1" x14ac:dyDescent="0.15">
      <c r="A117" s="6" t="s">
        <v>319</v>
      </c>
      <c r="B117" s="2" t="s">
        <v>211</v>
      </c>
      <c r="C117" s="41">
        <f>1450-C116</f>
        <v>589</v>
      </c>
      <c r="D117" s="2" t="s">
        <v>290</v>
      </c>
      <c r="E117" s="8"/>
      <c r="F117" s="8"/>
      <c r="G117" s="8"/>
      <c r="H117" s="8"/>
      <c r="I117" s="8"/>
      <c r="J117" s="8"/>
      <c r="K117" s="8"/>
      <c r="L117" s="8"/>
      <c r="M117" s="7"/>
      <c r="N117" t="s">
        <v>372</v>
      </c>
      <c r="P117" t="s">
        <v>38</v>
      </c>
      <c r="Q117" t="s">
        <v>372</v>
      </c>
      <c r="R117" t="s">
        <v>174</v>
      </c>
      <c r="T117" t="s">
        <v>318</v>
      </c>
      <c r="BJ117" s="11"/>
    </row>
    <row r="118" spans="1:62" ht="18.95" customHeight="1" x14ac:dyDescent="0.15">
      <c r="A118" s="6" t="s">
        <v>107</v>
      </c>
      <c r="B118" s="2" t="s">
        <v>93</v>
      </c>
      <c r="C118" s="41">
        <v>42</v>
      </c>
      <c r="D118" s="2" t="s">
        <v>148</v>
      </c>
      <c r="E118" s="8"/>
      <c r="F118" s="8"/>
      <c r="G118" s="8"/>
      <c r="H118" s="8"/>
      <c r="I118" s="8"/>
      <c r="J118" s="8"/>
      <c r="K118" s="8"/>
      <c r="L118" s="8"/>
      <c r="M118" s="7"/>
      <c r="N118" t="s">
        <v>372</v>
      </c>
      <c r="P118" t="s">
        <v>129</v>
      </c>
      <c r="Q118" t="s">
        <v>372</v>
      </c>
      <c r="R118" t="s">
        <v>333</v>
      </c>
      <c r="T118" t="s">
        <v>318</v>
      </c>
      <c r="BJ118" s="11"/>
    </row>
    <row r="119" spans="1:62" ht="18.95" customHeight="1" x14ac:dyDescent="0.15">
      <c r="A119" s="6" t="s">
        <v>17</v>
      </c>
      <c r="B119" s="2" t="s">
        <v>372</v>
      </c>
      <c r="C119" s="3"/>
      <c r="D119" s="2" t="s">
        <v>300</v>
      </c>
      <c r="E119" s="1"/>
      <c r="F119" s="8"/>
      <c r="G119" s="1"/>
      <c r="H119" s="8"/>
      <c r="I119" s="1"/>
      <c r="J119" s="8"/>
      <c r="K119" s="8"/>
      <c r="L119" s="8"/>
      <c r="M119" s="7"/>
      <c r="N119" t="s">
        <v>372</v>
      </c>
      <c r="P119" t="s">
        <v>222</v>
      </c>
      <c r="Q119" t="s">
        <v>372</v>
      </c>
      <c r="R119" t="s">
        <v>372</v>
      </c>
    </row>
    <row r="120" spans="1:62" ht="18.95" customHeight="1" x14ac:dyDescent="0.15">
      <c r="A120" s="6" t="s">
        <v>12</v>
      </c>
      <c r="B120" s="2" t="s">
        <v>164</v>
      </c>
      <c r="C120" s="41">
        <v>276</v>
      </c>
      <c r="D120" s="2" t="s">
        <v>290</v>
      </c>
      <c r="E120" s="8"/>
      <c r="F120" s="8"/>
      <c r="G120" s="8"/>
      <c r="H120" s="8"/>
      <c r="I120" s="8"/>
      <c r="J120" s="8"/>
      <c r="K120" s="8"/>
      <c r="L120" s="8"/>
      <c r="M120" s="7"/>
      <c r="N120" t="s">
        <v>372</v>
      </c>
      <c r="P120" t="s">
        <v>314</v>
      </c>
      <c r="Q120" t="s">
        <v>372</v>
      </c>
      <c r="R120" t="s">
        <v>52</v>
      </c>
      <c r="T120" t="s">
        <v>318</v>
      </c>
      <c r="BJ120" s="11"/>
    </row>
    <row r="121" spans="1:62" ht="18.95" customHeight="1" x14ac:dyDescent="0.15">
      <c r="A121" s="6" t="s">
        <v>256</v>
      </c>
      <c r="B121" s="2" t="s">
        <v>151</v>
      </c>
      <c r="C121" s="41">
        <v>52</v>
      </c>
      <c r="D121" s="2" t="s">
        <v>103</v>
      </c>
      <c r="E121" s="8"/>
      <c r="F121" s="8"/>
      <c r="G121" s="8"/>
      <c r="H121" s="8"/>
      <c r="I121" s="8"/>
      <c r="J121" s="8"/>
      <c r="K121" s="8"/>
      <c r="L121" s="8"/>
      <c r="M121" s="7"/>
      <c r="N121" t="s">
        <v>372</v>
      </c>
      <c r="P121" t="s">
        <v>27</v>
      </c>
      <c r="Q121" t="s">
        <v>372</v>
      </c>
      <c r="R121" t="s">
        <v>235</v>
      </c>
      <c r="T121" t="s">
        <v>318</v>
      </c>
      <c r="BJ121" s="11"/>
    </row>
    <row r="122" spans="1:62" ht="18.95" customHeight="1" x14ac:dyDescent="0.15">
      <c r="A122" s="6" t="s">
        <v>226</v>
      </c>
      <c r="B122" s="2" t="s">
        <v>286</v>
      </c>
      <c r="C122" s="41">
        <v>252</v>
      </c>
      <c r="D122" s="2" t="s">
        <v>290</v>
      </c>
      <c r="E122" s="8"/>
      <c r="F122" s="8"/>
      <c r="G122" s="8"/>
      <c r="H122" s="8"/>
      <c r="I122" s="8"/>
      <c r="J122" s="8"/>
      <c r="K122" s="8"/>
      <c r="L122" s="8"/>
      <c r="M122" s="7"/>
      <c r="N122" t="s">
        <v>372</v>
      </c>
      <c r="P122" t="s">
        <v>116</v>
      </c>
      <c r="Q122" t="s">
        <v>372</v>
      </c>
      <c r="R122" t="s">
        <v>81</v>
      </c>
      <c r="T122" t="s">
        <v>318</v>
      </c>
      <c r="BJ122" s="11"/>
    </row>
    <row r="123" spans="1:62" ht="18.95" customHeight="1" x14ac:dyDescent="0.15">
      <c r="A123" s="6" t="s">
        <v>228</v>
      </c>
      <c r="B123" s="2" t="s">
        <v>158</v>
      </c>
      <c r="C123" s="3">
        <v>14.6</v>
      </c>
      <c r="D123" s="2" t="s">
        <v>148</v>
      </c>
      <c r="E123" s="8"/>
      <c r="F123" s="8"/>
      <c r="G123" s="8"/>
      <c r="H123" s="8"/>
      <c r="I123" s="8"/>
      <c r="J123" s="8"/>
      <c r="K123" s="8"/>
      <c r="L123" s="8"/>
      <c r="M123" s="7"/>
      <c r="N123" t="s">
        <v>372</v>
      </c>
      <c r="P123" t="s">
        <v>218</v>
      </c>
      <c r="Q123" t="s">
        <v>372</v>
      </c>
      <c r="R123" t="s">
        <v>170</v>
      </c>
      <c r="T123" t="s">
        <v>318</v>
      </c>
      <c r="BJ123" s="11"/>
    </row>
    <row r="124" spans="1:62" ht="18.95" customHeight="1" x14ac:dyDescent="0.15">
      <c r="A124" s="6" t="s">
        <v>200</v>
      </c>
      <c r="B124" s="2" t="s">
        <v>372</v>
      </c>
      <c r="C124" s="3"/>
      <c r="D124" s="2" t="s">
        <v>300</v>
      </c>
      <c r="E124" s="1"/>
      <c r="F124" s="8"/>
      <c r="G124" s="1"/>
      <c r="H124" s="8"/>
      <c r="I124" s="1"/>
      <c r="J124" s="8"/>
      <c r="K124" s="8"/>
      <c r="L124" s="8"/>
      <c r="M124" s="7"/>
      <c r="N124" t="s">
        <v>372</v>
      </c>
      <c r="P124" t="s">
        <v>308</v>
      </c>
      <c r="Q124" t="s">
        <v>372</v>
      </c>
      <c r="R124" t="s">
        <v>372</v>
      </c>
    </row>
    <row r="125" spans="1:62" ht="18.95" customHeight="1" x14ac:dyDescent="0.15">
      <c r="A125" s="6" t="s">
        <v>355</v>
      </c>
      <c r="B125" s="2" t="s">
        <v>117</v>
      </c>
      <c r="C125" s="41">
        <v>116</v>
      </c>
      <c r="D125" s="2" t="s">
        <v>290</v>
      </c>
      <c r="E125" s="8"/>
      <c r="F125" s="8"/>
      <c r="G125" s="8"/>
      <c r="H125" s="8"/>
      <c r="I125" s="8"/>
      <c r="J125" s="8"/>
      <c r="K125" s="8"/>
      <c r="L125" s="8"/>
      <c r="M125" s="7"/>
      <c r="N125" t="s">
        <v>372</v>
      </c>
      <c r="P125" t="s">
        <v>49</v>
      </c>
      <c r="Q125" t="s">
        <v>372</v>
      </c>
      <c r="R125" t="s">
        <v>137</v>
      </c>
      <c r="T125" t="s">
        <v>318</v>
      </c>
      <c r="BJ125" s="11"/>
    </row>
    <row r="126" spans="1:62" ht="18.95" customHeight="1" x14ac:dyDescent="0.15">
      <c r="A126" s="6" t="s">
        <v>30</v>
      </c>
      <c r="B126" s="2" t="s">
        <v>189</v>
      </c>
      <c r="C126" s="41">
        <f>4000-C125</f>
        <v>3884</v>
      </c>
      <c r="D126" s="2" t="s">
        <v>290</v>
      </c>
      <c r="E126" s="8"/>
      <c r="F126" s="8"/>
      <c r="G126" s="8"/>
      <c r="H126" s="8"/>
      <c r="I126" s="8"/>
      <c r="J126" s="8"/>
      <c r="K126" s="8"/>
      <c r="L126" s="8"/>
      <c r="M126" s="7"/>
      <c r="N126" t="s">
        <v>372</v>
      </c>
      <c r="P126" t="s">
        <v>140</v>
      </c>
      <c r="Q126" t="s">
        <v>372</v>
      </c>
      <c r="R126" t="s">
        <v>225</v>
      </c>
      <c r="T126" t="s">
        <v>318</v>
      </c>
      <c r="BJ126" s="11"/>
    </row>
    <row r="127" spans="1:62" ht="18.95" customHeight="1" x14ac:dyDescent="0.15">
      <c r="A127" s="6" t="s">
        <v>15</v>
      </c>
      <c r="B127" s="2" t="s">
        <v>28</v>
      </c>
      <c r="C127" s="41">
        <v>116</v>
      </c>
      <c r="D127" s="2" t="s">
        <v>290</v>
      </c>
      <c r="E127" s="8"/>
      <c r="F127" s="8"/>
      <c r="G127" s="8"/>
      <c r="H127" s="8"/>
      <c r="I127" s="8"/>
      <c r="J127" s="8"/>
      <c r="K127" s="8"/>
      <c r="L127" s="8"/>
      <c r="M127" s="7"/>
      <c r="N127" t="s">
        <v>372</v>
      </c>
      <c r="P127" t="s">
        <v>110</v>
      </c>
      <c r="Q127" t="s">
        <v>372</v>
      </c>
      <c r="R127" t="s">
        <v>159</v>
      </c>
      <c r="T127" t="s">
        <v>318</v>
      </c>
      <c r="BJ127" s="11"/>
    </row>
    <row r="128" spans="1:62" ht="18.95" customHeight="1" x14ac:dyDescent="0.15">
      <c r="A128" s="6" t="s">
        <v>56</v>
      </c>
      <c r="B128" s="2" t="s">
        <v>351</v>
      </c>
      <c r="C128" s="41">
        <f>150-C127</f>
        <v>34</v>
      </c>
      <c r="D128" s="2" t="s">
        <v>290</v>
      </c>
      <c r="E128" s="8"/>
      <c r="F128" s="8"/>
      <c r="G128" s="8"/>
      <c r="H128" s="8"/>
      <c r="I128" s="8"/>
      <c r="J128" s="8"/>
      <c r="K128" s="8"/>
      <c r="L128" s="8"/>
      <c r="M128" s="7"/>
      <c r="N128" t="s">
        <v>372</v>
      </c>
      <c r="P128" t="s">
        <v>16</v>
      </c>
      <c r="Q128" t="s">
        <v>372</v>
      </c>
      <c r="R128" t="s">
        <v>242</v>
      </c>
      <c r="T128" t="s">
        <v>318</v>
      </c>
      <c r="BJ128" s="11"/>
    </row>
    <row r="129" spans="1:62" ht="18.95" customHeight="1" x14ac:dyDescent="0.15">
      <c r="A129" s="6" t="s">
        <v>310</v>
      </c>
      <c r="B129" s="2" t="s">
        <v>340</v>
      </c>
      <c r="C129" s="41">
        <v>6</v>
      </c>
      <c r="D129" s="2" t="s">
        <v>148</v>
      </c>
      <c r="E129" s="8"/>
      <c r="F129" s="8"/>
      <c r="G129" s="8"/>
      <c r="H129" s="8"/>
      <c r="I129" s="8"/>
      <c r="J129" s="8"/>
      <c r="K129" s="8"/>
      <c r="L129" s="8"/>
      <c r="M129" s="7"/>
      <c r="N129" t="s">
        <v>372</v>
      </c>
      <c r="P129" t="s">
        <v>299</v>
      </c>
      <c r="Q129" t="s">
        <v>372</v>
      </c>
      <c r="R129" t="s">
        <v>124</v>
      </c>
      <c r="T129" t="s">
        <v>318</v>
      </c>
      <c r="BJ129" s="11"/>
    </row>
    <row r="130" spans="1:62" ht="18.95" customHeight="1" x14ac:dyDescent="0.15">
      <c r="A130" s="6" t="s">
        <v>33</v>
      </c>
      <c r="B130" s="2" t="s">
        <v>108</v>
      </c>
      <c r="C130" s="41">
        <v>15</v>
      </c>
      <c r="D130" s="2" t="s">
        <v>325</v>
      </c>
      <c r="E130" s="8"/>
      <c r="F130" s="8"/>
      <c r="G130" s="8"/>
      <c r="H130" s="8"/>
      <c r="I130" s="8"/>
      <c r="J130" s="8"/>
      <c r="K130" s="8"/>
      <c r="L130" s="8"/>
      <c r="M130" s="7"/>
      <c r="N130" t="s">
        <v>145</v>
      </c>
      <c r="P130" t="s">
        <v>214</v>
      </c>
      <c r="Q130" t="s">
        <v>372</v>
      </c>
      <c r="R130" t="s">
        <v>109</v>
      </c>
      <c r="BJ130" s="11"/>
    </row>
    <row r="131" spans="1:62" ht="18.95" customHeight="1" x14ac:dyDescent="0.15">
      <c r="A131" s="6" t="s">
        <v>247</v>
      </c>
      <c r="B131" s="2" t="s">
        <v>245</v>
      </c>
      <c r="C131" s="41">
        <v>32</v>
      </c>
      <c r="D131" s="2" t="s">
        <v>290</v>
      </c>
      <c r="E131" s="8"/>
      <c r="F131" s="8"/>
      <c r="G131" s="8"/>
      <c r="H131" s="8"/>
      <c r="I131" s="8"/>
      <c r="J131" s="8"/>
      <c r="K131" s="8"/>
      <c r="L131" s="8"/>
      <c r="M131" s="7"/>
      <c r="N131" t="s">
        <v>372</v>
      </c>
      <c r="P131" t="s">
        <v>105</v>
      </c>
      <c r="Q131" t="s">
        <v>372</v>
      </c>
      <c r="R131" t="s">
        <v>221</v>
      </c>
      <c r="T131" t="s">
        <v>318</v>
      </c>
      <c r="BJ131" s="11"/>
    </row>
    <row r="132" spans="1:62" ht="18.95" customHeight="1" x14ac:dyDescent="0.15">
      <c r="A132" s="6" t="s">
        <v>89</v>
      </c>
      <c r="B132" s="2" t="s">
        <v>372</v>
      </c>
      <c r="C132" s="3"/>
      <c r="D132" s="2" t="s">
        <v>300</v>
      </c>
      <c r="E132" s="1"/>
      <c r="F132" s="8"/>
      <c r="G132" s="1"/>
      <c r="H132" s="8"/>
      <c r="I132" s="1"/>
      <c r="J132" s="8"/>
      <c r="K132" s="8"/>
      <c r="L132" s="8"/>
      <c r="M132" s="7"/>
      <c r="N132" t="s">
        <v>372</v>
      </c>
      <c r="P132" t="s">
        <v>10</v>
      </c>
      <c r="Q132" t="s">
        <v>372</v>
      </c>
      <c r="R132" t="s">
        <v>372</v>
      </c>
    </row>
    <row r="133" spans="1:62" ht="18.95" customHeight="1" x14ac:dyDescent="0.15">
      <c r="A133" s="6" t="s">
        <v>301</v>
      </c>
      <c r="B133" s="2" t="s">
        <v>185</v>
      </c>
      <c r="C133" s="41">
        <v>36</v>
      </c>
      <c r="D133" s="2" t="s">
        <v>149</v>
      </c>
      <c r="E133" s="8"/>
      <c r="F133" s="8"/>
      <c r="G133" s="8"/>
      <c r="H133" s="8"/>
      <c r="I133" s="8"/>
      <c r="J133" s="8"/>
      <c r="K133" s="8"/>
      <c r="L133" s="8"/>
      <c r="M133" s="7"/>
      <c r="N133" t="s">
        <v>372</v>
      </c>
      <c r="P133" t="s">
        <v>293</v>
      </c>
      <c r="Q133" t="s">
        <v>372</v>
      </c>
      <c r="R133" t="s">
        <v>6</v>
      </c>
      <c r="T133" t="s">
        <v>318</v>
      </c>
      <c r="BJ133" s="11"/>
    </row>
    <row r="134" spans="1:62" ht="18.95" customHeight="1" x14ac:dyDescent="0.15">
      <c r="A134" s="6" t="s">
        <v>370</v>
      </c>
      <c r="B134" s="2" t="s">
        <v>371</v>
      </c>
      <c r="C134" s="41">
        <f>300-C133</f>
        <v>264</v>
      </c>
      <c r="D134" s="2" t="s">
        <v>149</v>
      </c>
      <c r="E134" s="8"/>
      <c r="F134" s="8"/>
      <c r="G134" s="8"/>
      <c r="H134" s="8"/>
      <c r="I134" s="8"/>
      <c r="J134" s="8"/>
      <c r="K134" s="8"/>
      <c r="L134" s="8"/>
      <c r="M134" s="7"/>
      <c r="N134" t="s">
        <v>372</v>
      </c>
      <c r="P134" t="s">
        <v>208</v>
      </c>
      <c r="Q134" t="s">
        <v>372</v>
      </c>
      <c r="R134" t="s">
        <v>284</v>
      </c>
      <c r="T134" t="s">
        <v>318</v>
      </c>
      <c r="BJ134" s="11"/>
    </row>
    <row r="135" spans="1:62" ht="18.95" customHeight="1" x14ac:dyDescent="0.15">
      <c r="A135" s="6" t="s">
        <v>13</v>
      </c>
      <c r="B135" s="2" t="s">
        <v>185</v>
      </c>
      <c r="C135" s="41">
        <v>36</v>
      </c>
      <c r="D135" s="2" t="s">
        <v>149</v>
      </c>
      <c r="E135" s="8"/>
      <c r="F135" s="8"/>
      <c r="G135" s="8"/>
      <c r="H135" s="8"/>
      <c r="I135" s="8"/>
      <c r="J135" s="8"/>
      <c r="K135" s="8"/>
      <c r="L135" s="8"/>
      <c r="M135" s="7"/>
      <c r="N135" t="s">
        <v>372</v>
      </c>
      <c r="P135" t="s">
        <v>99</v>
      </c>
      <c r="Q135" t="s">
        <v>372</v>
      </c>
      <c r="R135" t="s">
        <v>202</v>
      </c>
      <c r="T135" t="s">
        <v>318</v>
      </c>
      <c r="BJ135" s="11"/>
    </row>
    <row r="136" spans="1:62" ht="18.95" customHeight="1" x14ac:dyDescent="0.15">
      <c r="A136" s="6" t="s">
        <v>70</v>
      </c>
      <c r="B136" s="2" t="s">
        <v>336</v>
      </c>
      <c r="C136" s="41">
        <f>450-C135</f>
        <v>414</v>
      </c>
      <c r="D136" s="2" t="s">
        <v>149</v>
      </c>
      <c r="E136" s="8"/>
      <c r="F136" s="8"/>
      <c r="G136" s="8"/>
      <c r="H136" s="8"/>
      <c r="I136" s="8"/>
      <c r="J136" s="8"/>
      <c r="K136" s="8"/>
      <c r="L136" s="8"/>
      <c r="M136" s="7"/>
      <c r="N136" t="s">
        <v>372</v>
      </c>
      <c r="P136" t="s">
        <v>5</v>
      </c>
      <c r="Q136" t="s">
        <v>372</v>
      </c>
      <c r="R136" t="s">
        <v>92</v>
      </c>
      <c r="T136" t="s">
        <v>318</v>
      </c>
      <c r="BJ136" s="11"/>
    </row>
    <row r="137" spans="1:62" ht="18.95" customHeight="1" x14ac:dyDescent="0.15">
      <c r="A137" s="6" t="s">
        <v>348</v>
      </c>
      <c r="B137" s="2" t="s">
        <v>266</v>
      </c>
      <c r="C137" s="41">
        <v>215</v>
      </c>
      <c r="D137" s="2" t="s">
        <v>290</v>
      </c>
      <c r="E137" s="8"/>
      <c r="F137" s="8"/>
      <c r="G137" s="8"/>
      <c r="H137" s="8"/>
      <c r="I137" s="8"/>
      <c r="J137" s="8"/>
      <c r="K137" s="8"/>
      <c r="L137" s="8"/>
      <c r="M137" s="7"/>
      <c r="N137" t="s">
        <v>372</v>
      </c>
      <c r="P137" t="s">
        <v>192</v>
      </c>
      <c r="Q137" t="s">
        <v>372</v>
      </c>
      <c r="R137" t="s">
        <v>143</v>
      </c>
      <c r="T137" t="s">
        <v>318</v>
      </c>
      <c r="BJ137" s="11"/>
    </row>
    <row r="138" spans="1:62" ht="18.95" customHeight="1" x14ac:dyDescent="0.15">
      <c r="A138" s="6" t="s">
        <v>74</v>
      </c>
      <c r="B138" s="2" t="s">
        <v>372</v>
      </c>
      <c r="C138" s="41">
        <v>1</v>
      </c>
      <c r="D138" s="2" t="s">
        <v>300</v>
      </c>
      <c r="E138" s="8"/>
      <c r="F138" s="8"/>
      <c r="G138" s="8"/>
      <c r="H138" s="8"/>
      <c r="I138" s="8"/>
      <c r="J138" s="8"/>
      <c r="K138" s="8"/>
      <c r="L138" s="8"/>
      <c r="M138" s="7"/>
      <c r="N138" t="s">
        <v>372</v>
      </c>
      <c r="P138" t="s">
        <v>83</v>
      </c>
      <c r="Q138" t="s">
        <v>372</v>
      </c>
      <c r="R138" t="s">
        <v>133</v>
      </c>
      <c r="T138" t="s">
        <v>318</v>
      </c>
      <c r="BJ138" s="11"/>
    </row>
    <row r="139" spans="1:62" ht="18.95" customHeight="1" x14ac:dyDescent="0.15">
      <c r="A139" s="6" t="s">
        <v>153</v>
      </c>
      <c r="B139" s="2" t="s">
        <v>195</v>
      </c>
      <c r="C139" s="41">
        <v>7</v>
      </c>
      <c r="D139" s="2" t="s">
        <v>69</v>
      </c>
      <c r="E139" s="8"/>
      <c r="F139" s="8"/>
      <c r="G139" s="8"/>
      <c r="H139" s="8"/>
      <c r="I139" s="8"/>
      <c r="J139" s="8"/>
      <c r="K139" s="8"/>
      <c r="L139" s="8"/>
      <c r="M139" s="7"/>
      <c r="N139" t="s">
        <v>372</v>
      </c>
      <c r="P139" t="s">
        <v>363</v>
      </c>
      <c r="Q139" t="s">
        <v>372</v>
      </c>
      <c r="R139" t="s">
        <v>160</v>
      </c>
      <c r="T139" t="s">
        <v>318</v>
      </c>
      <c r="BJ139" s="11"/>
    </row>
    <row r="140" spans="1:62" ht="18.95" customHeight="1" x14ac:dyDescent="0.15">
      <c r="A140" s="6" t="s">
        <v>372</v>
      </c>
      <c r="B140" s="2" t="s">
        <v>372</v>
      </c>
      <c r="C140" s="3"/>
      <c r="D140" s="2" t="s">
        <v>372</v>
      </c>
      <c r="E140" s="1"/>
      <c r="F140" s="8"/>
      <c r="G140" s="1"/>
      <c r="H140" s="8"/>
      <c r="I140" s="1"/>
      <c r="J140" s="8"/>
      <c r="K140" s="8"/>
      <c r="L140" s="8"/>
      <c r="M140" s="7"/>
      <c r="N140" t="s">
        <v>372</v>
      </c>
      <c r="P140" t="s">
        <v>264</v>
      </c>
      <c r="Q140" t="s">
        <v>372</v>
      </c>
      <c r="R140" t="s">
        <v>372</v>
      </c>
    </row>
    <row r="141" spans="1:62" ht="18.95" customHeight="1" x14ac:dyDescent="0.15">
      <c r="A141" s="6" t="s">
        <v>91</v>
      </c>
      <c r="B141" s="2"/>
      <c r="C141" s="41">
        <v>1</v>
      </c>
      <c r="D141" s="2" t="s">
        <v>300</v>
      </c>
      <c r="E141" s="1"/>
      <c r="F141" s="8"/>
      <c r="G141" s="1"/>
      <c r="H141" s="8"/>
      <c r="I141" s="1"/>
      <c r="J141" s="8"/>
      <c r="K141" s="1"/>
      <c r="L141" s="8"/>
      <c r="M141" s="7"/>
      <c r="N141" t="s">
        <v>372</v>
      </c>
      <c r="O141" t="s">
        <v>73</v>
      </c>
    </row>
    <row r="142" spans="1:62" ht="18.95" customHeight="1" x14ac:dyDescent="0.15">
      <c r="A142" s="6" t="s">
        <v>203</v>
      </c>
      <c r="B142" s="2" t="s">
        <v>372</v>
      </c>
      <c r="C142" s="3"/>
      <c r="D142" s="2" t="s">
        <v>300</v>
      </c>
      <c r="E142" s="1"/>
      <c r="F142" s="8"/>
      <c r="G142" s="1"/>
      <c r="H142" s="8"/>
      <c r="I142" s="1"/>
      <c r="J142" s="8"/>
      <c r="K142" s="8"/>
      <c r="L142" s="8"/>
      <c r="M142" s="7"/>
      <c r="N142" t="s">
        <v>372</v>
      </c>
      <c r="P142" t="s">
        <v>50</v>
      </c>
      <c r="Q142" t="s">
        <v>372</v>
      </c>
      <c r="R142" t="s">
        <v>372</v>
      </c>
    </row>
    <row r="143" spans="1:62" ht="18.95" customHeight="1" x14ac:dyDescent="0.15">
      <c r="A143" s="6" t="s">
        <v>276</v>
      </c>
      <c r="B143" s="2" t="s">
        <v>252</v>
      </c>
      <c r="C143" s="41">
        <v>10</v>
      </c>
      <c r="D143" s="2" t="s">
        <v>25</v>
      </c>
      <c r="E143" s="8"/>
      <c r="F143" s="8"/>
      <c r="G143" s="8"/>
      <c r="H143" s="8"/>
      <c r="I143" s="8"/>
      <c r="J143" s="8"/>
      <c r="K143" s="8"/>
      <c r="L143" s="8"/>
      <c r="M143" s="7"/>
      <c r="N143" t="s">
        <v>372</v>
      </c>
      <c r="P143" t="s">
        <v>328</v>
      </c>
      <c r="Q143" t="s">
        <v>372</v>
      </c>
      <c r="R143" t="s">
        <v>63</v>
      </c>
      <c r="T143" t="s">
        <v>231</v>
      </c>
      <c r="BJ143" s="11"/>
    </row>
    <row r="144" spans="1:62" ht="18.95" customHeight="1" x14ac:dyDescent="0.15">
      <c r="A144" s="6" t="s">
        <v>332</v>
      </c>
      <c r="B144" s="2" t="s">
        <v>66</v>
      </c>
      <c r="C144" s="41">
        <v>1</v>
      </c>
      <c r="D144" s="2" t="s">
        <v>25</v>
      </c>
      <c r="E144" s="8"/>
      <c r="F144" s="8"/>
      <c r="G144" s="8"/>
      <c r="H144" s="8"/>
      <c r="I144" s="8"/>
      <c r="J144" s="8"/>
      <c r="K144" s="8"/>
      <c r="L144" s="8"/>
      <c r="M144" s="7"/>
      <c r="N144" t="s">
        <v>372</v>
      </c>
      <c r="P144" t="s">
        <v>229</v>
      </c>
      <c r="Q144" t="s">
        <v>372</v>
      </c>
      <c r="R144" t="s">
        <v>339</v>
      </c>
      <c r="T144" t="s">
        <v>231</v>
      </c>
      <c r="BJ144" s="11"/>
    </row>
    <row r="145" spans="1:62" ht="18.95" customHeight="1" x14ac:dyDescent="0.15">
      <c r="A145" s="6" t="s">
        <v>361</v>
      </c>
      <c r="B145" s="2" t="s">
        <v>193</v>
      </c>
      <c r="C145" s="41">
        <v>2</v>
      </c>
      <c r="D145" s="2" t="s">
        <v>25</v>
      </c>
      <c r="E145" s="8"/>
      <c r="F145" s="8"/>
      <c r="G145" s="8"/>
      <c r="H145" s="8"/>
      <c r="I145" s="8"/>
      <c r="J145" s="8"/>
      <c r="K145" s="8"/>
      <c r="L145" s="8"/>
      <c r="M145" s="7"/>
      <c r="N145" t="s">
        <v>372</v>
      </c>
      <c r="P145" t="s">
        <v>138</v>
      </c>
      <c r="Q145" t="s">
        <v>372</v>
      </c>
      <c r="R145" t="s">
        <v>244</v>
      </c>
      <c r="T145" t="s">
        <v>231</v>
      </c>
      <c r="BJ145" s="11"/>
    </row>
    <row r="146" spans="1:62" ht="18.95" customHeight="1" x14ac:dyDescent="0.15">
      <c r="A146" s="6" t="s">
        <v>359</v>
      </c>
      <c r="B146" s="2" t="s">
        <v>372</v>
      </c>
      <c r="C146" s="3"/>
      <c r="D146" s="2" t="s">
        <v>300</v>
      </c>
      <c r="E146" s="1"/>
      <c r="F146" s="8"/>
      <c r="G146" s="1"/>
      <c r="H146" s="8"/>
      <c r="I146" s="1"/>
      <c r="J146" s="8"/>
      <c r="K146" s="8"/>
      <c r="L146" s="8"/>
      <c r="M146" s="7"/>
      <c r="N146" t="s">
        <v>372</v>
      </c>
      <c r="P146" t="s">
        <v>45</v>
      </c>
      <c r="Q146" t="s">
        <v>372</v>
      </c>
      <c r="R146" t="s">
        <v>372</v>
      </c>
    </row>
    <row r="147" spans="1:62" ht="18.95" customHeight="1" x14ac:dyDescent="0.15">
      <c r="A147" s="6" t="s">
        <v>219</v>
      </c>
      <c r="B147" s="2" t="s">
        <v>155</v>
      </c>
      <c r="C147" s="41">
        <v>11</v>
      </c>
      <c r="D147" s="2" t="s">
        <v>25</v>
      </c>
      <c r="E147" s="8"/>
      <c r="F147" s="8"/>
      <c r="G147" s="8"/>
      <c r="H147" s="8"/>
      <c r="I147" s="8"/>
      <c r="J147" s="8"/>
      <c r="K147" s="8"/>
      <c r="L147" s="8"/>
      <c r="M147" s="7"/>
      <c r="N147" t="s">
        <v>372</v>
      </c>
      <c r="P147" t="s">
        <v>322</v>
      </c>
      <c r="Q147" t="s">
        <v>372</v>
      </c>
      <c r="R147" t="s">
        <v>114</v>
      </c>
      <c r="T147" t="s">
        <v>318</v>
      </c>
      <c r="BJ147" s="11"/>
    </row>
    <row r="148" spans="1:62" ht="18.95" customHeight="1" x14ac:dyDescent="0.15">
      <c r="A148" s="6" t="s">
        <v>260</v>
      </c>
      <c r="B148" s="2" t="s">
        <v>327</v>
      </c>
      <c r="C148" s="41">
        <v>2</v>
      </c>
      <c r="D148" s="2" t="s">
        <v>25</v>
      </c>
      <c r="E148" s="8"/>
      <c r="F148" s="8"/>
      <c r="G148" s="8"/>
      <c r="H148" s="8"/>
      <c r="I148" s="8"/>
      <c r="J148" s="8"/>
      <c r="K148" s="8"/>
      <c r="L148" s="8"/>
      <c r="M148" s="7"/>
      <c r="N148" t="s">
        <v>372</v>
      </c>
      <c r="P148" t="s">
        <v>223</v>
      </c>
      <c r="Q148" t="s">
        <v>372</v>
      </c>
      <c r="R148" t="s">
        <v>210</v>
      </c>
      <c r="T148" t="s">
        <v>318</v>
      </c>
      <c r="BJ148" s="11"/>
    </row>
    <row r="149" spans="1:62" ht="18.95" customHeight="1" x14ac:dyDescent="0.15">
      <c r="A149" s="6" t="s">
        <v>287</v>
      </c>
      <c r="B149" s="2" t="s">
        <v>372</v>
      </c>
      <c r="C149" s="3"/>
      <c r="D149" s="2" t="s">
        <v>300</v>
      </c>
      <c r="E149" s="1"/>
      <c r="F149" s="8"/>
      <c r="G149" s="1"/>
      <c r="H149" s="8"/>
      <c r="I149" s="1"/>
      <c r="J149" s="8"/>
      <c r="K149" s="8"/>
      <c r="L149" s="8"/>
      <c r="M149" s="7"/>
      <c r="N149" t="s">
        <v>372</v>
      </c>
      <c r="P149" t="s">
        <v>131</v>
      </c>
      <c r="Q149" t="s">
        <v>372</v>
      </c>
      <c r="R149" t="s">
        <v>372</v>
      </c>
    </row>
    <row r="150" spans="1:62" ht="18.95" customHeight="1" x14ac:dyDescent="0.15">
      <c r="A150" s="6" t="s">
        <v>113</v>
      </c>
      <c r="B150" s="2" t="s">
        <v>57</v>
      </c>
      <c r="C150" s="41">
        <v>757</v>
      </c>
      <c r="D150" s="2" t="s">
        <v>290</v>
      </c>
      <c r="E150" s="8"/>
      <c r="F150" s="8"/>
      <c r="G150" s="8"/>
      <c r="H150" s="8"/>
      <c r="I150" s="8"/>
      <c r="J150" s="8"/>
      <c r="K150" s="8"/>
      <c r="L150" s="8"/>
      <c r="M150" s="7"/>
      <c r="N150" t="s">
        <v>372</v>
      </c>
      <c r="P150" t="s">
        <v>39</v>
      </c>
      <c r="Q150" t="s">
        <v>372</v>
      </c>
      <c r="R150" t="s">
        <v>258</v>
      </c>
      <c r="T150" t="s">
        <v>318</v>
      </c>
      <c r="BJ150" s="11"/>
    </row>
    <row r="151" spans="1:62" ht="18.95" customHeight="1" x14ac:dyDescent="0.15">
      <c r="A151" s="6" t="s">
        <v>319</v>
      </c>
      <c r="B151" s="2" t="s">
        <v>211</v>
      </c>
      <c r="C151" s="41">
        <f>1450-C150</f>
        <v>693</v>
      </c>
      <c r="D151" s="2" t="s">
        <v>290</v>
      </c>
      <c r="E151" s="8"/>
      <c r="F151" s="8"/>
      <c r="G151" s="8"/>
      <c r="H151" s="8"/>
      <c r="I151" s="8"/>
      <c r="J151" s="8"/>
      <c r="K151" s="8"/>
      <c r="L151" s="8"/>
      <c r="M151" s="7"/>
      <c r="N151" t="s">
        <v>372</v>
      </c>
      <c r="P151" t="s">
        <v>38</v>
      </c>
      <c r="Q151" t="s">
        <v>372</v>
      </c>
      <c r="R151" t="s">
        <v>174</v>
      </c>
      <c r="T151" t="s">
        <v>318</v>
      </c>
      <c r="BJ151" s="11"/>
    </row>
    <row r="152" spans="1:62" ht="18.95" customHeight="1" x14ac:dyDescent="0.15">
      <c r="A152" s="6" t="s">
        <v>107</v>
      </c>
      <c r="B152" s="2" t="s">
        <v>93</v>
      </c>
      <c r="C152" s="41">
        <v>37</v>
      </c>
      <c r="D152" s="2" t="s">
        <v>148</v>
      </c>
      <c r="E152" s="8"/>
      <c r="F152" s="8"/>
      <c r="G152" s="8"/>
      <c r="H152" s="8"/>
      <c r="I152" s="8"/>
      <c r="J152" s="8"/>
      <c r="K152" s="8"/>
      <c r="L152" s="8"/>
      <c r="M152" s="7"/>
      <c r="N152" t="s">
        <v>372</v>
      </c>
      <c r="P152" t="s">
        <v>129</v>
      </c>
      <c r="Q152" t="s">
        <v>372</v>
      </c>
      <c r="R152" t="s">
        <v>333</v>
      </c>
      <c r="T152" t="s">
        <v>318</v>
      </c>
      <c r="BJ152" s="11"/>
    </row>
    <row r="153" spans="1:62" ht="18.95" customHeight="1" x14ac:dyDescent="0.15">
      <c r="A153" s="6" t="s">
        <v>213</v>
      </c>
      <c r="B153" s="2" t="s">
        <v>372</v>
      </c>
      <c r="C153" s="3"/>
      <c r="D153" s="2" t="s">
        <v>300</v>
      </c>
      <c r="E153" s="1"/>
      <c r="F153" s="8"/>
      <c r="G153" s="1"/>
      <c r="H153" s="8"/>
      <c r="I153" s="1"/>
      <c r="J153" s="8"/>
      <c r="K153" s="8"/>
      <c r="L153" s="8"/>
      <c r="M153" s="7"/>
      <c r="N153" t="s">
        <v>372</v>
      </c>
      <c r="P153" t="s">
        <v>222</v>
      </c>
      <c r="Q153" t="s">
        <v>372</v>
      </c>
      <c r="R153" t="s">
        <v>372</v>
      </c>
    </row>
    <row r="154" spans="1:62" ht="18.95" customHeight="1" x14ac:dyDescent="0.15">
      <c r="A154" s="6" t="s">
        <v>12</v>
      </c>
      <c r="B154" s="2" t="s">
        <v>164</v>
      </c>
      <c r="C154" s="41">
        <v>238</v>
      </c>
      <c r="D154" s="2" t="s">
        <v>290</v>
      </c>
      <c r="E154" s="8"/>
      <c r="F154" s="8"/>
      <c r="G154" s="8"/>
      <c r="H154" s="8"/>
      <c r="I154" s="8"/>
      <c r="J154" s="8"/>
      <c r="K154" s="8"/>
      <c r="L154" s="8"/>
      <c r="M154" s="7"/>
      <c r="N154" t="s">
        <v>372</v>
      </c>
      <c r="P154" t="s">
        <v>314</v>
      </c>
      <c r="Q154" t="s">
        <v>372</v>
      </c>
      <c r="R154" t="s">
        <v>52</v>
      </c>
      <c r="T154" t="s">
        <v>318</v>
      </c>
      <c r="BJ154" s="11"/>
    </row>
    <row r="155" spans="1:62" ht="18.95" customHeight="1" x14ac:dyDescent="0.15">
      <c r="A155" s="6" t="s">
        <v>256</v>
      </c>
      <c r="B155" s="2" t="s">
        <v>151</v>
      </c>
      <c r="C155" s="41">
        <v>44</v>
      </c>
      <c r="D155" s="2" t="s">
        <v>103</v>
      </c>
      <c r="E155" s="8"/>
      <c r="F155" s="8"/>
      <c r="G155" s="8"/>
      <c r="H155" s="8"/>
      <c r="I155" s="8"/>
      <c r="J155" s="8"/>
      <c r="K155" s="8"/>
      <c r="L155" s="8"/>
      <c r="M155" s="7"/>
      <c r="N155" t="s">
        <v>372</v>
      </c>
      <c r="P155" t="s">
        <v>27</v>
      </c>
      <c r="Q155" t="s">
        <v>372</v>
      </c>
      <c r="R155" t="s">
        <v>235</v>
      </c>
      <c r="T155" t="s">
        <v>318</v>
      </c>
      <c r="BJ155" s="11"/>
    </row>
    <row r="156" spans="1:62" ht="18.95" customHeight="1" x14ac:dyDescent="0.15">
      <c r="A156" s="6" t="s">
        <v>226</v>
      </c>
      <c r="B156" s="2" t="s">
        <v>286</v>
      </c>
      <c r="C156" s="41">
        <v>216</v>
      </c>
      <c r="D156" s="2" t="s">
        <v>290</v>
      </c>
      <c r="E156" s="8"/>
      <c r="F156" s="8"/>
      <c r="G156" s="8"/>
      <c r="H156" s="8"/>
      <c r="I156" s="8"/>
      <c r="J156" s="8"/>
      <c r="K156" s="8"/>
      <c r="L156" s="8"/>
      <c r="M156" s="7"/>
      <c r="N156" t="s">
        <v>372</v>
      </c>
      <c r="P156" t="s">
        <v>116</v>
      </c>
      <c r="Q156" t="s">
        <v>372</v>
      </c>
      <c r="R156" t="s">
        <v>81</v>
      </c>
      <c r="T156" t="s">
        <v>318</v>
      </c>
      <c r="BJ156" s="11"/>
    </row>
    <row r="157" spans="1:62" ht="18.95" customHeight="1" x14ac:dyDescent="0.15">
      <c r="A157" s="6" t="s">
        <v>228</v>
      </c>
      <c r="B157" s="2" t="s">
        <v>158</v>
      </c>
      <c r="C157" s="3">
        <v>12.7</v>
      </c>
      <c r="D157" s="2" t="s">
        <v>148</v>
      </c>
      <c r="E157" s="8"/>
      <c r="F157" s="8"/>
      <c r="G157" s="8"/>
      <c r="H157" s="8"/>
      <c r="I157" s="8"/>
      <c r="J157" s="8"/>
      <c r="K157" s="8"/>
      <c r="L157" s="8"/>
      <c r="M157" s="7"/>
      <c r="N157" t="s">
        <v>372</v>
      </c>
      <c r="P157" t="s">
        <v>218</v>
      </c>
      <c r="Q157" t="s">
        <v>372</v>
      </c>
      <c r="R157" t="s">
        <v>170</v>
      </c>
      <c r="T157" t="s">
        <v>318</v>
      </c>
      <c r="BJ157" s="11"/>
    </row>
    <row r="158" spans="1:62" ht="18.95" customHeight="1" x14ac:dyDescent="0.15">
      <c r="A158" s="6" t="s">
        <v>234</v>
      </c>
      <c r="B158" s="2" t="s">
        <v>372</v>
      </c>
      <c r="C158" s="3"/>
      <c r="D158" s="2" t="s">
        <v>300</v>
      </c>
      <c r="E158" s="1"/>
      <c r="F158" s="8"/>
      <c r="G158" s="1"/>
      <c r="H158" s="8"/>
      <c r="I158" s="1"/>
      <c r="J158" s="8"/>
      <c r="K158" s="8"/>
      <c r="L158" s="8"/>
      <c r="M158" s="7"/>
      <c r="N158" t="s">
        <v>372</v>
      </c>
      <c r="P158" t="s">
        <v>308</v>
      </c>
      <c r="Q158" t="s">
        <v>372</v>
      </c>
      <c r="R158" t="s">
        <v>372</v>
      </c>
    </row>
    <row r="159" spans="1:62" ht="18.95" customHeight="1" x14ac:dyDescent="0.15">
      <c r="A159" s="6" t="s">
        <v>355</v>
      </c>
      <c r="B159" s="2" t="s">
        <v>306</v>
      </c>
      <c r="C159" s="41">
        <v>122</v>
      </c>
      <c r="D159" s="2" t="s">
        <v>290</v>
      </c>
      <c r="E159" s="8"/>
      <c r="F159" s="8"/>
      <c r="G159" s="8"/>
      <c r="H159" s="8"/>
      <c r="I159" s="8"/>
      <c r="J159" s="8"/>
      <c r="K159" s="8"/>
      <c r="L159" s="8"/>
      <c r="M159" s="7"/>
      <c r="N159" t="s">
        <v>372</v>
      </c>
      <c r="P159" t="s">
        <v>49</v>
      </c>
      <c r="Q159" t="s">
        <v>372</v>
      </c>
      <c r="R159" t="s">
        <v>137</v>
      </c>
      <c r="T159" t="s">
        <v>318</v>
      </c>
      <c r="BJ159" s="11"/>
    </row>
    <row r="160" spans="1:62" ht="18.95" customHeight="1" x14ac:dyDescent="0.15">
      <c r="A160" s="6" t="s">
        <v>30</v>
      </c>
      <c r="B160" s="2" t="s">
        <v>189</v>
      </c>
      <c r="C160" s="41">
        <f>4000-C159</f>
        <v>3878</v>
      </c>
      <c r="D160" s="2" t="s">
        <v>290</v>
      </c>
      <c r="E160" s="8"/>
      <c r="F160" s="8"/>
      <c r="G160" s="8"/>
      <c r="H160" s="8"/>
      <c r="I160" s="8"/>
      <c r="J160" s="8"/>
      <c r="K160" s="8"/>
      <c r="L160" s="8"/>
      <c r="M160" s="7"/>
      <c r="N160" t="s">
        <v>372</v>
      </c>
      <c r="P160" t="s">
        <v>140</v>
      </c>
      <c r="Q160" t="s">
        <v>372</v>
      </c>
      <c r="R160" t="s">
        <v>225</v>
      </c>
      <c r="T160" t="s">
        <v>318</v>
      </c>
      <c r="BJ160" s="11"/>
    </row>
    <row r="161" spans="1:62" ht="18.95" customHeight="1" x14ac:dyDescent="0.15">
      <c r="A161" s="6" t="s">
        <v>15</v>
      </c>
      <c r="B161" s="2" t="s">
        <v>28</v>
      </c>
      <c r="C161" s="41">
        <v>122</v>
      </c>
      <c r="D161" s="2" t="s">
        <v>290</v>
      </c>
      <c r="E161" s="8"/>
      <c r="F161" s="8"/>
      <c r="G161" s="8"/>
      <c r="H161" s="8"/>
      <c r="I161" s="8"/>
      <c r="J161" s="8"/>
      <c r="K161" s="8"/>
      <c r="L161" s="8"/>
      <c r="M161" s="7"/>
      <c r="N161" t="s">
        <v>372</v>
      </c>
      <c r="P161" t="s">
        <v>110</v>
      </c>
      <c r="Q161" t="s">
        <v>372</v>
      </c>
      <c r="R161" t="s">
        <v>159</v>
      </c>
      <c r="T161" t="s">
        <v>318</v>
      </c>
      <c r="BJ161" s="11"/>
    </row>
    <row r="162" spans="1:62" ht="18.95" customHeight="1" x14ac:dyDescent="0.15">
      <c r="A162" s="6" t="s">
        <v>56</v>
      </c>
      <c r="B162" s="2" t="s">
        <v>351</v>
      </c>
      <c r="C162" s="41">
        <f>150-C161</f>
        <v>28</v>
      </c>
      <c r="D162" s="2" t="s">
        <v>290</v>
      </c>
      <c r="E162" s="8"/>
      <c r="F162" s="8"/>
      <c r="G162" s="8"/>
      <c r="H162" s="8"/>
      <c r="I162" s="8"/>
      <c r="J162" s="8"/>
      <c r="K162" s="8"/>
      <c r="L162" s="8"/>
      <c r="M162" s="7"/>
      <c r="N162" t="s">
        <v>372</v>
      </c>
      <c r="P162" t="s">
        <v>16</v>
      </c>
      <c r="Q162" t="s">
        <v>372</v>
      </c>
      <c r="R162" t="s">
        <v>242</v>
      </c>
      <c r="T162" t="s">
        <v>318</v>
      </c>
      <c r="BJ162" s="11"/>
    </row>
    <row r="163" spans="1:62" ht="18.95" customHeight="1" x14ac:dyDescent="0.15">
      <c r="A163" s="6" t="s">
        <v>310</v>
      </c>
      <c r="B163" s="2" t="s">
        <v>340</v>
      </c>
      <c r="C163" s="41">
        <v>7</v>
      </c>
      <c r="D163" s="2" t="s">
        <v>148</v>
      </c>
      <c r="E163" s="8"/>
      <c r="F163" s="8"/>
      <c r="G163" s="8"/>
      <c r="H163" s="8"/>
      <c r="I163" s="8"/>
      <c r="J163" s="8"/>
      <c r="K163" s="8"/>
      <c r="L163" s="8"/>
      <c r="M163" s="7"/>
      <c r="N163" t="s">
        <v>372</v>
      </c>
      <c r="P163" t="s">
        <v>299</v>
      </c>
      <c r="Q163" t="s">
        <v>372</v>
      </c>
      <c r="R163" t="s">
        <v>124</v>
      </c>
      <c r="T163" t="s">
        <v>318</v>
      </c>
      <c r="BJ163" s="11"/>
    </row>
    <row r="164" spans="1:62" ht="18.95" customHeight="1" x14ac:dyDescent="0.15">
      <c r="A164" s="6" t="s">
        <v>33</v>
      </c>
      <c r="B164" s="2" t="s">
        <v>108</v>
      </c>
      <c r="C164" s="41">
        <v>16</v>
      </c>
      <c r="D164" s="2" t="s">
        <v>325</v>
      </c>
      <c r="E164" s="8"/>
      <c r="F164" s="8"/>
      <c r="G164" s="8"/>
      <c r="H164" s="8"/>
      <c r="I164" s="8"/>
      <c r="J164" s="8"/>
      <c r="K164" s="8"/>
      <c r="L164" s="8"/>
      <c r="M164" s="7"/>
      <c r="N164" t="s">
        <v>145</v>
      </c>
      <c r="P164" t="s">
        <v>214</v>
      </c>
      <c r="Q164" t="s">
        <v>372</v>
      </c>
      <c r="R164" t="s">
        <v>109</v>
      </c>
      <c r="BJ164" s="11"/>
    </row>
    <row r="165" spans="1:62" ht="18.95" customHeight="1" x14ac:dyDescent="0.15">
      <c r="A165" s="6" t="s">
        <v>247</v>
      </c>
      <c r="B165" s="2" t="s">
        <v>245</v>
      </c>
      <c r="C165" s="41">
        <v>32</v>
      </c>
      <c r="D165" s="2" t="s">
        <v>290</v>
      </c>
      <c r="E165" s="8"/>
      <c r="F165" s="8"/>
      <c r="G165" s="8"/>
      <c r="H165" s="8"/>
      <c r="I165" s="8"/>
      <c r="J165" s="8"/>
      <c r="K165" s="8"/>
      <c r="L165" s="8"/>
      <c r="M165" s="7"/>
      <c r="N165" t="s">
        <v>372</v>
      </c>
      <c r="P165" t="s">
        <v>105</v>
      </c>
      <c r="Q165" t="s">
        <v>372</v>
      </c>
      <c r="R165" t="s">
        <v>221</v>
      </c>
      <c r="T165" t="s">
        <v>318</v>
      </c>
      <c r="BJ165" s="11"/>
    </row>
    <row r="166" spans="1:62" ht="18.95" customHeight="1" x14ac:dyDescent="0.15">
      <c r="A166" s="6" t="s">
        <v>249</v>
      </c>
      <c r="B166" s="2" t="s">
        <v>372</v>
      </c>
      <c r="C166" s="3"/>
      <c r="D166" s="2" t="s">
        <v>300</v>
      </c>
      <c r="E166" s="1"/>
      <c r="F166" s="8"/>
      <c r="G166" s="1"/>
      <c r="H166" s="8"/>
      <c r="I166" s="1"/>
      <c r="J166" s="8"/>
      <c r="K166" s="8"/>
      <c r="L166" s="8"/>
      <c r="M166" s="7"/>
      <c r="N166" t="s">
        <v>372</v>
      </c>
      <c r="P166" t="s">
        <v>10</v>
      </c>
      <c r="Q166" t="s">
        <v>372</v>
      </c>
      <c r="R166" t="s">
        <v>372</v>
      </c>
    </row>
    <row r="167" spans="1:62" ht="18.95" customHeight="1" x14ac:dyDescent="0.15">
      <c r="A167" s="6" t="s">
        <v>301</v>
      </c>
      <c r="B167" s="2" t="s">
        <v>185</v>
      </c>
      <c r="C167" s="41">
        <v>30</v>
      </c>
      <c r="D167" s="2" t="s">
        <v>149</v>
      </c>
      <c r="E167" s="8"/>
      <c r="F167" s="8"/>
      <c r="G167" s="8"/>
      <c r="H167" s="8"/>
      <c r="I167" s="8"/>
      <c r="J167" s="8"/>
      <c r="K167" s="8"/>
      <c r="L167" s="8"/>
      <c r="M167" s="7"/>
      <c r="N167" t="s">
        <v>372</v>
      </c>
      <c r="P167" t="s">
        <v>293</v>
      </c>
      <c r="Q167" t="s">
        <v>372</v>
      </c>
      <c r="R167" t="s">
        <v>6</v>
      </c>
      <c r="T167" t="s">
        <v>318</v>
      </c>
      <c r="BJ167" s="11"/>
    </row>
    <row r="168" spans="1:62" ht="18.95" customHeight="1" x14ac:dyDescent="0.15">
      <c r="A168" s="6" t="s">
        <v>370</v>
      </c>
      <c r="B168" s="2" t="s">
        <v>371</v>
      </c>
      <c r="C168" s="41">
        <f>300-C167</f>
        <v>270</v>
      </c>
      <c r="D168" s="2" t="s">
        <v>149</v>
      </c>
      <c r="E168" s="8"/>
      <c r="F168" s="8"/>
      <c r="G168" s="8"/>
      <c r="H168" s="8"/>
      <c r="I168" s="8"/>
      <c r="J168" s="8"/>
      <c r="K168" s="8"/>
      <c r="L168" s="8"/>
      <c r="M168" s="7"/>
      <c r="N168" t="s">
        <v>372</v>
      </c>
      <c r="P168" t="s">
        <v>208</v>
      </c>
      <c r="Q168" t="s">
        <v>372</v>
      </c>
      <c r="R168" t="s">
        <v>284</v>
      </c>
      <c r="T168" t="s">
        <v>318</v>
      </c>
      <c r="BJ168" s="11"/>
    </row>
    <row r="169" spans="1:62" ht="18.95" customHeight="1" x14ac:dyDescent="0.15">
      <c r="A169" s="6" t="s">
        <v>13</v>
      </c>
      <c r="B169" s="2" t="s">
        <v>185</v>
      </c>
      <c r="C169" s="41">
        <v>30</v>
      </c>
      <c r="D169" s="2" t="s">
        <v>149</v>
      </c>
      <c r="E169" s="8"/>
      <c r="F169" s="8"/>
      <c r="G169" s="8"/>
      <c r="H169" s="8"/>
      <c r="I169" s="8"/>
      <c r="J169" s="8"/>
      <c r="K169" s="8"/>
      <c r="L169" s="8"/>
      <c r="M169" s="7"/>
      <c r="N169" t="s">
        <v>372</v>
      </c>
      <c r="P169" t="s">
        <v>99</v>
      </c>
      <c r="Q169" t="s">
        <v>372</v>
      </c>
      <c r="R169" t="s">
        <v>202</v>
      </c>
      <c r="T169" t="s">
        <v>318</v>
      </c>
      <c r="BJ169" s="11"/>
    </row>
    <row r="170" spans="1:62" ht="18.95" customHeight="1" x14ac:dyDescent="0.15">
      <c r="A170" s="6" t="s">
        <v>70</v>
      </c>
      <c r="B170" s="2" t="s">
        <v>336</v>
      </c>
      <c r="C170" s="41">
        <f>450-C169</f>
        <v>420</v>
      </c>
      <c r="D170" s="2" t="s">
        <v>149</v>
      </c>
      <c r="E170" s="8"/>
      <c r="F170" s="8"/>
      <c r="G170" s="8"/>
      <c r="H170" s="8"/>
      <c r="I170" s="8"/>
      <c r="J170" s="8"/>
      <c r="K170" s="8"/>
      <c r="L170" s="8"/>
      <c r="M170" s="7"/>
      <c r="N170" t="s">
        <v>372</v>
      </c>
      <c r="P170" t="s">
        <v>5</v>
      </c>
      <c r="Q170" t="s">
        <v>372</v>
      </c>
      <c r="R170" t="s">
        <v>92</v>
      </c>
      <c r="T170" t="s">
        <v>318</v>
      </c>
      <c r="BJ170" s="11"/>
    </row>
    <row r="171" spans="1:62" ht="18.95" customHeight="1" x14ac:dyDescent="0.15">
      <c r="A171" s="6" t="s">
        <v>326</v>
      </c>
      <c r="B171" s="2" t="s">
        <v>266</v>
      </c>
      <c r="C171" s="41">
        <v>182</v>
      </c>
      <c r="D171" s="2" t="s">
        <v>290</v>
      </c>
      <c r="E171" s="8"/>
      <c r="F171" s="8"/>
      <c r="G171" s="8"/>
      <c r="H171" s="8"/>
      <c r="I171" s="8"/>
      <c r="J171" s="8"/>
      <c r="K171" s="8"/>
      <c r="L171" s="8"/>
      <c r="M171" s="7"/>
      <c r="N171" t="s">
        <v>372</v>
      </c>
      <c r="P171" t="s">
        <v>192</v>
      </c>
      <c r="Q171" t="s">
        <v>372</v>
      </c>
      <c r="R171" t="s">
        <v>143</v>
      </c>
      <c r="T171" t="s">
        <v>318</v>
      </c>
      <c r="BJ171" s="11"/>
    </row>
    <row r="172" spans="1:62" ht="18.95" customHeight="1" x14ac:dyDescent="0.15">
      <c r="A172" s="6" t="s">
        <v>178</v>
      </c>
      <c r="B172" s="2" t="s">
        <v>372</v>
      </c>
      <c r="C172" s="41">
        <v>1</v>
      </c>
      <c r="D172" s="2" t="s">
        <v>300</v>
      </c>
      <c r="E172" s="8"/>
      <c r="F172" s="8"/>
      <c r="G172" s="8"/>
      <c r="H172" s="8"/>
      <c r="I172" s="8"/>
      <c r="J172" s="8"/>
      <c r="K172" s="8"/>
      <c r="L172" s="8"/>
      <c r="M172" s="7"/>
      <c r="N172" t="s">
        <v>372</v>
      </c>
      <c r="P172" t="s">
        <v>83</v>
      </c>
      <c r="Q172" t="s">
        <v>372</v>
      </c>
      <c r="R172" t="s">
        <v>133</v>
      </c>
      <c r="T172" t="s">
        <v>318</v>
      </c>
      <c r="BJ172" s="11"/>
    </row>
    <row r="173" spans="1:62" ht="18.95" customHeight="1" x14ac:dyDescent="0.15">
      <c r="A173" s="6" t="s">
        <v>329</v>
      </c>
      <c r="B173" s="2" t="s">
        <v>195</v>
      </c>
      <c r="C173" s="41">
        <v>7</v>
      </c>
      <c r="D173" s="2" t="s">
        <v>69</v>
      </c>
      <c r="E173" s="8"/>
      <c r="F173" s="8"/>
      <c r="G173" s="8"/>
      <c r="H173" s="8"/>
      <c r="I173" s="8"/>
      <c r="J173" s="8"/>
      <c r="K173" s="8"/>
      <c r="L173" s="8"/>
      <c r="M173" s="7"/>
      <c r="N173" t="s">
        <v>372</v>
      </c>
      <c r="P173" t="s">
        <v>363</v>
      </c>
      <c r="Q173" t="s">
        <v>372</v>
      </c>
      <c r="R173" t="s">
        <v>160</v>
      </c>
      <c r="T173" t="s">
        <v>318</v>
      </c>
      <c r="BJ173" s="11"/>
    </row>
    <row r="174" spans="1:62" ht="18.95" customHeight="1" x14ac:dyDescent="0.15">
      <c r="A174" s="6" t="s">
        <v>372</v>
      </c>
      <c r="B174" s="2" t="s">
        <v>372</v>
      </c>
      <c r="C174" s="3"/>
      <c r="D174" s="2" t="s">
        <v>372</v>
      </c>
      <c r="E174" s="1"/>
      <c r="F174" s="8"/>
      <c r="G174" s="1"/>
      <c r="H174" s="8"/>
      <c r="I174" s="1"/>
      <c r="J174" s="8"/>
      <c r="K174" s="8"/>
      <c r="L174" s="8"/>
      <c r="M174" s="7"/>
      <c r="N174" t="s">
        <v>372</v>
      </c>
      <c r="P174" t="s">
        <v>264</v>
      </c>
      <c r="Q174" t="s">
        <v>372</v>
      </c>
      <c r="R174" t="s">
        <v>372</v>
      </c>
    </row>
    <row r="175" spans="1:62" ht="18.95" customHeight="1" x14ac:dyDescent="0.15">
      <c r="A175" s="6" t="s">
        <v>313</v>
      </c>
      <c r="B175" s="2" t="s">
        <v>372</v>
      </c>
      <c r="C175" s="41">
        <v>1</v>
      </c>
      <c r="D175" s="2" t="s">
        <v>300</v>
      </c>
      <c r="E175" s="1"/>
      <c r="F175" s="8"/>
      <c r="G175" s="1"/>
      <c r="H175" s="8"/>
      <c r="I175" s="1"/>
      <c r="J175" s="8"/>
      <c r="K175" s="1"/>
      <c r="L175" s="8"/>
      <c r="M175" s="7"/>
      <c r="N175" t="s">
        <v>372</v>
      </c>
      <c r="O175" t="s">
        <v>167</v>
      </c>
    </row>
    <row r="176" spans="1:62" ht="18.95" customHeight="1" x14ac:dyDescent="0.15">
      <c r="A176" s="6" t="s">
        <v>248</v>
      </c>
      <c r="B176" s="2" t="s">
        <v>281</v>
      </c>
      <c r="C176" s="41">
        <v>15</v>
      </c>
      <c r="D176" s="2" t="s">
        <v>103</v>
      </c>
      <c r="E176" s="8"/>
      <c r="F176" s="8"/>
      <c r="G176" s="8"/>
      <c r="H176" s="8"/>
      <c r="I176" s="8"/>
      <c r="J176" s="8"/>
      <c r="K176" s="8"/>
      <c r="L176" s="8"/>
      <c r="M176" s="7"/>
      <c r="N176" t="s">
        <v>372</v>
      </c>
      <c r="P176" t="s">
        <v>50</v>
      </c>
      <c r="Q176" t="s">
        <v>372</v>
      </c>
      <c r="R176" t="s">
        <v>303</v>
      </c>
      <c r="T176" t="s">
        <v>318</v>
      </c>
      <c r="BJ176" s="11"/>
    </row>
    <row r="177" spans="1:62" ht="18.95" customHeight="1" x14ac:dyDescent="0.15">
      <c r="A177" s="6" t="s">
        <v>54</v>
      </c>
      <c r="B177" s="2" t="s">
        <v>7</v>
      </c>
      <c r="C177" s="41">
        <v>8</v>
      </c>
      <c r="D177" s="2" t="s">
        <v>103</v>
      </c>
      <c r="E177" s="8"/>
      <c r="F177" s="8"/>
      <c r="G177" s="8"/>
      <c r="H177" s="8"/>
      <c r="I177" s="8"/>
      <c r="J177" s="8"/>
      <c r="K177" s="8"/>
      <c r="L177" s="8"/>
      <c r="M177" s="7"/>
      <c r="N177" t="s">
        <v>372</v>
      </c>
      <c r="P177" t="s">
        <v>328</v>
      </c>
      <c r="Q177" t="s">
        <v>372</v>
      </c>
      <c r="R177" t="s">
        <v>14</v>
      </c>
      <c r="T177" t="s">
        <v>318</v>
      </c>
      <c r="BJ177" s="11"/>
    </row>
    <row r="178" spans="1:62" ht="18.95" customHeight="1" x14ac:dyDescent="0.15">
      <c r="A178" s="6" t="s">
        <v>31</v>
      </c>
      <c r="B178" s="2" t="s">
        <v>65</v>
      </c>
      <c r="C178" s="41">
        <v>250</v>
      </c>
      <c r="D178" s="2" t="s">
        <v>103</v>
      </c>
      <c r="E178" s="8"/>
      <c r="F178" s="8"/>
      <c r="G178" s="8"/>
      <c r="H178" s="8"/>
      <c r="I178" s="8"/>
      <c r="J178" s="8"/>
      <c r="K178" s="8"/>
      <c r="L178" s="8"/>
      <c r="M178" s="7"/>
      <c r="N178" t="s">
        <v>372</v>
      </c>
      <c r="P178" t="s">
        <v>229</v>
      </c>
      <c r="Q178" t="s">
        <v>372</v>
      </c>
      <c r="R178" t="s">
        <v>111</v>
      </c>
      <c r="T178" t="s">
        <v>318</v>
      </c>
      <c r="BJ178" s="11"/>
    </row>
    <row r="179" spans="1:62" ht="18.95" customHeight="1" x14ac:dyDescent="0.15">
      <c r="A179" s="6" t="s">
        <v>366</v>
      </c>
      <c r="B179" s="2" t="s">
        <v>175</v>
      </c>
      <c r="C179" s="41">
        <v>10</v>
      </c>
      <c r="D179" s="2" t="s">
        <v>103</v>
      </c>
      <c r="E179" s="8"/>
      <c r="F179" s="8"/>
      <c r="G179" s="8"/>
      <c r="H179" s="8"/>
      <c r="I179" s="8"/>
      <c r="J179" s="8"/>
      <c r="K179" s="8"/>
      <c r="L179" s="8"/>
      <c r="M179" s="7"/>
      <c r="N179" t="s">
        <v>372</v>
      </c>
      <c r="P179" t="s">
        <v>138</v>
      </c>
      <c r="Q179" t="s">
        <v>372</v>
      </c>
      <c r="R179" t="s">
        <v>207</v>
      </c>
      <c r="T179" t="s">
        <v>318</v>
      </c>
      <c r="BJ179" s="11"/>
    </row>
    <row r="180" spans="1:62" ht="18.95" customHeight="1" x14ac:dyDescent="0.15">
      <c r="A180" s="6" t="s">
        <v>292</v>
      </c>
      <c r="B180" s="2" t="s">
        <v>121</v>
      </c>
      <c r="C180" s="41">
        <v>18</v>
      </c>
      <c r="D180" s="2" t="s">
        <v>343</v>
      </c>
      <c r="E180" s="8"/>
      <c r="F180" s="8"/>
      <c r="G180" s="8"/>
      <c r="H180" s="8"/>
      <c r="I180" s="8"/>
      <c r="J180" s="8"/>
      <c r="K180" s="8"/>
      <c r="L180" s="8"/>
      <c r="M180" s="7"/>
      <c r="N180" t="s">
        <v>372</v>
      </c>
      <c r="P180" t="s">
        <v>45</v>
      </c>
      <c r="Q180" t="s">
        <v>372</v>
      </c>
      <c r="R180" t="s">
        <v>296</v>
      </c>
      <c r="T180" t="s">
        <v>318</v>
      </c>
      <c r="BJ180" s="11"/>
    </row>
    <row r="181" spans="1:62" ht="18.95" customHeight="1" x14ac:dyDescent="0.15">
      <c r="A181" s="6" t="s">
        <v>345</v>
      </c>
      <c r="B181" s="2" t="s">
        <v>358</v>
      </c>
      <c r="C181" s="41">
        <v>8</v>
      </c>
      <c r="D181" s="2" t="s">
        <v>343</v>
      </c>
      <c r="E181" s="8"/>
      <c r="F181" s="8"/>
      <c r="G181" s="8"/>
      <c r="H181" s="8"/>
      <c r="I181" s="8"/>
      <c r="J181" s="8"/>
      <c r="K181" s="8"/>
      <c r="L181" s="8"/>
      <c r="M181" s="7"/>
      <c r="N181" t="s">
        <v>372</v>
      </c>
      <c r="P181" t="s">
        <v>322</v>
      </c>
      <c r="Q181" t="s">
        <v>372</v>
      </c>
      <c r="R181" t="s">
        <v>9</v>
      </c>
      <c r="T181" t="s">
        <v>318</v>
      </c>
      <c r="AA181" s="10" t="s">
        <v>118</v>
      </c>
      <c r="AB181" s="5">
        <f>(내역서!J180+내역서!J181)*(20/100)</f>
        <v>0</v>
      </c>
      <c r="AC181" s="10" t="s">
        <v>206</v>
      </c>
      <c r="AD181" s="4">
        <f>$AB181</f>
        <v>0</v>
      </c>
      <c r="BJ181" s="11"/>
    </row>
    <row r="182" spans="1:62" ht="18.95" customHeight="1" x14ac:dyDescent="0.15">
      <c r="A182" s="6" t="s">
        <v>342</v>
      </c>
      <c r="B182" s="2" t="s">
        <v>190</v>
      </c>
      <c r="C182" s="41">
        <v>1</v>
      </c>
      <c r="D182" s="2" t="s">
        <v>300</v>
      </c>
      <c r="E182" s="1"/>
      <c r="F182" s="8"/>
      <c r="G182" s="1"/>
      <c r="H182" s="8"/>
      <c r="I182" s="1"/>
      <c r="J182" s="8"/>
      <c r="K182" s="8"/>
      <c r="L182" s="8"/>
      <c r="M182" s="7"/>
      <c r="N182" t="s">
        <v>372</v>
      </c>
      <c r="P182" t="s">
        <v>223</v>
      </c>
      <c r="Q182" t="s">
        <v>372</v>
      </c>
      <c r="R182" t="s">
        <v>318</v>
      </c>
      <c r="X182" t="s">
        <v>305</v>
      </c>
    </row>
    <row r="183" spans="1:62" ht="18.95" customHeight="1" x14ac:dyDescent="0.15">
      <c r="A183" s="6" t="s">
        <v>204</v>
      </c>
      <c r="B183" s="2" t="s">
        <v>372</v>
      </c>
      <c r="C183" s="41">
        <v>1</v>
      </c>
      <c r="D183" s="2" t="s">
        <v>103</v>
      </c>
      <c r="E183" s="8"/>
      <c r="F183" s="8"/>
      <c r="G183" s="8"/>
      <c r="H183" s="8"/>
      <c r="I183" s="8"/>
      <c r="J183" s="8"/>
      <c r="K183" s="8"/>
      <c r="L183" s="8"/>
      <c r="M183" s="7"/>
      <c r="N183" t="s">
        <v>372</v>
      </c>
      <c r="P183" t="s">
        <v>131</v>
      </c>
      <c r="Q183" t="s">
        <v>372</v>
      </c>
      <c r="R183" t="s">
        <v>94</v>
      </c>
      <c r="V183">
        <v>300000</v>
      </c>
      <c r="W183">
        <v>0</v>
      </c>
      <c r="X183">
        <v>0</v>
      </c>
    </row>
    <row r="184" spans="1:62" ht="18.95" customHeight="1" x14ac:dyDescent="0.15">
      <c r="A184" s="6" t="s">
        <v>372</v>
      </c>
      <c r="B184" s="2" t="s">
        <v>372</v>
      </c>
      <c r="C184" s="3"/>
      <c r="D184" s="2" t="s">
        <v>372</v>
      </c>
      <c r="E184" s="1"/>
      <c r="F184" s="8"/>
      <c r="G184" s="1"/>
      <c r="H184" s="8"/>
      <c r="I184" s="1"/>
      <c r="J184" s="8"/>
      <c r="K184" s="8"/>
      <c r="L184" s="8"/>
      <c r="M184" s="7"/>
      <c r="N184" t="s">
        <v>372</v>
      </c>
      <c r="P184" t="s">
        <v>39</v>
      </c>
      <c r="Q184" t="s">
        <v>372</v>
      </c>
      <c r="R184" t="s">
        <v>372</v>
      </c>
    </row>
    <row r="185" spans="1:62" ht="18.95" customHeight="1" x14ac:dyDescent="0.15">
      <c r="A185" s="6" t="s">
        <v>205</v>
      </c>
      <c r="B185" s="2" t="s">
        <v>372</v>
      </c>
      <c r="C185" s="41">
        <v>1</v>
      </c>
      <c r="D185" s="2" t="s">
        <v>300</v>
      </c>
      <c r="E185" s="1"/>
      <c r="F185" s="8"/>
      <c r="G185" s="1"/>
      <c r="H185" s="8"/>
      <c r="I185" s="1"/>
      <c r="J185" s="8"/>
      <c r="K185" s="1"/>
      <c r="L185" s="8"/>
      <c r="M185" s="7"/>
      <c r="N185" t="s">
        <v>372</v>
      </c>
      <c r="O185" t="s">
        <v>367</v>
      </c>
    </row>
    <row r="186" spans="1:62" ht="18.95" customHeight="1" x14ac:dyDescent="0.15">
      <c r="A186" s="6" t="s">
        <v>61</v>
      </c>
      <c r="B186" s="2" t="s">
        <v>282</v>
      </c>
      <c r="C186" s="41">
        <v>4</v>
      </c>
      <c r="D186" s="2" t="s">
        <v>239</v>
      </c>
      <c r="E186" s="8"/>
      <c r="F186" s="8"/>
      <c r="G186" s="8"/>
      <c r="H186" s="8"/>
      <c r="I186" s="8"/>
      <c r="J186" s="8"/>
      <c r="K186" s="8"/>
      <c r="L186" s="8"/>
      <c r="M186" s="7"/>
      <c r="N186" t="s">
        <v>372</v>
      </c>
      <c r="P186" t="s">
        <v>50</v>
      </c>
      <c r="Q186" t="s">
        <v>372</v>
      </c>
      <c r="R186" t="s">
        <v>125</v>
      </c>
      <c r="BJ186" s="11"/>
    </row>
    <row r="187" spans="1:62" ht="18.95" customHeight="1" x14ac:dyDescent="0.15">
      <c r="A187" s="6" t="s">
        <v>232</v>
      </c>
      <c r="B187" s="2" t="s">
        <v>197</v>
      </c>
      <c r="C187" s="41">
        <v>4</v>
      </c>
      <c r="D187" s="2" t="s">
        <v>239</v>
      </c>
      <c r="E187" s="8"/>
      <c r="F187" s="8"/>
      <c r="G187" s="8"/>
      <c r="H187" s="8"/>
      <c r="I187" s="8"/>
      <c r="J187" s="8"/>
      <c r="K187" s="8"/>
      <c r="L187" s="8"/>
      <c r="M187" s="7"/>
      <c r="N187" t="s">
        <v>372</v>
      </c>
      <c r="P187" t="s">
        <v>328</v>
      </c>
      <c r="Q187" t="s">
        <v>372</v>
      </c>
      <c r="R187" t="s">
        <v>277</v>
      </c>
      <c r="BJ187" s="11"/>
    </row>
    <row r="188" spans="1:62" ht="18.95" customHeight="1" x14ac:dyDescent="0.15">
      <c r="A188" s="6" t="s">
        <v>337</v>
      </c>
      <c r="B188" s="2" t="s">
        <v>215</v>
      </c>
      <c r="C188" s="41">
        <v>4</v>
      </c>
      <c r="D188" s="2" t="s">
        <v>239</v>
      </c>
      <c r="E188" s="8"/>
      <c r="F188" s="8"/>
      <c r="G188" s="8"/>
      <c r="H188" s="8"/>
      <c r="I188" s="8"/>
      <c r="J188" s="8"/>
      <c r="K188" s="8"/>
      <c r="L188" s="8"/>
      <c r="M188" s="7"/>
      <c r="N188" t="s">
        <v>372</v>
      </c>
      <c r="P188" t="s">
        <v>229</v>
      </c>
      <c r="Q188" t="s">
        <v>372</v>
      </c>
      <c r="R188" t="s">
        <v>277</v>
      </c>
      <c r="BJ188" s="11"/>
    </row>
    <row r="189" spans="1:62" ht="18.95" customHeight="1" x14ac:dyDescent="0.15">
      <c r="A189" s="6" t="s">
        <v>255</v>
      </c>
      <c r="B189" s="2" t="s">
        <v>26</v>
      </c>
      <c r="C189" s="41">
        <v>12</v>
      </c>
      <c r="D189" s="2" t="s">
        <v>239</v>
      </c>
      <c r="E189" s="8"/>
      <c r="F189" s="8"/>
      <c r="G189" s="8"/>
      <c r="H189" s="8"/>
      <c r="I189" s="8"/>
      <c r="J189" s="8"/>
      <c r="K189" s="8"/>
      <c r="L189" s="8"/>
      <c r="M189" s="7"/>
      <c r="N189" t="s">
        <v>372</v>
      </c>
      <c r="P189" t="s">
        <v>138</v>
      </c>
      <c r="Q189" t="s">
        <v>372</v>
      </c>
      <c r="R189" t="s">
        <v>127</v>
      </c>
      <c r="BJ189" s="11"/>
    </row>
    <row r="190" spans="1:62" ht="18.95" customHeight="1" x14ac:dyDescent="0.15">
      <c r="A190" s="6" t="s">
        <v>302</v>
      </c>
      <c r="B190" s="2" t="s">
        <v>162</v>
      </c>
      <c r="C190" s="41">
        <v>13</v>
      </c>
      <c r="D190" s="2" t="s">
        <v>239</v>
      </c>
      <c r="E190" s="8"/>
      <c r="F190" s="8"/>
      <c r="G190" s="8"/>
      <c r="H190" s="8"/>
      <c r="I190" s="8"/>
      <c r="J190" s="8"/>
      <c r="K190" s="8"/>
      <c r="L190" s="8"/>
      <c r="M190" s="7"/>
      <c r="N190" t="s">
        <v>372</v>
      </c>
      <c r="P190" t="s">
        <v>45</v>
      </c>
      <c r="Q190" t="s">
        <v>372</v>
      </c>
      <c r="R190" t="s">
        <v>79</v>
      </c>
      <c r="BJ190" s="11"/>
    </row>
    <row r="191" spans="1:62" ht="18.95" customHeight="1" x14ac:dyDescent="0.15">
      <c r="A191" s="6" t="s">
        <v>372</v>
      </c>
      <c r="B191" s="2" t="s">
        <v>372</v>
      </c>
      <c r="C191" s="3"/>
      <c r="D191" s="2" t="s">
        <v>372</v>
      </c>
      <c r="E191" s="1"/>
      <c r="F191" s="8"/>
      <c r="G191" s="1"/>
      <c r="H191" s="8"/>
      <c r="I191" s="1"/>
      <c r="J191" s="8"/>
      <c r="K191" s="8"/>
      <c r="L191" s="8"/>
      <c r="M191" s="7"/>
      <c r="N191" t="s">
        <v>372</v>
      </c>
      <c r="P191" t="s">
        <v>322</v>
      </c>
      <c r="Q191" t="s">
        <v>372</v>
      </c>
      <c r="R191" t="s">
        <v>372</v>
      </c>
    </row>
    <row r="192" spans="1:62" ht="18.95" customHeight="1" x14ac:dyDescent="0.15">
      <c r="A192" s="6" t="s">
        <v>136</v>
      </c>
      <c r="B192" s="2" t="s">
        <v>372</v>
      </c>
      <c r="C192" s="41">
        <v>1</v>
      </c>
      <c r="D192" s="2" t="s">
        <v>300</v>
      </c>
      <c r="E192" s="1"/>
      <c r="F192" s="8"/>
      <c r="G192" s="1"/>
      <c r="H192" s="8"/>
      <c r="I192" s="1"/>
      <c r="J192" s="8"/>
      <c r="K192" s="1"/>
      <c r="L192" s="8"/>
      <c r="M192" s="7"/>
      <c r="N192" t="s">
        <v>372</v>
      </c>
      <c r="O192" t="s">
        <v>102</v>
      </c>
    </row>
    <row r="193" spans="1:62" ht="18.95" customHeight="1" x14ac:dyDescent="0.15">
      <c r="A193" s="6" t="s">
        <v>272</v>
      </c>
      <c r="B193" s="2" t="s">
        <v>252</v>
      </c>
      <c r="C193" s="41">
        <v>22</v>
      </c>
      <c r="D193" s="2" t="s">
        <v>25</v>
      </c>
      <c r="E193" s="8"/>
      <c r="F193" s="8"/>
      <c r="G193" s="8"/>
      <c r="H193" s="8"/>
      <c r="I193" s="8"/>
      <c r="J193" s="8"/>
      <c r="K193" s="8"/>
      <c r="L193" s="8"/>
      <c r="M193" s="7"/>
      <c r="N193" t="s">
        <v>372</v>
      </c>
      <c r="P193" t="s">
        <v>50</v>
      </c>
      <c r="Q193" t="s">
        <v>372</v>
      </c>
      <c r="R193" t="s">
        <v>63</v>
      </c>
      <c r="T193" t="s">
        <v>231</v>
      </c>
      <c r="BJ193" s="11"/>
    </row>
    <row r="194" spans="1:62" ht="18.95" customHeight="1" x14ac:dyDescent="0.15">
      <c r="A194" s="6" t="s">
        <v>224</v>
      </c>
      <c r="B194" s="2" t="s">
        <v>66</v>
      </c>
      <c r="C194" s="41">
        <v>2</v>
      </c>
      <c r="D194" s="2" t="s">
        <v>25</v>
      </c>
      <c r="E194" s="8"/>
      <c r="F194" s="8"/>
      <c r="G194" s="8"/>
      <c r="H194" s="8"/>
      <c r="I194" s="8"/>
      <c r="J194" s="8"/>
      <c r="K194" s="8"/>
      <c r="L194" s="8"/>
      <c r="M194" s="7"/>
      <c r="N194" t="s">
        <v>372</v>
      </c>
      <c r="P194" t="s">
        <v>328</v>
      </c>
      <c r="Q194" t="s">
        <v>372</v>
      </c>
      <c r="R194" t="s">
        <v>339</v>
      </c>
      <c r="T194" t="s">
        <v>231</v>
      </c>
      <c r="BJ194" s="11"/>
    </row>
    <row r="195" spans="1:62" ht="18.95" customHeight="1" x14ac:dyDescent="0.15">
      <c r="A195" s="6" t="s">
        <v>199</v>
      </c>
      <c r="B195" s="2" t="s">
        <v>193</v>
      </c>
      <c r="C195" s="41">
        <v>4</v>
      </c>
      <c r="D195" s="2" t="s">
        <v>25</v>
      </c>
      <c r="E195" s="8"/>
      <c r="F195" s="8"/>
      <c r="G195" s="8"/>
      <c r="H195" s="8"/>
      <c r="I195" s="8"/>
      <c r="J195" s="8"/>
      <c r="K195" s="8"/>
      <c r="L195" s="8"/>
      <c r="M195" s="7"/>
      <c r="N195" t="s">
        <v>372</v>
      </c>
      <c r="P195" t="s">
        <v>229</v>
      </c>
      <c r="Q195" t="s">
        <v>372</v>
      </c>
      <c r="R195" t="s">
        <v>244</v>
      </c>
      <c r="T195" t="s">
        <v>231</v>
      </c>
      <c r="BJ195" s="11"/>
    </row>
    <row r="196" spans="1:62" ht="18.95" customHeight="1" x14ac:dyDescent="0.15">
      <c r="A196" s="6" t="s">
        <v>317</v>
      </c>
      <c r="B196" s="2" t="s">
        <v>273</v>
      </c>
      <c r="C196" s="41">
        <v>18</v>
      </c>
      <c r="D196" s="2" t="s">
        <v>25</v>
      </c>
      <c r="E196" s="8"/>
      <c r="F196" s="8"/>
      <c r="G196" s="8"/>
      <c r="H196" s="8"/>
      <c r="I196" s="8"/>
      <c r="J196" s="8"/>
      <c r="K196" s="8"/>
      <c r="L196" s="8"/>
      <c r="M196" s="7"/>
      <c r="N196" t="s">
        <v>372</v>
      </c>
      <c r="P196" t="s">
        <v>138</v>
      </c>
      <c r="Q196" t="s">
        <v>372</v>
      </c>
      <c r="R196" t="s">
        <v>172</v>
      </c>
      <c r="T196" t="s">
        <v>231</v>
      </c>
      <c r="BJ196" s="11"/>
    </row>
    <row r="197" spans="1:62" ht="18.95" customHeight="1" x14ac:dyDescent="0.15">
      <c r="A197" s="6" t="s">
        <v>294</v>
      </c>
      <c r="B197" s="2" t="s">
        <v>88</v>
      </c>
      <c r="C197" s="41">
        <v>2</v>
      </c>
      <c r="D197" s="2" t="s">
        <v>25</v>
      </c>
      <c r="E197" s="8"/>
      <c r="F197" s="8"/>
      <c r="G197" s="8"/>
      <c r="H197" s="8"/>
      <c r="I197" s="8"/>
      <c r="J197" s="8"/>
      <c r="K197" s="8"/>
      <c r="L197" s="8"/>
      <c r="M197" s="7"/>
      <c r="N197" t="s">
        <v>372</v>
      </c>
      <c r="P197" t="s">
        <v>45</v>
      </c>
      <c r="Q197" t="s">
        <v>372</v>
      </c>
      <c r="R197" t="s">
        <v>67</v>
      </c>
      <c r="T197" t="s">
        <v>231</v>
      </c>
      <c r="BJ197" s="11"/>
    </row>
    <row r="198" spans="1:62" ht="18.95" customHeight="1" x14ac:dyDescent="0.15">
      <c r="A198" s="6" t="s">
        <v>346</v>
      </c>
      <c r="B198" s="2" t="s">
        <v>165</v>
      </c>
      <c r="C198" s="41">
        <v>4</v>
      </c>
      <c r="D198" s="2" t="s">
        <v>25</v>
      </c>
      <c r="E198" s="8"/>
      <c r="F198" s="8"/>
      <c r="G198" s="8"/>
      <c r="H198" s="8"/>
      <c r="I198" s="8"/>
      <c r="J198" s="8"/>
      <c r="K198" s="8"/>
      <c r="L198" s="8"/>
      <c r="M198" s="7"/>
      <c r="N198" t="s">
        <v>372</v>
      </c>
      <c r="P198" t="s">
        <v>322</v>
      </c>
      <c r="Q198" t="s">
        <v>372</v>
      </c>
      <c r="R198" t="s">
        <v>344</v>
      </c>
      <c r="T198" t="s">
        <v>231</v>
      </c>
      <c r="BJ198" s="11"/>
    </row>
    <row r="199" spans="1:62" ht="18.95" customHeight="1" x14ac:dyDescent="0.15">
      <c r="A199" s="6" t="s">
        <v>240</v>
      </c>
      <c r="B199" s="2" t="s">
        <v>155</v>
      </c>
      <c r="C199" s="41">
        <v>44</v>
      </c>
      <c r="D199" s="2" t="s">
        <v>25</v>
      </c>
      <c r="E199" s="8"/>
      <c r="F199" s="8"/>
      <c r="G199" s="8"/>
      <c r="H199" s="8"/>
      <c r="I199" s="8"/>
      <c r="J199" s="8"/>
      <c r="K199" s="8"/>
      <c r="L199" s="8"/>
      <c r="M199" s="7"/>
      <c r="N199" t="s">
        <v>372</v>
      </c>
      <c r="P199" t="s">
        <v>223</v>
      </c>
      <c r="Q199" t="s">
        <v>372</v>
      </c>
      <c r="R199" t="s">
        <v>114</v>
      </c>
      <c r="T199" t="s">
        <v>318</v>
      </c>
      <c r="BJ199" s="11"/>
    </row>
    <row r="200" spans="1:62" ht="18.95" customHeight="1" x14ac:dyDescent="0.15">
      <c r="A200" s="6" t="s">
        <v>48</v>
      </c>
      <c r="B200" s="2" t="s">
        <v>327</v>
      </c>
      <c r="C200" s="41">
        <v>8</v>
      </c>
      <c r="D200" s="2" t="s">
        <v>25</v>
      </c>
      <c r="E200" s="8"/>
      <c r="F200" s="8"/>
      <c r="G200" s="8"/>
      <c r="H200" s="8"/>
      <c r="I200" s="8"/>
      <c r="J200" s="8"/>
      <c r="K200" s="8"/>
      <c r="L200" s="8"/>
      <c r="M200" s="7"/>
      <c r="N200" t="s">
        <v>372</v>
      </c>
      <c r="P200" t="s">
        <v>131</v>
      </c>
      <c r="Q200" t="s">
        <v>372</v>
      </c>
      <c r="R200" t="s">
        <v>210</v>
      </c>
      <c r="T200" t="s">
        <v>318</v>
      </c>
      <c r="BJ200" s="11"/>
    </row>
    <row r="201" spans="1:62" ht="18.95" customHeight="1" x14ac:dyDescent="0.15">
      <c r="A201" s="6" t="s">
        <v>295</v>
      </c>
      <c r="B201" s="2" t="s">
        <v>183</v>
      </c>
      <c r="C201" s="41">
        <v>978</v>
      </c>
      <c r="D201" s="2" t="s">
        <v>290</v>
      </c>
      <c r="E201" s="8"/>
      <c r="F201" s="8"/>
      <c r="G201" s="8"/>
      <c r="H201" s="8"/>
      <c r="I201" s="8"/>
      <c r="J201" s="8"/>
      <c r="K201" s="8"/>
      <c r="L201" s="8"/>
      <c r="M201" s="7"/>
      <c r="N201" t="s">
        <v>372</v>
      </c>
      <c r="P201" t="s">
        <v>39</v>
      </c>
      <c r="Q201" t="s">
        <v>372</v>
      </c>
      <c r="R201" t="s">
        <v>80</v>
      </c>
      <c r="T201" t="s">
        <v>318</v>
      </c>
      <c r="BJ201" s="11"/>
    </row>
    <row r="202" spans="1:62" ht="18.95" customHeight="1" x14ac:dyDescent="0.15">
      <c r="A202" s="6" t="s">
        <v>335</v>
      </c>
      <c r="B202" s="2" t="s">
        <v>217</v>
      </c>
      <c r="C202" s="41">
        <v>176</v>
      </c>
      <c r="D202" s="2" t="s">
        <v>103</v>
      </c>
      <c r="E202" s="8"/>
      <c r="F202" s="8"/>
      <c r="G202" s="8"/>
      <c r="H202" s="8"/>
      <c r="I202" s="8"/>
      <c r="J202" s="8"/>
      <c r="K202" s="8"/>
      <c r="L202" s="8"/>
      <c r="M202" s="7"/>
      <c r="N202" t="s">
        <v>372</v>
      </c>
      <c r="P202" t="s">
        <v>38</v>
      </c>
      <c r="Q202" t="s">
        <v>372</v>
      </c>
      <c r="R202" t="s">
        <v>357</v>
      </c>
      <c r="T202" t="s">
        <v>318</v>
      </c>
      <c r="BJ202" s="11"/>
    </row>
    <row r="203" spans="1:62" ht="18.95" customHeight="1" x14ac:dyDescent="0.15">
      <c r="A203" s="6" t="s">
        <v>334</v>
      </c>
      <c r="B203" s="2" t="s">
        <v>352</v>
      </c>
      <c r="C203" s="3" t="s">
        <v>431</v>
      </c>
      <c r="D203" s="2" t="s">
        <v>290</v>
      </c>
      <c r="E203" s="8"/>
      <c r="F203" s="8"/>
      <c r="G203" s="8"/>
      <c r="H203" s="8"/>
      <c r="I203" s="8"/>
      <c r="J203" s="8"/>
      <c r="K203" s="8"/>
      <c r="L203" s="8"/>
      <c r="M203" s="7"/>
      <c r="N203" t="s">
        <v>372</v>
      </c>
      <c r="P203" t="s">
        <v>129</v>
      </c>
      <c r="Q203" t="s">
        <v>372</v>
      </c>
      <c r="R203" t="s">
        <v>262</v>
      </c>
      <c r="T203" t="s">
        <v>318</v>
      </c>
      <c r="BJ203" s="11"/>
    </row>
    <row r="204" spans="1:62" ht="18.95" customHeight="1" x14ac:dyDescent="0.15">
      <c r="A204" s="6" t="s">
        <v>246</v>
      </c>
      <c r="B204" s="2" t="s">
        <v>369</v>
      </c>
      <c r="C204" s="3" t="s">
        <v>432</v>
      </c>
      <c r="D204" s="2" t="s">
        <v>148</v>
      </c>
      <c r="E204" s="8"/>
      <c r="F204" s="8"/>
      <c r="G204" s="8"/>
      <c r="H204" s="8"/>
      <c r="I204" s="8"/>
      <c r="J204" s="8"/>
      <c r="K204" s="8"/>
      <c r="L204" s="8"/>
      <c r="M204" s="7"/>
      <c r="N204" t="s">
        <v>372</v>
      </c>
      <c r="P204" t="s">
        <v>222</v>
      </c>
      <c r="Q204" t="s">
        <v>372</v>
      </c>
      <c r="R204" t="s">
        <v>176</v>
      </c>
      <c r="T204" t="s">
        <v>318</v>
      </c>
      <c r="BJ204" s="11"/>
    </row>
    <row r="205" spans="1:62" ht="18.95" customHeight="1" x14ac:dyDescent="0.15">
      <c r="A205" s="6" t="s">
        <v>47</v>
      </c>
      <c r="B205" s="2" t="s">
        <v>298</v>
      </c>
      <c r="C205" s="41">
        <v>124</v>
      </c>
      <c r="D205" s="2" t="s">
        <v>149</v>
      </c>
      <c r="E205" s="8"/>
      <c r="F205" s="8"/>
      <c r="G205" s="8"/>
      <c r="H205" s="8"/>
      <c r="I205" s="8"/>
      <c r="J205" s="8"/>
      <c r="K205" s="8"/>
      <c r="L205" s="8"/>
      <c r="M205" s="7"/>
      <c r="N205" t="s">
        <v>372</v>
      </c>
      <c r="P205" t="s">
        <v>315</v>
      </c>
      <c r="Q205" t="s">
        <v>372</v>
      </c>
      <c r="R205" t="s">
        <v>78</v>
      </c>
      <c r="T205" t="s">
        <v>318</v>
      </c>
      <c r="BJ205" s="11"/>
    </row>
    <row r="206" spans="1:62" ht="18.95" customHeight="1" x14ac:dyDescent="0.15">
      <c r="A206" s="6" t="s">
        <v>115</v>
      </c>
      <c r="B206" s="2" t="s">
        <v>233</v>
      </c>
      <c r="C206" s="41">
        <v>751</v>
      </c>
      <c r="D206" s="2" t="s">
        <v>290</v>
      </c>
      <c r="E206" s="8"/>
      <c r="F206" s="8"/>
      <c r="G206" s="8"/>
      <c r="H206" s="8"/>
      <c r="I206" s="8"/>
      <c r="J206" s="8"/>
      <c r="K206" s="8"/>
      <c r="L206" s="8"/>
      <c r="M206" s="7"/>
      <c r="N206" t="s">
        <v>372</v>
      </c>
      <c r="P206" t="s">
        <v>27</v>
      </c>
      <c r="Q206" t="s">
        <v>372</v>
      </c>
      <c r="R206" t="s">
        <v>347</v>
      </c>
      <c r="T206" t="s">
        <v>318</v>
      </c>
      <c r="BJ206" s="11"/>
    </row>
    <row r="207" spans="1:62" ht="18.95" hidden="1" customHeight="1" x14ac:dyDescent="0.15">
      <c r="A207" s="6" t="s">
        <v>372</v>
      </c>
      <c r="B207" s="2" t="s">
        <v>372</v>
      </c>
      <c r="C207" s="3"/>
      <c r="D207" s="2" t="s">
        <v>372</v>
      </c>
      <c r="E207" s="1"/>
      <c r="F207" s="8"/>
      <c r="G207" s="1"/>
      <c r="H207" s="8"/>
      <c r="I207" s="1"/>
      <c r="J207" s="8"/>
      <c r="K207" s="8"/>
      <c r="L207" s="8"/>
      <c r="M207" s="7"/>
      <c r="N207" t="s">
        <v>372</v>
      </c>
      <c r="P207" t="s">
        <v>116</v>
      </c>
      <c r="Q207" t="s">
        <v>372</v>
      </c>
      <c r="R207" t="s">
        <v>372</v>
      </c>
    </row>
    <row r="208" spans="1:62" ht="18.95" hidden="1" customHeight="1" x14ac:dyDescent="0.15">
      <c r="A208" s="6" t="s">
        <v>269</v>
      </c>
      <c r="B208" s="2" t="s">
        <v>267</v>
      </c>
      <c r="C208" s="41">
        <v>1</v>
      </c>
      <c r="D208" s="2" t="s">
        <v>300</v>
      </c>
      <c r="E208" s="1"/>
      <c r="F208" s="8"/>
      <c r="G208" s="1"/>
      <c r="H208" s="8"/>
      <c r="I208" s="1"/>
      <c r="J208" s="8"/>
      <c r="K208" s="1"/>
      <c r="L208" s="8"/>
      <c r="M208" s="7"/>
      <c r="N208" t="s">
        <v>372</v>
      </c>
      <c r="O208" t="s">
        <v>304</v>
      </c>
    </row>
    <row r="209" spans="1:24" ht="18.95" hidden="1" customHeight="1" x14ac:dyDescent="0.15">
      <c r="A209" s="6" t="s">
        <v>372</v>
      </c>
      <c r="B209" s="2" t="s">
        <v>372</v>
      </c>
      <c r="C209" s="3"/>
      <c r="D209" s="2" t="s">
        <v>372</v>
      </c>
      <c r="E209" s="1"/>
      <c r="F209" s="8"/>
      <c r="G209" s="1"/>
      <c r="H209" s="8"/>
      <c r="I209" s="1"/>
      <c r="J209" s="8"/>
      <c r="K209" s="8"/>
      <c r="L209" s="8"/>
      <c r="M209" s="7"/>
      <c r="N209" t="s">
        <v>372</v>
      </c>
      <c r="P209" t="s">
        <v>50</v>
      </c>
      <c r="Q209" t="s">
        <v>372</v>
      </c>
      <c r="R209" t="s">
        <v>372</v>
      </c>
    </row>
    <row r="210" spans="1:24" ht="18.95" hidden="1" customHeight="1" x14ac:dyDescent="0.15">
      <c r="A210" s="6" t="s">
        <v>168</v>
      </c>
      <c r="B210" s="2" t="s">
        <v>267</v>
      </c>
      <c r="C210" s="41">
        <v>1</v>
      </c>
      <c r="D210" s="2" t="s">
        <v>300</v>
      </c>
      <c r="E210" s="1"/>
      <c r="F210" s="8"/>
      <c r="G210" s="1"/>
      <c r="H210" s="8"/>
      <c r="I210" s="1"/>
      <c r="J210" s="8"/>
      <c r="K210" s="1"/>
      <c r="L210" s="8"/>
      <c r="M210" s="7"/>
      <c r="N210" t="s">
        <v>372</v>
      </c>
      <c r="O210" t="s">
        <v>180</v>
      </c>
    </row>
    <row r="211" spans="1:24" ht="18.95" hidden="1" customHeight="1" x14ac:dyDescent="0.15">
      <c r="A211" s="6" t="s">
        <v>372</v>
      </c>
      <c r="B211" s="2" t="s">
        <v>372</v>
      </c>
      <c r="C211" s="3"/>
      <c r="D211" s="2" t="s">
        <v>372</v>
      </c>
      <c r="E211" s="1"/>
      <c r="F211" s="8"/>
      <c r="G211" s="1"/>
      <c r="H211" s="8"/>
      <c r="I211" s="1"/>
      <c r="J211" s="8"/>
      <c r="K211" s="8"/>
      <c r="L211" s="8"/>
      <c r="M211" s="7"/>
      <c r="N211" t="s">
        <v>372</v>
      </c>
      <c r="P211" t="s">
        <v>50</v>
      </c>
      <c r="Q211" t="s">
        <v>372</v>
      </c>
      <c r="R211" t="s">
        <v>372</v>
      </c>
    </row>
    <row r="212" spans="1:24" ht="18.95" hidden="1" customHeight="1" x14ac:dyDescent="0.15">
      <c r="A212" s="43" t="s">
        <v>323</v>
      </c>
      <c r="B212" s="44" t="s">
        <v>372</v>
      </c>
      <c r="C212" s="45">
        <v>1</v>
      </c>
      <c r="D212" s="44" t="s">
        <v>300</v>
      </c>
      <c r="E212" s="46"/>
      <c r="F212" s="47"/>
      <c r="G212" s="46"/>
      <c r="H212" s="47"/>
      <c r="I212" s="46"/>
      <c r="J212" s="47"/>
      <c r="K212" s="46"/>
      <c r="L212" s="47"/>
      <c r="M212" s="7"/>
      <c r="N212" t="s">
        <v>372</v>
      </c>
      <c r="O212" t="s">
        <v>150</v>
      </c>
    </row>
    <row r="213" spans="1:24" ht="18.95" hidden="1" customHeight="1" x14ac:dyDescent="0.15">
      <c r="A213" s="43" t="s">
        <v>434</v>
      </c>
      <c r="B213" s="44" t="s">
        <v>372</v>
      </c>
      <c r="C213" s="45">
        <v>1</v>
      </c>
      <c r="D213" s="44" t="s">
        <v>300</v>
      </c>
      <c r="E213" s="47"/>
      <c r="F213" s="47"/>
      <c r="G213" s="47"/>
      <c r="H213" s="47"/>
      <c r="I213" s="47"/>
      <c r="J213" s="47"/>
      <c r="K213" s="47"/>
      <c r="L213" s="47"/>
      <c r="M213" s="7"/>
      <c r="N213" t="s">
        <v>372</v>
      </c>
      <c r="P213" t="s">
        <v>50</v>
      </c>
      <c r="Q213" t="s">
        <v>372</v>
      </c>
      <c r="R213" t="s">
        <v>94</v>
      </c>
      <c r="V213">
        <v>0</v>
      </c>
      <c r="W213">
        <v>0</v>
      </c>
      <c r="X213">
        <v>0</v>
      </c>
    </row>
    <row r="214" spans="1:24" ht="18.95" hidden="1" customHeight="1" x14ac:dyDescent="0.15">
      <c r="A214" s="43" t="s">
        <v>435</v>
      </c>
      <c r="B214" s="44"/>
      <c r="C214" s="45">
        <v>44</v>
      </c>
      <c r="D214" s="44" t="s">
        <v>436</v>
      </c>
      <c r="E214" s="47"/>
      <c r="F214" s="47"/>
      <c r="G214" s="47"/>
      <c r="H214" s="47"/>
      <c r="I214" s="47"/>
      <c r="J214" s="47"/>
      <c r="K214" s="47"/>
      <c r="L214" s="47"/>
      <c r="M214" s="7"/>
      <c r="N214" t="s">
        <v>372</v>
      </c>
      <c r="P214" t="s">
        <v>328</v>
      </c>
      <c r="Q214" t="s">
        <v>372</v>
      </c>
      <c r="R214" t="s">
        <v>94</v>
      </c>
      <c r="V214">
        <v>0</v>
      </c>
      <c r="W214">
        <v>0</v>
      </c>
      <c r="X214">
        <v>0</v>
      </c>
    </row>
    <row r="215" spans="1:24" ht="18.95" hidden="1" customHeight="1" x14ac:dyDescent="0.15">
      <c r="A215" s="43" t="s">
        <v>437</v>
      </c>
      <c r="B215" s="44" t="s">
        <v>438</v>
      </c>
      <c r="C215" s="45">
        <v>1</v>
      </c>
      <c r="D215" s="44" t="s">
        <v>439</v>
      </c>
      <c r="E215" s="47"/>
      <c r="F215" s="47"/>
      <c r="G215" s="47"/>
      <c r="H215" s="47"/>
      <c r="I215" s="47"/>
      <c r="J215" s="47"/>
      <c r="K215" s="47"/>
      <c r="L215" s="47"/>
      <c r="M215" s="7"/>
      <c r="N215" t="s">
        <v>372</v>
      </c>
      <c r="P215" t="s">
        <v>229</v>
      </c>
      <c r="Q215" t="s">
        <v>372</v>
      </c>
      <c r="R215" t="s">
        <v>94</v>
      </c>
      <c r="V215">
        <v>0</v>
      </c>
      <c r="W215">
        <v>0</v>
      </c>
      <c r="X215">
        <v>0</v>
      </c>
    </row>
    <row r="216" spans="1:24" ht="18.95" hidden="1" customHeight="1" x14ac:dyDescent="0.15">
      <c r="A216" s="43" t="s">
        <v>341</v>
      </c>
      <c r="B216" s="44" t="s">
        <v>372</v>
      </c>
      <c r="C216" s="45">
        <v>1</v>
      </c>
      <c r="D216" s="44" t="s">
        <v>300</v>
      </c>
      <c r="E216" s="47"/>
      <c r="F216" s="47"/>
      <c r="G216" s="47"/>
      <c r="H216" s="47"/>
      <c r="I216" s="47"/>
      <c r="J216" s="47"/>
      <c r="K216" s="47"/>
      <c r="L216" s="47"/>
      <c r="M216" s="7"/>
      <c r="N216" t="s">
        <v>372</v>
      </c>
      <c r="P216" t="s">
        <v>138</v>
      </c>
      <c r="Q216" t="s">
        <v>372</v>
      </c>
      <c r="R216" t="s">
        <v>94</v>
      </c>
      <c r="V216">
        <v>0</v>
      </c>
      <c r="W216">
        <v>0</v>
      </c>
      <c r="X216">
        <v>0</v>
      </c>
    </row>
    <row r="217" spans="1:24" ht="18.95" hidden="1" customHeight="1" x14ac:dyDescent="0.15">
      <c r="A217" s="43" t="s">
        <v>440</v>
      </c>
      <c r="B217" s="44" t="s">
        <v>441</v>
      </c>
      <c r="C217" s="45">
        <v>62</v>
      </c>
      <c r="D217" s="44" t="s">
        <v>290</v>
      </c>
      <c r="E217" s="47"/>
      <c r="F217" s="47"/>
      <c r="G217" s="47"/>
      <c r="H217" s="47"/>
      <c r="I217" s="47"/>
      <c r="J217" s="47"/>
      <c r="K217" s="47"/>
      <c r="L217" s="47"/>
      <c r="M217" s="7"/>
      <c r="N217" t="s">
        <v>372</v>
      </c>
      <c r="P217" t="s">
        <v>45</v>
      </c>
      <c r="Q217" t="s">
        <v>372</v>
      </c>
      <c r="R217" t="s">
        <v>372</v>
      </c>
    </row>
    <row r="218" spans="1:24" ht="18.95" hidden="1" customHeight="1" x14ac:dyDescent="0.15">
      <c r="A218" s="43" t="s">
        <v>442</v>
      </c>
      <c r="B218" s="44" t="s">
        <v>443</v>
      </c>
      <c r="C218" s="45">
        <v>69</v>
      </c>
      <c r="D218" s="44" t="s">
        <v>290</v>
      </c>
      <c r="E218" s="47"/>
      <c r="F218" s="47"/>
      <c r="G218" s="47"/>
      <c r="H218" s="47"/>
      <c r="I218" s="47"/>
      <c r="J218" s="47"/>
      <c r="K218" s="47"/>
      <c r="L218" s="47"/>
      <c r="M218" s="7"/>
    </row>
    <row r="219" spans="1:24" ht="18.95" hidden="1" customHeight="1" x14ac:dyDescent="0.15">
      <c r="A219" s="43" t="s">
        <v>444</v>
      </c>
      <c r="B219" s="44" t="s">
        <v>445</v>
      </c>
      <c r="C219" s="45">
        <v>58</v>
      </c>
      <c r="D219" s="44" t="s">
        <v>290</v>
      </c>
      <c r="E219" s="47"/>
      <c r="F219" s="47"/>
      <c r="G219" s="47"/>
      <c r="H219" s="47"/>
      <c r="I219" s="47"/>
      <c r="J219" s="47"/>
      <c r="K219" s="47"/>
      <c r="L219" s="47"/>
      <c r="M219" s="7"/>
    </row>
    <row r="220" spans="1:24" ht="18.95" hidden="1" customHeight="1" x14ac:dyDescent="0.15">
      <c r="A220" s="43" t="s">
        <v>446</v>
      </c>
      <c r="B220" s="44" t="s">
        <v>447</v>
      </c>
      <c r="C220" s="45">
        <v>1</v>
      </c>
      <c r="D220" s="44" t="s">
        <v>448</v>
      </c>
      <c r="E220" s="47"/>
      <c r="F220" s="47"/>
      <c r="G220" s="47"/>
      <c r="H220" s="47"/>
      <c r="I220" s="47"/>
      <c r="J220" s="47"/>
      <c r="K220" s="47"/>
      <c r="L220" s="47"/>
      <c r="M220" s="7"/>
    </row>
    <row r="221" spans="1:24" ht="18.95" hidden="1" customHeight="1" x14ac:dyDescent="0.15">
      <c r="A221" s="43" t="s">
        <v>169</v>
      </c>
      <c r="B221" s="44" t="s">
        <v>372</v>
      </c>
      <c r="C221" s="45">
        <v>1</v>
      </c>
      <c r="D221" s="44" t="s">
        <v>300</v>
      </c>
      <c r="E221" s="47"/>
      <c r="F221" s="47"/>
      <c r="G221" s="47"/>
      <c r="H221" s="47"/>
      <c r="I221" s="47"/>
      <c r="J221" s="47"/>
      <c r="K221" s="47"/>
      <c r="L221" s="47"/>
      <c r="M221" s="7"/>
    </row>
    <row r="222" spans="1:24" ht="18.95" hidden="1" customHeight="1" x14ac:dyDescent="0.15">
      <c r="A222" s="43" t="s">
        <v>449</v>
      </c>
      <c r="B222" s="44" t="s">
        <v>450</v>
      </c>
      <c r="C222" s="45">
        <v>706</v>
      </c>
      <c r="D222" s="44" t="s">
        <v>451</v>
      </c>
      <c r="E222" s="47"/>
      <c r="F222" s="47"/>
      <c r="G222" s="47"/>
      <c r="H222" s="47"/>
      <c r="I222" s="47"/>
      <c r="J222" s="47"/>
      <c r="K222" s="47"/>
      <c r="L222" s="47"/>
      <c r="M222" s="7"/>
    </row>
    <row r="223" spans="1:24" ht="18.95" hidden="1" customHeight="1" x14ac:dyDescent="0.15">
      <c r="A223" s="43" t="s">
        <v>452</v>
      </c>
      <c r="B223" s="44" t="s">
        <v>453</v>
      </c>
      <c r="C223" s="45">
        <v>706</v>
      </c>
      <c r="D223" s="44" t="s">
        <v>454</v>
      </c>
      <c r="E223" s="47"/>
      <c r="F223" s="47"/>
      <c r="G223" s="47"/>
      <c r="H223" s="47"/>
      <c r="I223" s="47"/>
      <c r="J223" s="47"/>
      <c r="K223" s="47"/>
      <c r="L223" s="47"/>
      <c r="M223" s="7"/>
    </row>
    <row r="224" spans="1:24" ht="18.95" hidden="1" customHeight="1" x14ac:dyDescent="0.15">
      <c r="A224" s="43" t="s">
        <v>455</v>
      </c>
      <c r="B224" s="44" t="s">
        <v>456</v>
      </c>
      <c r="C224" s="45">
        <v>1</v>
      </c>
      <c r="D224" s="44" t="s">
        <v>457</v>
      </c>
      <c r="E224" s="47"/>
      <c r="F224" s="47"/>
      <c r="G224" s="47"/>
      <c r="H224" s="47"/>
      <c r="I224" s="47"/>
      <c r="J224" s="47"/>
      <c r="K224" s="47"/>
      <c r="L224" s="47"/>
      <c r="M224" s="7"/>
    </row>
    <row r="225" spans="1:13" ht="18.95" hidden="1" customHeight="1" x14ac:dyDescent="0.15">
      <c r="A225" s="43" t="s">
        <v>274</v>
      </c>
      <c r="B225" s="44" t="s">
        <v>372</v>
      </c>
      <c r="C225" s="45">
        <v>1</v>
      </c>
      <c r="D225" s="44" t="s">
        <v>300</v>
      </c>
      <c r="E225" s="47"/>
      <c r="F225" s="47"/>
      <c r="G225" s="47"/>
      <c r="H225" s="47"/>
      <c r="I225" s="47"/>
      <c r="J225" s="47"/>
      <c r="K225" s="47"/>
      <c r="L225" s="47"/>
      <c r="M225" s="7"/>
    </row>
    <row r="226" spans="1:13" ht="18.95" hidden="1" customHeight="1" x14ac:dyDescent="0.15">
      <c r="A226" s="43" t="s">
        <v>372</v>
      </c>
      <c r="B226" s="44" t="s">
        <v>372</v>
      </c>
      <c r="C226" s="48"/>
      <c r="D226" s="44" t="s">
        <v>372</v>
      </c>
      <c r="E226" s="46"/>
      <c r="F226" s="47"/>
      <c r="G226" s="46"/>
      <c r="H226" s="47"/>
      <c r="I226" s="46"/>
      <c r="J226" s="47"/>
      <c r="K226" s="47"/>
      <c r="L226" s="47"/>
      <c r="M226" s="7"/>
    </row>
    <row r="227" spans="1:13" ht="18.95" hidden="1" customHeight="1" x14ac:dyDescent="0.15">
      <c r="A227" s="43" t="s">
        <v>372</v>
      </c>
      <c r="B227" s="44" t="s">
        <v>372</v>
      </c>
      <c r="C227" s="48"/>
      <c r="D227" s="44" t="s">
        <v>372</v>
      </c>
      <c r="E227" s="46"/>
      <c r="F227" s="47"/>
      <c r="G227" s="46"/>
      <c r="H227" s="47"/>
      <c r="I227" s="46"/>
      <c r="J227" s="47"/>
      <c r="K227" s="47"/>
      <c r="L227" s="47"/>
      <c r="M227" s="7"/>
    </row>
  </sheetData>
  <mergeCells count="9">
    <mergeCell ref="I2:J2"/>
    <mergeCell ref="K2:L2"/>
    <mergeCell ref="M2:M3"/>
    <mergeCell ref="A2:A3"/>
    <mergeCell ref="B2:B3"/>
    <mergeCell ref="C2:C3"/>
    <mergeCell ref="D2:D3"/>
    <mergeCell ref="E2:F2"/>
    <mergeCell ref="G2:H2"/>
  </mergeCells>
  <phoneticPr fontId="3" type="noConversion"/>
  <printOptions horizontalCentered="1"/>
  <pageMargins left="0.19685039370078741" right="0.19685039370078741" top="0.59055118110236227" bottom="0.39370078740157483" header="0.51181102362204722" footer="0.31496062992125984"/>
  <pageSetup paperSize="9" orientation="landscape" r:id="rId1"/>
  <headerFooter alignWithMargins="0">
    <oddHeader>&amp;RPage : &amp;P/&amp;N</oddHeader>
  </headerFooter>
  <rowBreaks count="1" manualBreakCount="1">
    <brk id="38" max="5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 지정된 범위</vt:lpstr>
      </vt:variant>
      <vt:variant>
        <vt:i4>3</vt:i4>
      </vt:variant>
    </vt:vector>
  </HeadingPairs>
  <TitlesOfParts>
    <vt:vector size="6" baseType="lpstr">
      <vt:lpstr>갑지</vt:lpstr>
      <vt:lpstr>공사원가계산서 (가로)</vt:lpstr>
      <vt:lpstr>내역서</vt:lpstr>
      <vt:lpstr>'공사원가계산서 (가로)'!Print_Area</vt:lpstr>
      <vt:lpstr>내역서!Print_Area</vt:lpstr>
      <vt:lpstr>내역서!Print_Titles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최선보</dc:creator>
  <cp:lastModifiedBy>선보 최</cp:lastModifiedBy>
  <cp:lastPrinted>2026-09-07T02:01:08Z</cp:lastPrinted>
  <dcterms:created xsi:type="dcterms:W3CDTF">2026-09-07T12:20:59Z</dcterms:created>
  <dcterms:modified xsi:type="dcterms:W3CDTF">2026-09-14T06:33:22Z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Jub2RlMSI6eyJkc2QiOiIwMTAwMDAwMDAwMDAyMTIyIiwibG9nVGltZSI6IjIwMjYtMDktMTRUMDA6NDE6NTNaIiwicElEIjoiMiIsInRyYWNlSWQiOiJEQ0E5OTYyQTRGNDkyNTcwQTE2OTkzODdFOUE3NzBGRiIsInVzZXJDb2RlIjoibmlja2tkMTEifSwibm9kZTIiOnsiZHNkIjoiMDEwMDAwMDAwMDAwMjEyMiIsImxvZ1RpbWUiOiIyMDI2LTA5LTE0VDAwOjQxOjUzWiIsInBJRCI6IjIiLCJ0cmFjZUlkIjoiRENBOTk2MkE0RjQ5MjU3MEExNjk5Mzg3RTlBNzcwRkYiLCJ1c2VyQ29kZSI6Im5pY2trZDExIn0sIm5vZGUzIjp7ImRzZCI6IjAwMDAwMDAwMDAwMDAwMDAiLCJsb2dUaW1lIjoiMjAyNi0wOS0xNFQwMDo0NzoxMloiLCJwSUQiOjIwNDgsInRyYWNlSWQiOiJERDI3MkM5MDUxMzE0MkI3ODUyQkQyQ0FCNTAyMEM5MSIsInVzZXJDb2RlIjoibmlja2tkMTEifSwibm9kZTQiOnsiZHNkIjoiMDEwMDAwMDAwMDAwMjEyMiIsImxvZ1RpbWUiOiIyMDI2LTA5LTE3VDA0OjEwOjM0WiIsInBJRCI6MjA0OCwidHJhY2VJZCI6IkVDNzEwOUIwNjUzMkY2RDRFNDdBQUEzMDUwNTNENDEwIiwidXNlckNvZGUiOiJTVU5OWURBWVMzMiJ9LCJub2RlNSI6eyJkc2QiOiIwMDAwMDAwMDAwMDAwMDAwIiwibG9nVGltZSI6IjIwMjYtMDktMTdUMDQ6MTE6NDVaIiwicElEIjoyMDQ4LCJ0cmFjZUlkIjoiRUZEQTZEQkNEQ0I4NEEyMjgyNTFFM0RBQkM2RjcxMDUiLCJ1c2VyQ29kZSI6IlNVTk5ZREFZUzMyIn0sIm5vZGVDb3VudCI6NH0=</vt:lpwstr>
  </property>
  <property fmtid="{D5CDD505-2E9C-101B-9397-08002B2CF9AE}" name="OpenDocument" pid="5">
    <vt:lpwstr>False</vt:lpwstr>
  </property>
</Properties>
</file>