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민석\2.송배수관\2026\사평대로(공사)\3.시행\"/>
    </mc:Choice>
  </mc:AlternateContent>
  <xr:revisionPtr revIDLastSave="0" documentId="13_ncr:1_{C6F9C17E-5878-4DF4-9CB8-43F4C987DAAD}" xr6:coauthVersionLast="47" xr6:coauthVersionMax="47" xr10:uidLastSave="{00000000-0000-0000-0000-000000000000}"/>
  <bookViews>
    <workbookView xWindow="28680" yWindow="-120" windowWidth="29040" windowHeight="15720" tabRatio="785" xr2:uid="{00000000-000D-0000-FFFF-FFFF00000000}"/>
  </bookViews>
  <sheets>
    <sheet name="갑지" sheetId="19" r:id="rId1"/>
    <sheet name="공사원가계산서" sheetId="20" r:id="rId2"/>
    <sheet name="총괄설계내역서" sheetId="21" r:id="rId3"/>
    <sheet name="공종별집계표" sheetId="15" r:id="rId4"/>
    <sheet name="내역서" sheetId="14" r:id="rId5"/>
  </sheets>
  <externalReferences>
    <externalReference r:id="rId6"/>
  </externalReferences>
  <definedNames>
    <definedName name="_xlnm.Print_Area" localSheetId="1">공사원가계산서!$A:$F</definedName>
    <definedName name="_xlnm.Print_Area" localSheetId="2">총괄설계내역서!$A:$G</definedName>
    <definedName name="_xlnm.Print_Titles" localSheetId="1">공사원가계산서!$1:$4</definedName>
    <definedName name="_xlnm.Print_Titles" localSheetId="3">공종별집계표!$1:$3</definedName>
    <definedName name="_xlnm.Print_Titles" localSheetId="4">내역서!$1:$4</definedName>
    <definedName name="_xlnm.Print_Titles" localSheetId="2">총괄설계내역서!$1:$3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21" l="1"/>
  <c r="G4" i="15"/>
  <c r="H4" i="15"/>
  <c r="I41" i="21"/>
  <c r="O41" i="21"/>
  <c r="D34" i="20"/>
  <c r="E41" i="21"/>
  <c r="E39" i="21"/>
  <c r="E34" i="21"/>
  <c r="E30" i="21"/>
  <c r="F24" i="20" s="1"/>
  <c r="E29" i="21"/>
  <c r="F23" i="20" s="1"/>
  <c r="E28" i="21"/>
  <c r="E27" i="21"/>
  <c r="E26" i="21"/>
  <c r="F20" i="20" s="1"/>
  <c r="E24" i="21"/>
  <c r="F18" i="20" s="1"/>
  <c r="E23" i="21"/>
  <c r="E22" i="21"/>
  <c r="E21" i="21"/>
  <c r="E20" i="21"/>
  <c r="F14" i="20" s="1"/>
  <c r="E19" i="21"/>
  <c r="E18" i="21"/>
  <c r="Q3" i="21"/>
  <c r="H2" i="21"/>
  <c r="H23" i="20" s="1"/>
  <c r="F32" i="20"/>
  <c r="F29" i="20"/>
  <c r="F28" i="20"/>
  <c r="F22" i="20"/>
  <c r="F21" i="20"/>
  <c r="F19" i="20"/>
  <c r="F17" i="20"/>
  <c r="F16" i="20"/>
  <c r="F15" i="20"/>
  <c r="F13" i="20"/>
  <c r="F10" i="20"/>
  <c r="H4" i="20"/>
  <c r="G2" i="20"/>
  <c r="E15" i="19"/>
  <c r="I71" i="15"/>
  <c r="H71" i="15"/>
  <c r="G71" i="15"/>
  <c r="I70" i="15"/>
  <c r="H70" i="15"/>
  <c r="I69" i="15"/>
  <c r="H69" i="15"/>
  <c r="I68" i="15"/>
  <c r="H68" i="15"/>
  <c r="I67" i="15"/>
  <c r="H67" i="15"/>
  <c r="I62" i="15"/>
  <c r="H62" i="15"/>
  <c r="J62" i="15" s="1"/>
  <c r="G62" i="15"/>
  <c r="H61" i="15"/>
  <c r="H60" i="15"/>
  <c r="H59" i="15"/>
  <c r="G59" i="15"/>
  <c r="H58" i="15"/>
  <c r="G58" i="15"/>
  <c r="H57" i="15"/>
  <c r="G57" i="15"/>
  <c r="H56" i="15"/>
  <c r="F13" i="21" s="1"/>
  <c r="I55" i="15"/>
  <c r="H55" i="15"/>
  <c r="G55" i="15"/>
  <c r="I54" i="15"/>
  <c r="H54" i="15"/>
  <c r="I53" i="15"/>
  <c r="H53" i="15"/>
  <c r="G53" i="15"/>
  <c r="I52" i="15"/>
  <c r="H52" i="15"/>
  <c r="I51" i="15"/>
  <c r="H51" i="15"/>
  <c r="I50" i="15"/>
  <c r="H50" i="15"/>
  <c r="G50" i="15"/>
  <c r="I49" i="15"/>
  <c r="G12" i="21" s="1"/>
  <c r="H46" i="15"/>
  <c r="G46" i="15"/>
  <c r="I45" i="15"/>
  <c r="H45" i="15"/>
  <c r="H44" i="15"/>
  <c r="I41" i="15"/>
  <c r="H41" i="15"/>
  <c r="I37" i="15"/>
  <c r="I36" i="15"/>
  <c r="H36" i="15"/>
  <c r="I26" i="15"/>
  <c r="H26" i="15"/>
  <c r="G26" i="15"/>
  <c r="J26" i="15" s="1"/>
  <c r="H25" i="15"/>
  <c r="G25" i="15"/>
  <c r="H24" i="15"/>
  <c r="J50" i="15" l="1"/>
  <c r="J55" i="15"/>
  <c r="J71" i="15"/>
  <c r="J53" i="15"/>
  <c r="H15" i="20"/>
  <c r="H28" i="20"/>
  <c r="H18" i="20"/>
  <c r="H33" i="20"/>
  <c r="H34" i="20"/>
  <c r="H21" i="20"/>
  <c r="H12" i="20"/>
  <c r="H24" i="20"/>
  <c r="I14" i="19"/>
  <c r="E14" i="19" s="1"/>
  <c r="H31" i="20"/>
  <c r="H35" i="20"/>
  <c r="H32" i="20"/>
  <c r="H9" i="20"/>
  <c r="H25" i="20"/>
  <c r="H13" i="20"/>
  <c r="H16" i="20"/>
  <c r="H19" i="20"/>
  <c r="H22" i="20"/>
  <c r="H29" i="20"/>
  <c r="H26" i="20"/>
  <c r="H10" i="20"/>
  <c r="H30" i="20"/>
  <c r="H5" i="20"/>
  <c r="H14" i="20"/>
  <c r="H17" i="20"/>
  <c r="H20" i="20"/>
  <c r="I24" i="15"/>
  <c r="G6" i="15"/>
  <c r="H7" i="15"/>
  <c r="H8" i="15"/>
  <c r="I25" i="15"/>
  <c r="J25" i="15" s="1"/>
  <c r="I7" i="15"/>
  <c r="I42" i="15"/>
  <c r="H49" i="15"/>
  <c r="F12" i="21" s="1"/>
  <c r="H15" i="15"/>
  <c r="H42" i="15"/>
  <c r="H72" i="15"/>
  <c r="F16" i="21" s="1"/>
  <c r="I15" i="15"/>
  <c r="Q14" i="21" l="1"/>
  <c r="Q9" i="21"/>
  <c r="Q7" i="21"/>
  <c r="Q16" i="21"/>
  <c r="Q4" i="21"/>
  <c r="Q11" i="21"/>
  <c r="Q6" i="21"/>
  <c r="Q13" i="21"/>
  <c r="Q8" i="21"/>
  <c r="Q15" i="21"/>
  <c r="Q10" i="21"/>
  <c r="Q17" i="21"/>
  <c r="Q5" i="21"/>
  <c r="Q12" i="21"/>
  <c r="I47" i="15"/>
  <c r="H47" i="15"/>
  <c r="H66" i="15"/>
  <c r="F15" i="21" s="1"/>
  <c r="G54" i="15"/>
  <c r="J54" i="15" s="1"/>
  <c r="G7" i="15"/>
  <c r="J7" i="15" s="1"/>
  <c r="I57" i="15"/>
  <c r="J57" i="15" s="1"/>
  <c r="G67" i="15"/>
  <c r="J67" i="15" s="1"/>
  <c r="G41" i="15"/>
  <c r="J41" i="15" s="1"/>
  <c r="G8" i="15"/>
  <c r="H65" i="15"/>
  <c r="G61" i="15"/>
  <c r="I40" i="15"/>
  <c r="G24" i="15"/>
  <c r="J24" i="15" s="1"/>
  <c r="I6" i="15"/>
  <c r="G52" i="15"/>
  <c r="J52" i="15" s="1"/>
  <c r="G68" i="15"/>
  <c r="J68" i="15" s="1"/>
  <c r="I8" i="15"/>
  <c r="I38" i="15"/>
  <c r="G49" i="15"/>
  <c r="G51" i="15"/>
  <c r="J51" i="15" s="1"/>
  <c r="I66" i="15"/>
  <c r="G15" i="21" s="1"/>
  <c r="G69" i="15"/>
  <c r="J69" i="15" s="1"/>
  <c r="G36" i="15"/>
  <c r="J36" i="15" s="1"/>
  <c r="I39" i="15"/>
  <c r="G70" i="15"/>
  <c r="J70" i="15" s="1"/>
  <c r="I46" i="15"/>
  <c r="J46" i="15" s="1"/>
  <c r="G60" i="15"/>
  <c r="I35" i="15"/>
  <c r="G56" i="15"/>
  <c r="E13" i="21" s="1"/>
  <c r="J49" i="15" l="1"/>
  <c r="E12" i="21"/>
  <c r="D12" i="21" s="1"/>
  <c r="I34" i="15"/>
  <c r="G9" i="21" s="1"/>
  <c r="I44" i="15"/>
  <c r="I29" i="15"/>
  <c r="I32" i="15"/>
  <c r="I5" i="15"/>
  <c r="G5" i="21" s="1"/>
  <c r="I11" i="15"/>
  <c r="G66" i="15"/>
  <c r="J8" i="15"/>
  <c r="I22" i="15"/>
  <c r="H43" i="15"/>
  <c r="F10" i="21" s="1"/>
  <c r="I60" i="15"/>
  <c r="J60" i="15" s="1"/>
  <c r="G5" i="15"/>
  <c r="E5" i="21" s="1"/>
  <c r="I20" i="15"/>
  <c r="I59" i="15"/>
  <c r="J59" i="15" s="1"/>
  <c r="I58" i="15"/>
  <c r="J58" i="15" s="1"/>
  <c r="I12" i="15"/>
  <c r="I13" i="15"/>
  <c r="I10" i="15"/>
  <c r="H38" i="15"/>
  <c r="J66" i="15" l="1"/>
  <c r="E15" i="21"/>
  <c r="D15" i="21" s="1"/>
  <c r="D26" i="20" s="1"/>
  <c r="I43" i="15"/>
  <c r="G10" i="21" s="1"/>
  <c r="I31" i="15"/>
  <c r="I28" i="15"/>
  <c r="I33" i="15"/>
  <c r="I16" i="15"/>
  <c r="I30" i="15"/>
  <c r="I17" i="15"/>
  <c r="I61" i="15"/>
  <c r="J61" i="15" s="1"/>
  <c r="I19" i="15"/>
  <c r="G7" i="21" s="1"/>
  <c r="I21" i="15"/>
  <c r="H21" i="15" l="1"/>
  <c r="H40" i="15"/>
  <c r="H64" i="15"/>
  <c r="I27" i="15"/>
  <c r="I14" i="15"/>
  <c r="I56" i="15"/>
  <c r="H13" i="15"/>
  <c r="G45" i="15"/>
  <c r="J45" i="15" s="1"/>
  <c r="G65" i="15"/>
  <c r="H37" i="15"/>
  <c r="J56" i="15" l="1"/>
  <c r="G13" i="21"/>
  <c r="D13" i="21" s="1"/>
  <c r="G29" i="15"/>
  <c r="I23" i="15"/>
  <c r="G8" i="21" s="1"/>
  <c r="G72" i="15"/>
  <c r="E16" i="21" s="1"/>
  <c r="G44" i="15"/>
  <c r="J44" i="15" s="1"/>
  <c r="G42" i="15"/>
  <c r="J42" i="15" s="1"/>
  <c r="H20" i="15"/>
  <c r="G32" i="15"/>
  <c r="H63" i="15"/>
  <c r="F14" i="21" s="1"/>
  <c r="I72" i="15" l="1"/>
  <c r="G16" i="21" s="1"/>
  <c r="D16" i="21" s="1"/>
  <c r="D30" i="20" s="1"/>
  <c r="H32" i="15"/>
  <c r="J32" i="15" s="1"/>
  <c r="G15" i="15"/>
  <c r="J15" i="15" s="1"/>
  <c r="H29" i="15"/>
  <c r="J29" i="15" s="1"/>
  <c r="G43" i="15"/>
  <c r="H18" i="15"/>
  <c r="G47" i="15"/>
  <c r="J47" i="15" s="1"/>
  <c r="L37" i="21" l="1"/>
  <c r="J37" i="21"/>
  <c r="J72" i="15"/>
  <c r="J43" i="15"/>
  <c r="E10" i="21"/>
  <c r="D10" i="21" s="1"/>
  <c r="H22" i="15"/>
  <c r="I18" i="15"/>
  <c r="H30" i="15"/>
  <c r="G37" i="15"/>
  <c r="J37" i="15" s="1"/>
  <c r="H6" i="15"/>
  <c r="J6" i="15" s="1"/>
  <c r="H17" i="15"/>
  <c r="H39" i="15"/>
  <c r="H33" i="15"/>
  <c r="H16" i="15"/>
  <c r="H5" i="15" l="1"/>
  <c r="H14" i="15"/>
  <c r="I9" i="15"/>
  <c r="G6" i="21" s="1"/>
  <c r="I65" i="15"/>
  <c r="J65" i="15" s="1"/>
  <c r="G11" i="15"/>
  <c r="H19" i="15"/>
  <c r="F7" i="21" s="1"/>
  <c r="H31" i="15"/>
  <c r="H35" i="15"/>
  <c r="H28" i="15"/>
  <c r="J5" i="15" l="1"/>
  <c r="F5" i="21"/>
  <c r="D5" i="21" s="1"/>
  <c r="H34" i="15"/>
  <c r="F9" i="21" s="1"/>
  <c r="H27" i="15"/>
  <c r="G12" i="15"/>
  <c r="G40" i="15"/>
  <c r="J40" i="15" s="1"/>
  <c r="H48" i="15" l="1"/>
  <c r="F11" i="21" s="1"/>
  <c r="H23" i="15"/>
  <c r="F8" i="21" s="1"/>
  <c r="G38" i="15" l="1"/>
  <c r="J38" i="15" s="1"/>
  <c r="G39" i="15"/>
  <c r="J39" i="15" s="1"/>
  <c r="H12" i="15"/>
  <c r="J12" i="15" s="1"/>
  <c r="H11" i="15"/>
  <c r="J11" i="15" s="1"/>
  <c r="G13" i="15" l="1"/>
  <c r="J13" i="15" s="1"/>
  <c r="H10" i="15"/>
  <c r="G22" i="15"/>
  <c r="J22" i="15" s="1"/>
  <c r="G35" i="15"/>
  <c r="J35" i="15" s="1"/>
  <c r="G64" i="15"/>
  <c r="G17" i="15" l="1"/>
  <c r="J17" i="15" s="1"/>
  <c r="G63" i="15"/>
  <c r="E14" i="21" s="1"/>
  <c r="G16" i="15"/>
  <c r="J16" i="15" s="1"/>
  <c r="G33" i="15"/>
  <c r="J33" i="15" s="1"/>
  <c r="H9" i="15"/>
  <c r="F6" i="21" s="1"/>
  <c r="F17" i="21" s="1"/>
  <c r="G10" i="15"/>
  <c r="J10" i="15" s="1"/>
  <c r="G30" i="15"/>
  <c r="J30" i="15" s="1"/>
  <c r="G34" i="15"/>
  <c r="D9" i="20" l="1"/>
  <c r="J24" i="21"/>
  <c r="D24" i="21"/>
  <c r="D18" i="20" s="1"/>
  <c r="J21" i="21"/>
  <c r="D23" i="21"/>
  <c r="D17" i="20" s="1"/>
  <c r="D18" i="21"/>
  <c r="D10" i="20" s="1"/>
  <c r="D21" i="21"/>
  <c r="J23" i="21"/>
  <c r="D23" i="20"/>
  <c r="D20" i="21"/>
  <c r="D14" i="20" s="1"/>
  <c r="J34" i="15"/>
  <c r="E9" i="21"/>
  <c r="D9" i="21" s="1"/>
  <c r="G14" i="15"/>
  <c r="J14" i="15" s="1"/>
  <c r="I48" i="15"/>
  <c r="G11" i="21" s="1"/>
  <c r="G17" i="21" s="1"/>
  <c r="D12" i="20" s="1"/>
  <c r="D24" i="20" l="1"/>
  <c r="D15" i="20"/>
  <c r="J22" i="21"/>
  <c r="D22" i="21"/>
  <c r="D16" i="20" s="1"/>
  <c r="D11" i="20"/>
  <c r="D19" i="21"/>
  <c r="D13" i="20" s="1"/>
  <c r="I4" i="15"/>
  <c r="G21" i="15"/>
  <c r="J21" i="15" s="1"/>
  <c r="G48" i="15"/>
  <c r="G20" i="15"/>
  <c r="J20" i="15" s="1"/>
  <c r="J48" i="15" l="1"/>
  <c r="E11" i="21"/>
  <c r="G19" i="15"/>
  <c r="D11" i="21" l="1"/>
  <c r="J19" i="15"/>
  <c r="E7" i="21"/>
  <c r="D7" i="21" s="1"/>
  <c r="I64" i="15"/>
  <c r="J64" i="15" s="1"/>
  <c r="I63" i="15" l="1"/>
  <c r="J63" i="15" l="1"/>
  <c r="G14" i="21"/>
  <c r="D14" i="21" s="1"/>
  <c r="D25" i="20" s="1"/>
  <c r="G28" i="15"/>
  <c r="J28" i="15" s="1"/>
  <c r="G31" i="15"/>
  <c r="J31" i="15" s="1"/>
  <c r="G27" i="15" l="1"/>
  <c r="J27" i="15" s="1"/>
  <c r="G23" i="15" l="1"/>
  <c r="J23" i="15" l="1"/>
  <c r="E8" i="21"/>
  <c r="D8" i="21" s="1"/>
  <c r="G18" i="15" l="1"/>
  <c r="J18" i="15" s="1"/>
  <c r="G9" i="15" l="1"/>
  <c r="J9" i="15" l="1"/>
  <c r="E6" i="21"/>
  <c r="J4" i="15"/>
  <c r="D6" i="21" l="1"/>
  <c r="D17" i="21" s="1"/>
  <c r="E17" i="21"/>
  <c r="D5" i="20" l="1"/>
  <c r="D20" i="20"/>
  <c r="J25" i="21"/>
  <c r="D19" i="20"/>
  <c r="D22" i="20"/>
  <c r="D21" i="20"/>
  <c r="D28" i="20" l="1"/>
  <c r="D27" i="20"/>
  <c r="D8" i="20"/>
  <c r="D29" i="20" l="1"/>
  <c r="J35" i="21"/>
  <c r="L35" i="21"/>
  <c r="L36" i="21" s="1"/>
  <c r="L38" i="21" s="1"/>
  <c r="D31" i="20" l="1"/>
  <c r="D32" i="20"/>
  <c r="J36" i="21"/>
  <c r="E36" i="21" s="1"/>
  <c r="J38" i="21"/>
  <c r="I12" i="19" l="1"/>
  <c r="E12" i="19" s="1"/>
  <c r="I11" i="19"/>
  <c r="E11" i="19" l="1"/>
  <c r="I13" i="19"/>
  <c r="D33" i="20"/>
  <c r="D35" i="20"/>
  <c r="I10" i="19" l="1"/>
  <c r="E10" i="19" s="1"/>
  <c r="E1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4" authorId="0" shapeId="0" xr:uid="{DFCC64A5-9111-475C-A0A5-9F1B99F8E203}">
      <text>
        <r>
          <rPr>
            <sz val="9"/>
            <color theme="1"/>
            <rFont val="굴림체"/>
            <family val="3"/>
            <charset val="129"/>
          </rPr>
          <t>해당 위치로 이동은 아래의 HyperLink(→) 셀을 클릭하세요!!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DEF7D20D-74B5-4B18-ABC6-C85EE611FF97}">
      <text>
        <r>
          <rPr>
            <sz val="9"/>
            <color theme="1"/>
            <rFont val="굴림체"/>
            <family val="3"/>
            <charset val="129"/>
          </rPr>
          <t>주의) 현재행 아래 내용을 수정 또는 삭제하지 마십시요.</t>
        </r>
      </text>
    </comment>
    <comment ref="Q3" authorId="0" shapeId="0" xr:uid="{BBD9192D-DB3E-4CC3-BFC7-2B639A9C8B2C}">
      <text>
        <r>
          <rPr>
            <sz val="9"/>
            <color theme="1"/>
            <rFont val="굴림체"/>
            <family val="3"/>
            <charset val="129"/>
          </rPr>
          <t>해당 위치로 이동은 아래의 HyperLink(→) 셀을 클릭하세요!!</t>
        </r>
      </text>
    </comment>
    <comment ref="I36" authorId="0" shapeId="0" xr:uid="{A5DB499F-249D-4920-9AE1-7A9646097AB8}">
      <text>
        <r>
          <rPr>
            <sz val="9"/>
            <color theme="1"/>
            <rFont val="굴림체"/>
            <family val="3"/>
            <charset val="129"/>
          </rPr>
          <t>이윤보정액 : 총공사비 금액이 다를경우 임의조정(±α) 하십시요</t>
        </r>
      </text>
    </comment>
    <comment ref="I39" authorId="0" shapeId="0" xr:uid="{CD89E2DF-594B-4B21-A3CA-9112A92DEFC6}">
      <text>
        <r>
          <rPr>
            <sz val="9"/>
            <color theme="1"/>
            <rFont val="굴림체"/>
            <family val="3"/>
            <charset val="129"/>
          </rPr>
          <t>부가세보정 : 총공사비 금액에 1원 차이 발생할 경우 부가세 조정(+1) 하십시요</t>
        </r>
      </text>
    </comment>
    <comment ref="I41" authorId="0" shapeId="0" xr:uid="{898F3D30-2983-4F01-8425-A9E57585E165}">
      <text>
        <r>
          <rPr>
            <sz val="9"/>
            <color theme="1"/>
            <rFont val="굴림체"/>
            <family val="3"/>
            <charset val="129"/>
          </rPr>
          <t>관급자재대(도급자설치) : 원자재대 금액을 입력하세요.</t>
        </r>
      </text>
    </comment>
    <comment ref="O41" authorId="0" shapeId="0" xr:uid="{6EA73E7A-720B-4D3E-8C6A-D4B775C4CE49}">
      <text>
        <r>
          <rPr>
            <sz val="9"/>
            <color theme="1"/>
            <rFont val="굴림체"/>
            <family val="3"/>
            <charset val="129"/>
          </rPr>
          <t>조달수수료</t>
        </r>
      </text>
    </comment>
  </commentList>
</comments>
</file>

<file path=xl/sharedStrings.xml><?xml version="1.0" encoding="utf-8"?>
<sst xmlns="http://schemas.openxmlformats.org/spreadsheetml/2006/main" count="3278" uniqueCount="1005">
  <si>
    <t>규격</t>
  </si>
  <si>
    <t>단위</t>
  </si>
  <si>
    <t>비고</t>
  </si>
  <si>
    <t>품명</t>
    <phoneticPr fontId="2" type="noConversion"/>
  </si>
  <si>
    <t>수량</t>
    <phoneticPr fontId="2" type="noConversion"/>
  </si>
  <si>
    <t>재료비</t>
    <phoneticPr fontId="2" type="noConversion"/>
  </si>
  <si>
    <t>노무비</t>
    <phoneticPr fontId="2" type="noConversion"/>
  </si>
  <si>
    <t>경비</t>
    <phoneticPr fontId="2" type="noConversion"/>
  </si>
  <si>
    <t>합계</t>
    <phoneticPr fontId="2" type="noConversion"/>
  </si>
  <si>
    <t>단가</t>
    <phoneticPr fontId="2" type="noConversion"/>
  </si>
  <si>
    <t>금액</t>
    <phoneticPr fontId="2" type="noConversion"/>
  </si>
  <si>
    <t>공종명</t>
    <phoneticPr fontId="2" type="noConversion"/>
  </si>
  <si>
    <t>자재구분</t>
    <phoneticPr fontId="2" type="noConversion"/>
  </si>
  <si>
    <t>세부공종구분</t>
    <phoneticPr fontId="2" type="noConversion"/>
  </si>
  <si>
    <t>내 역 서</t>
    <phoneticPr fontId="2" type="noConversion"/>
  </si>
  <si>
    <t>공종코드</t>
    <phoneticPr fontId="2" type="noConversion"/>
  </si>
  <si>
    <t>공 종 별 집 계 표</t>
    <phoneticPr fontId="2" type="noConversion"/>
  </si>
  <si>
    <t>계산제외</t>
    <phoneticPr fontId="2" type="noConversion"/>
  </si>
  <si>
    <t>내역번호</t>
    <phoneticPr fontId="2" type="noConversion"/>
  </si>
  <si>
    <t>계산제외</t>
    <phoneticPr fontId="2" type="noConversion"/>
  </si>
  <si>
    <t>내역번호</t>
    <phoneticPr fontId="2" type="noConversion"/>
  </si>
  <si>
    <t>공종/세부공종코드</t>
    <phoneticPr fontId="2" type="noConversion"/>
  </si>
  <si>
    <t>자원구분</t>
    <phoneticPr fontId="2" type="noConversion"/>
  </si>
  <si>
    <t>물량변경
허용여부</t>
    <phoneticPr fontId="2" type="noConversion"/>
  </si>
  <si>
    <t>부계약자공종</t>
    <phoneticPr fontId="2" type="noConversion"/>
  </si>
  <si>
    <t>공사손해보험 수량</t>
    <phoneticPr fontId="2" type="noConversion"/>
  </si>
  <si>
    <t>업종코드</t>
    <phoneticPr fontId="2" type="noConversion"/>
  </si>
  <si>
    <t>관급여부</t>
    <phoneticPr fontId="2" type="noConversion"/>
  </si>
  <si>
    <t>적용요율</t>
    <phoneticPr fontId="2" type="noConversion"/>
  </si>
  <si>
    <t>계산여부</t>
    <phoneticPr fontId="2" type="noConversion"/>
  </si>
  <si>
    <t>전문업종</t>
    <phoneticPr fontId="2" type="noConversion"/>
  </si>
  <si>
    <t>20260900018_사평대로장기사용송배수관정비공사(수정2)_1801667540</t>
  </si>
  <si>
    <t>01</t>
  </si>
  <si>
    <t>■</t>
  </si>
  <si>
    <t>순공사비</t>
  </si>
  <si>
    <t>0101</t>
  </si>
  <si>
    <t xml:space="preserve">  1.</t>
  </si>
  <si>
    <t>토공</t>
  </si>
  <si>
    <t>010101</t>
  </si>
  <si>
    <t xml:space="preserve">  1.1</t>
  </si>
  <si>
    <t>010102</t>
  </si>
  <si>
    <t xml:space="preserve">  1.2</t>
  </si>
  <si>
    <t>토사운반</t>
  </si>
  <si>
    <t>010103</t>
  </si>
  <si>
    <t xml:space="preserve">   1.3</t>
  </si>
  <si>
    <t>폐기물</t>
  </si>
  <si>
    <t>0102</t>
  </si>
  <si>
    <t xml:space="preserve">  2.</t>
  </si>
  <si>
    <t>관로공</t>
  </si>
  <si>
    <t>010201</t>
  </si>
  <si>
    <t xml:space="preserve">  2.1</t>
  </si>
  <si>
    <t>강관</t>
  </si>
  <si>
    <t>01020101</t>
  </si>
  <si>
    <t xml:space="preserve">   1)</t>
  </si>
  <si>
    <t>강관직관</t>
  </si>
  <si>
    <t>01020102</t>
  </si>
  <si>
    <t xml:space="preserve">   2)</t>
  </si>
  <si>
    <t>강관이형관</t>
  </si>
  <si>
    <t>01020103</t>
  </si>
  <si>
    <t xml:space="preserve">   3)</t>
  </si>
  <si>
    <t>밸브부설</t>
  </si>
  <si>
    <t>010202</t>
  </si>
  <si>
    <t xml:space="preserve">  2.2</t>
  </si>
  <si>
    <t>주철관</t>
  </si>
  <si>
    <t>01020201</t>
  </si>
  <si>
    <t>배수관</t>
  </si>
  <si>
    <t>01020202</t>
  </si>
  <si>
    <t>주철관절단</t>
  </si>
  <si>
    <t>01020203</t>
  </si>
  <si>
    <t>제수밸브부설및접합</t>
  </si>
  <si>
    <t>010203</t>
  </si>
  <si>
    <t xml:space="preserve">  2.3</t>
  </si>
  <si>
    <t>부단수차단</t>
  </si>
  <si>
    <t>0103</t>
  </si>
  <si>
    <t xml:space="preserve">  3.</t>
  </si>
  <si>
    <t>구조물공</t>
  </si>
  <si>
    <t>010301</t>
  </si>
  <si>
    <t xml:space="preserve">  3.1</t>
  </si>
  <si>
    <t>제수밸브실</t>
  </si>
  <si>
    <t>010302</t>
  </si>
  <si>
    <t xml:space="preserve">  3.2</t>
  </si>
  <si>
    <t>공기밸브실</t>
  </si>
  <si>
    <t>010303</t>
  </si>
  <si>
    <t xml:space="preserve">  3.3</t>
  </si>
  <si>
    <t>원형밸브실</t>
  </si>
  <si>
    <t>0104</t>
  </si>
  <si>
    <t xml:space="preserve"> 4.</t>
  </si>
  <si>
    <t>가시설공</t>
  </si>
  <si>
    <t>010401</t>
  </si>
  <si>
    <t xml:space="preserve">   4.1</t>
  </si>
  <si>
    <t>관로가시설</t>
  </si>
  <si>
    <t>010402</t>
  </si>
  <si>
    <t xml:space="preserve">  4.2</t>
  </si>
  <si>
    <t>사각밸브가시설</t>
  </si>
  <si>
    <t>010403</t>
  </si>
  <si>
    <t xml:space="preserve">  4.3</t>
  </si>
  <si>
    <t>부단수차단가시설</t>
  </si>
  <si>
    <t>010404</t>
  </si>
  <si>
    <t xml:space="preserve">  4.4</t>
  </si>
  <si>
    <t>추진1 가시설</t>
  </si>
  <si>
    <t>01040401</t>
  </si>
  <si>
    <t xml:space="preserve">    1)</t>
  </si>
  <si>
    <t>추진기지1 H-Pile+토류벽</t>
  </si>
  <si>
    <t>01040402</t>
  </si>
  <si>
    <t xml:space="preserve">    2)</t>
  </si>
  <si>
    <t>추진기지1복공</t>
  </si>
  <si>
    <t>01040403</t>
  </si>
  <si>
    <t xml:space="preserve">    3)</t>
  </si>
  <si>
    <t>추진기지1차수공</t>
  </si>
  <si>
    <t>01040404</t>
  </si>
  <si>
    <t xml:space="preserve">    4)</t>
  </si>
  <si>
    <t>도달기지1 H-Pile+토류벽</t>
  </si>
  <si>
    <t>01040405</t>
  </si>
  <si>
    <t xml:space="preserve">    5)</t>
  </si>
  <si>
    <t>도달기지1복공</t>
  </si>
  <si>
    <t>01040406</t>
  </si>
  <si>
    <t xml:space="preserve">    6)</t>
  </si>
  <si>
    <t>도달기지1차수공</t>
  </si>
  <si>
    <t>0105</t>
  </si>
  <si>
    <t xml:space="preserve">  5.</t>
  </si>
  <si>
    <t>추진공</t>
  </si>
  <si>
    <t>010501</t>
  </si>
  <si>
    <t xml:space="preserve">   5.1</t>
  </si>
  <si>
    <t>강관압입1</t>
  </si>
  <si>
    <t>01050101</t>
  </si>
  <si>
    <t>강관압입추진공</t>
  </si>
  <si>
    <t>01050102</t>
  </si>
  <si>
    <t>추진선도관제작</t>
  </si>
  <si>
    <t>01050103</t>
  </si>
  <si>
    <t>반력벽 설치 및 철거</t>
  </si>
  <si>
    <t>01050104</t>
  </si>
  <si>
    <t>추진관내그라우팅</t>
  </si>
  <si>
    <t>01050105</t>
  </si>
  <si>
    <t>추진관설치</t>
  </si>
  <si>
    <t>01050106</t>
  </si>
  <si>
    <t>롤링밴드설치</t>
  </si>
  <si>
    <t>01050107</t>
  </si>
  <si>
    <t xml:space="preserve">    7)</t>
  </si>
  <si>
    <t>추진틀받침공</t>
  </si>
  <si>
    <t>0106</t>
  </si>
  <si>
    <t xml:space="preserve">  6.</t>
  </si>
  <si>
    <t>충진공</t>
  </si>
  <si>
    <t>010601</t>
  </si>
  <si>
    <t xml:space="preserve">  6.1</t>
  </si>
  <si>
    <t>폐관충진</t>
  </si>
  <si>
    <t>01060101</t>
  </si>
  <si>
    <t>01060102</t>
  </si>
  <si>
    <t>폐관폐수배출</t>
  </si>
  <si>
    <t>010602</t>
  </si>
  <si>
    <t xml:space="preserve">   6.2</t>
  </si>
  <si>
    <t>기존관철거</t>
  </si>
  <si>
    <t>0107</t>
  </si>
  <si>
    <t xml:space="preserve">  7.</t>
  </si>
  <si>
    <t>부대공</t>
  </si>
  <si>
    <t>0108</t>
  </si>
  <si>
    <t xml:space="preserve">  8.</t>
  </si>
  <si>
    <t>자재대</t>
  </si>
  <si>
    <t>010801</t>
  </si>
  <si>
    <t xml:space="preserve">   8.1</t>
  </si>
  <si>
    <t>레미콘</t>
  </si>
  <si>
    <t>010802</t>
  </si>
  <si>
    <t xml:space="preserve">  8.2</t>
  </si>
  <si>
    <t>이형철근</t>
  </si>
  <si>
    <t>010803</t>
  </si>
  <si>
    <t xml:space="preserve">  8.3</t>
  </si>
  <si>
    <t>강관(이형관)</t>
  </si>
  <si>
    <t>010804</t>
  </si>
  <si>
    <t xml:space="preserve">  8.4</t>
  </si>
  <si>
    <t>적벽돌</t>
  </si>
  <si>
    <t>010805</t>
  </si>
  <si>
    <t xml:space="preserve">  8.5</t>
  </si>
  <si>
    <t>맨홀뚜껑</t>
  </si>
  <si>
    <t>010806</t>
  </si>
  <si>
    <t xml:space="preserve">  8.6</t>
  </si>
  <si>
    <t>골재</t>
  </si>
  <si>
    <t>60</t>
  </si>
  <si>
    <t xml:space="preserve"> □</t>
  </si>
  <si>
    <t>관급자재대</t>
  </si>
  <si>
    <t>6001</t>
  </si>
  <si>
    <t>피복강관</t>
  </si>
  <si>
    <t>6002</t>
  </si>
  <si>
    <t xml:space="preserve">   2.</t>
  </si>
  <si>
    <t>닥타일주철관</t>
  </si>
  <si>
    <t>6003</t>
  </si>
  <si>
    <t xml:space="preserve">   3.</t>
  </si>
  <si>
    <t>밸브류</t>
  </si>
  <si>
    <t>6004</t>
  </si>
  <si>
    <t xml:space="preserve">   4.</t>
  </si>
  <si>
    <t>콘크리트맨홀블럭</t>
  </si>
  <si>
    <t>6005</t>
  </si>
  <si>
    <t xml:space="preserve">    5.</t>
  </si>
  <si>
    <t>6006</t>
  </si>
  <si>
    <t>금액조정|천원이하 절상</t>
  </si>
  <si>
    <t>70</t>
  </si>
  <si>
    <t>안전관리비</t>
  </si>
  <si>
    <t>7001</t>
  </si>
  <si>
    <t>7002</t>
  </si>
  <si>
    <t>안전관리계획서 작성 및 검토비</t>
  </si>
  <si>
    <t>80</t>
  </si>
  <si>
    <t xml:space="preserve">  □</t>
  </si>
  <si>
    <t>품질관리시험</t>
  </si>
  <si>
    <t>8001</t>
  </si>
  <si>
    <t xml:space="preserve">   1.</t>
  </si>
  <si>
    <t>되메우기및구조물뒷채움</t>
  </si>
  <si>
    <t>8002</t>
  </si>
  <si>
    <t>굳지않은콘크리트</t>
  </si>
  <si>
    <t>8003</t>
  </si>
  <si>
    <t>강관및강재</t>
  </si>
  <si>
    <t>8004</t>
  </si>
  <si>
    <t xml:space="preserve">  4.</t>
  </si>
  <si>
    <t>부대경비</t>
  </si>
  <si>
    <t>8005</t>
  </si>
  <si>
    <t>단수조정</t>
  </si>
  <si>
    <t>90</t>
  </si>
  <si>
    <t>고용개선지원비(주휴수당)</t>
  </si>
  <si>
    <t/>
  </si>
  <si>
    <t>일위대가</t>
  </si>
  <si>
    <t>B00044</t>
  </si>
  <si>
    <t>인력터파기</t>
  </si>
  <si>
    <t>견질토사 0-1m,야간</t>
  </si>
  <si>
    <t>㎥</t>
  </si>
  <si>
    <t>N</t>
  </si>
  <si>
    <t>B00043</t>
  </si>
  <si>
    <t>견질토사 1-2m, 야간</t>
  </si>
  <si>
    <t>중기단가산출</t>
  </si>
  <si>
    <t>D00004</t>
  </si>
  <si>
    <t>터파기(기계100%)보통</t>
  </si>
  <si>
    <t>굴착기(타이어) 0.6㎥, 야간</t>
  </si>
  <si>
    <t>D00025</t>
  </si>
  <si>
    <t>터파기(4m이상) 보통</t>
  </si>
  <si>
    <t>굴착기0.12㎥+크레인10톤, 야간</t>
  </si>
  <si>
    <t>D00014</t>
  </si>
  <si>
    <t>되메우기(기계100%)양호</t>
  </si>
  <si>
    <t>굴삭기(타이어) 0.6㎥환토재,야</t>
  </si>
  <si>
    <t>D00089</t>
  </si>
  <si>
    <t>되메우기(관주위)</t>
  </si>
  <si>
    <t>모래, 야간+지세</t>
  </si>
  <si>
    <t>D00015</t>
  </si>
  <si>
    <t>기계다짐(양호)</t>
  </si>
  <si>
    <t>(램머80kg)환토재,야간</t>
  </si>
  <si>
    <t>D00016</t>
  </si>
  <si>
    <t>(진동로라 0.7ton),환토재(야간)</t>
  </si>
  <si>
    <t>D00005</t>
  </si>
  <si>
    <t>되메우기(기계100%)보통</t>
  </si>
  <si>
    <t>D00074</t>
  </si>
  <si>
    <t>(램머80kg),야간</t>
  </si>
  <si>
    <t>D00006</t>
  </si>
  <si>
    <t>진동로라 0.7ton, 야간</t>
  </si>
  <si>
    <t>D00102</t>
  </si>
  <si>
    <t>잔토소운반(0.6터파기동시상차)</t>
  </si>
  <si>
    <t>15DT,(현장-&gt;집하장3.0km), 야간</t>
  </si>
  <si>
    <t>D00103</t>
  </si>
  <si>
    <t>환토소운반(밸브실)</t>
  </si>
  <si>
    <t>24DT,(집하장-&gt;현장3.0km),야간</t>
  </si>
  <si>
    <t>D00105</t>
  </si>
  <si>
    <t>환토소운반(관부설)</t>
  </si>
  <si>
    <t>24.0T,(집하장-&gt;현장3.0km),야간</t>
  </si>
  <si>
    <t>D00110</t>
  </si>
  <si>
    <t>잔토처리(0.7상차비별도)</t>
  </si>
  <si>
    <t>24DT, 집하장-&gt;매립지(66.5km)</t>
  </si>
  <si>
    <t>D00104</t>
  </si>
  <si>
    <t>잔토상차(집하장)</t>
  </si>
  <si>
    <t>굴착기 0.7㎥</t>
  </si>
  <si>
    <t>D00106</t>
  </si>
  <si>
    <t>부족토운반</t>
  </si>
  <si>
    <t>24.0T,(토취장-&gt;집하장 5.0km)</t>
  </si>
  <si>
    <t>D00107</t>
  </si>
  <si>
    <t>아스팔트포장절단</t>
  </si>
  <si>
    <t>T20㎝이하,야간+지세</t>
  </si>
  <si>
    <t>M</t>
  </si>
  <si>
    <t>D00109</t>
  </si>
  <si>
    <t>아스팔트포장깨기</t>
  </si>
  <si>
    <t>굴삭기(타이어) 0.18㎥(브),야간+지세</t>
  </si>
  <si>
    <t>D00100</t>
  </si>
  <si>
    <t>BH0.6+브레이커,30㎝미만, 야간+지세</t>
  </si>
  <si>
    <t>D00101</t>
  </si>
  <si>
    <t>파쇄물 걷기및 싣기</t>
  </si>
  <si>
    <t>굴삭기(타이어) 0.18㎥,야간+지세</t>
  </si>
  <si>
    <t>D00108</t>
  </si>
  <si>
    <t>A-파쇄물운반(상차비별도)</t>
  </si>
  <si>
    <t>15DT(현장-&gt;집하장3.0km),야간+지세</t>
  </si>
  <si>
    <t>D00001</t>
  </si>
  <si>
    <t>폐기물상차</t>
  </si>
  <si>
    <t>굴삭기 0.7㎥,야간</t>
  </si>
  <si>
    <t>B00099</t>
  </si>
  <si>
    <t>강직관접합및부설</t>
  </si>
  <si>
    <t>D1350,야간</t>
  </si>
  <si>
    <t>본</t>
  </si>
  <si>
    <t>B00100</t>
  </si>
  <si>
    <t>D1000,야간</t>
  </si>
  <si>
    <t>B00101</t>
  </si>
  <si>
    <t>D300,야간</t>
  </si>
  <si>
    <t>B00106</t>
  </si>
  <si>
    <t>강이형관부설</t>
  </si>
  <si>
    <t>개소</t>
  </si>
  <si>
    <t>B00107</t>
  </si>
  <si>
    <t>B00108</t>
  </si>
  <si>
    <t>D900,야간</t>
  </si>
  <si>
    <t>B00109</t>
  </si>
  <si>
    <t>D600,야간</t>
  </si>
  <si>
    <t>B00110</t>
  </si>
  <si>
    <t>D500,야간</t>
  </si>
  <si>
    <t>B00119</t>
  </si>
  <si>
    <t>D350,야간</t>
  </si>
  <si>
    <t>B00111</t>
  </si>
  <si>
    <t>B00112</t>
  </si>
  <si>
    <t>강이형관접합</t>
  </si>
  <si>
    <t>B00113</t>
  </si>
  <si>
    <t>B00114</t>
  </si>
  <si>
    <t>B00116</t>
  </si>
  <si>
    <t>B00117</t>
  </si>
  <si>
    <t>B00118</t>
  </si>
  <si>
    <t>B00120</t>
  </si>
  <si>
    <t>강관절단</t>
  </si>
  <si>
    <t>B00121</t>
  </si>
  <si>
    <t>B00122</t>
  </si>
  <si>
    <t>B00123</t>
  </si>
  <si>
    <t>B00124</t>
  </si>
  <si>
    <t>B00125</t>
  </si>
  <si>
    <t>제수밸브 부설 및 접합공(B.V)</t>
  </si>
  <si>
    <t>1000mm,야간</t>
  </si>
  <si>
    <t>B00128</t>
  </si>
  <si>
    <t>900mm,야간</t>
  </si>
  <si>
    <t>B00130</t>
  </si>
  <si>
    <t>공기밸브 설치공</t>
  </si>
  <si>
    <t>150mm, 야간</t>
  </si>
  <si>
    <t>D00087</t>
  </si>
  <si>
    <t>타이튼 접합 및 부설(직관)</t>
  </si>
  <si>
    <t>D300㎜,야간</t>
  </si>
  <si>
    <t>B00197</t>
  </si>
  <si>
    <t>KP접합 및 부설(이형관)</t>
  </si>
  <si>
    <t>500mm,야간</t>
  </si>
  <si>
    <t>B00036</t>
  </si>
  <si>
    <t>300mm,야간</t>
  </si>
  <si>
    <t>B00201</t>
  </si>
  <si>
    <t>주철관 절단공(절단기사용)</t>
  </si>
  <si>
    <t>500mm(야간)</t>
  </si>
  <si>
    <t>B00199</t>
  </si>
  <si>
    <t>300mm(야간)</t>
  </si>
  <si>
    <t>B00202</t>
  </si>
  <si>
    <t>제수밸브 부설 및 접합공</t>
  </si>
  <si>
    <t>B00006</t>
  </si>
  <si>
    <t>B00172</t>
  </si>
  <si>
    <t>B00171</t>
  </si>
  <si>
    <t>D00112</t>
  </si>
  <si>
    <t>맨홀블록(상부구체)설치</t>
  </si>
  <si>
    <t>3.0×2.5×H230,야간</t>
  </si>
  <si>
    <t>D00113</t>
  </si>
  <si>
    <t>맨홀블록(연직구체)설치</t>
  </si>
  <si>
    <t>3.0×2.5×H200, 야간</t>
  </si>
  <si>
    <t>D00114</t>
  </si>
  <si>
    <t>3.0×2.5×H500, 야간</t>
  </si>
  <si>
    <t>D00023</t>
  </si>
  <si>
    <t>레미콘타설(인력운반타설)</t>
  </si>
  <si>
    <t>무근,야간</t>
  </si>
  <si>
    <t>D00118</t>
  </si>
  <si>
    <t>철근, 야간</t>
  </si>
  <si>
    <t>B00012</t>
  </si>
  <si>
    <t>합판거푸집</t>
  </si>
  <si>
    <t>합판6회,야간</t>
  </si>
  <si>
    <t>㎡</t>
  </si>
  <si>
    <t>B00003</t>
  </si>
  <si>
    <t>합판4회,야간</t>
  </si>
  <si>
    <t>B00205</t>
  </si>
  <si>
    <t>강관비계</t>
  </si>
  <si>
    <t>10m이하(3개월),야간</t>
  </si>
  <si>
    <t>B00213</t>
  </si>
  <si>
    <t>모체침투성방수</t>
  </si>
  <si>
    <t>수직,야간</t>
  </si>
  <si>
    <t>B00209</t>
  </si>
  <si>
    <t>수평,야간</t>
  </si>
  <si>
    <t>B00206</t>
  </si>
  <si>
    <t>아스팔트방수</t>
  </si>
  <si>
    <t>솔칠 1회,야간</t>
  </si>
  <si>
    <t>D00120</t>
  </si>
  <si>
    <t>사다리설치</t>
  </si>
  <si>
    <t>TYPE-A,야간</t>
  </si>
  <si>
    <t>m</t>
  </si>
  <si>
    <t>D00121</t>
  </si>
  <si>
    <t>스핀들 설치</t>
  </si>
  <si>
    <t>Φ32, 야간</t>
  </si>
  <si>
    <t>B00203</t>
  </si>
  <si>
    <t>구조벽체(코너벽돌)설치공</t>
  </si>
  <si>
    <t>1350×600×1300,야간</t>
  </si>
  <si>
    <t>B00204</t>
  </si>
  <si>
    <t>적벽돌 쌓기</t>
  </si>
  <si>
    <t>2.0B, 3.6m 이하,야간</t>
  </si>
  <si>
    <t>D00122</t>
  </si>
  <si>
    <t>스페이셔설치</t>
  </si>
  <si>
    <t>슬라브, 야간</t>
  </si>
  <si>
    <t>B00212</t>
  </si>
  <si>
    <t>환기구</t>
  </si>
  <si>
    <t>제수변실 D300mm,야간</t>
  </si>
  <si>
    <t>D00115</t>
  </si>
  <si>
    <t>2.0×2.0×H250,야간</t>
  </si>
  <si>
    <t>D00116</t>
  </si>
  <si>
    <t>2.0×2.0×H500, 야간</t>
  </si>
  <si>
    <t>D00117</t>
  </si>
  <si>
    <t>2.0×2.0×H1000,야간</t>
  </si>
  <si>
    <t>B00020</t>
  </si>
  <si>
    <t>원형밸브실 설치(기초CON)</t>
  </si>
  <si>
    <t>D=300㎜,야간</t>
  </si>
  <si>
    <t>B00215</t>
  </si>
  <si>
    <t>D=500㎜,야간</t>
  </si>
  <si>
    <t>D00026</t>
  </si>
  <si>
    <t>조절식흙막이</t>
  </si>
  <si>
    <t>B=3.05m,H=4.0m,야간</t>
  </si>
  <si>
    <t>D00027</t>
  </si>
  <si>
    <t>B=2.6m,H=4.0m,야간</t>
  </si>
  <si>
    <t>D00028</t>
  </si>
  <si>
    <t>조절식흙막이(사각)</t>
  </si>
  <si>
    <t>B=3.80m,L=3.80m,H=3.0m,야간</t>
  </si>
  <si>
    <t>D00029</t>
  </si>
  <si>
    <t>B=3.00m,L=3.00m,H=2.8m,야간</t>
  </si>
  <si>
    <t>D00125</t>
  </si>
  <si>
    <t>B=2.8m,L=2.8m,H=2.0m,야간</t>
  </si>
  <si>
    <t>D00030</t>
  </si>
  <si>
    <t>조절식흙막이_차단1</t>
  </si>
  <si>
    <t>B=15.0m,L=3.40m,H=3.50m,야간</t>
  </si>
  <si>
    <t>D00088</t>
  </si>
  <si>
    <t>조절식흙막이_차단2</t>
  </si>
  <si>
    <t>B=12.0m,L=2.90m,H=3.60m,야간</t>
  </si>
  <si>
    <t>D00068</t>
  </si>
  <si>
    <t>말뚝박기용천공</t>
  </si>
  <si>
    <t>(H-PILE용,사질토:L=13.7), 야간</t>
  </si>
  <si>
    <t>D00049</t>
  </si>
  <si>
    <t>H-PILE 건입</t>
  </si>
  <si>
    <t>300×300×10×15, 14.5m,야간</t>
  </si>
  <si>
    <t>D00050</t>
  </si>
  <si>
    <t>H-PILE 뽑기</t>
  </si>
  <si>
    <t>B00053</t>
  </si>
  <si>
    <t>H-Beam 띠장설치및철거</t>
  </si>
  <si>
    <t>L=5m이하, H250∼500㎜, 야간</t>
  </si>
  <si>
    <t>B00069</t>
  </si>
  <si>
    <t>L=6~8m, H250∼500㎜, 야간</t>
  </si>
  <si>
    <t>B00063</t>
  </si>
  <si>
    <t>우각부띠장연결및해체</t>
  </si>
  <si>
    <t>300×300×10×15,야간</t>
  </si>
  <si>
    <t>B00070</t>
  </si>
  <si>
    <t>H-Beam 버팀보 설치및철거</t>
  </si>
  <si>
    <t>B00074</t>
  </si>
  <si>
    <t>사보강재 제작</t>
  </si>
  <si>
    <t>B00068</t>
  </si>
  <si>
    <t>사보강재 설치및해체</t>
  </si>
  <si>
    <t>300×300,L=5.0m 이하,야간</t>
  </si>
  <si>
    <t>B00062</t>
  </si>
  <si>
    <t>보걸이 설치 및 철거</t>
  </si>
  <si>
    <t>L-90×90×10,야간</t>
  </si>
  <si>
    <t>B00061</t>
  </si>
  <si>
    <t>스티프너 설치 및 철거</t>
  </si>
  <si>
    <t>H-300×300,야간</t>
  </si>
  <si>
    <t>D00051</t>
  </si>
  <si>
    <t>토류판 설치 및 철거</t>
  </si>
  <si>
    <t>T100,야간</t>
  </si>
  <si>
    <t>D00047</t>
  </si>
  <si>
    <t>H-형강 사용로</t>
  </si>
  <si>
    <t>H-형강</t>
  </si>
  <si>
    <t>TON</t>
  </si>
  <si>
    <t>D00031</t>
  </si>
  <si>
    <t>H-형강 운반</t>
  </si>
  <si>
    <t>인천-현장</t>
  </si>
  <si>
    <t>D00035</t>
  </si>
  <si>
    <t>복공판설치 및 철거</t>
  </si>
  <si>
    <t>2000×750×200</t>
  </si>
  <si>
    <t>m2</t>
  </si>
  <si>
    <t>B00076</t>
  </si>
  <si>
    <t>주형보설치및철거</t>
  </si>
  <si>
    <t>L=6~8m, H600∼800mm,야간</t>
  </si>
  <si>
    <t>B00078</t>
  </si>
  <si>
    <t>주형보브레이싱설치및철거(단부)</t>
  </si>
  <si>
    <t>Type-A,L-90×90×20,야간</t>
  </si>
  <si>
    <t>B00079</t>
  </si>
  <si>
    <t>주형보브레이싱설치및철거(중앙)</t>
  </si>
  <si>
    <t>B00082</t>
  </si>
  <si>
    <t>주형보지지보설치및철거</t>
  </si>
  <si>
    <t>L=9~11m, H250∼500mm,야간</t>
  </si>
  <si>
    <t>B00083</t>
  </si>
  <si>
    <t>주형보지지보연결및해체(단부)</t>
  </si>
  <si>
    <t>300×300,야간</t>
  </si>
  <si>
    <t>B00084</t>
  </si>
  <si>
    <t>주형보지지보연결및해체(중앙)</t>
  </si>
  <si>
    <t>B00085</t>
  </si>
  <si>
    <t>피스브라켓설치및철거(단부)</t>
  </si>
  <si>
    <t>B00086</t>
  </si>
  <si>
    <t>피스브라켓설치및철거(중앙)</t>
  </si>
  <si>
    <t>D00046</t>
  </si>
  <si>
    <t>복공판 사용로(3개월)</t>
  </si>
  <si>
    <t>개</t>
  </si>
  <si>
    <t>B00182</t>
  </si>
  <si>
    <t>점성토 천공</t>
  </si>
  <si>
    <t>40.5㎜,야간</t>
  </si>
  <si>
    <t>B00183</t>
  </si>
  <si>
    <t>사질토 천공</t>
  </si>
  <si>
    <t>B00184</t>
  </si>
  <si>
    <t>현탁액형주입비</t>
  </si>
  <si>
    <t>야간</t>
  </si>
  <si>
    <t>m3</t>
  </si>
  <si>
    <t>D00097</t>
  </si>
  <si>
    <t>주입재료비</t>
  </si>
  <si>
    <t>B00186</t>
  </si>
  <si>
    <t>기계기구 설치비</t>
  </si>
  <si>
    <t>20m당, 야간</t>
  </si>
  <si>
    <t>회</t>
  </si>
  <si>
    <t>B00185</t>
  </si>
  <si>
    <t>플랜트설치</t>
  </si>
  <si>
    <t>개착 100m당,야간</t>
  </si>
  <si>
    <t>자재</t>
  </si>
  <si>
    <t>M00050</t>
  </si>
  <si>
    <t>시멘트</t>
  </si>
  <si>
    <t>40㎏(2종)</t>
  </si>
  <si>
    <t>포</t>
  </si>
  <si>
    <t>D00048</t>
  </si>
  <si>
    <t>(H-PILE용,L=7.7), 야간</t>
  </si>
  <si>
    <t>B00077</t>
  </si>
  <si>
    <t>L=5m이하, H600∼800mm,야간</t>
  </si>
  <si>
    <t>B00087</t>
  </si>
  <si>
    <t>L=6~8m, H250∼500mm,야간</t>
  </si>
  <si>
    <t>D00090</t>
  </si>
  <si>
    <t>장비조립및해체(강관압입)</t>
  </si>
  <si>
    <t>Ø1650mm,야간</t>
  </si>
  <si>
    <t>D00091</t>
  </si>
  <si>
    <t>강관압입추진</t>
  </si>
  <si>
    <t>Ø1650mm, 야간</t>
  </si>
  <si>
    <t>M00099</t>
  </si>
  <si>
    <t>열연강판(후판)</t>
  </si>
  <si>
    <t>9.0&lt;T≤12.0</t>
  </si>
  <si>
    <t>Ton</t>
  </si>
  <si>
    <t>M00100</t>
  </si>
  <si>
    <t>ㄱ형강</t>
  </si>
  <si>
    <t>L-100×100×7 10.7㎏/m</t>
  </si>
  <si>
    <t>KG</t>
  </si>
  <si>
    <t>B00180</t>
  </si>
  <si>
    <t>강판수동절단</t>
  </si>
  <si>
    <t>T=12mm,야간</t>
  </si>
  <si>
    <t>B00089</t>
  </si>
  <si>
    <t>FILLET(하향)용접</t>
  </si>
  <si>
    <t>T=6㎜(수동),야간</t>
  </si>
  <si>
    <t>D00002</t>
  </si>
  <si>
    <t>철근가공및조립(현장)</t>
  </si>
  <si>
    <t>Type-Ⅰ-1 (소형), 야간</t>
  </si>
  <si>
    <t>D00071</t>
  </si>
  <si>
    <t>구조물깨기(철근),기계</t>
  </si>
  <si>
    <t>굴삭기 0.7㎥(브), 야간</t>
  </si>
  <si>
    <t>B00090</t>
  </si>
  <si>
    <t>몰탈(시멘트포함)</t>
  </si>
  <si>
    <t>1:2,야간</t>
  </si>
  <si>
    <t>B00092</t>
  </si>
  <si>
    <t>그라우트관설치및해체</t>
  </si>
  <si>
    <t>흑관 D100mm,야간</t>
  </si>
  <si>
    <t>M00017</t>
  </si>
  <si>
    <t>PVC파이프</t>
  </si>
  <si>
    <t>150㎜</t>
  </si>
  <si>
    <t>B00093</t>
  </si>
  <si>
    <t>고무판설치</t>
  </si>
  <si>
    <t>t=1.6㎜,야간</t>
  </si>
  <si>
    <t>M00125</t>
  </si>
  <si>
    <t>D1650,t=12</t>
  </si>
  <si>
    <t>D00092</t>
  </si>
  <si>
    <t>강직관 부설</t>
  </si>
  <si>
    <t>D1650×6.0m,야간</t>
  </si>
  <si>
    <t>D00077</t>
  </si>
  <si>
    <t>용접접합</t>
  </si>
  <si>
    <t>D1650(겹치기용접),B종, 야간</t>
  </si>
  <si>
    <t>B00181</t>
  </si>
  <si>
    <t>D1650,B종,야간</t>
  </si>
  <si>
    <t>M00102</t>
  </si>
  <si>
    <t>롤러바퀴</t>
  </si>
  <si>
    <t>Φ100</t>
  </si>
  <si>
    <t>M00101</t>
  </si>
  <si>
    <t>고장력볼트</t>
  </si>
  <si>
    <t>M22*65mm</t>
  </si>
  <si>
    <t>set</t>
  </si>
  <si>
    <t>D00072</t>
  </si>
  <si>
    <t>잡철물 제작설치</t>
  </si>
  <si>
    <t>간단,야간</t>
  </si>
  <si>
    <t>ton</t>
  </si>
  <si>
    <t>B00088</t>
  </si>
  <si>
    <t>L=9~11m, H250∼500㎜, 야간</t>
  </si>
  <si>
    <t>B00217</t>
  </si>
  <si>
    <t>경량콘크리트충진</t>
  </si>
  <si>
    <t>경량혼합토</t>
  </si>
  <si>
    <t>D00012</t>
  </si>
  <si>
    <t>펌프(80mm)+발전기</t>
  </si>
  <si>
    <t>hr</t>
  </si>
  <si>
    <t>B00187</t>
  </si>
  <si>
    <t>강관 철거</t>
  </si>
  <si>
    <t>D800㎜,야간</t>
  </si>
  <si>
    <t>B00038</t>
  </si>
  <si>
    <t>D800,야간</t>
  </si>
  <si>
    <t>B00040</t>
  </si>
  <si>
    <t>기존상하수도관보호공</t>
  </si>
  <si>
    <t>(φ80-400)</t>
  </si>
  <si>
    <t>B00041</t>
  </si>
  <si>
    <t>(φ450-700)</t>
  </si>
  <si>
    <t>B00042</t>
  </si>
  <si>
    <t>(φ800-1000)</t>
  </si>
  <si>
    <t>D00022</t>
  </si>
  <si>
    <t>관로표시못 설치</t>
  </si>
  <si>
    <t>B-TYPE</t>
  </si>
  <si>
    <t>D00024</t>
  </si>
  <si>
    <t>통수시험</t>
  </si>
  <si>
    <t>B00188</t>
  </si>
  <si>
    <t>부단수관보호공</t>
  </si>
  <si>
    <t>B00189</t>
  </si>
  <si>
    <t>B00190</t>
  </si>
  <si>
    <t>콘테이너형 가설사무실</t>
  </si>
  <si>
    <t>12개월(3×12m)</t>
  </si>
  <si>
    <t>동</t>
  </si>
  <si>
    <t>B00191</t>
  </si>
  <si>
    <t>콘테이너형 가설창고</t>
  </si>
  <si>
    <t>경비항목</t>
  </si>
  <si>
    <t>W00018</t>
  </si>
  <si>
    <t>현수막제작</t>
  </si>
  <si>
    <t>B00196</t>
  </si>
  <si>
    <t>살수 및 청소</t>
  </si>
  <si>
    <t>(야간)</t>
  </si>
  <si>
    <t>B00193</t>
  </si>
  <si>
    <t>밸브 개폐비(B/F)</t>
  </si>
  <si>
    <t>D=800mm(야간)</t>
  </si>
  <si>
    <t>B00195</t>
  </si>
  <si>
    <t>수채공</t>
  </si>
  <si>
    <t>인력(야간)</t>
  </si>
  <si>
    <t>D00073</t>
  </si>
  <si>
    <t>강관(D1350)운반비</t>
  </si>
  <si>
    <t>4.5DT,(노량진적치장-&gt;현장),야간</t>
  </si>
  <si>
    <t>D00093</t>
  </si>
  <si>
    <t>강관(D1000)운반비</t>
  </si>
  <si>
    <t>D00094</t>
  </si>
  <si>
    <t>강관(D900)운반비</t>
  </si>
  <si>
    <t>D00095</t>
  </si>
  <si>
    <t>강관(D300)운반비</t>
  </si>
  <si>
    <t>D00013</t>
  </si>
  <si>
    <t>기초블록(철근CON) 운반</t>
  </si>
  <si>
    <t>2.5DT(집하장-&gt;현장),야간</t>
  </si>
  <si>
    <t>SA004903</t>
  </si>
  <si>
    <t>동영상 편집비</t>
  </si>
  <si>
    <t>-</t>
  </si>
  <si>
    <t>건</t>
  </si>
  <si>
    <t>M00046</t>
  </si>
  <si>
    <t>25-18-8</t>
  </si>
  <si>
    <t>M00200</t>
  </si>
  <si>
    <t>25-21-8</t>
  </si>
  <si>
    <t>M00075</t>
  </si>
  <si>
    <t>레미탈</t>
  </si>
  <si>
    <t>조적용 40㎏/포</t>
  </si>
  <si>
    <t>M00047</t>
  </si>
  <si>
    <t>D13</t>
  </si>
  <si>
    <t>M00062</t>
  </si>
  <si>
    <t>D16</t>
  </si>
  <si>
    <t>M00063</t>
  </si>
  <si>
    <t>D25</t>
  </si>
  <si>
    <t>M00158</t>
  </si>
  <si>
    <t>폴리에틸렌 피복강관</t>
  </si>
  <si>
    <t>단관, D1350</t>
  </si>
  <si>
    <t>M00201</t>
  </si>
  <si>
    <t>단관, D1000</t>
  </si>
  <si>
    <t>M00159</t>
  </si>
  <si>
    <t>단관, D500</t>
  </si>
  <si>
    <t>M00161</t>
  </si>
  <si>
    <t>곡관,Φ1350×45˚</t>
  </si>
  <si>
    <t>EA</t>
  </si>
  <si>
    <t>M00160</t>
  </si>
  <si>
    <t>곡관,Φ1350×22.5˚</t>
  </si>
  <si>
    <t>M00151</t>
  </si>
  <si>
    <t>곡관,Φ1000×22.5˚</t>
  </si>
  <si>
    <t>M00162</t>
  </si>
  <si>
    <t>T자관, D1350×900</t>
  </si>
  <si>
    <t>M00163</t>
  </si>
  <si>
    <t>T자관, D1350×500</t>
  </si>
  <si>
    <t>M00153</t>
  </si>
  <si>
    <t>T자관, D1000×500</t>
  </si>
  <si>
    <t>M00164</t>
  </si>
  <si>
    <t>T자관, D1000×350</t>
  </si>
  <si>
    <t>M00150</t>
  </si>
  <si>
    <t>배수T자관, D1350×300</t>
  </si>
  <si>
    <t>M00165</t>
  </si>
  <si>
    <t>배수T자관, D1000×300</t>
  </si>
  <si>
    <t>M00148</t>
  </si>
  <si>
    <t>플랜지붙이T자관</t>
  </si>
  <si>
    <t>D1350×600</t>
  </si>
  <si>
    <t>M00155</t>
  </si>
  <si>
    <t>D1000×600</t>
  </si>
  <si>
    <t>M00149</t>
  </si>
  <si>
    <t>공기변용플랜지뚜껑</t>
  </si>
  <si>
    <t>600A×150A</t>
  </si>
  <si>
    <t>M00202</t>
  </si>
  <si>
    <t>편락관, D1350×1000</t>
  </si>
  <si>
    <t>M00154</t>
  </si>
  <si>
    <t>편락관, D350×300</t>
  </si>
  <si>
    <t>M00166</t>
  </si>
  <si>
    <t>플랜지붙이</t>
  </si>
  <si>
    <t>1350A</t>
  </si>
  <si>
    <t>M00152</t>
  </si>
  <si>
    <t>1000A</t>
  </si>
  <si>
    <t>M00167</t>
  </si>
  <si>
    <t>900A</t>
  </si>
  <si>
    <t>M00168</t>
  </si>
  <si>
    <t>500A</t>
  </si>
  <si>
    <t>M00157</t>
  </si>
  <si>
    <t>300A</t>
  </si>
  <si>
    <t>M00169</t>
  </si>
  <si>
    <t>수구붙이</t>
  </si>
  <si>
    <t>M00170</t>
  </si>
  <si>
    <t>M00171</t>
  </si>
  <si>
    <t>M00172</t>
  </si>
  <si>
    <t>M00173</t>
  </si>
  <si>
    <t>350A</t>
  </si>
  <si>
    <t>M00156</t>
  </si>
  <si>
    <t>M00030</t>
  </si>
  <si>
    <t>190-90-57</t>
  </si>
  <si>
    <t>M00056</t>
  </si>
  <si>
    <t>기초블록(철근CON)</t>
  </si>
  <si>
    <t>12×15×120㎝ 기성품</t>
  </si>
  <si>
    <t>M00076</t>
  </si>
  <si>
    <t>소형철개</t>
  </si>
  <si>
    <t>D265</t>
  </si>
  <si>
    <t>조</t>
  </si>
  <si>
    <t>M00057</t>
  </si>
  <si>
    <t>철개고정장치</t>
  </si>
  <si>
    <t>높이조절용(흄관용)</t>
  </si>
  <si>
    <t>M00027</t>
  </si>
  <si>
    <t>모래(시내도착도)</t>
  </si>
  <si>
    <t>부순모래</t>
  </si>
  <si>
    <t>M00049</t>
  </si>
  <si>
    <t>잡석(시내도착도)</t>
  </si>
  <si>
    <t>Φ75</t>
  </si>
  <si>
    <t>M00131</t>
  </si>
  <si>
    <t>직관, D1350×6.0m×12T</t>
  </si>
  <si>
    <t>M00132</t>
  </si>
  <si>
    <t>직관, D1000×6.0m×9T</t>
  </si>
  <si>
    <t>M00134</t>
  </si>
  <si>
    <t>직관, D900×6.0m×8T</t>
  </si>
  <si>
    <t>M00133</t>
  </si>
  <si>
    <t>직관, D300×6.0m×6.9T</t>
  </si>
  <si>
    <t>손료</t>
  </si>
  <si>
    <t>RENT000000000100</t>
  </si>
  <si>
    <t>조달수수료</t>
  </si>
  <si>
    <t>재료비의 %</t>
  </si>
  <si>
    <t>%</t>
  </si>
  <si>
    <t>M00103</t>
  </si>
  <si>
    <t>수도용덕타일주철관</t>
  </si>
  <si>
    <t>2종,타이튼/에폭시 Φ300㎜×6.0m</t>
  </si>
  <si>
    <t>M00044</t>
  </si>
  <si>
    <t>수도용덕타일주철이형관</t>
  </si>
  <si>
    <t>에폭시분체도장용,Φ80~600㎜</t>
  </si>
  <si>
    <t>Kg</t>
  </si>
  <si>
    <t>M00135</t>
  </si>
  <si>
    <t>버터플라이밸브</t>
  </si>
  <si>
    <t>Φ1000㎜ 수동식,금속시트</t>
  </si>
  <si>
    <t>M00136</t>
  </si>
  <si>
    <t>Φ900㎜ 수동식,금속시트</t>
  </si>
  <si>
    <t>M00199</t>
  </si>
  <si>
    <t>제수밸브</t>
  </si>
  <si>
    <t>Φ500㎜ 수동식 소프트실</t>
  </si>
  <si>
    <t>M00045</t>
  </si>
  <si>
    <t>Φ300㎜ 수동식 소프트실</t>
  </si>
  <si>
    <t>M00061</t>
  </si>
  <si>
    <t>공기밸브</t>
  </si>
  <si>
    <t>Φ150㎜,수도용보수밸브일체형</t>
  </si>
  <si>
    <t>M00204</t>
  </si>
  <si>
    <t>콘크리트맨홀블록(상부구체)</t>
  </si>
  <si>
    <t>3500×2000×H350</t>
  </si>
  <si>
    <t>M00137</t>
  </si>
  <si>
    <t>2000×2000×H250</t>
  </si>
  <si>
    <t>M00205</t>
  </si>
  <si>
    <t>콘크리트맨홀블록(연직구체)</t>
  </si>
  <si>
    <t>3500×2000×H200</t>
  </si>
  <si>
    <t>M00203</t>
  </si>
  <si>
    <t>2000×2000×H200</t>
  </si>
  <si>
    <t>M00207</t>
  </si>
  <si>
    <t>주철맨홀뚜껑</t>
  </si>
  <si>
    <t>Φ648×250㎜</t>
  </si>
  <si>
    <t>M00206</t>
  </si>
  <si>
    <t>Φ318×200㎜</t>
  </si>
  <si>
    <t>M00105</t>
  </si>
  <si>
    <t>금액조정</t>
  </si>
  <si>
    <t>천원이하 절상</t>
  </si>
  <si>
    <t>식</t>
  </si>
  <si>
    <t>B00004</t>
  </si>
  <si>
    <t>교통정리원</t>
  </si>
  <si>
    <t>일</t>
  </si>
  <si>
    <t>B00094</t>
  </si>
  <si>
    <t>교통정리원 보험료</t>
  </si>
  <si>
    <t>인건비의 20%</t>
  </si>
  <si>
    <t>B00033</t>
  </si>
  <si>
    <t>보행안전도우미</t>
  </si>
  <si>
    <t>보도공사(10m~30m)야간</t>
  </si>
  <si>
    <t>B00095</t>
  </si>
  <si>
    <t>보행안전도우미 보험료</t>
  </si>
  <si>
    <t>D00096</t>
  </si>
  <si>
    <t>EGI휀스</t>
  </si>
  <si>
    <t>H=2.4m, 3개월</t>
  </si>
  <si>
    <t>D00010</t>
  </si>
  <si>
    <t>PE FREE 휀스 설치 및 철거</t>
  </si>
  <si>
    <t>1500×450×900, 야간</t>
  </si>
  <si>
    <t>D00009</t>
  </si>
  <si>
    <t>PE FREE 휀스 구입</t>
  </si>
  <si>
    <t>1500×450×900</t>
  </si>
  <si>
    <t>W00001</t>
  </si>
  <si>
    <t>동영상촬영장비</t>
  </si>
  <si>
    <t>D00008</t>
  </si>
  <si>
    <t>공사안내표지판 구입</t>
  </si>
  <si>
    <t>900×1800</t>
  </si>
  <si>
    <t>D00007</t>
  </si>
  <si>
    <t>교통안전표지판 구입</t>
  </si>
  <si>
    <t>삼각, 900×900</t>
  </si>
  <si>
    <t>B00015</t>
  </si>
  <si>
    <t>안전시설 설치 및 철거</t>
  </si>
  <si>
    <t>간선(배관-손료포함,야간)</t>
  </si>
  <si>
    <t>B00016</t>
  </si>
  <si>
    <t>경광등 설치 및 철거</t>
  </si>
  <si>
    <t>손료포함, 야간</t>
  </si>
  <si>
    <t>B00018</t>
  </si>
  <si>
    <t>회전식장방형경광등설치및철거</t>
  </si>
  <si>
    <t>손료포함,야간</t>
  </si>
  <si>
    <t>B00030</t>
  </si>
  <si>
    <t>교통안전유도로봇설치및철거공</t>
  </si>
  <si>
    <t>70㎝(d)*50㎝(w)*183㎝(h),야간</t>
  </si>
  <si>
    <t>B00028</t>
  </si>
  <si>
    <t>싸인보드카</t>
  </si>
  <si>
    <t>정차시</t>
  </si>
  <si>
    <t>B00031</t>
  </si>
  <si>
    <t>에어탑 설치및철거공</t>
  </si>
  <si>
    <t>3m*80cm 손료포함,야간</t>
  </si>
  <si>
    <t>B00034</t>
  </si>
  <si>
    <t>안전관리계획서 작성비</t>
  </si>
  <si>
    <t>졍기안전점검(6회)</t>
  </si>
  <si>
    <t>B00035</t>
  </si>
  <si>
    <t>안전관리계획서 검토 비용</t>
  </si>
  <si>
    <t>국토안전관리원</t>
  </si>
  <si>
    <t>S00016</t>
  </si>
  <si>
    <t>다짐시험(KS F2312)</t>
  </si>
  <si>
    <t>재질변화시마다 1회</t>
  </si>
  <si>
    <t>S00017</t>
  </si>
  <si>
    <t>현장밀도(시내_KS F2311)</t>
  </si>
  <si>
    <t>관로매설물:3층마다,100m마다</t>
  </si>
  <si>
    <t>S00018</t>
  </si>
  <si>
    <t>입도(KS F2302)</t>
  </si>
  <si>
    <t>토질변화시마다 1회</t>
  </si>
  <si>
    <t>S00019</t>
  </si>
  <si>
    <t>함수비(KS F2302)</t>
  </si>
  <si>
    <t>현장밀도시험의 빈도</t>
  </si>
  <si>
    <t>S00021</t>
  </si>
  <si>
    <t>압축강도(KS F2405)</t>
  </si>
  <si>
    <t>배합이다를때마다</t>
  </si>
  <si>
    <t>S00023</t>
  </si>
  <si>
    <t>인장강도(KS B 0802)</t>
  </si>
  <si>
    <t>제품규격별</t>
  </si>
  <si>
    <t>S00022</t>
  </si>
  <si>
    <t>연신율(KS B 0802)</t>
  </si>
  <si>
    <t>S00024</t>
  </si>
  <si>
    <t>품질관리계획 적절성 확인</t>
  </si>
  <si>
    <t>외부위원 1명</t>
  </si>
  <si>
    <t>S00025</t>
  </si>
  <si>
    <t>품질시행계획 이행 확인</t>
  </si>
  <si>
    <t>S00020</t>
  </si>
  <si>
    <t>B00096</t>
  </si>
  <si>
    <t>주휴수당</t>
  </si>
  <si>
    <t>직노×13%×50%×1.4</t>
  </si>
  <si>
    <t>B00098</t>
  </si>
  <si>
    <t>고용개선장려금</t>
  </si>
  <si>
    <t>직노×13%×50%×10%</t>
  </si>
  <si>
    <t>B00097</t>
  </si>
  <si>
    <t>건강,연금보험료</t>
  </si>
  <si>
    <t>직노×8.345%×20%</t>
  </si>
  <si>
    <t>S00052</t>
  </si>
  <si>
    <t>단수정리</t>
  </si>
  <si>
    <t>과  장</t>
    <phoneticPr fontId="14" type="noConversion"/>
  </si>
  <si>
    <t>담  당</t>
    <phoneticPr fontId="14" type="noConversion"/>
  </si>
  <si>
    <t>심사자</t>
    <phoneticPr fontId="14" type="noConversion"/>
  </si>
  <si>
    <t>설계자</t>
    <phoneticPr fontId="14" type="noConversion"/>
  </si>
  <si>
    <t>설 계</t>
    <phoneticPr fontId="14" type="noConversion"/>
  </si>
  <si>
    <r>
      <t>2026</t>
    </r>
    <r>
      <rPr>
        <sz val="12"/>
        <rFont val="맑은 고딕"/>
        <family val="3"/>
        <charset val="129"/>
      </rPr>
      <t>년  09월  일</t>
    </r>
    <phoneticPr fontId="14" type="noConversion"/>
  </si>
  <si>
    <t>결   재</t>
    <phoneticPr fontId="14" type="noConversion"/>
  </si>
  <si>
    <t>심 사</t>
    <phoneticPr fontId="14" type="noConversion"/>
  </si>
  <si>
    <t>월   일</t>
    <phoneticPr fontId="14" type="noConversion"/>
  </si>
  <si>
    <t>설    계    서</t>
    <phoneticPr fontId="14" type="noConversion"/>
  </si>
  <si>
    <t>구     분</t>
    <phoneticPr fontId="14" type="noConversion"/>
  </si>
  <si>
    <t>금             액</t>
    <phoneticPr fontId="14" type="noConversion"/>
  </si>
  <si>
    <t>비  고</t>
    <phoneticPr fontId="14" type="noConversion"/>
  </si>
  <si>
    <t>총  공  사  비</t>
    <phoneticPr fontId="14" type="noConversion"/>
  </si>
  <si>
    <t xml:space="preserve"> </t>
    <phoneticPr fontId="14" type="noConversion"/>
  </si>
  <si>
    <t>도급비</t>
    <phoneticPr fontId="14" type="noConversion"/>
  </si>
  <si>
    <t>공 사 원 가</t>
    <phoneticPr fontId="14" type="noConversion"/>
  </si>
  <si>
    <t>부 가 가 치 세</t>
    <phoneticPr fontId="14" type="noConversion"/>
  </si>
  <si>
    <t>계</t>
    <phoneticPr fontId="14" type="noConversion"/>
  </si>
  <si>
    <t>관 급 자 재 비</t>
    <phoneticPr fontId="14" type="noConversion"/>
  </si>
  <si>
    <t>이전비(포장복구비등)</t>
    <phoneticPr fontId="14" type="noConversion"/>
  </si>
  <si>
    <t>공    사    개    요</t>
    <phoneticPr fontId="14" type="noConversion"/>
  </si>
  <si>
    <t xml:space="preserve">    </t>
    <phoneticPr fontId="14" type="noConversion"/>
  </si>
  <si>
    <t>관로공</t>
    <phoneticPr fontId="14" type="noConversion"/>
  </si>
  <si>
    <t>:</t>
    <phoneticPr fontId="14" type="noConversion"/>
  </si>
  <si>
    <t>D1350mm, L=107.0m ; D1000mm, L=815.5m</t>
    <phoneticPr fontId="14" type="noConversion"/>
  </si>
  <si>
    <t>구조물공</t>
    <phoneticPr fontId="14" type="noConversion"/>
  </si>
  <si>
    <t>제수밸브실 5개소, 공기밸브실 13개소, 원형밸브실 7개소</t>
    <phoneticPr fontId="14" type="noConversion"/>
  </si>
  <si>
    <t>추진공</t>
    <phoneticPr fontId="29" type="noConversion"/>
  </si>
  <si>
    <t>강관압입 D1650㎜, L=32.0m</t>
    <phoneticPr fontId="14" type="noConversion"/>
  </si>
  <si>
    <t>공 사 원 가 계 산 서</t>
  </si>
  <si>
    <t>STmate</t>
  </si>
  <si>
    <t>공사명 : 사평대로장기사용배수관정비공사(1공구)</t>
  </si>
  <si>
    <t>공사기간: 2026년10월 ~ 2027년8월</t>
  </si>
  <si>
    <t xml:space="preserve">구    분    </t>
  </si>
  <si>
    <t>금    액</t>
  </si>
  <si>
    <t>구 성 비</t>
  </si>
  <si>
    <t>비    고</t>
  </si>
  <si>
    <t xml:space="preserve">    비    목</t>
  </si>
  <si>
    <t>순 공 사 원 가</t>
  </si>
  <si>
    <t>재 료 비</t>
  </si>
  <si>
    <t>직  접  재  료  비</t>
  </si>
  <si>
    <t>간  접  재  료  비</t>
  </si>
  <si>
    <t>작업설,부산물등(△)</t>
  </si>
  <si>
    <t>소              계</t>
  </si>
  <si>
    <t>노 무 비</t>
  </si>
  <si>
    <t>직  접  노  무  비</t>
  </si>
  <si>
    <t>간  접  노  무  비</t>
  </si>
  <si>
    <t>경    비</t>
  </si>
  <si>
    <t>산   출    경   비</t>
  </si>
  <si>
    <t>산  재  보  험  료</t>
  </si>
  <si>
    <t>고  용  보  험  료</t>
  </si>
  <si>
    <t>건  강  보  험  료</t>
  </si>
  <si>
    <t>노인장기요양보험료</t>
  </si>
  <si>
    <t>연  금  보  험  료</t>
  </si>
  <si>
    <t>퇴 직 공 제 부 금 비</t>
  </si>
  <si>
    <t>산업안전보건관리비</t>
  </si>
  <si>
    <t>기   타    경   비</t>
  </si>
  <si>
    <t>환  경  보  전  비</t>
  </si>
  <si>
    <t>건설기계대여금지급보증서수수료</t>
  </si>
  <si>
    <t>석면피해구제분담금</t>
  </si>
  <si>
    <t>임 금 채 권 부 담 금</t>
  </si>
  <si>
    <t>품질관리비</t>
  </si>
  <si>
    <t>일   반   관   리   비</t>
  </si>
  <si>
    <t>이                  윤</t>
  </si>
  <si>
    <t>고용개선지원비</t>
  </si>
  <si>
    <t>총        원        가</t>
  </si>
  <si>
    <t>부   가   가   치   세</t>
  </si>
  <si>
    <t>도   급   공   사   비</t>
  </si>
  <si>
    <t>관급자재대(도급자설치)</t>
  </si>
  <si>
    <t>총     공     사     비</t>
  </si>
  <si>
    <t>총 괄 설 계 내 역 서</t>
  </si>
  <si>
    <t>공   종</t>
  </si>
  <si>
    <t>명      칭</t>
  </si>
  <si>
    <t>규      격</t>
  </si>
  <si>
    <t>합  계</t>
  </si>
  <si>
    <t>경  비</t>
  </si>
  <si>
    <t>_x0007_`JTYP|0_x0005_`ACTL|F_x0005_`</t>
  </si>
  <si>
    <t>수정은 아래의 연두색 부분에</t>
  </si>
  <si>
    <t xml:space="preserve">    가.</t>
  </si>
  <si>
    <t>순공사비계</t>
  </si>
  <si>
    <t xml:space="preserve"> 1. 간접노무비</t>
  </si>
  <si>
    <t>_x0007_`DTP|201_x0005_`QTY1|1_x0005_`BDC|_x0005_`SRE|LA_x0005_`</t>
  </si>
  <si>
    <t xml:space="preserve"> 2. 산재보험료</t>
  </si>
  <si>
    <t>_x0007_`DTP|301_x0005_`QTY1|1_x0005_`BDC|_x0005_`SRE|SA_x0005_`</t>
  </si>
  <si>
    <t xml:space="preserve"> 3. 고용보험료</t>
  </si>
  <si>
    <t>_x0007_`DTP|302_x0005_`QTY1|1_x0005_`BDC|_x0005_`SRE|SA_x0005_`</t>
  </si>
  <si>
    <t xml:space="preserve"> 4. 건강보험료</t>
  </si>
  <si>
    <t>_x0007_`DTP|303_x0005_`QTY1|1_x0005_`BDC|_x0005_`SRE|SA_x0005_`</t>
  </si>
  <si>
    <t xml:space="preserve"> 5. 노인장기요양보험료</t>
  </si>
  <si>
    <t>_x0007_`DTP|310_x0005_`QTY1|1_x0005_`BDC|_x0005_`SRE|SA_x0005_`</t>
  </si>
  <si>
    <t xml:space="preserve"> 6. 연금보험료</t>
  </si>
  <si>
    <t>_x0007_`DTP|304_x0005_`QTY1|1_x0005_`BDC|_x0005_`SRE|SA_x0005_`</t>
  </si>
  <si>
    <t xml:space="preserve"> 7. 퇴직공제부금비</t>
  </si>
  <si>
    <t>_x0007_`DTP|305_x0005_`QTY1|1_x0005_`BDC|_x0005_`SRE|SA_x0005_`</t>
  </si>
  <si>
    <t xml:space="preserve"> 8. 산업안전보건관리비</t>
  </si>
  <si>
    <t>A）관급재/1.1제외 적용</t>
  </si>
  <si>
    <t>A）&lt;(직노+직재+간재)x2.53% + 3,300,000&gt;의 1.2배 = 86,508,110
B）(직노+직재+간재+관급재/1.1)x2.53% + 3,300,000 = 88,281,872</t>
  </si>
  <si>
    <t>_x0007_`DTP|306_x0005_`QTY1|1_x0005_`BDC|_x0005_`SRE|SA_x0005_`ANB|1_x0005_`</t>
  </si>
  <si>
    <t xml:space="preserve"> 9. 기타경비</t>
  </si>
  <si>
    <t>_x0007_`DTP|321_x0005_`QTY1|1_x0005_`BDC|_x0005_`SRE|SA_x0005_`</t>
  </si>
  <si>
    <t>10. 환경보전비</t>
  </si>
  <si>
    <t>_x0007_`DTP|309_x0005_`QTY1|1_x0005_`BDC|_x0005_`SRE|SA_x0005_`</t>
  </si>
  <si>
    <t>11. 건설기계대여금지급보증서수수료</t>
  </si>
  <si>
    <t>_x0007_`DTP|311_x0005_`QTY1|1_x0005_`BDC|_x0005_`SRE|SA_x0005_`</t>
  </si>
  <si>
    <t>12. 석면피해구제분담금</t>
  </si>
  <si>
    <t>_x0007_`DTP|322_x0005_`QTY1|1_x0005_`BDC|_x0005_`SRE|SA_x0005_`</t>
  </si>
  <si>
    <t>13. 임금채권부담금</t>
  </si>
  <si>
    <t>_x0007_`DTP|323_x0005_`QTY1|1_x0005_`BDC|_x0005_`SRE|SA_x0005_`</t>
  </si>
  <si>
    <t>14. 안전관리비</t>
  </si>
  <si>
    <t>_x0007_`DTP|361_x0005_`QTY1|1_x0005_`BDC|A101_x0005_`SRE|SA_x0005_`ADN|안전관리비_x0005_`ADB|_x0005_`</t>
  </si>
  <si>
    <t>15. 품질관리비</t>
  </si>
  <si>
    <t>_x0007_`DTP|362_x0005_`QTY1|1_x0005_`BDC|A102_x0005_`SRE|SA_x0005_`ADN|품질관리비_x0005_`ADB|_x0005_`</t>
  </si>
  <si>
    <t xml:space="preserve">    나.</t>
  </si>
  <si>
    <t xml:space="preserve">    소   계</t>
  </si>
  <si>
    <t>_x0007_`DTP|400_x0005_`QTY1|1_x0005_`BDC|_x0005_`SRE|TA-F_x0005_`</t>
  </si>
  <si>
    <t>16. 일반관리비</t>
  </si>
  <si>
    <t>_x0007_`DTP|401_x0005_`QTY1|1_x0005_`BDC|_x0005_`SRE|TA_x0005_`</t>
  </si>
  <si>
    <t xml:space="preserve">    다.</t>
  </si>
  <si>
    <t>_x0007_`DTP|410_x0005_`QTY1|1_x0005_`BDC|_x0005_`SRE|TA-F_x0005_`</t>
  </si>
  <si>
    <t>17. 이   윤</t>
  </si>
  <si>
    <t>_x0007_`DTP|402_x0005_`QTY1|1_x0005_`BDC|_x0005_`SRE|TA_x0005_`</t>
  </si>
  <si>
    <t>18. 고용개선지원비</t>
  </si>
  <si>
    <t>_x0007_`DTP|461_x0005_`QTY1|1_x0005_`BDC|A201_x0005_`SRE|_x0005_`ADN|고용개선지원비_x0005_`ADB|_x0005_`</t>
  </si>
  <si>
    <t xml:space="preserve">    라.</t>
  </si>
  <si>
    <t xml:space="preserve">    공급가액</t>
  </si>
  <si>
    <t>_x0007_`DTP|500_x0005_`QTY1|1_x0005_`BDC|_x0005_`SRE|TA-F_x0005_`</t>
  </si>
  <si>
    <t>19. 부가가치세</t>
  </si>
  <si>
    <t>_x0007_`DTP|502_x0005_`QTY1|1_x0005_`BDC|_x0005_`SRE|TA_x0005_`</t>
  </si>
  <si>
    <t xml:space="preserve">    마.</t>
  </si>
  <si>
    <t xml:space="preserve">    도급공사비</t>
  </si>
  <si>
    <t>_x0007_`DTP|600_x0005_`QTY1|1_x0005_`BDC|_x0005_`SRE|TA-F_x0005_`</t>
  </si>
  <si>
    <t>20. 관급자재대(도급자설치)</t>
  </si>
  <si>
    <t>_x0007_`DTP|653_x0005_`QTY1|1_x0005_`BDC|_x0005_`SRE|TA-3_x0005_`</t>
  </si>
  <si>
    <t xml:space="preserve">    바.</t>
  </si>
  <si>
    <t xml:space="preserve">    총공사비</t>
  </si>
  <si>
    <t>_x0007_`DTP|700_x0005_`QTY1|1_x0005_`BDC|_x0005_`SRE|TA-F_x0005_`</t>
  </si>
  <si>
    <t>공사명 :  2026년 사평대로 장기사용 송배수관 정비공사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</si>
</sst>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176" formatCode="#,##0.0######"/>
    <numFmt numFmtId="177" formatCode="#,##0_ "/>
    <numFmt numFmtId="178" formatCode="#,##0_ ;[Red]\-#,##0\ "/>
    <numFmt numFmtId="179" formatCode="0\ &quot;mm&quot;"/>
    <numFmt numFmtId="180" formatCode="#\ &quot;m&quot;"/>
    <numFmt numFmtId="181" formatCode="#,##0.#######;\-#,##0.#######;#"/>
    <numFmt numFmtId="182" formatCode="#,##0;\-#,##0;#"/>
    <numFmt numFmtId="183" formatCode="0.000\ &quot;%&quot;;;#"/>
    <numFmt numFmtId="184" formatCode="#,###"/>
    <numFmt numFmtId="185" formatCode="#,##0.#######"/>
  </numFmts>
  <fonts count="42" x14ac:knownFonts="1">
    <font>
      <sz val="9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2"/>
      <name val="맑은 고딕"/>
      <family val="3"/>
      <charset val="129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u/>
      <sz val="30"/>
      <name val="HY헤드라인M"/>
      <family val="1"/>
      <charset val="129"/>
    </font>
    <font>
      <b/>
      <u/>
      <sz val="30"/>
      <name val="굴림체"/>
      <family val="3"/>
      <charset val="129"/>
    </font>
    <font>
      <sz val="16"/>
      <name val="HY견고딕"/>
      <family val="1"/>
      <charset val="129"/>
    </font>
    <font>
      <b/>
      <sz val="16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맑은 고딕"/>
      <family val="3"/>
      <charset val="129"/>
      <scheme val="major"/>
    </font>
    <font>
      <sz val="10.5"/>
      <name val="굴림체"/>
      <family val="3"/>
      <charset val="129"/>
    </font>
    <font>
      <b/>
      <sz val="12"/>
      <name val="맑은 고딕"/>
      <family val="3"/>
      <charset val="129"/>
      <scheme val="major"/>
    </font>
    <font>
      <sz val="12"/>
      <name val="바탕체"/>
      <family val="1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b/>
      <u/>
      <sz val="15"/>
      <color indexed="8"/>
      <name val="굴림체"/>
      <family val="3"/>
      <charset val="129"/>
    </font>
    <font>
      <u/>
      <sz val="9"/>
      <color indexed="22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indexed="22"/>
      <name val="굴림체"/>
      <family val="3"/>
      <charset val="129"/>
    </font>
    <font>
      <sz val="9"/>
      <name val="맑은 고딕"/>
      <family val="3"/>
      <charset val="129"/>
      <scheme val="minor"/>
    </font>
    <font>
      <sz val="9"/>
      <color indexed="12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color indexed="9"/>
      <name val="굴림체"/>
      <family val="3"/>
      <charset val="129"/>
    </font>
    <font>
      <sz val="10"/>
      <color indexed="2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41" fontId="12" fillId="0" borderId="0" applyFont="0" applyFill="0" applyBorder="0" applyAlignment="0" applyProtection="0"/>
    <xf numFmtId="0" fontId="26" fillId="0" borderId="0"/>
    <xf numFmtId="0" fontId="1" fillId="0" borderId="0"/>
  </cellStyleXfs>
  <cellXfs count="1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7" xfId="0" applyBorder="1" applyAlignment="1"/>
    <xf numFmtId="176" fontId="0" fillId="0" borderId="7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13" fillId="0" borderId="9" xfId="8" applyFont="1" applyBorder="1" applyAlignment="1">
      <alignment horizontal="center" vertical="center"/>
    </xf>
    <xf numFmtId="0" fontId="13" fillId="0" borderId="0" xfId="8" applyFont="1"/>
    <xf numFmtId="0" fontId="13" fillId="0" borderId="1" xfId="8" applyFont="1" applyBorder="1" applyAlignment="1">
      <alignment horizontal="center" vertical="center"/>
    </xf>
    <xf numFmtId="0" fontId="16" fillId="0" borderId="13" xfId="8" applyFont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14" xfId="8" applyFont="1" applyBorder="1" applyAlignment="1">
      <alignment vertical="center"/>
    </xf>
    <xf numFmtId="0" fontId="17" fillId="0" borderId="0" xfId="8" applyFont="1"/>
    <xf numFmtId="0" fontId="19" fillId="0" borderId="0" xfId="8" applyFont="1" applyAlignment="1">
      <alignment horizontal="center" vertical="center"/>
    </xf>
    <xf numFmtId="0" fontId="21" fillId="0" borderId="0" xfId="8" applyFont="1" applyAlignment="1">
      <alignment vertical="center"/>
    </xf>
    <xf numFmtId="41" fontId="17" fillId="0" borderId="0" xfId="8" applyNumberFormat="1" applyFont="1"/>
    <xf numFmtId="178" fontId="27" fillId="0" borderId="22" xfId="10" applyNumberFormat="1" applyFont="1" applyBorder="1" applyAlignment="1">
      <alignment vertical="center" wrapText="1"/>
    </xf>
    <xf numFmtId="178" fontId="28" fillId="0" borderId="23" xfId="10" applyNumberFormat="1" applyFont="1" applyBorder="1" applyAlignment="1">
      <alignment horizontal="right" vertical="center"/>
    </xf>
    <xf numFmtId="179" fontId="28" fillId="0" borderId="23" xfId="10" applyNumberFormat="1" applyFont="1" applyBorder="1" applyAlignment="1">
      <alignment horizontal="center" vertical="center"/>
    </xf>
    <xf numFmtId="180" fontId="28" fillId="0" borderId="23" xfId="10" applyNumberFormat="1" applyFont="1" applyBorder="1" applyAlignment="1">
      <alignment horizontal="right" vertical="center"/>
    </xf>
    <xf numFmtId="180" fontId="28" fillId="0" borderId="24" xfId="10" applyNumberFormat="1" applyFont="1" applyBorder="1" applyAlignment="1">
      <alignment horizontal="right" vertical="center"/>
    </xf>
    <xf numFmtId="178" fontId="27" fillId="0" borderId="25" xfId="10" applyNumberFormat="1" applyFont="1" applyBorder="1" applyAlignment="1">
      <alignment vertical="center" wrapText="1"/>
    </xf>
    <xf numFmtId="0" fontId="17" fillId="0" borderId="0" xfId="8" applyFont="1" applyAlignment="1">
      <alignment vertical="center"/>
    </xf>
    <xf numFmtId="178" fontId="27" fillId="0" borderId="19" xfId="10" applyNumberFormat="1" applyFont="1" applyBorder="1" applyAlignment="1">
      <alignment vertical="center" wrapText="1"/>
    </xf>
    <xf numFmtId="0" fontId="16" fillId="0" borderId="27" xfId="8" applyFont="1" applyBorder="1" applyAlignment="1">
      <alignment vertical="center"/>
    </xf>
    <xf numFmtId="0" fontId="17" fillId="0" borderId="28" xfId="8" applyFont="1" applyBorder="1"/>
    <xf numFmtId="0" fontId="16" fillId="0" borderId="29" xfId="8" applyFont="1" applyBorder="1" applyAlignment="1">
      <alignment vertical="center"/>
    </xf>
    <xf numFmtId="2" fontId="30" fillId="0" borderId="0" xfId="8" applyNumberFormat="1" applyFont="1" applyAlignment="1">
      <alignment vertical="center"/>
    </xf>
    <xf numFmtId="0" fontId="31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33" fillId="0" borderId="0" xfId="11" applyFont="1" applyAlignment="1">
      <alignment horizontal="center" vertical="center"/>
    </xf>
    <xf numFmtId="0" fontId="33" fillId="0" borderId="0" xfId="11" applyFont="1" applyAlignment="1">
      <alignment horizontal="center" vertical="center" shrinkToFit="1"/>
    </xf>
    <xf numFmtId="0" fontId="1" fillId="0" borderId="0" xfId="11" applyAlignment="1">
      <alignment shrinkToFit="1"/>
    </xf>
    <xf numFmtId="49" fontId="34" fillId="0" borderId="0" xfId="11" applyNumberFormat="1" applyFont="1" applyAlignment="1">
      <alignment horizontal="left" vertical="center"/>
    </xf>
    <xf numFmtId="49" fontId="34" fillId="0" borderId="0" xfId="11" applyNumberFormat="1" applyFont="1" applyAlignment="1">
      <alignment horizontal="right" vertical="center" shrinkToFit="1"/>
    </xf>
    <xf numFmtId="181" fontId="35" fillId="0" borderId="0" xfId="11" applyNumberFormat="1" applyFont="1" applyAlignment="1">
      <alignment horizontal="left" vertical="center" shrinkToFit="1"/>
    </xf>
    <xf numFmtId="0" fontId="36" fillId="0" borderId="0" xfId="11" applyFont="1" applyAlignment="1">
      <alignment shrinkToFit="1"/>
    </xf>
    <xf numFmtId="0" fontId="37" fillId="0" borderId="0" xfId="11" applyFont="1" applyAlignment="1">
      <alignment horizontal="left" vertical="center" shrinkToFit="1"/>
    </xf>
    <xf numFmtId="49" fontId="34" fillId="0" borderId="31" xfId="11" applyNumberFormat="1" applyFont="1" applyBorder="1" applyAlignment="1">
      <alignment horizontal="center" vertical="center" shrinkToFit="1"/>
    </xf>
    <xf numFmtId="182" fontId="34" fillId="0" borderId="31" xfId="11" applyNumberFormat="1" applyFont="1" applyBorder="1" applyAlignment="1">
      <alignment horizontal="right" vertical="center" shrinkToFit="1"/>
    </xf>
    <xf numFmtId="183" fontId="34" fillId="0" borderId="31" xfId="11" applyNumberFormat="1" applyFont="1" applyBorder="1" applyAlignment="1">
      <alignment horizontal="right" vertical="center" shrinkToFit="1"/>
    </xf>
    <xf numFmtId="49" fontId="34" fillId="0" borderId="31" xfId="11" applyNumberFormat="1" applyFont="1" applyBorder="1" applyAlignment="1">
      <alignment horizontal="left" vertical="center" shrinkToFit="1"/>
    </xf>
    <xf numFmtId="184" fontId="34" fillId="0" borderId="31" xfId="11" applyNumberFormat="1" applyFont="1" applyBorder="1" applyAlignment="1">
      <alignment horizontal="right" vertical="center" shrinkToFit="1"/>
    </xf>
    <xf numFmtId="0" fontId="1" fillId="0" borderId="31" xfId="11" applyBorder="1" applyAlignment="1">
      <alignment shrinkToFit="1"/>
    </xf>
    <xf numFmtId="49" fontId="34" fillId="0" borderId="1" xfId="11" applyNumberFormat="1" applyFont="1" applyBorder="1" applyAlignment="1">
      <alignment horizontal="center" vertical="center" shrinkToFit="1"/>
    </xf>
    <xf numFmtId="182" fontId="34" fillId="0" borderId="1" xfId="11" applyNumberFormat="1" applyFont="1" applyBorder="1" applyAlignment="1">
      <alignment horizontal="right" vertical="center" shrinkToFit="1"/>
    </xf>
    <xf numFmtId="183" fontId="34" fillId="0" borderId="1" xfId="11" applyNumberFormat="1" applyFont="1" applyBorder="1" applyAlignment="1">
      <alignment horizontal="right" vertical="center" shrinkToFit="1"/>
    </xf>
    <xf numFmtId="49" fontId="34" fillId="0" borderId="1" xfId="11" applyNumberFormat="1" applyFont="1" applyBorder="1" applyAlignment="1">
      <alignment horizontal="left" vertical="center" shrinkToFit="1"/>
    </xf>
    <xf numFmtId="181" fontId="34" fillId="0" borderId="31" xfId="11" applyNumberFormat="1" applyFont="1" applyBorder="1" applyAlignment="1">
      <alignment horizontal="left" vertical="center" shrinkToFit="1"/>
    </xf>
    <xf numFmtId="181" fontId="34" fillId="0" borderId="31" xfId="11" applyNumberFormat="1" applyFont="1" applyBorder="1" applyAlignment="1">
      <alignment horizontal="left" vertical="center" wrapText="1" justifyLastLine="1" shrinkToFit="1"/>
    </xf>
    <xf numFmtId="49" fontId="34" fillId="0" borderId="30" xfId="11" applyNumberFormat="1" applyFont="1" applyBorder="1" applyAlignment="1">
      <alignment horizontal="center" vertical="center" shrinkToFit="1"/>
    </xf>
    <xf numFmtId="182" fontId="34" fillId="0" borderId="4" xfId="11" applyNumberFormat="1" applyFont="1" applyBorder="1" applyAlignment="1">
      <alignment horizontal="right" vertical="center" shrinkToFit="1"/>
    </xf>
    <xf numFmtId="183" fontId="34" fillId="0" borderId="20" xfId="11" applyNumberFormat="1" applyFont="1" applyBorder="1" applyAlignment="1">
      <alignment horizontal="right" vertical="center" shrinkToFit="1"/>
    </xf>
    <xf numFmtId="181" fontId="34" fillId="0" borderId="4" xfId="11" applyNumberFormat="1" applyFont="1" applyBorder="1" applyAlignment="1">
      <alignment horizontal="left" vertical="center" shrinkToFit="1"/>
    </xf>
    <xf numFmtId="49" fontId="34" fillId="0" borderId="4" xfId="11" applyNumberFormat="1" applyFont="1" applyBorder="1" applyAlignment="1">
      <alignment horizontal="left" vertical="center" shrinkToFit="1"/>
    </xf>
    <xf numFmtId="49" fontId="34" fillId="0" borderId="2" xfId="11" applyNumberFormat="1" applyFont="1" applyBorder="1" applyAlignment="1">
      <alignment horizontal="center" vertical="center" shrinkToFit="1"/>
    </xf>
    <xf numFmtId="49" fontId="35" fillId="0" borderId="0" xfId="11" applyNumberFormat="1" applyFont="1" applyAlignment="1">
      <alignment horizontal="left" vertical="center" shrinkToFit="1"/>
    </xf>
    <xf numFmtId="49" fontId="34" fillId="0" borderId="19" xfId="11" applyNumberFormat="1" applyFont="1" applyBorder="1" applyAlignment="1">
      <alignment horizontal="left" vertical="center" shrinkToFit="1"/>
    </xf>
    <xf numFmtId="182" fontId="34" fillId="0" borderId="20" xfId="11" applyNumberFormat="1" applyFont="1" applyBorder="1" applyAlignment="1">
      <alignment horizontal="right" vertical="center" shrinkToFit="1"/>
    </xf>
    <xf numFmtId="182" fontId="34" fillId="0" borderId="19" xfId="11" applyNumberFormat="1" applyFont="1" applyBorder="1" applyAlignment="1">
      <alignment horizontal="right" vertical="center" shrinkToFit="1"/>
    </xf>
    <xf numFmtId="0" fontId="41" fillId="0" borderId="0" xfId="11" applyFont="1" applyAlignment="1">
      <alignment shrinkToFit="1"/>
    </xf>
    <xf numFmtId="184" fontId="34" fillId="0" borderId="0" xfId="11" applyNumberFormat="1" applyFont="1" applyAlignment="1">
      <alignment horizontal="right" vertical="center" shrinkToFit="1"/>
    </xf>
    <xf numFmtId="185" fontId="34" fillId="6" borderId="0" xfId="11" applyNumberFormat="1" applyFont="1" applyFill="1" applyAlignment="1">
      <alignment horizontal="right" vertical="center" shrinkToFit="1"/>
    </xf>
    <xf numFmtId="182" fontId="34" fillId="0" borderId="0" xfId="11" applyNumberFormat="1" applyFont="1" applyAlignment="1">
      <alignment horizontal="right" vertical="center" shrinkToFit="1"/>
    </xf>
    <xf numFmtId="184" fontId="34" fillId="0" borderId="4" xfId="11" applyNumberFormat="1" applyFont="1" applyBorder="1" applyAlignment="1">
      <alignment horizontal="right" vertical="center" shrinkToFit="1"/>
    </xf>
    <xf numFmtId="184" fontId="34" fillId="6" borderId="0" xfId="11" applyNumberFormat="1" applyFont="1" applyFill="1" applyAlignment="1">
      <alignment horizontal="right" vertical="center" shrinkToFit="1"/>
    </xf>
    <xf numFmtId="182" fontId="34" fillId="6" borderId="0" xfId="11" applyNumberFormat="1" applyFont="1" applyFill="1" applyAlignment="1">
      <alignment horizontal="right" vertical="center" shrinkToFit="1"/>
    </xf>
    <xf numFmtId="182" fontId="1" fillId="0" borderId="0" xfId="11" applyNumberFormat="1" applyAlignment="1">
      <alignment shrinkToFit="1"/>
    </xf>
    <xf numFmtId="0" fontId="13" fillId="0" borderId="9" xfId="8" applyFont="1" applyBorder="1" applyAlignment="1">
      <alignment vertical="center"/>
    </xf>
    <xf numFmtId="0" fontId="13" fillId="0" borderId="1" xfId="8" applyFont="1" applyBorder="1" applyAlignment="1">
      <alignment vertical="center"/>
    </xf>
    <xf numFmtId="0" fontId="13" fillId="0" borderId="8" xfId="8" applyFont="1" applyBorder="1" applyAlignment="1">
      <alignment horizontal="center" vertical="center"/>
    </xf>
    <xf numFmtId="0" fontId="13" fillId="0" borderId="11" xfId="8" applyFont="1" applyBorder="1" applyAlignment="1">
      <alignment horizontal="center" vertical="center"/>
    </xf>
    <xf numFmtId="0" fontId="13" fillId="0" borderId="9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13" fillId="0" borderId="10" xfId="8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13" fillId="0" borderId="12" xfId="8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/>
    </xf>
    <xf numFmtId="0" fontId="18" fillId="0" borderId="13" xfId="8" applyFont="1" applyBorder="1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8" fillId="0" borderId="14" xfId="8" applyFont="1" applyBorder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16" fillId="4" borderId="15" xfId="8" applyFont="1" applyFill="1" applyBorder="1" applyAlignment="1">
      <alignment horizontal="center" vertical="center"/>
    </xf>
    <xf numFmtId="0" fontId="16" fillId="4" borderId="16" xfId="8" applyFont="1" applyFill="1" applyBorder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16" fillId="4" borderId="18" xfId="8" applyFont="1" applyFill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41" fontId="16" fillId="0" borderId="19" xfId="9" applyFont="1" applyBorder="1" applyAlignment="1">
      <alignment horizontal="left" vertical="center" wrapText="1"/>
    </xf>
    <xf numFmtId="41" fontId="16" fillId="0" borderId="20" xfId="9" applyFont="1" applyBorder="1" applyAlignment="1">
      <alignment horizontal="left" vertical="center" wrapText="1"/>
    </xf>
    <xf numFmtId="41" fontId="16" fillId="0" borderId="21" xfId="9" applyFont="1" applyBorder="1" applyAlignment="1">
      <alignment horizontal="left" vertical="center" wrapText="1"/>
    </xf>
    <xf numFmtId="177" fontId="23" fillId="0" borderId="4" xfId="8" applyNumberFormat="1" applyFont="1" applyBorder="1" applyAlignment="1">
      <alignment horizontal="right" vertical="center"/>
    </xf>
    <xf numFmtId="41" fontId="16" fillId="0" borderId="19" xfId="8" applyNumberFormat="1" applyFont="1" applyBorder="1" applyAlignment="1">
      <alignment horizontal="center" vertical="center"/>
    </xf>
    <xf numFmtId="41" fontId="16" fillId="0" borderId="21" xfId="8" applyNumberFormat="1" applyFont="1" applyBorder="1" applyAlignment="1">
      <alignment horizontal="center" vertical="center"/>
    </xf>
    <xf numFmtId="41" fontId="22" fillId="0" borderId="2" xfId="9" applyFont="1" applyBorder="1" applyAlignment="1">
      <alignment horizontal="left" vertical="center" wrapText="1"/>
    </xf>
    <xf numFmtId="41" fontId="22" fillId="0" borderId="6" xfId="9" applyFont="1" applyBorder="1" applyAlignment="1">
      <alignment horizontal="left" vertical="center" wrapText="1"/>
    </xf>
    <xf numFmtId="41" fontId="22" fillId="0" borderId="5" xfId="9" applyFont="1" applyBorder="1" applyAlignment="1">
      <alignment horizontal="left" vertical="center" wrapText="1"/>
    </xf>
    <xf numFmtId="177" fontId="25" fillId="0" borderId="1" xfId="8" applyNumberFormat="1" applyFont="1" applyBorder="1" applyAlignment="1">
      <alignment horizontal="right" vertical="center"/>
    </xf>
    <xf numFmtId="41" fontId="22" fillId="0" borderId="2" xfId="8" applyNumberFormat="1" applyFont="1" applyBorder="1" applyAlignment="1">
      <alignment horizontal="center" vertical="center"/>
    </xf>
    <xf numFmtId="41" fontId="22" fillId="0" borderId="5" xfId="8" applyNumberFormat="1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41" fontId="16" fillId="0" borderId="2" xfId="9" applyFont="1" applyBorder="1" applyAlignment="1">
      <alignment horizontal="left" vertical="center" wrapText="1"/>
    </xf>
    <xf numFmtId="41" fontId="16" fillId="0" borderId="6" xfId="9" applyFont="1" applyBorder="1" applyAlignment="1">
      <alignment horizontal="left" vertical="center" wrapText="1"/>
    </xf>
    <xf numFmtId="41" fontId="16" fillId="0" borderId="5" xfId="9" applyFont="1" applyBorder="1" applyAlignment="1">
      <alignment horizontal="left" vertical="center" wrapText="1"/>
    </xf>
    <xf numFmtId="177" fontId="23" fillId="0" borderId="1" xfId="8" applyNumberFormat="1" applyFont="1" applyBorder="1" applyAlignment="1">
      <alignment horizontal="right" vertical="center"/>
    </xf>
    <xf numFmtId="41" fontId="16" fillId="0" borderId="2" xfId="8" applyNumberFormat="1" applyFont="1" applyBorder="1" applyAlignment="1">
      <alignment horizontal="center" vertical="center"/>
    </xf>
    <xf numFmtId="41" fontId="16" fillId="0" borderId="5" xfId="8" applyNumberFormat="1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 textRotation="255"/>
    </xf>
    <xf numFmtId="41" fontId="24" fillId="0" borderId="2" xfId="9" applyFont="1" applyBorder="1" applyAlignment="1">
      <alignment horizontal="left" vertical="center" wrapText="1"/>
    </xf>
    <xf numFmtId="41" fontId="24" fillId="0" borderId="6" xfId="9" applyFont="1" applyBorder="1" applyAlignment="1">
      <alignment horizontal="left" vertical="center" wrapText="1"/>
    </xf>
    <xf numFmtId="41" fontId="24" fillId="0" borderId="5" xfId="9" applyFont="1" applyBorder="1" applyAlignment="1">
      <alignment horizontal="left" vertical="center" wrapText="1"/>
    </xf>
    <xf numFmtId="177" fontId="16" fillId="0" borderId="2" xfId="8" applyNumberFormat="1" applyFont="1" applyBorder="1" applyAlignment="1">
      <alignment horizontal="right" vertical="center"/>
    </xf>
    <xf numFmtId="177" fontId="16" fillId="0" borderId="5" xfId="8" applyNumberFormat="1" applyFont="1" applyBorder="1" applyAlignment="1">
      <alignment horizontal="right" vertical="center"/>
    </xf>
    <xf numFmtId="178" fontId="27" fillId="0" borderId="2" xfId="10" applyNumberFormat="1" applyFont="1" applyBorder="1" applyAlignment="1">
      <alignment horizontal="center" vertical="center" wrapText="1"/>
    </xf>
    <xf numFmtId="178" fontId="27" fillId="0" borderId="6" xfId="10" applyNumberFormat="1" applyFont="1" applyBorder="1" applyAlignment="1">
      <alignment horizontal="center" vertical="center" wrapText="1"/>
    </xf>
    <xf numFmtId="178" fontId="27" fillId="0" borderId="5" xfId="10" applyNumberFormat="1" applyFont="1" applyBorder="1" applyAlignment="1">
      <alignment horizontal="center" vertical="center" wrapText="1"/>
    </xf>
    <xf numFmtId="0" fontId="16" fillId="0" borderId="2" xfId="8" applyFont="1" applyBorder="1" applyAlignment="1">
      <alignment horizontal="center" vertical="center"/>
    </xf>
    <xf numFmtId="0" fontId="16" fillId="0" borderId="5" xfId="8" applyFont="1" applyBorder="1" applyAlignment="1">
      <alignment horizontal="center" vertical="center"/>
    </xf>
    <xf numFmtId="41" fontId="16" fillId="0" borderId="22" xfId="8" applyNumberFormat="1" applyFont="1" applyBorder="1" applyAlignment="1">
      <alignment horizontal="center" vertical="center"/>
    </xf>
    <xf numFmtId="41" fontId="16" fillId="0" borderId="24" xfId="8" applyNumberFormat="1" applyFont="1" applyBorder="1" applyAlignment="1">
      <alignment horizontal="center" vertical="center"/>
    </xf>
    <xf numFmtId="178" fontId="28" fillId="0" borderId="0" xfId="10" applyNumberFormat="1" applyFont="1" applyAlignment="1">
      <alignment horizontal="center" vertical="center"/>
    </xf>
    <xf numFmtId="179" fontId="28" fillId="0" borderId="0" xfId="10" applyNumberFormat="1" applyFont="1" applyAlignment="1">
      <alignment horizontal="center" vertical="center"/>
    </xf>
    <xf numFmtId="180" fontId="28" fillId="0" borderId="0" xfId="10" applyNumberFormat="1" applyFont="1" applyAlignment="1">
      <alignment horizontal="left" vertical="center"/>
    </xf>
    <xf numFmtId="180" fontId="28" fillId="0" borderId="26" xfId="10" applyNumberFormat="1" applyFont="1" applyBorder="1" applyAlignment="1">
      <alignment horizontal="left" vertical="center"/>
    </xf>
    <xf numFmtId="41" fontId="16" fillId="0" borderId="25" xfId="8" applyNumberFormat="1" applyFont="1" applyBorder="1" applyAlignment="1">
      <alignment horizontal="center" vertical="center"/>
    </xf>
    <xf numFmtId="41" fontId="16" fillId="0" borderId="26" xfId="8" applyNumberFormat="1" applyFont="1" applyBorder="1" applyAlignment="1">
      <alignment horizontal="center" vertical="center"/>
    </xf>
    <xf numFmtId="177" fontId="16" fillId="0" borderId="25" xfId="8" applyNumberFormat="1" applyFont="1" applyBorder="1" applyAlignment="1">
      <alignment horizontal="right" vertical="center"/>
    </xf>
    <xf numFmtId="177" fontId="16" fillId="0" borderId="26" xfId="8" applyNumberFormat="1" applyFont="1" applyBorder="1" applyAlignment="1">
      <alignment horizontal="right" vertical="center"/>
    </xf>
    <xf numFmtId="178" fontId="28" fillId="0" borderId="20" xfId="10" applyNumberFormat="1" applyFont="1" applyBorder="1" applyAlignment="1">
      <alignment horizontal="center" vertical="center"/>
    </xf>
    <xf numFmtId="179" fontId="28" fillId="0" borderId="20" xfId="10" applyNumberFormat="1" applyFont="1" applyBorder="1" applyAlignment="1">
      <alignment horizontal="center" vertical="center"/>
    </xf>
    <xf numFmtId="180" fontId="28" fillId="0" borderId="20" xfId="10" applyNumberFormat="1" applyFont="1" applyBorder="1" applyAlignment="1">
      <alignment horizontal="left" vertical="center"/>
    </xf>
    <xf numFmtId="180" fontId="28" fillId="0" borderId="21" xfId="10" applyNumberFormat="1" applyFont="1" applyBorder="1" applyAlignment="1">
      <alignment horizontal="left" vertical="center"/>
    </xf>
    <xf numFmtId="177" fontId="16" fillId="0" borderId="19" xfId="8" applyNumberFormat="1" applyFont="1" applyBorder="1" applyAlignment="1">
      <alignment horizontal="right" vertical="center"/>
    </xf>
    <xf numFmtId="177" fontId="16" fillId="0" borderId="21" xfId="8" applyNumberFormat="1" applyFont="1" applyBorder="1" applyAlignment="1">
      <alignment horizontal="right" vertical="center"/>
    </xf>
    <xf numFmtId="0" fontId="30" fillId="0" borderId="0" xfId="8" applyFont="1" applyAlignment="1">
      <alignment vertical="center"/>
    </xf>
    <xf numFmtId="49" fontId="32" fillId="0" borderId="0" xfId="11" applyNumberFormat="1" applyFont="1" applyAlignment="1">
      <alignment horizontal="center" vertical="center" shrinkToFit="1"/>
    </xf>
    <xf numFmtId="0" fontId="1" fillId="0" borderId="0" xfId="11"/>
    <xf numFmtId="49" fontId="34" fillId="0" borderId="30" xfId="11" applyNumberFormat="1" applyFont="1" applyBorder="1" applyAlignment="1">
      <alignment horizontal="right" vertical="center" shrinkToFit="1"/>
    </xf>
    <xf numFmtId="0" fontId="1" fillId="0" borderId="30" xfId="11" applyBorder="1"/>
    <xf numFmtId="49" fontId="34" fillId="0" borderId="1" xfId="11" applyNumberFormat="1" applyFont="1" applyBorder="1" applyAlignment="1">
      <alignment horizontal="center" vertical="center" shrinkToFit="1"/>
    </xf>
    <xf numFmtId="0" fontId="1" fillId="0" borderId="1" xfId="11" applyBorder="1"/>
    <xf numFmtId="49" fontId="34" fillId="0" borderId="4" xfId="11" applyNumberFormat="1" applyFont="1" applyBorder="1" applyAlignment="1">
      <alignment horizontal="left" vertical="center" shrinkToFit="1"/>
    </xf>
    <xf numFmtId="0" fontId="1" fillId="0" borderId="4" xfId="11" applyBorder="1"/>
    <xf numFmtId="49" fontId="38" fillId="0" borderId="19" xfId="11" applyNumberFormat="1" applyFont="1" applyBorder="1" applyAlignment="1">
      <alignment horizontal="distributed" vertical="center" indent="2" shrinkToFit="1"/>
    </xf>
    <xf numFmtId="0" fontId="1" fillId="0" borderId="20" xfId="11" applyBorder="1" applyAlignment="1">
      <alignment horizontal="distributed" indent="2"/>
    </xf>
    <xf numFmtId="49" fontId="34" fillId="0" borderId="31" xfId="11" applyNumberFormat="1" applyFont="1" applyBorder="1" applyAlignment="1">
      <alignment horizontal="center" vertical="center" textRotation="255" shrinkToFit="1"/>
    </xf>
    <xf numFmtId="0" fontId="1" fillId="0" borderId="31" xfId="11" applyBorder="1"/>
    <xf numFmtId="49" fontId="34" fillId="0" borderId="4" xfId="11" applyNumberFormat="1" applyFont="1" applyBorder="1" applyAlignment="1">
      <alignment horizontal="distributed" vertical="center" indent="2" shrinkToFit="1"/>
    </xf>
    <xf numFmtId="0" fontId="1" fillId="0" borderId="4" xfId="11" applyBorder="1" applyAlignment="1">
      <alignment horizontal="distributed" indent="2"/>
    </xf>
    <xf numFmtId="0" fontId="1" fillId="0" borderId="2" xfId="11" applyBorder="1" applyAlignment="1">
      <alignment horizontal="distributed" indent="2"/>
    </xf>
    <xf numFmtId="49" fontId="34" fillId="0" borderId="19" xfId="11" applyNumberFormat="1" applyFont="1" applyBorder="1" applyAlignment="1">
      <alignment horizontal="distributed" vertical="center" indent="2" shrinkToFit="1"/>
    </xf>
    <xf numFmtId="181" fontId="34" fillId="0" borderId="20" xfId="11" applyNumberFormat="1" applyFont="1" applyBorder="1" applyAlignment="1">
      <alignment horizontal="left" vertical="center" shrinkToFit="1"/>
    </xf>
    <xf numFmtId="0" fontId="1" fillId="0" borderId="20" xfId="11" applyBorder="1"/>
    <xf numFmtId="0" fontId="1" fillId="0" borderId="21" xfId="11" applyBorder="1"/>
    <xf numFmtId="49" fontId="40" fillId="5" borderId="0" xfId="11" applyNumberFormat="1" applyFont="1" applyFill="1" applyAlignment="1">
      <alignment horizontal="center" vertical="center" shrinkToFit="1"/>
    </xf>
    <xf numFmtId="49" fontId="34" fillId="0" borderId="20" xfId="11" applyNumberFormat="1" applyFont="1" applyBorder="1" applyAlignment="1">
      <alignment horizontal="left" vertical="center" shrinkToFit="1"/>
    </xf>
    <xf numFmtId="49" fontId="34" fillId="0" borderId="20" xfId="11" applyNumberFormat="1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2">
    <cellStyle name="?" xfId="1" xr:uid="{00000000-0005-0000-0000-000000000000}"/>
    <cellStyle name="㼿" xfId="2" xr:uid="{00000000-0005-0000-0000-000001000000}"/>
    <cellStyle name="㼿?" xfId="3" xr:uid="{00000000-0005-0000-0000-000002000000}"/>
    <cellStyle name="㼿㼿" xfId="4" xr:uid="{00000000-0005-0000-0000-000003000000}"/>
    <cellStyle name="㼿㼿?" xfId="5" xr:uid="{00000000-0005-0000-0000-000004000000}"/>
    <cellStyle name="㼿㼿㼿" xfId="6" xr:uid="{00000000-0005-0000-0000-000005000000}"/>
    <cellStyle name="㼿㼿㼿㼿㼿" xfId="7" xr:uid="{00000000-0005-0000-0000-000006000000}"/>
    <cellStyle name="쉼표 [0]_내역서(매일)" xfId="9" xr:uid="{9B28B8D4-3A47-4C73-B5FA-1E6FA554BE0B}"/>
    <cellStyle name="표준" xfId="0" builtinId="0"/>
    <cellStyle name="표준 2" xfId="11" xr:uid="{B3C18F43-698B-485E-B520-0E115ED720FB}"/>
    <cellStyle name="표준_내역서(매일)" xfId="8" xr:uid="{C1D53422-1CA4-4422-A110-BBF858F87846}"/>
    <cellStyle name="표준_송배수관(용마산길) - 설계내역서" xfId="10" xr:uid="{CD782CA4-51B4-4ECF-BECF-D2F393EE4E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4</xdr:row>
      <xdr:rowOff>0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694EE443-D473-4F48-88EF-B6C9806A9861}"/>
            </a:ext>
          </a:extLst>
        </xdr:cNvPr>
        <xdr:cNvCxnSpPr/>
      </xdr:nvCxnSpPr>
      <xdr:spPr>
        <a:xfrm>
          <a:off x="0" y="638175"/>
          <a:ext cx="2514600" cy="647700"/>
        </a:xfrm>
        <a:prstGeom prst="line">
          <a:avLst/>
        </a:prstGeom>
        <a:ln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MicrosoftEdgeDownloads\9981ba99-4dac-4072-92e1-2cdcf525f82c\&#45236;&#50669;&#49436;(1&#44277;&#44396;)-&#49324;&#54217;&#45824;&#47196;&#51109;&#44592;&#49324;&#50857;&#49569;&#48176;&#49688;&#44288;&#51221;&#48708;&#44277;&#49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공사원가계산서"/>
      <sheetName val="총괄설계내역서"/>
      <sheetName val="설계내역서"/>
      <sheetName val="일위대가목록표"/>
      <sheetName val="일위대가표"/>
      <sheetName val="환율및기초자료"/>
      <sheetName val="노무비목록표"/>
      <sheetName val="자재단가대비표"/>
      <sheetName val="중기목록표"/>
      <sheetName val="중기사용료"/>
      <sheetName val="단가산출근거목록표"/>
      <sheetName val="단가산출근거"/>
      <sheetName val="재료비목록표"/>
      <sheetName val="경비목록표"/>
      <sheetName val="일식견적목록표"/>
      <sheetName val="〓 INITIAL 〓"/>
    </sheetNames>
    <sheetDataSet>
      <sheetData sheetId="0" refreshError="1"/>
      <sheetData sheetId="1"/>
      <sheetData sheetId="2"/>
      <sheetData sheetId="3">
        <row r="2">
          <cell r="O2" t="str">
            <v>설계내역서</v>
          </cell>
        </row>
        <row r="5">
          <cell r="A5" t="str">
            <v>■</v>
          </cell>
        </row>
        <row r="6">
          <cell r="A6" t="str">
            <v xml:space="preserve">  1.</v>
          </cell>
        </row>
        <row r="33">
          <cell r="A33" t="str">
            <v xml:space="preserve">  2.</v>
          </cell>
        </row>
        <row r="76">
          <cell r="A76" t="str">
            <v xml:space="preserve">  3.</v>
          </cell>
        </row>
        <row r="115">
          <cell r="A115" t="str">
            <v xml:space="preserve"> 4.</v>
          </cell>
        </row>
        <row r="196">
          <cell r="A196" t="str">
            <v xml:space="preserve">  5.</v>
          </cell>
        </row>
        <row r="236">
          <cell r="A236" t="str">
            <v xml:space="preserve">  6.</v>
          </cell>
        </row>
        <row r="245">
          <cell r="A245" t="str">
            <v xml:space="preserve">  7.</v>
          </cell>
        </row>
        <row r="264">
          <cell r="A264" t="str">
            <v xml:space="preserve">  8.</v>
          </cell>
        </row>
        <row r="330">
          <cell r="A330" t="str">
            <v xml:space="preserve"> □</v>
          </cell>
          <cell r="M330">
            <v>3801539</v>
          </cell>
        </row>
        <row r="380">
          <cell r="A380" t="str">
            <v xml:space="preserve"> □</v>
          </cell>
        </row>
        <row r="405">
          <cell r="A405" t="str">
            <v xml:space="preserve">  □</v>
          </cell>
        </row>
        <row r="420">
          <cell r="A420" t="str">
            <v xml:space="preserve"> □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tma.co.kr/" TargetMode="External"/><Relationship Id="rId1" Type="http://schemas.openxmlformats.org/officeDocument/2006/relationships/hyperlink" Target="http://www.stma.co.kr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stma.co.kr/" TargetMode="External"/><Relationship Id="rId1" Type="http://schemas.openxmlformats.org/officeDocument/2006/relationships/hyperlink" Target="http://www.stma.co.kr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EB12-068D-408C-8B2F-A5190D522C4D}">
  <dimension ref="A1:N29"/>
  <sheetViews>
    <sheetView tabSelected="1" workbookViewId="0">
      <selection activeCell="K6" sqref="K6"/>
    </sheetView>
  </sheetViews>
  <sheetFormatPr defaultColWidth="12.42578125" defaultRowHeight="21.75" customHeight="1" x14ac:dyDescent="0.15"/>
  <cols>
    <col min="1" max="5" width="11.7109375" style="15" customWidth="1"/>
    <col min="6" max="6" width="12.140625" style="15" customWidth="1"/>
    <col min="7" max="7" width="11.7109375" style="15" customWidth="1"/>
    <col min="8" max="8" width="12.140625" style="15" customWidth="1"/>
    <col min="9" max="9" width="11.7109375" style="15" customWidth="1"/>
    <col min="10" max="11" width="11.28515625" style="15" customWidth="1"/>
    <col min="12" max="13" width="9.42578125" style="15" customWidth="1"/>
    <col min="14" max="14" width="19.85546875" style="15" customWidth="1"/>
    <col min="15" max="16384" width="12.42578125" style="15"/>
  </cols>
  <sheetData>
    <row r="1" spans="1:14" s="10" customFormat="1" ht="17.25" x14ac:dyDescent="0.3">
      <c r="A1" s="73" t="s">
        <v>867</v>
      </c>
      <c r="B1" s="75"/>
      <c r="C1" s="75" t="s">
        <v>868</v>
      </c>
      <c r="D1" s="71"/>
      <c r="E1" s="75" t="s">
        <v>869</v>
      </c>
      <c r="F1" s="71"/>
      <c r="G1" s="75" t="s">
        <v>870</v>
      </c>
      <c r="H1" s="71"/>
      <c r="I1" s="9" t="s">
        <v>871</v>
      </c>
      <c r="J1" s="77" t="s">
        <v>872</v>
      </c>
      <c r="K1" s="77"/>
      <c r="L1" s="75" t="s">
        <v>873</v>
      </c>
      <c r="M1" s="78"/>
    </row>
    <row r="2" spans="1:14" s="10" customFormat="1" ht="17.25" x14ac:dyDescent="0.3">
      <c r="A2" s="74"/>
      <c r="B2" s="76"/>
      <c r="C2" s="76"/>
      <c r="D2" s="72"/>
      <c r="E2" s="76"/>
      <c r="F2" s="72"/>
      <c r="G2" s="76"/>
      <c r="H2" s="72"/>
      <c r="I2" s="11" t="s">
        <v>874</v>
      </c>
      <c r="J2" s="79" t="s">
        <v>872</v>
      </c>
      <c r="K2" s="79"/>
      <c r="L2" s="76" t="s">
        <v>875</v>
      </c>
      <c r="M2" s="80"/>
    </row>
    <row r="3" spans="1:14" ht="14.25" x14ac:dyDescent="0.1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4" ht="14.1" customHeight="1" x14ac:dyDescent="0.15">
      <c r="A4" s="82" t="s">
        <v>876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4" ht="14.1" customHeight="1" x14ac:dyDescent="0.15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38.25" x14ac:dyDescent="0.15">
      <c r="A6" s="12"/>
      <c r="B6" s="13"/>
      <c r="C6" s="16"/>
      <c r="D6" s="16"/>
      <c r="E6" s="16"/>
      <c r="F6" s="16"/>
      <c r="G6" s="16"/>
      <c r="H6" s="16"/>
      <c r="I6" s="16"/>
      <c r="J6" s="16"/>
      <c r="K6" s="16"/>
      <c r="L6" s="13"/>
      <c r="M6" s="14"/>
    </row>
    <row r="7" spans="1:14" ht="20.25" x14ac:dyDescent="0.15">
      <c r="A7" s="12"/>
      <c r="B7" s="85" t="s">
        <v>1004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14"/>
    </row>
    <row r="8" spans="1:14" ht="20.25" x14ac:dyDescent="0.15">
      <c r="A8" s="12"/>
      <c r="B8" s="13"/>
      <c r="C8" s="17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4" ht="15" thickBot="1" x14ac:dyDescent="0.2">
      <c r="A9" s="12"/>
      <c r="B9" s="86" t="s">
        <v>877</v>
      </c>
      <c r="C9" s="86"/>
      <c r="D9" s="86"/>
      <c r="E9" s="87" t="s">
        <v>878</v>
      </c>
      <c r="F9" s="88"/>
      <c r="G9" s="88"/>
      <c r="H9" s="88"/>
      <c r="I9" s="88"/>
      <c r="J9" s="89"/>
      <c r="K9" s="87" t="s">
        <v>879</v>
      </c>
      <c r="L9" s="89"/>
      <c r="M9" s="14"/>
    </row>
    <row r="10" spans="1:14" ht="18.399999999999999" customHeight="1" thickTop="1" x14ac:dyDescent="0.15">
      <c r="A10" s="12"/>
      <c r="B10" s="90" t="s">
        <v>880</v>
      </c>
      <c r="C10" s="90"/>
      <c r="D10" s="90"/>
      <c r="E10" s="91" t="str">
        <f t="shared" ref="E10:E15" si="0">"금"&amp;NUMBERSTRING(I10,1)&amp; "원"</f>
        <v>금영원</v>
      </c>
      <c r="F10" s="92"/>
      <c r="G10" s="92"/>
      <c r="H10" s="93"/>
      <c r="I10" s="94">
        <f>I13+I14+I15</f>
        <v>0</v>
      </c>
      <c r="J10" s="94"/>
      <c r="K10" s="95"/>
      <c r="L10" s="96"/>
      <c r="M10" s="14"/>
      <c r="N10" s="18" t="s">
        <v>881</v>
      </c>
    </row>
    <row r="11" spans="1:14" ht="18" customHeight="1" x14ac:dyDescent="0.15">
      <c r="A11" s="12"/>
      <c r="B11" s="110" t="s">
        <v>882</v>
      </c>
      <c r="C11" s="103" t="s">
        <v>883</v>
      </c>
      <c r="D11" s="103"/>
      <c r="E11" s="111" t="str">
        <f t="shared" si="0"/>
        <v>금영원</v>
      </c>
      <c r="F11" s="112"/>
      <c r="G11" s="112"/>
      <c r="H11" s="113"/>
      <c r="I11" s="107">
        <f>공사원가계산서!D31</f>
        <v>0</v>
      </c>
      <c r="J11" s="107"/>
      <c r="K11" s="108"/>
      <c r="L11" s="109"/>
      <c r="M11" s="14"/>
      <c r="N11" s="18"/>
    </row>
    <row r="12" spans="1:14" ht="18" customHeight="1" x14ac:dyDescent="0.15">
      <c r="A12" s="12"/>
      <c r="B12" s="110"/>
      <c r="C12" s="103" t="s">
        <v>884</v>
      </c>
      <c r="D12" s="103"/>
      <c r="E12" s="104" t="str">
        <f t="shared" si="0"/>
        <v>금영원</v>
      </c>
      <c r="F12" s="105"/>
      <c r="G12" s="105"/>
      <c r="H12" s="106"/>
      <c r="I12" s="107">
        <f>공사원가계산서!D32</f>
        <v>0</v>
      </c>
      <c r="J12" s="107"/>
      <c r="K12" s="114"/>
      <c r="L12" s="115"/>
      <c r="M12" s="14"/>
      <c r="N12" s="18"/>
    </row>
    <row r="13" spans="1:14" ht="18" customHeight="1" x14ac:dyDescent="0.15">
      <c r="A13" s="12"/>
      <c r="B13" s="110"/>
      <c r="C13" s="81" t="s">
        <v>885</v>
      </c>
      <c r="D13" s="81"/>
      <c r="E13" s="97" t="str">
        <f t="shared" si="0"/>
        <v>금영원</v>
      </c>
      <c r="F13" s="98"/>
      <c r="G13" s="98"/>
      <c r="H13" s="99"/>
      <c r="I13" s="100">
        <f>I11+I12</f>
        <v>0</v>
      </c>
      <c r="J13" s="100"/>
      <c r="K13" s="101"/>
      <c r="L13" s="102"/>
      <c r="M13" s="14"/>
      <c r="N13" s="18"/>
    </row>
    <row r="14" spans="1:14" ht="18" customHeight="1" x14ac:dyDescent="0.15">
      <c r="A14" s="12"/>
      <c r="B14" s="103" t="s">
        <v>886</v>
      </c>
      <c r="C14" s="103"/>
      <c r="D14" s="103"/>
      <c r="E14" s="104" t="str">
        <f t="shared" si="0"/>
        <v>금영원</v>
      </c>
      <c r="F14" s="105"/>
      <c r="G14" s="105"/>
      <c r="H14" s="106"/>
      <c r="I14" s="107">
        <f>공사원가계산서!D34</f>
        <v>0</v>
      </c>
      <c r="J14" s="107"/>
      <c r="K14" s="108"/>
      <c r="L14" s="109"/>
      <c r="M14" s="14"/>
      <c r="N14" s="18"/>
    </row>
    <row r="15" spans="1:14" ht="17.25" x14ac:dyDescent="0.15">
      <c r="A15" s="12"/>
      <c r="B15" s="103" t="s">
        <v>887</v>
      </c>
      <c r="C15" s="103"/>
      <c r="D15" s="103"/>
      <c r="E15" s="104" t="str">
        <f t="shared" si="0"/>
        <v>금영원</v>
      </c>
      <c r="F15" s="105"/>
      <c r="G15" s="105"/>
      <c r="H15" s="106"/>
      <c r="I15" s="107"/>
      <c r="J15" s="107"/>
      <c r="K15" s="108"/>
      <c r="L15" s="109"/>
      <c r="M15" s="14"/>
      <c r="N15" s="18"/>
    </row>
    <row r="16" spans="1:14" ht="14.25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</row>
    <row r="17" spans="1:14" ht="15" customHeight="1" x14ac:dyDescent="0.15">
      <c r="A17" s="12"/>
      <c r="B17" s="116" t="s">
        <v>888</v>
      </c>
      <c r="C17" s="117"/>
      <c r="D17" s="117"/>
      <c r="E17" s="117"/>
      <c r="F17" s="117"/>
      <c r="G17" s="117"/>
      <c r="H17" s="117"/>
      <c r="I17" s="117"/>
      <c r="J17" s="118"/>
      <c r="K17" s="119" t="s">
        <v>879</v>
      </c>
      <c r="L17" s="120"/>
      <c r="M17" s="14"/>
    </row>
    <row r="18" spans="1:14" ht="14.25" x14ac:dyDescent="0.15">
      <c r="A18" s="12"/>
      <c r="B18" s="19"/>
      <c r="C18" s="20"/>
      <c r="D18" s="21"/>
      <c r="E18" s="20"/>
      <c r="F18" s="22"/>
      <c r="G18" s="20"/>
      <c r="H18" s="21"/>
      <c r="I18" s="20"/>
      <c r="J18" s="23"/>
      <c r="K18" s="121"/>
      <c r="L18" s="122"/>
      <c r="M18" s="14"/>
      <c r="N18" s="15" t="s">
        <v>889</v>
      </c>
    </row>
    <row r="19" spans="1:14" ht="14.25" x14ac:dyDescent="0.15">
      <c r="A19" s="12"/>
      <c r="B19" s="24"/>
      <c r="C19" s="123">
        <v>1</v>
      </c>
      <c r="D19" s="124" t="s">
        <v>890</v>
      </c>
      <c r="E19" s="123" t="s">
        <v>891</v>
      </c>
      <c r="F19" s="125" t="s">
        <v>892</v>
      </c>
      <c r="G19" s="125"/>
      <c r="H19" s="125"/>
      <c r="I19" s="125"/>
      <c r="J19" s="126"/>
      <c r="K19" s="127"/>
      <c r="L19" s="128"/>
      <c r="M19" s="14"/>
    </row>
    <row r="20" spans="1:14" ht="14.25" x14ac:dyDescent="0.15">
      <c r="A20" s="12"/>
      <c r="B20" s="24"/>
      <c r="C20" s="123"/>
      <c r="D20" s="124"/>
      <c r="E20" s="123"/>
      <c r="F20" s="125"/>
      <c r="G20" s="125"/>
      <c r="H20" s="125"/>
      <c r="I20" s="125"/>
      <c r="J20" s="126"/>
      <c r="K20" s="129"/>
      <c r="L20" s="130"/>
      <c r="M20" s="14"/>
    </row>
    <row r="21" spans="1:14" ht="14.25" x14ac:dyDescent="0.15">
      <c r="A21" s="12"/>
      <c r="B21" s="24"/>
      <c r="C21" s="123">
        <v>2</v>
      </c>
      <c r="D21" s="124" t="s">
        <v>893</v>
      </c>
      <c r="E21" s="123" t="s">
        <v>891</v>
      </c>
      <c r="F21" s="125" t="s">
        <v>894</v>
      </c>
      <c r="G21" s="125"/>
      <c r="H21" s="125"/>
      <c r="I21" s="125"/>
      <c r="J21" s="126"/>
      <c r="K21" s="127"/>
      <c r="L21" s="128"/>
      <c r="M21" s="14"/>
    </row>
    <row r="22" spans="1:14" s="25" customFormat="1" ht="14.25" x14ac:dyDescent="0.2">
      <c r="A22" s="12"/>
      <c r="B22" s="24"/>
      <c r="C22" s="123"/>
      <c r="D22" s="124"/>
      <c r="E22" s="123"/>
      <c r="F22" s="125"/>
      <c r="G22" s="125"/>
      <c r="H22" s="125"/>
      <c r="I22" s="125"/>
      <c r="J22" s="126"/>
      <c r="K22" s="127"/>
      <c r="L22" s="128"/>
      <c r="M22" s="14"/>
    </row>
    <row r="23" spans="1:14" s="25" customFormat="1" ht="14.25" x14ac:dyDescent="0.2">
      <c r="A23" s="12"/>
      <c r="B23" s="24"/>
      <c r="C23" s="123">
        <v>3</v>
      </c>
      <c r="D23" s="124" t="s">
        <v>895</v>
      </c>
      <c r="E23" s="123" t="s">
        <v>891</v>
      </c>
      <c r="F23" s="125" t="s">
        <v>896</v>
      </c>
      <c r="G23" s="125"/>
      <c r="H23" s="125"/>
      <c r="I23" s="125"/>
      <c r="J23" s="126"/>
      <c r="K23" s="129"/>
      <c r="L23" s="130"/>
      <c r="M23" s="14"/>
    </row>
    <row r="24" spans="1:14" s="25" customFormat="1" ht="14.25" x14ac:dyDescent="0.2">
      <c r="A24" s="12"/>
      <c r="B24" s="26"/>
      <c r="C24" s="131"/>
      <c r="D24" s="132"/>
      <c r="E24" s="131"/>
      <c r="F24" s="133"/>
      <c r="G24" s="133"/>
      <c r="H24" s="133"/>
      <c r="I24" s="133"/>
      <c r="J24" s="134"/>
      <c r="K24" s="135"/>
      <c r="L24" s="136"/>
      <c r="M24" s="14"/>
    </row>
    <row r="25" spans="1:14" ht="15" thickBot="1" x14ac:dyDescent="0.2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</row>
    <row r="26" spans="1:14" ht="14.25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4" ht="14.25" x14ac:dyDescent="0.15">
      <c r="A27" s="13"/>
      <c r="B27" s="137"/>
      <c r="C27" s="137"/>
      <c r="D27" s="137"/>
      <c r="E27" s="30"/>
      <c r="F27" s="31"/>
      <c r="G27" s="32"/>
      <c r="H27" s="137"/>
      <c r="I27" s="137"/>
      <c r="J27" s="137"/>
      <c r="K27" s="30"/>
      <c r="L27" s="31"/>
      <c r="M27" s="13"/>
    </row>
    <row r="28" spans="1:14" ht="14.25" x14ac:dyDescent="0.15">
      <c r="A28" s="13"/>
      <c r="B28" s="137"/>
      <c r="C28" s="137"/>
      <c r="D28" s="137"/>
      <c r="E28" s="30"/>
      <c r="F28" s="31"/>
      <c r="G28" s="32"/>
      <c r="H28" s="137"/>
      <c r="I28" s="137"/>
      <c r="J28" s="137"/>
      <c r="K28" s="30"/>
      <c r="L28" s="31"/>
      <c r="M28" s="13"/>
    </row>
    <row r="29" spans="1:14" ht="13.5" x14ac:dyDescent="0.15">
      <c r="B29" s="137"/>
      <c r="C29" s="137"/>
      <c r="D29" s="137"/>
      <c r="E29" s="30"/>
      <c r="F29" s="31"/>
      <c r="G29" s="32"/>
      <c r="H29" s="137"/>
      <c r="I29" s="137"/>
      <c r="J29" s="137"/>
      <c r="K29" s="30"/>
      <c r="L29" s="31"/>
    </row>
  </sheetData>
  <mergeCells count="69">
    <mergeCell ref="B27:D27"/>
    <mergeCell ref="H27:J27"/>
    <mergeCell ref="B28:D28"/>
    <mergeCell ref="H28:J28"/>
    <mergeCell ref="B29:D29"/>
    <mergeCell ref="H29:J29"/>
    <mergeCell ref="C23:C24"/>
    <mergeCell ref="D23:D24"/>
    <mergeCell ref="E23:E24"/>
    <mergeCell ref="F23:J24"/>
    <mergeCell ref="K23:L23"/>
    <mergeCell ref="K24:L24"/>
    <mergeCell ref="C21:C22"/>
    <mergeCell ref="D21:D22"/>
    <mergeCell ref="E21:E22"/>
    <mergeCell ref="F21:J22"/>
    <mergeCell ref="K21:L21"/>
    <mergeCell ref="K22:L22"/>
    <mergeCell ref="K18:L18"/>
    <mergeCell ref="C19:C20"/>
    <mergeCell ref="D19:D20"/>
    <mergeCell ref="E19:E20"/>
    <mergeCell ref="F19:J20"/>
    <mergeCell ref="K19:L19"/>
    <mergeCell ref="K20:L20"/>
    <mergeCell ref="B15:D15"/>
    <mergeCell ref="E15:H15"/>
    <mergeCell ref="I15:J15"/>
    <mergeCell ref="K15:L15"/>
    <mergeCell ref="B17:J17"/>
    <mergeCell ref="K17:L17"/>
    <mergeCell ref="B14:D14"/>
    <mergeCell ref="E14:H14"/>
    <mergeCell ref="I14:J14"/>
    <mergeCell ref="K14:L14"/>
    <mergeCell ref="B11:B13"/>
    <mergeCell ref="C11:D11"/>
    <mergeCell ref="E11:H11"/>
    <mergeCell ref="I11:J11"/>
    <mergeCell ref="K11:L11"/>
    <mergeCell ref="C12:D12"/>
    <mergeCell ref="E12:H12"/>
    <mergeCell ref="I12:J12"/>
    <mergeCell ref="K12:L12"/>
    <mergeCell ref="C13:D13"/>
    <mergeCell ref="A4:M5"/>
    <mergeCell ref="B7:L7"/>
    <mergeCell ref="B9:D9"/>
    <mergeCell ref="E9:J9"/>
    <mergeCell ref="K9:L9"/>
    <mergeCell ref="B10:D10"/>
    <mergeCell ref="E10:H10"/>
    <mergeCell ref="I10:J10"/>
    <mergeCell ref="K10:L10"/>
    <mergeCell ref="E13:H13"/>
    <mergeCell ref="I13:J13"/>
    <mergeCell ref="K13:L13"/>
    <mergeCell ref="G1:G2"/>
    <mergeCell ref="H1:H2"/>
    <mergeCell ref="J1:K1"/>
    <mergeCell ref="L1:M1"/>
    <mergeCell ref="J2:K2"/>
    <mergeCell ref="L2:M2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5DA3-6FFB-43DD-82C9-89960CD7980A}">
  <dimension ref="A1:H35"/>
  <sheetViews>
    <sheetView workbookViewId="0">
      <pane ySplit="4" topLeftCell="A23" activePane="bottomLeft" state="frozenSplit"/>
      <selection activeCell="I15" sqref="I15:J15"/>
      <selection pane="bottomLeft" activeCell="E38" sqref="E38"/>
    </sheetView>
  </sheetViews>
  <sheetFormatPr defaultColWidth="10.42578125" defaultRowHeight="16.5" x14ac:dyDescent="0.3"/>
  <cols>
    <col min="1" max="2" width="5.42578125" style="35" customWidth="1"/>
    <col min="3" max="3" width="26.85546875" style="35" customWidth="1"/>
    <col min="4" max="4" width="13.140625" style="35" customWidth="1"/>
    <col min="5" max="5" width="9.7109375" style="35" customWidth="1"/>
    <col min="6" max="6" width="56.85546875" style="35" customWidth="1"/>
    <col min="7" max="7" width="10.42578125" style="35" hidden="1" customWidth="1"/>
    <col min="8" max="8" width="10.42578125" style="39" customWidth="1"/>
    <col min="9" max="16384" width="10.42578125" style="35"/>
  </cols>
  <sheetData>
    <row r="1" spans="1:8" ht="24.95" customHeight="1" x14ac:dyDescent="0.3">
      <c r="A1" s="138" t="s">
        <v>897</v>
      </c>
      <c r="B1" s="139"/>
      <c r="C1" s="139"/>
      <c r="D1" s="139"/>
      <c r="E1" s="139"/>
      <c r="F1" s="139"/>
      <c r="G1" s="33" t="s">
        <v>898</v>
      </c>
      <c r="H1" s="34" t="s">
        <v>898</v>
      </c>
    </row>
    <row r="2" spans="1:8" ht="25.5" customHeight="1" x14ac:dyDescent="0.3">
      <c r="A2" s="36" t="s">
        <v>899</v>
      </c>
      <c r="F2" s="37" t="s">
        <v>900</v>
      </c>
      <c r="G2" s="38" t="str">
        <f ca="1">MID(CELL("filename",$A$1),FIND("]",CELL("filename",$A$1))+1,LEN(CELL("filename",$A$1)))</f>
        <v>공사원가계산서</v>
      </c>
    </row>
    <row r="3" spans="1:8" ht="25.5" customHeight="1" x14ac:dyDescent="0.3">
      <c r="A3" s="140" t="s">
        <v>901</v>
      </c>
      <c r="B3" s="141"/>
      <c r="C3" s="141"/>
      <c r="D3" s="142" t="s">
        <v>902</v>
      </c>
      <c r="E3" s="142" t="s">
        <v>903</v>
      </c>
      <c r="F3" s="142" t="s">
        <v>904</v>
      </c>
    </row>
    <row r="4" spans="1:8" ht="25.5" customHeight="1" x14ac:dyDescent="0.3">
      <c r="A4" s="144" t="s">
        <v>905</v>
      </c>
      <c r="B4" s="145"/>
      <c r="C4" s="145"/>
      <c r="D4" s="143"/>
      <c r="E4" s="143"/>
      <c r="F4" s="143"/>
      <c r="H4" s="40" t="str">
        <f>HYPERLINK("#'〓 목 차 〓'!B2","목차 →")</f>
        <v>목차 →</v>
      </c>
    </row>
    <row r="5" spans="1:8" ht="25.5" customHeight="1" x14ac:dyDescent="0.3">
      <c r="A5" s="148" t="s">
        <v>906</v>
      </c>
      <c r="B5" s="148" t="s">
        <v>907</v>
      </c>
      <c r="C5" s="41" t="s">
        <v>908</v>
      </c>
      <c r="D5" s="42">
        <f>총괄설계내역서!E17-D6+D7</f>
        <v>0</v>
      </c>
      <c r="E5" s="43"/>
      <c r="F5" s="44"/>
      <c r="H5" s="40" t="str">
        <f ca="1">HYPERLINK("#"&amp;총괄설계내역서!H2&amp;"!E"&amp;ROW(총괄설계내역서!E17),"총괄표 →")</f>
        <v>총괄표 →</v>
      </c>
    </row>
    <row r="6" spans="1:8" ht="25.5" customHeight="1" x14ac:dyDescent="0.3">
      <c r="A6" s="149"/>
      <c r="B6" s="149"/>
      <c r="C6" s="41" t="s">
        <v>909</v>
      </c>
      <c r="D6" s="45">
        <v>0</v>
      </c>
      <c r="E6" s="43"/>
      <c r="F6" s="46"/>
    </row>
    <row r="7" spans="1:8" ht="25.5" customHeight="1" x14ac:dyDescent="0.3">
      <c r="A7" s="149"/>
      <c r="B7" s="149"/>
      <c r="C7" s="41" t="s">
        <v>910</v>
      </c>
      <c r="D7" s="45">
        <v>0</v>
      </c>
      <c r="E7" s="43"/>
      <c r="F7" s="46"/>
    </row>
    <row r="8" spans="1:8" ht="25.5" customHeight="1" x14ac:dyDescent="0.3">
      <c r="A8" s="149"/>
      <c r="B8" s="145"/>
      <c r="C8" s="47" t="s">
        <v>911</v>
      </c>
      <c r="D8" s="48">
        <f>+D5+D6-D7</f>
        <v>0</v>
      </c>
      <c r="E8" s="49"/>
      <c r="F8" s="50"/>
    </row>
    <row r="9" spans="1:8" ht="25.5" customHeight="1" x14ac:dyDescent="0.3">
      <c r="A9" s="149"/>
      <c r="B9" s="148" t="s">
        <v>912</v>
      </c>
      <c r="C9" s="41" t="s">
        <v>913</v>
      </c>
      <c r="D9" s="42">
        <f>총괄설계내역서!F17</f>
        <v>0</v>
      </c>
      <c r="E9" s="43"/>
      <c r="F9" s="44"/>
      <c r="H9" s="40" t="str">
        <f ca="1">HYPERLINK("#"&amp;총괄설계내역서!H2&amp;"!F"&amp;ROW(총괄설계내역서!F17),"총괄표 →")</f>
        <v>총괄표 →</v>
      </c>
    </row>
    <row r="10" spans="1:8" ht="25.5" customHeight="1" x14ac:dyDescent="0.3">
      <c r="A10" s="149"/>
      <c r="B10" s="149"/>
      <c r="C10" s="41" t="s">
        <v>914</v>
      </c>
      <c r="D10" s="42">
        <f>총괄설계내역서!D18</f>
        <v>0</v>
      </c>
      <c r="E10" s="43"/>
      <c r="F10" s="51" t="str">
        <f>총괄설계내역서!E18</f>
        <v>직접노무비 x 19.3%</v>
      </c>
      <c r="H10" s="40" t="str">
        <f ca="1">HYPERLINK("#"&amp;총괄설계내역서!H2&amp;"!D"&amp;ROW(총괄설계내역서!D18),"총괄표 →")</f>
        <v>총괄표 →</v>
      </c>
    </row>
    <row r="11" spans="1:8" ht="25.5" customHeight="1" x14ac:dyDescent="0.3">
      <c r="A11" s="149"/>
      <c r="B11" s="145"/>
      <c r="C11" s="47" t="s">
        <v>911</v>
      </c>
      <c r="D11" s="48">
        <f>+D9+D10</f>
        <v>0</v>
      </c>
      <c r="E11" s="49"/>
      <c r="F11" s="50"/>
    </row>
    <row r="12" spans="1:8" ht="25.5" customHeight="1" x14ac:dyDescent="0.3">
      <c r="A12" s="149"/>
      <c r="B12" s="148" t="s">
        <v>915</v>
      </c>
      <c r="C12" s="41" t="s">
        <v>916</v>
      </c>
      <c r="D12" s="42">
        <f>총괄설계내역서!G17</f>
        <v>0</v>
      </c>
      <c r="E12" s="43"/>
      <c r="F12" s="44"/>
      <c r="H12" s="40" t="str">
        <f ca="1">HYPERLINK("#"&amp;총괄설계내역서!H2&amp;"!G"&amp;ROW(총괄설계내역서!G17),"총괄표 →")</f>
        <v>총괄표 →</v>
      </c>
    </row>
    <row r="13" spans="1:8" ht="25.5" customHeight="1" x14ac:dyDescent="0.3">
      <c r="A13" s="149"/>
      <c r="B13" s="149"/>
      <c r="C13" s="41" t="s">
        <v>917</v>
      </c>
      <c r="D13" s="42">
        <f>총괄설계내역서!D19</f>
        <v>0</v>
      </c>
      <c r="E13" s="43"/>
      <c r="F13" s="51" t="str">
        <f>총괄설계내역서!E19</f>
        <v>(직접노무비+간접노무비) x 3.56%</v>
      </c>
      <c r="H13" s="40" t="str">
        <f ca="1">HYPERLINK("#"&amp;총괄설계내역서!H2&amp;"!D"&amp;ROW(총괄설계내역서!D19),"총괄표 →")</f>
        <v>총괄표 →</v>
      </c>
    </row>
    <row r="14" spans="1:8" ht="25.5" customHeight="1" x14ac:dyDescent="0.3">
      <c r="A14" s="149"/>
      <c r="B14" s="149"/>
      <c r="C14" s="41" t="s">
        <v>918</v>
      </c>
      <c r="D14" s="42">
        <f>총괄설계내역서!D20</f>
        <v>0</v>
      </c>
      <c r="E14" s="43"/>
      <c r="F14" s="51" t="str">
        <f>총괄설계내역서!E20</f>
        <v>(직접노무비+간접노무비) x 1.01%</v>
      </c>
      <c r="H14" s="40" t="str">
        <f ca="1">HYPERLINK("#"&amp;총괄설계내역서!H2&amp;"!D"&amp;ROW(총괄설계내역서!D20),"총괄표 →")</f>
        <v>총괄표 →</v>
      </c>
    </row>
    <row r="15" spans="1:8" ht="25.5" customHeight="1" x14ac:dyDescent="0.3">
      <c r="A15" s="149"/>
      <c r="B15" s="149"/>
      <c r="C15" s="41" t="s">
        <v>919</v>
      </c>
      <c r="D15" s="42">
        <f>총괄설계내역서!D21</f>
        <v>0</v>
      </c>
      <c r="E15" s="43"/>
      <c r="F15" s="51" t="str">
        <f>총괄설계내역서!E21</f>
        <v>직접노무비 x 3.595%</v>
      </c>
      <c r="H15" s="40" t="str">
        <f ca="1">HYPERLINK("#"&amp;총괄설계내역서!H2&amp;"!D"&amp;ROW(총괄설계내역서!D21),"총괄표 →")</f>
        <v>총괄표 →</v>
      </c>
    </row>
    <row r="16" spans="1:8" ht="25.5" customHeight="1" x14ac:dyDescent="0.3">
      <c r="A16" s="149"/>
      <c r="B16" s="149"/>
      <c r="C16" s="41" t="s">
        <v>920</v>
      </c>
      <c r="D16" s="42">
        <f>총괄설계내역서!D22</f>
        <v>0</v>
      </c>
      <c r="E16" s="43"/>
      <c r="F16" s="51" t="str">
        <f>총괄설계내역서!E22</f>
        <v>건강보험료 x 13.14%</v>
      </c>
      <c r="H16" s="40" t="str">
        <f ca="1">HYPERLINK("#"&amp;총괄설계내역서!H2&amp;"!D"&amp;ROW(총괄설계내역서!D22),"총괄표 →")</f>
        <v>총괄표 →</v>
      </c>
    </row>
    <row r="17" spans="1:8" ht="25.5" customHeight="1" x14ac:dyDescent="0.3">
      <c r="A17" s="149"/>
      <c r="B17" s="149"/>
      <c r="C17" s="41" t="s">
        <v>921</v>
      </c>
      <c r="D17" s="42">
        <f>총괄설계내역서!D23</f>
        <v>0</v>
      </c>
      <c r="E17" s="43"/>
      <c r="F17" s="51" t="str">
        <f>총괄설계내역서!E23</f>
        <v>직접노무비 x 4.75%</v>
      </c>
      <c r="H17" s="40" t="str">
        <f ca="1">HYPERLINK("#"&amp;총괄설계내역서!H2&amp;"!D"&amp;ROW(총괄설계내역서!D23),"총괄표 →")</f>
        <v>총괄표 →</v>
      </c>
    </row>
    <row r="18" spans="1:8" ht="25.5" customHeight="1" x14ac:dyDescent="0.3">
      <c r="A18" s="149"/>
      <c r="B18" s="149"/>
      <c r="C18" s="41" t="s">
        <v>922</v>
      </c>
      <c r="D18" s="42">
        <f>총괄설계내역서!D24</f>
        <v>0</v>
      </c>
      <c r="E18" s="43"/>
      <c r="F18" s="51" t="str">
        <f>총괄설계내역서!E24</f>
        <v>직접노무비 x 2.3%</v>
      </c>
      <c r="H18" s="40" t="str">
        <f ca="1">HYPERLINK("#"&amp;총괄설계내역서!H2&amp;"!D"&amp;ROW(총괄설계내역서!D24),"총괄표 →")</f>
        <v>총괄표 →</v>
      </c>
    </row>
    <row r="19" spans="1:8" ht="25.5" customHeight="1" x14ac:dyDescent="0.3">
      <c r="A19" s="149"/>
      <c r="B19" s="149"/>
      <c r="C19" s="41" t="s">
        <v>923</v>
      </c>
      <c r="D19" s="42">
        <f>총괄설계내역서!D25</f>
        <v>0</v>
      </c>
      <c r="E19" s="43"/>
      <c r="F19" s="52" t="str">
        <f>총괄설계내역서!E25</f>
        <v>A）&lt;(직노+직재+간재)x2.53% + 3,300,000&gt;의 1.2배 = 86,508,110
B）(직노+직재+간재+관급재/1.1)x2.53% + 3,300,000 = 88,281,872</v>
      </c>
      <c r="H19" s="40" t="str">
        <f ca="1">HYPERLINK("#"&amp;총괄설계내역서!H2&amp;"!D"&amp;ROW(총괄설계내역서!D25),"총괄표 →")</f>
        <v>총괄표 →</v>
      </c>
    </row>
    <row r="20" spans="1:8" ht="25.5" customHeight="1" x14ac:dyDescent="0.3">
      <c r="A20" s="149"/>
      <c r="B20" s="149"/>
      <c r="C20" s="41" t="s">
        <v>924</v>
      </c>
      <c r="D20" s="42">
        <f>총괄설계내역서!D26</f>
        <v>0</v>
      </c>
      <c r="E20" s="43"/>
      <c r="F20" s="51" t="str">
        <f>총괄설계내역서!E26</f>
        <v>(직접노무비+간접노무비+재료비) x 5.9%</v>
      </c>
      <c r="H20" s="40" t="str">
        <f ca="1">HYPERLINK("#"&amp;총괄설계내역서!H2&amp;"!D"&amp;ROW(총괄설계내역서!D26),"총괄표 →")</f>
        <v>총괄표 →</v>
      </c>
    </row>
    <row r="21" spans="1:8" ht="25.5" customHeight="1" x14ac:dyDescent="0.3">
      <c r="A21" s="149"/>
      <c r="B21" s="149"/>
      <c r="C21" s="41" t="s">
        <v>925</v>
      </c>
      <c r="D21" s="42">
        <f>총괄설계내역서!D27</f>
        <v>0</v>
      </c>
      <c r="E21" s="43"/>
      <c r="F21" s="51" t="str">
        <f>총괄설계내역서!E27</f>
        <v>(재료비 + 직접노무비 + 산출경비) x 0.5%</v>
      </c>
      <c r="H21" s="40" t="str">
        <f ca="1">HYPERLINK("#"&amp;총괄설계내역서!H2&amp;"!D"&amp;ROW(총괄설계내역서!D27),"총괄표 →")</f>
        <v>총괄표 →</v>
      </c>
    </row>
    <row r="22" spans="1:8" ht="25.5" customHeight="1" x14ac:dyDescent="0.3">
      <c r="A22" s="149"/>
      <c r="B22" s="149"/>
      <c r="C22" s="41" t="s">
        <v>926</v>
      </c>
      <c r="D22" s="42">
        <f>총괄설계내역서!D28</f>
        <v>0</v>
      </c>
      <c r="E22" s="43"/>
      <c r="F22" s="51" t="str">
        <f>총괄설계내역서!E28</f>
        <v>(재료비 + 직접노무비 + 산출경비) x 0.51%</v>
      </c>
      <c r="H22" s="40" t="str">
        <f ca="1">HYPERLINK("#"&amp;총괄설계내역서!H2&amp;"!D"&amp;ROW(총괄설계내역서!D28),"총괄표 →")</f>
        <v>총괄표 →</v>
      </c>
    </row>
    <row r="23" spans="1:8" ht="25.5" customHeight="1" x14ac:dyDescent="0.3">
      <c r="A23" s="149"/>
      <c r="B23" s="149"/>
      <c r="C23" s="41" t="s">
        <v>927</v>
      </c>
      <c r="D23" s="42">
        <f>총괄설계내역서!D29</f>
        <v>0</v>
      </c>
      <c r="E23" s="43"/>
      <c r="F23" s="51" t="str">
        <f>총괄설계내역서!E29</f>
        <v>(직접노무비+간접노무비) x 0.006%</v>
      </c>
      <c r="H23" s="40" t="str">
        <f ca="1">HYPERLINK("#"&amp;총괄설계내역서!H2&amp;"!D"&amp;ROW(총괄설계내역서!D29),"총괄표 →")</f>
        <v>총괄표 →</v>
      </c>
    </row>
    <row r="24" spans="1:8" ht="25.5" customHeight="1" x14ac:dyDescent="0.3">
      <c r="A24" s="149"/>
      <c r="B24" s="149"/>
      <c r="C24" s="41" t="s">
        <v>928</v>
      </c>
      <c r="D24" s="42">
        <f>총괄설계내역서!D30</f>
        <v>0</v>
      </c>
      <c r="E24" s="43"/>
      <c r="F24" s="51" t="str">
        <f>총괄설계내역서!E30</f>
        <v>(직접노무비+간접노무비) x 0.09%</v>
      </c>
      <c r="H24" s="40" t="str">
        <f ca="1">HYPERLINK("#"&amp;총괄설계내역서!H2&amp;"!D"&amp;ROW(총괄설계내역서!D30),"총괄표 →")</f>
        <v>총괄표 →</v>
      </c>
    </row>
    <row r="25" spans="1:8" ht="25.5" customHeight="1" x14ac:dyDescent="0.3">
      <c r="A25" s="149"/>
      <c r="B25" s="149"/>
      <c r="C25" s="41" t="s">
        <v>194</v>
      </c>
      <c r="D25" s="42">
        <f>총괄설계내역서!D31</f>
        <v>0</v>
      </c>
      <c r="E25" s="43"/>
      <c r="F25" s="44"/>
      <c r="H25" s="40" t="str">
        <f ca="1">HYPERLINK("#"&amp;총괄설계내역서!H2&amp;"!D"&amp;ROW(총괄설계내역서!D31),"총괄표 →")</f>
        <v>총괄표 →</v>
      </c>
    </row>
    <row r="26" spans="1:8" ht="25.5" customHeight="1" x14ac:dyDescent="0.3">
      <c r="A26" s="149"/>
      <c r="B26" s="149"/>
      <c r="C26" s="41" t="s">
        <v>929</v>
      </c>
      <c r="D26" s="42">
        <f>총괄설계내역서!D32</f>
        <v>0</v>
      </c>
      <c r="E26" s="43"/>
      <c r="F26" s="44"/>
      <c r="H26" s="40" t="str">
        <f ca="1">HYPERLINK("#"&amp;총괄설계내역서!H2&amp;"!D"&amp;ROW(총괄설계내역서!D32),"총괄표 →")</f>
        <v>총괄표 →</v>
      </c>
    </row>
    <row r="27" spans="1:8" ht="25.5" customHeight="1" x14ac:dyDescent="0.3">
      <c r="A27" s="145"/>
      <c r="B27" s="145"/>
      <c r="C27" s="53" t="s">
        <v>911</v>
      </c>
      <c r="D27" s="48">
        <f>+D12+D13+D14+D15+D16+D17+D18+D19+D20+D21+D22+D23+D24+D25+D26</f>
        <v>0</v>
      </c>
      <c r="E27" s="49"/>
      <c r="F27" s="50"/>
    </row>
    <row r="28" spans="1:8" ht="25.5" customHeight="1" x14ac:dyDescent="0.3">
      <c r="A28" s="150" t="s">
        <v>930</v>
      </c>
      <c r="B28" s="151"/>
      <c r="C28" s="152"/>
      <c r="D28" s="54">
        <f>총괄설계내역서!D34</f>
        <v>0</v>
      </c>
      <c r="E28" s="55"/>
      <c r="F28" s="56" t="str">
        <f>"순공사원가 x "&amp;ROUND(총괄설계내역서!M34,5)&amp;"%"</f>
        <v>순공사원가 x 5%</v>
      </c>
      <c r="H28" s="40" t="str">
        <f ca="1">HYPERLINK("#"&amp;총괄설계내역서!H2&amp;"!D"&amp;ROW(총괄설계내역서!D34),"총괄표 →")</f>
        <v>총괄표 →</v>
      </c>
    </row>
    <row r="29" spans="1:8" ht="25.5" customHeight="1" x14ac:dyDescent="0.3">
      <c r="A29" s="153" t="s">
        <v>931</v>
      </c>
      <c r="B29" s="147"/>
      <c r="C29" s="147"/>
      <c r="D29" s="54">
        <f>총괄설계내역서!D36</f>
        <v>0</v>
      </c>
      <c r="E29" s="55"/>
      <c r="F29" s="56" t="str">
        <f>"(노무비+경비+일반관리비) x "&amp;ROUND(총괄설계내역서!M36,5)&amp;"%"</f>
        <v>(노무비+경비+일반관리비) x 12%</v>
      </c>
      <c r="H29" s="40" t="str">
        <f ca="1">HYPERLINK("#"&amp;총괄설계내역서!H2&amp;"!D"&amp;ROW(총괄설계내역서!D36),"총괄표 →")</f>
        <v>총괄표 →</v>
      </c>
    </row>
    <row r="30" spans="1:8" ht="25.5" customHeight="1" x14ac:dyDescent="0.3">
      <c r="A30" s="153" t="s">
        <v>932</v>
      </c>
      <c r="B30" s="147"/>
      <c r="C30" s="147"/>
      <c r="D30" s="54">
        <f>총괄설계내역서!D37</f>
        <v>0</v>
      </c>
      <c r="E30" s="55"/>
      <c r="F30" s="57"/>
      <c r="H30" s="40" t="str">
        <f ca="1">HYPERLINK("#"&amp;총괄설계내역서!H2&amp;"!D"&amp;ROW(총괄설계내역서!D37),"총괄표 →")</f>
        <v>총괄표 →</v>
      </c>
    </row>
    <row r="31" spans="1:8" ht="25.5" customHeight="1" x14ac:dyDescent="0.3">
      <c r="A31" s="146" t="s">
        <v>933</v>
      </c>
      <c r="B31" s="147"/>
      <c r="C31" s="147"/>
      <c r="D31" s="54">
        <f>총괄설계내역서!D38</f>
        <v>0</v>
      </c>
      <c r="E31" s="55"/>
      <c r="F31" s="57"/>
      <c r="H31" s="40" t="str">
        <f ca="1">HYPERLINK("#"&amp;총괄설계내역서!H2&amp;"!D"&amp;ROW(총괄설계내역서!D38),"총괄표 →")</f>
        <v>총괄표 →</v>
      </c>
    </row>
    <row r="32" spans="1:8" ht="25.5" customHeight="1" x14ac:dyDescent="0.3">
      <c r="A32" s="153" t="s">
        <v>934</v>
      </c>
      <c r="B32" s="147"/>
      <c r="C32" s="147"/>
      <c r="D32" s="54">
        <f>총괄설계내역서!D39</f>
        <v>0</v>
      </c>
      <c r="E32" s="55"/>
      <c r="F32" s="56" t="str">
        <f>"총 원 가 x "&amp;ROUND(총괄설계내역서!M39,5)&amp;"%"</f>
        <v>총 원 가 x 10%</v>
      </c>
      <c r="H32" s="40" t="str">
        <f ca="1">HYPERLINK("#"&amp;총괄설계내역서!H2&amp;"!D"&amp;ROW(총괄설계내역서!D39),"총괄표 →")</f>
        <v>총괄표 →</v>
      </c>
    </row>
    <row r="33" spans="1:8" ht="25.5" customHeight="1" x14ac:dyDescent="0.3">
      <c r="A33" s="146" t="s">
        <v>935</v>
      </c>
      <c r="B33" s="147"/>
      <c r="C33" s="147"/>
      <c r="D33" s="54">
        <f>총괄설계내역서!D40</f>
        <v>0</v>
      </c>
      <c r="E33" s="55"/>
      <c r="F33" s="57"/>
      <c r="H33" s="40" t="str">
        <f ca="1">HYPERLINK("#"&amp;총괄설계내역서!H2&amp;"!D"&amp;ROW(총괄설계내역서!D40),"총괄표 →")</f>
        <v>총괄표 →</v>
      </c>
    </row>
    <row r="34" spans="1:8" ht="25.5" customHeight="1" x14ac:dyDescent="0.3">
      <c r="A34" s="153" t="s">
        <v>936</v>
      </c>
      <c r="B34" s="147"/>
      <c r="C34" s="147"/>
      <c r="D34" s="54">
        <f>총괄설계내역서!D41</f>
        <v>0</v>
      </c>
      <c r="E34" s="55"/>
      <c r="F34" s="56"/>
      <c r="H34" s="40" t="str">
        <f ca="1">HYPERLINK("#"&amp;총괄설계내역서!H2&amp;"!D"&amp;ROW(총괄설계내역서!D41),"총괄표 →")</f>
        <v>총괄표 →</v>
      </c>
    </row>
    <row r="35" spans="1:8" ht="25.5" customHeight="1" x14ac:dyDescent="0.3">
      <c r="A35" s="146" t="s">
        <v>937</v>
      </c>
      <c r="B35" s="147"/>
      <c r="C35" s="147"/>
      <c r="D35" s="54">
        <f>총괄설계내역서!D42</f>
        <v>0</v>
      </c>
      <c r="E35" s="55"/>
      <c r="F35" s="57"/>
      <c r="H35" s="40" t="str">
        <f ca="1">HYPERLINK("#"&amp;총괄설계내역서!H2&amp;"!D"&amp;ROW(총괄설계내역서!D42),"총괄표 →")</f>
        <v>총괄표 →</v>
      </c>
    </row>
  </sheetData>
  <mergeCells count="18">
    <mergeCell ref="A35:C35"/>
    <mergeCell ref="A5:A27"/>
    <mergeCell ref="B5:B8"/>
    <mergeCell ref="B9:B11"/>
    <mergeCell ref="B12:B27"/>
    <mergeCell ref="A28:C28"/>
    <mergeCell ref="A29:C29"/>
    <mergeCell ref="A30:C30"/>
    <mergeCell ref="A31:C31"/>
    <mergeCell ref="A32:C32"/>
    <mergeCell ref="A33:C33"/>
    <mergeCell ref="A34:C34"/>
    <mergeCell ref="A1:F1"/>
    <mergeCell ref="A3:C3"/>
    <mergeCell ref="D3:D4"/>
    <mergeCell ref="E3:E4"/>
    <mergeCell ref="F3:F4"/>
    <mergeCell ref="A4:C4"/>
  </mergeCells>
  <phoneticPr fontId="2" type="noConversion"/>
  <hyperlinks>
    <hyperlink ref="H1" r:id="rId1" tooltip="설계예산시스템(STmate w26.09)으로 작성 하였으며,_x000a_엑셀 인쇄품질 600 dpi에 최적화 되어 있습니다._x000a_경영정보(주) http://www.stma.co.kr_x000a_Tel) 070-4350-0040_x000a_Fax) 0505-300-3948" xr:uid="{7F045FF3-9A4D-4293-A111-DC0F61546BE9}"/>
    <hyperlink ref="G1" r:id="rId2" tooltip="설계예산시스템(STmate w26.09)으로 작성 하였으며,_x000a_엑셀 인쇄품질 600 dpi에 최적화 되어 있습니다._x000a_경영정보(주) http://www.stma.co.kr_x000a_Tel) 070-4350-0040_x000a_Fax) 0505-300-3948" xr:uid="{C68C04DB-F57A-4DCD-9060-D38CA37B064E}"/>
  </hyperlinks>
  <printOptions horizontalCentered="1"/>
  <pageMargins left="0.59055118110236215" right="0.59055118110236215" top="0.78740157480314965" bottom="0.82677165354330706" header="0" footer="0.62992125984251968"/>
  <pageSetup paperSize="9" scale="80" fitToWidth="0" fitToHeight="0" orientation="portrait" r:id="rId3"/>
  <headerFooter alignWithMargins="0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8815-8B62-4467-A07C-E40ABEE7F58C}">
  <dimension ref="A1:Q44"/>
  <sheetViews>
    <sheetView workbookViewId="0">
      <pane ySplit="3" topLeftCell="A4" activePane="bottomLeft" state="frozenSplit"/>
      <selection activeCell="I15" sqref="I15:J15"/>
      <selection pane="bottomLeft" activeCell="D39" sqref="D39"/>
    </sheetView>
  </sheetViews>
  <sheetFormatPr defaultColWidth="10.42578125" defaultRowHeight="16.5" x14ac:dyDescent="0.3"/>
  <cols>
    <col min="1" max="1" width="11.42578125" style="35" customWidth="1"/>
    <col min="2" max="2" width="30.28515625" style="35" customWidth="1"/>
    <col min="3" max="3" width="26" style="35" customWidth="1"/>
    <col min="4" max="7" width="20" style="35" customWidth="1"/>
    <col min="8" max="8" width="10.42578125" style="63" hidden="1" customWidth="1"/>
    <col min="9" max="12" width="2.42578125" style="35" customWidth="1"/>
    <col min="13" max="16" width="4.5703125" style="35" customWidth="1"/>
    <col min="17" max="17" width="10.42578125" style="39" customWidth="1"/>
    <col min="18" max="16384" width="10.42578125" style="35"/>
  </cols>
  <sheetData>
    <row r="1" spans="1:17" ht="24.95" customHeight="1" x14ac:dyDescent="0.3">
      <c r="A1" s="138" t="s">
        <v>938</v>
      </c>
      <c r="B1" s="139"/>
      <c r="C1" s="139"/>
      <c r="D1" s="139"/>
      <c r="E1" s="139"/>
      <c r="F1" s="139"/>
      <c r="G1" s="139"/>
      <c r="H1" s="34" t="s">
        <v>898</v>
      </c>
      <c r="Q1" s="34" t="s">
        <v>898</v>
      </c>
    </row>
    <row r="2" spans="1:17" ht="19.5" customHeight="1" x14ac:dyDescent="0.3">
      <c r="A2" s="36" t="s">
        <v>899</v>
      </c>
      <c r="H2" s="38" t="str">
        <f ca="1">MID(CELL("filename",$A$1),FIND("]",CELL("filename",$A$1))+1,LEN(CELL("filename",$A$1)))</f>
        <v>총괄설계내역서</v>
      </c>
    </row>
    <row r="3" spans="1:17" ht="19.5" customHeight="1" x14ac:dyDescent="0.3">
      <c r="A3" s="58" t="s">
        <v>939</v>
      </c>
      <c r="B3" s="58" t="s">
        <v>940</v>
      </c>
      <c r="C3" s="58" t="s">
        <v>941</v>
      </c>
      <c r="D3" s="58" t="s">
        <v>942</v>
      </c>
      <c r="E3" s="58" t="s">
        <v>907</v>
      </c>
      <c r="F3" s="58" t="s">
        <v>912</v>
      </c>
      <c r="G3" s="47" t="s">
        <v>943</v>
      </c>
      <c r="H3" s="59" t="s">
        <v>944</v>
      </c>
      <c r="I3" s="157" t="s">
        <v>945</v>
      </c>
      <c r="J3" s="139"/>
      <c r="K3" s="139"/>
      <c r="L3" s="139"/>
      <c r="M3" s="139"/>
      <c r="N3" s="139"/>
      <c r="O3" s="139"/>
      <c r="P3" s="139"/>
      <c r="Q3" s="40" t="str">
        <f>HYPERLINK("#'〓 목 차 〓'!B2","목차 →")</f>
        <v>목차 →</v>
      </c>
    </row>
    <row r="4" spans="1:17" ht="19.5" customHeight="1" x14ac:dyDescent="0.3">
      <c r="A4" s="60" t="s">
        <v>33</v>
      </c>
      <c r="B4" s="60" t="s">
        <v>34</v>
      </c>
      <c r="C4" s="60"/>
      <c r="D4" s="54"/>
      <c r="E4" s="61"/>
      <c r="F4" s="62"/>
      <c r="G4" s="54"/>
      <c r="Q4" s="40" t="str">
        <f>HYPERLINK("#"&amp;[1]설계내역서!O2&amp;"!A"&amp;ROW([1]설계내역서!A5),"내역 →")</f>
        <v>내역 →</v>
      </c>
    </row>
    <row r="5" spans="1:17" ht="19.5" customHeight="1" x14ac:dyDescent="0.3">
      <c r="A5" s="60" t="s">
        <v>36</v>
      </c>
      <c r="B5" s="60" t="s">
        <v>37</v>
      </c>
      <c r="C5" s="60"/>
      <c r="D5" s="48">
        <f>E5+F5+G5</f>
        <v>0</v>
      </c>
      <c r="E5" s="48">
        <f>공종별집계표!G5</f>
        <v>0</v>
      </c>
      <c r="F5" s="48">
        <f>공종별집계표!H5</f>
        <v>0</v>
      </c>
      <c r="G5" s="48">
        <f>공종별집계표!I5</f>
        <v>0</v>
      </c>
      <c r="Q5" s="40" t="str">
        <f>HYPERLINK("#"&amp;[1]설계내역서!O2&amp;"!A"&amp;ROW([1]설계내역서!A6),"내역 →")</f>
        <v>내역 →</v>
      </c>
    </row>
    <row r="6" spans="1:17" ht="19.5" customHeight="1" x14ac:dyDescent="0.3">
      <c r="A6" s="60" t="s">
        <v>47</v>
      </c>
      <c r="B6" s="60" t="s">
        <v>48</v>
      </c>
      <c r="C6" s="60"/>
      <c r="D6" s="48">
        <f t="shared" ref="D6:D16" si="0">E6+F6+G6</f>
        <v>0</v>
      </c>
      <c r="E6" s="48">
        <f>공종별집계표!G9</f>
        <v>0</v>
      </c>
      <c r="F6" s="48">
        <f>공종별집계표!H9</f>
        <v>0</v>
      </c>
      <c r="G6" s="48">
        <f>공종별집계표!I9</f>
        <v>0</v>
      </c>
      <c r="Q6" s="40" t="str">
        <f>HYPERLINK("#"&amp;[1]설계내역서!O2&amp;"!A"&amp;ROW([1]설계내역서!A33),"내역 →")</f>
        <v>내역 →</v>
      </c>
    </row>
    <row r="7" spans="1:17" ht="19.5" customHeight="1" x14ac:dyDescent="0.3">
      <c r="A7" s="60" t="s">
        <v>74</v>
      </c>
      <c r="B7" s="60" t="s">
        <v>75</v>
      </c>
      <c r="C7" s="60"/>
      <c r="D7" s="48">
        <f t="shared" si="0"/>
        <v>0</v>
      </c>
      <c r="E7" s="48">
        <f>공종별집계표!G19</f>
        <v>0</v>
      </c>
      <c r="F7" s="48">
        <f>공종별집계표!H19</f>
        <v>0</v>
      </c>
      <c r="G7" s="48">
        <f>공종별집계표!I19</f>
        <v>0</v>
      </c>
      <c r="Q7" s="40" t="str">
        <f>HYPERLINK("#"&amp;[1]설계내역서!O2&amp;"!A"&amp;ROW([1]설계내역서!A76),"내역 →")</f>
        <v>내역 →</v>
      </c>
    </row>
    <row r="8" spans="1:17" ht="19.5" customHeight="1" x14ac:dyDescent="0.3">
      <c r="A8" s="60" t="s">
        <v>86</v>
      </c>
      <c r="B8" s="60" t="s">
        <v>87</v>
      </c>
      <c r="C8" s="60"/>
      <c r="D8" s="48">
        <f t="shared" si="0"/>
        <v>0</v>
      </c>
      <c r="E8" s="48">
        <f>공종별집계표!G23</f>
        <v>0</v>
      </c>
      <c r="F8" s="48">
        <f>공종별집계표!H23</f>
        <v>0</v>
      </c>
      <c r="G8" s="48">
        <f>공종별집계표!I23</f>
        <v>0</v>
      </c>
      <c r="Q8" s="40" t="str">
        <f>HYPERLINK("#"&amp;[1]설계내역서!O2&amp;"!A"&amp;ROW([1]설계내역서!A115),"내역 →")</f>
        <v>내역 →</v>
      </c>
    </row>
    <row r="9" spans="1:17" ht="19.5" customHeight="1" x14ac:dyDescent="0.3">
      <c r="A9" s="60" t="s">
        <v>119</v>
      </c>
      <c r="B9" s="60" t="s">
        <v>120</v>
      </c>
      <c r="C9" s="60"/>
      <c r="D9" s="48">
        <f t="shared" si="0"/>
        <v>0</v>
      </c>
      <c r="E9" s="48">
        <f>공종별집계표!G34</f>
        <v>0</v>
      </c>
      <c r="F9" s="48">
        <f>공종별집계표!H34</f>
        <v>0</v>
      </c>
      <c r="G9" s="48">
        <f>공종별집계표!I34</f>
        <v>0</v>
      </c>
      <c r="Q9" s="40" t="str">
        <f>HYPERLINK("#"&amp;[1]설계내역서!O2&amp;"!A"&amp;ROW([1]설계내역서!A196),"내역 →")</f>
        <v>내역 →</v>
      </c>
    </row>
    <row r="10" spans="1:17" ht="19.5" customHeight="1" x14ac:dyDescent="0.3">
      <c r="A10" s="60" t="s">
        <v>140</v>
      </c>
      <c r="B10" s="60" t="s">
        <v>141</v>
      </c>
      <c r="C10" s="60"/>
      <c r="D10" s="48">
        <f t="shared" si="0"/>
        <v>0</v>
      </c>
      <c r="E10" s="48">
        <f>공종별집계표!G43</f>
        <v>0</v>
      </c>
      <c r="F10" s="48">
        <f>공종별집계표!H43</f>
        <v>0</v>
      </c>
      <c r="G10" s="48">
        <f>공종별집계표!I43</f>
        <v>0</v>
      </c>
      <c r="Q10" s="40" t="str">
        <f>HYPERLINK("#"&amp;[1]설계내역서!O2&amp;"!A"&amp;ROW([1]설계내역서!A236),"내역 →")</f>
        <v>내역 →</v>
      </c>
    </row>
    <row r="11" spans="1:17" ht="19.5" customHeight="1" x14ac:dyDescent="0.3">
      <c r="A11" s="60" t="s">
        <v>152</v>
      </c>
      <c r="B11" s="60" t="s">
        <v>153</v>
      </c>
      <c r="C11" s="60"/>
      <c r="D11" s="48">
        <f t="shared" si="0"/>
        <v>0</v>
      </c>
      <c r="E11" s="48">
        <f>공종별집계표!G48</f>
        <v>0</v>
      </c>
      <c r="F11" s="48">
        <f>공종별집계표!H48</f>
        <v>0</v>
      </c>
      <c r="G11" s="48">
        <f>공종별집계표!I48</f>
        <v>0</v>
      </c>
      <c r="Q11" s="40" t="str">
        <f>HYPERLINK("#"&amp;[1]설계내역서!O2&amp;"!A"&amp;ROW([1]설계내역서!A245),"내역 →")</f>
        <v>내역 →</v>
      </c>
    </row>
    <row r="12" spans="1:17" ht="19.5" customHeight="1" x14ac:dyDescent="0.3">
      <c r="A12" s="60" t="s">
        <v>155</v>
      </c>
      <c r="B12" s="60" t="s">
        <v>156</v>
      </c>
      <c r="C12" s="60"/>
      <c r="D12" s="48">
        <f t="shared" si="0"/>
        <v>0</v>
      </c>
      <c r="E12" s="48">
        <f>공종별집계표!G49</f>
        <v>0</v>
      </c>
      <c r="F12" s="48">
        <f>공종별집계표!H49</f>
        <v>0</v>
      </c>
      <c r="G12" s="48">
        <f>공종별집계표!I49</f>
        <v>0</v>
      </c>
      <c r="Q12" s="40" t="str">
        <f>HYPERLINK("#"&amp;[1]설계내역서!O2&amp;"!A"&amp;ROW([1]설계내역서!A264),"내역 →")</f>
        <v>내역 →</v>
      </c>
    </row>
    <row r="13" spans="1:17" ht="19.5" customHeight="1" x14ac:dyDescent="0.3">
      <c r="A13" s="60" t="s">
        <v>176</v>
      </c>
      <c r="B13" s="60" t="s">
        <v>177</v>
      </c>
      <c r="C13" s="60"/>
      <c r="D13" s="48">
        <f t="shared" si="0"/>
        <v>0</v>
      </c>
      <c r="E13" s="48">
        <f>공종별집계표!G56</f>
        <v>0</v>
      </c>
      <c r="F13" s="48">
        <f>공종별집계표!H56</f>
        <v>0</v>
      </c>
      <c r="G13" s="48">
        <f>공종별집계표!I56</f>
        <v>0</v>
      </c>
      <c r="Q13" s="40" t="str">
        <f>HYPERLINK("#"&amp;[1]설계내역서!O2&amp;"!A"&amp;ROW([1]설계내역서!A330),"내역 →")</f>
        <v>내역 →</v>
      </c>
    </row>
    <row r="14" spans="1:17" ht="19.5" customHeight="1" x14ac:dyDescent="0.3">
      <c r="A14" s="60" t="s">
        <v>176</v>
      </c>
      <c r="B14" s="60" t="s">
        <v>194</v>
      </c>
      <c r="C14" s="60"/>
      <c r="D14" s="48">
        <f t="shared" si="0"/>
        <v>0</v>
      </c>
      <c r="E14" s="48">
        <f>공종별집계표!G63</f>
        <v>0</v>
      </c>
      <c r="F14" s="48">
        <f>공종별집계표!H63</f>
        <v>0</v>
      </c>
      <c r="G14" s="48">
        <f>공종별집계표!I63</f>
        <v>0</v>
      </c>
      <c r="Q14" s="40" t="str">
        <f>HYPERLINK("#"&amp;[1]설계내역서!O2&amp;"!A"&amp;ROW([1]설계내역서!A380),"내역 →")</f>
        <v>내역 →</v>
      </c>
    </row>
    <row r="15" spans="1:17" ht="19.5" customHeight="1" x14ac:dyDescent="0.3">
      <c r="A15" s="60" t="s">
        <v>199</v>
      </c>
      <c r="B15" s="60" t="s">
        <v>200</v>
      </c>
      <c r="C15" s="60"/>
      <c r="D15" s="48">
        <f t="shared" si="0"/>
        <v>0</v>
      </c>
      <c r="E15" s="48">
        <f>공종별집계표!G66</f>
        <v>0</v>
      </c>
      <c r="F15" s="48">
        <f>공종별집계표!H66</f>
        <v>0</v>
      </c>
      <c r="G15" s="48">
        <f>공종별집계표!I66</f>
        <v>0</v>
      </c>
      <c r="Q15" s="40" t="str">
        <f>HYPERLINK("#"&amp;[1]설계내역서!O2&amp;"!A"&amp;ROW([1]설계내역서!A405),"내역 →")</f>
        <v>내역 →</v>
      </c>
    </row>
    <row r="16" spans="1:17" ht="19.5" customHeight="1" x14ac:dyDescent="0.3">
      <c r="A16" s="60" t="s">
        <v>176</v>
      </c>
      <c r="B16" s="60" t="s">
        <v>214</v>
      </c>
      <c r="C16" s="60"/>
      <c r="D16" s="48">
        <f t="shared" si="0"/>
        <v>0</v>
      </c>
      <c r="E16" s="48">
        <f>공종별집계표!G72</f>
        <v>0</v>
      </c>
      <c r="F16" s="48">
        <f>공종별집계표!H72</f>
        <v>0</v>
      </c>
      <c r="G16" s="48">
        <f>공종별집계표!I72</f>
        <v>0</v>
      </c>
      <c r="Q16" s="40" t="str">
        <f>HYPERLINK("#"&amp;[1]설계내역서!O2&amp;"!A"&amp;ROW([1]설계내역서!A420),"내역 →")</f>
        <v>내역 →</v>
      </c>
    </row>
    <row r="17" spans="1:17" ht="19.5" customHeight="1" x14ac:dyDescent="0.3">
      <c r="A17" s="60" t="s">
        <v>946</v>
      </c>
      <c r="B17" s="60" t="s">
        <v>947</v>
      </c>
      <c r="C17" s="60"/>
      <c r="D17" s="48">
        <f>SUM(D5:D12)</f>
        <v>0</v>
      </c>
      <c r="E17" s="48">
        <f>SUM(E5:E12)</f>
        <v>0</v>
      </c>
      <c r="F17" s="48">
        <f t="shared" ref="F17:G17" si="1">SUM(F5:F12)</f>
        <v>0</v>
      </c>
      <c r="G17" s="48">
        <f t="shared" si="1"/>
        <v>0</v>
      </c>
      <c r="Q17" s="40" t="str">
        <f>HYPERLINK("#"&amp;[1]설계내역서!O2&amp;"!A"&amp;ROW([1]설계내역서!A430),"내역 →")</f>
        <v>내역 →</v>
      </c>
    </row>
    <row r="18" spans="1:17" ht="19.5" customHeight="1" x14ac:dyDescent="0.3">
      <c r="A18" s="60"/>
      <c r="B18" s="60" t="s">
        <v>948</v>
      </c>
      <c r="C18" s="60"/>
      <c r="D18" s="54">
        <f>ROUNDDOWN(F17*M18/100,0)</f>
        <v>0</v>
      </c>
      <c r="E18" s="154" t="str">
        <f>"직접노무비 x "&amp;ROUND(M18,5)&amp;"%"</f>
        <v>직접노무비 x 19.3%</v>
      </c>
      <c r="F18" s="155"/>
      <c r="G18" s="156"/>
      <c r="H18" s="59" t="s">
        <v>949</v>
      </c>
      <c r="I18" s="64">
        <v>0</v>
      </c>
      <c r="M18" s="65">
        <v>19.3</v>
      </c>
      <c r="N18" s="64">
        <v>0</v>
      </c>
      <c r="O18" s="64">
        <v>0</v>
      </c>
      <c r="P18" s="64">
        <v>0</v>
      </c>
    </row>
    <row r="19" spans="1:17" ht="19.5" customHeight="1" x14ac:dyDescent="0.3">
      <c r="A19" s="60"/>
      <c r="B19" s="60" t="s">
        <v>950</v>
      </c>
      <c r="C19" s="60"/>
      <c r="D19" s="54">
        <f>ROUNDDOWN(((F17+D18))*M19/100,0)</f>
        <v>0</v>
      </c>
      <c r="E19" s="154" t="str">
        <f>"(직접노무비+간접노무비) x "&amp;ROUND(M19,5)&amp;"%"</f>
        <v>(직접노무비+간접노무비) x 3.56%</v>
      </c>
      <c r="F19" s="155"/>
      <c r="G19" s="156"/>
      <c r="H19" s="59" t="s">
        <v>951</v>
      </c>
      <c r="I19" s="64">
        <v>0</v>
      </c>
      <c r="M19" s="65">
        <v>3.56</v>
      </c>
      <c r="N19" s="64">
        <v>0</v>
      </c>
      <c r="O19" s="64">
        <v>0</v>
      </c>
      <c r="P19" s="64">
        <v>0</v>
      </c>
    </row>
    <row r="20" spans="1:17" ht="19.5" customHeight="1" x14ac:dyDescent="0.3">
      <c r="A20" s="60"/>
      <c r="B20" s="60" t="s">
        <v>952</v>
      </c>
      <c r="C20" s="60"/>
      <c r="D20" s="54">
        <f>ROUNDDOWN(((F17+D18))*M20/100,0)</f>
        <v>0</v>
      </c>
      <c r="E20" s="154" t="str">
        <f>"(직접노무비+간접노무비) x "&amp;ROUND(M20,5)&amp;"%"</f>
        <v>(직접노무비+간접노무비) x 1.01%</v>
      </c>
      <c r="F20" s="155"/>
      <c r="G20" s="156"/>
      <c r="H20" s="59" t="s">
        <v>953</v>
      </c>
      <c r="I20" s="64">
        <v>0</v>
      </c>
      <c r="M20" s="65">
        <v>1.01</v>
      </c>
      <c r="N20" s="64">
        <v>0</v>
      </c>
      <c r="O20" s="64">
        <v>0</v>
      </c>
      <c r="P20" s="64">
        <v>0</v>
      </c>
    </row>
    <row r="21" spans="1:17" ht="19.5" customHeight="1" x14ac:dyDescent="0.3">
      <c r="A21" s="60"/>
      <c r="B21" s="60" t="s">
        <v>954</v>
      </c>
      <c r="C21" s="60"/>
      <c r="D21" s="54">
        <f>ROUNDDOWN((F17)*M21/100,0)</f>
        <v>0</v>
      </c>
      <c r="E21" s="154" t="str">
        <f>"직접노무비 x "&amp;ROUND(M21,5)&amp;"%"</f>
        <v>직접노무비 x 3.595%</v>
      </c>
      <c r="F21" s="155"/>
      <c r="G21" s="156"/>
      <c r="H21" s="59" t="s">
        <v>955</v>
      </c>
      <c r="I21" s="64">
        <v>0</v>
      </c>
      <c r="J21" s="66">
        <f>F17</f>
        <v>0</v>
      </c>
      <c r="M21" s="65">
        <v>3.5950000000000002</v>
      </c>
      <c r="N21" s="64">
        <v>0</v>
      </c>
      <c r="O21" s="64">
        <v>0</v>
      </c>
      <c r="P21" s="64">
        <v>0</v>
      </c>
    </row>
    <row r="22" spans="1:17" ht="19.5" customHeight="1" x14ac:dyDescent="0.3">
      <c r="A22" s="60"/>
      <c r="B22" s="60" t="s">
        <v>956</v>
      </c>
      <c r="C22" s="60"/>
      <c r="D22" s="54">
        <f>ROUNDDOWN(D21*M22/100,0)</f>
        <v>0</v>
      </c>
      <c r="E22" s="154" t="str">
        <f>"건강보험료 x "&amp;ROUND(M22,5)&amp;"%"</f>
        <v>건강보험료 x 13.14%</v>
      </c>
      <c r="F22" s="155"/>
      <c r="G22" s="156"/>
      <c r="H22" s="59" t="s">
        <v>957</v>
      </c>
      <c r="I22" s="64">
        <v>0</v>
      </c>
      <c r="J22" s="66">
        <f>D21</f>
        <v>0</v>
      </c>
      <c r="M22" s="65">
        <v>13.14</v>
      </c>
      <c r="N22" s="64">
        <v>0</v>
      </c>
      <c r="O22" s="64">
        <v>0</v>
      </c>
      <c r="P22" s="64">
        <v>0</v>
      </c>
    </row>
    <row r="23" spans="1:17" ht="19.5" customHeight="1" x14ac:dyDescent="0.3">
      <c r="A23" s="60"/>
      <c r="B23" s="60" t="s">
        <v>958</v>
      </c>
      <c r="C23" s="60"/>
      <c r="D23" s="54">
        <f>ROUNDDOWN((F17)*M23/100,0)</f>
        <v>0</v>
      </c>
      <c r="E23" s="154" t="str">
        <f>"직접노무비 x "&amp;ROUND(M23,5)&amp;"%"</f>
        <v>직접노무비 x 4.75%</v>
      </c>
      <c r="F23" s="155"/>
      <c r="G23" s="156"/>
      <c r="H23" s="59" t="s">
        <v>959</v>
      </c>
      <c r="I23" s="64">
        <v>0</v>
      </c>
      <c r="J23" s="66">
        <f>F17</f>
        <v>0</v>
      </c>
      <c r="M23" s="65">
        <v>4.75</v>
      </c>
      <c r="N23" s="64">
        <v>0</v>
      </c>
      <c r="O23" s="64">
        <v>0</v>
      </c>
      <c r="P23" s="64">
        <v>0</v>
      </c>
    </row>
    <row r="24" spans="1:17" ht="19.5" customHeight="1" x14ac:dyDescent="0.3">
      <c r="A24" s="60"/>
      <c r="B24" s="60" t="s">
        <v>960</v>
      </c>
      <c r="C24" s="60"/>
      <c r="D24" s="54">
        <f>ROUNDDOWN((F17)*M24/100,0)</f>
        <v>0</v>
      </c>
      <c r="E24" s="154" t="str">
        <f>"직접노무비 x "&amp;ROUND(M24,5)&amp;"%"</f>
        <v>직접노무비 x 2.3%</v>
      </c>
      <c r="F24" s="155"/>
      <c r="G24" s="156"/>
      <c r="H24" s="59" t="s">
        <v>961</v>
      </c>
      <c r="I24" s="64">
        <v>0</v>
      </c>
      <c r="J24" s="66">
        <f>F17</f>
        <v>0</v>
      </c>
      <c r="M24" s="65">
        <v>2.2999999999999998</v>
      </c>
      <c r="N24" s="64">
        <v>0</v>
      </c>
      <c r="O24" s="64">
        <v>0</v>
      </c>
      <c r="P24" s="64">
        <v>0</v>
      </c>
    </row>
    <row r="25" spans="1:17" ht="19.5" customHeight="1" x14ac:dyDescent="0.3">
      <c r="A25" s="60"/>
      <c r="B25" s="60" t="s">
        <v>962</v>
      </c>
      <c r="C25" s="60" t="s">
        <v>963</v>
      </c>
      <c r="D25" s="54"/>
      <c r="E25" s="159" t="s">
        <v>964</v>
      </c>
      <c r="F25" s="155"/>
      <c r="G25" s="156"/>
      <c r="H25" s="59" t="s">
        <v>965</v>
      </c>
      <c r="I25" s="64">
        <v>0</v>
      </c>
      <c r="J25" s="66">
        <f>((F17+(E17))+(I41-O41)/1.1)</f>
        <v>-3455944.5454545449</v>
      </c>
      <c r="M25" s="65">
        <v>2.5299999999999998</v>
      </c>
      <c r="N25" s="64">
        <v>3300000</v>
      </c>
      <c r="O25" s="64">
        <v>0</v>
      </c>
      <c r="P25" s="64">
        <v>0</v>
      </c>
    </row>
    <row r="26" spans="1:17" ht="19.5" customHeight="1" x14ac:dyDescent="0.3">
      <c r="A26" s="60"/>
      <c r="B26" s="60" t="s">
        <v>966</v>
      </c>
      <c r="C26" s="60"/>
      <c r="D26" s="54"/>
      <c r="E26" s="154" t="str">
        <f>"(직접노무비+간접노무비+재료비) x "&amp;ROUND(M26,5)&amp;"%"</f>
        <v>(직접노무비+간접노무비+재료비) x 5.9%</v>
      </c>
      <c r="F26" s="155"/>
      <c r="G26" s="156"/>
      <c r="H26" s="59" t="s">
        <v>967</v>
      </c>
      <c r="I26" s="64">
        <v>0</v>
      </c>
      <c r="M26" s="65">
        <v>5.9</v>
      </c>
      <c r="N26" s="64">
        <v>0</v>
      </c>
      <c r="O26" s="64">
        <v>0</v>
      </c>
      <c r="P26" s="64">
        <v>0</v>
      </c>
    </row>
    <row r="27" spans="1:17" ht="19.5" customHeight="1" x14ac:dyDescent="0.3">
      <c r="A27" s="60"/>
      <c r="B27" s="60" t="s">
        <v>968</v>
      </c>
      <c r="C27" s="60"/>
      <c r="D27" s="54"/>
      <c r="E27" s="154" t="str">
        <f>"(재료비 + 직접노무비 + 산출경비) x "&amp;ROUND(M27,5)&amp;"%"</f>
        <v>(재료비 + 직접노무비 + 산출경비) x 0.5%</v>
      </c>
      <c r="F27" s="155"/>
      <c r="G27" s="156"/>
      <c r="H27" s="59" t="s">
        <v>969</v>
      </c>
      <c r="I27" s="64">
        <v>0</v>
      </c>
      <c r="M27" s="65">
        <v>0.5</v>
      </c>
      <c r="N27" s="64">
        <v>0</v>
      </c>
      <c r="O27" s="64">
        <v>0</v>
      </c>
      <c r="P27" s="64">
        <v>0</v>
      </c>
    </row>
    <row r="28" spans="1:17" ht="19.5" customHeight="1" x14ac:dyDescent="0.3">
      <c r="A28" s="60"/>
      <c r="B28" s="60" t="s">
        <v>970</v>
      </c>
      <c r="C28" s="60"/>
      <c r="D28" s="54"/>
      <c r="E28" s="154" t="str">
        <f>"(재료비 + 직접노무비 + 산출경비) x "&amp;ROUND(M28,5)&amp;"%"</f>
        <v>(재료비 + 직접노무비 + 산출경비) x 0.51%</v>
      </c>
      <c r="F28" s="155"/>
      <c r="G28" s="156"/>
      <c r="H28" s="59" t="s">
        <v>971</v>
      </c>
      <c r="I28" s="64">
        <v>0</v>
      </c>
      <c r="M28" s="65">
        <v>0.51</v>
      </c>
      <c r="N28" s="64">
        <v>0</v>
      </c>
      <c r="O28" s="64">
        <v>0</v>
      </c>
      <c r="P28" s="64">
        <v>0</v>
      </c>
    </row>
    <row r="29" spans="1:17" ht="19.5" customHeight="1" x14ac:dyDescent="0.3">
      <c r="A29" s="60"/>
      <c r="B29" s="60" t="s">
        <v>972</v>
      </c>
      <c r="C29" s="60"/>
      <c r="D29" s="54"/>
      <c r="E29" s="154" t="str">
        <f>"(직접노무비+간접노무비) x "&amp;ROUND(M29,5)&amp;"%"</f>
        <v>(직접노무비+간접노무비) x 0.006%</v>
      </c>
      <c r="F29" s="155"/>
      <c r="G29" s="156"/>
      <c r="H29" s="59" t="s">
        <v>973</v>
      </c>
      <c r="I29" s="64">
        <v>0</v>
      </c>
      <c r="M29" s="65">
        <v>6.0000000000000001E-3</v>
      </c>
      <c r="N29" s="64">
        <v>0</v>
      </c>
      <c r="O29" s="64">
        <v>0</v>
      </c>
      <c r="P29" s="64">
        <v>0</v>
      </c>
    </row>
    <row r="30" spans="1:17" ht="19.5" customHeight="1" x14ac:dyDescent="0.3">
      <c r="A30" s="60"/>
      <c r="B30" s="60" t="s">
        <v>974</v>
      </c>
      <c r="C30" s="60"/>
      <c r="D30" s="54"/>
      <c r="E30" s="154" t="str">
        <f>"(직접노무비+간접노무비) x "&amp;ROUND(M30,5)&amp;"%"</f>
        <v>(직접노무비+간접노무비) x 0.09%</v>
      </c>
      <c r="F30" s="155"/>
      <c r="G30" s="156"/>
      <c r="H30" s="59" t="s">
        <v>975</v>
      </c>
      <c r="I30" s="64">
        <v>0</v>
      </c>
      <c r="M30" s="65">
        <v>0.09</v>
      </c>
      <c r="N30" s="64">
        <v>0</v>
      </c>
      <c r="O30" s="64">
        <v>0</v>
      </c>
      <c r="P30" s="64">
        <v>0</v>
      </c>
    </row>
    <row r="31" spans="1:17" ht="19.5" customHeight="1" x14ac:dyDescent="0.3">
      <c r="A31" s="60"/>
      <c r="B31" s="60" t="s">
        <v>976</v>
      </c>
      <c r="C31" s="60"/>
      <c r="D31" s="67"/>
      <c r="E31" s="158"/>
      <c r="F31" s="155"/>
      <c r="G31" s="156"/>
      <c r="H31" s="59" t="s">
        <v>977</v>
      </c>
      <c r="I31" s="64">
        <v>0</v>
      </c>
      <c r="M31" s="64">
        <v>0</v>
      </c>
      <c r="N31" s="64">
        <v>0</v>
      </c>
      <c r="O31" s="64">
        <v>0</v>
      </c>
      <c r="P31" s="64">
        <v>0</v>
      </c>
    </row>
    <row r="32" spans="1:17" ht="19.5" customHeight="1" x14ac:dyDescent="0.3">
      <c r="A32" s="60"/>
      <c r="B32" s="60" t="s">
        <v>978</v>
      </c>
      <c r="C32" s="60"/>
      <c r="D32" s="67"/>
      <c r="E32" s="158"/>
      <c r="F32" s="155"/>
      <c r="G32" s="156"/>
      <c r="H32" s="59" t="s">
        <v>979</v>
      </c>
      <c r="I32" s="64">
        <v>0</v>
      </c>
      <c r="M32" s="64">
        <v>0</v>
      </c>
      <c r="N32" s="64">
        <v>0</v>
      </c>
      <c r="O32" s="64">
        <v>0</v>
      </c>
      <c r="P32" s="64">
        <v>0</v>
      </c>
    </row>
    <row r="33" spans="1:16" ht="19.5" customHeight="1" x14ac:dyDescent="0.3">
      <c r="A33" s="60" t="s">
        <v>980</v>
      </c>
      <c r="B33" s="60" t="s">
        <v>981</v>
      </c>
      <c r="C33" s="60"/>
      <c r="D33" s="54"/>
      <c r="E33" s="158"/>
      <c r="F33" s="155"/>
      <c r="G33" s="156"/>
      <c r="H33" s="59" t="s">
        <v>982</v>
      </c>
      <c r="I33" s="64">
        <v>0</v>
      </c>
      <c r="M33" s="64">
        <v>0</v>
      </c>
      <c r="N33" s="64">
        <v>0</v>
      </c>
      <c r="O33" s="64">
        <v>0</v>
      </c>
      <c r="P33" s="64">
        <v>0</v>
      </c>
    </row>
    <row r="34" spans="1:16" ht="19.5" customHeight="1" x14ac:dyDescent="0.3">
      <c r="A34" s="60"/>
      <c r="B34" s="60" t="s">
        <v>983</v>
      </c>
      <c r="C34" s="60"/>
      <c r="D34" s="54"/>
      <c r="E34" s="154" t="str">
        <f>"(나.소  계) x "&amp;ROUND(M34,5)&amp;"%"</f>
        <v>(나.소  계) x 5%</v>
      </c>
      <c r="F34" s="155"/>
      <c r="G34" s="156"/>
      <c r="H34" s="59" t="s">
        <v>984</v>
      </c>
      <c r="I34" s="64">
        <v>0</v>
      </c>
      <c r="M34" s="68">
        <v>5</v>
      </c>
      <c r="N34" s="64">
        <v>0</v>
      </c>
      <c r="O34" s="64">
        <v>0</v>
      </c>
      <c r="P34" s="64">
        <v>0</v>
      </c>
    </row>
    <row r="35" spans="1:16" ht="19.5" customHeight="1" x14ac:dyDescent="0.3">
      <c r="A35" s="60" t="s">
        <v>985</v>
      </c>
      <c r="B35" s="60" t="s">
        <v>981</v>
      </c>
      <c r="C35" s="60"/>
      <c r="D35" s="54"/>
      <c r="E35" s="158"/>
      <c r="F35" s="155"/>
      <c r="G35" s="156"/>
      <c r="H35" s="59" t="s">
        <v>986</v>
      </c>
      <c r="I35" s="64">
        <v>4</v>
      </c>
      <c r="J35" s="66">
        <f>D35</f>
        <v>0</v>
      </c>
      <c r="L35" s="66">
        <f>D35</f>
        <v>0</v>
      </c>
      <c r="M35" s="64">
        <v>0</v>
      </c>
      <c r="N35" s="64">
        <v>0</v>
      </c>
      <c r="O35" s="64">
        <v>0</v>
      </c>
      <c r="P35" s="64">
        <v>0</v>
      </c>
    </row>
    <row r="36" spans="1:16" ht="19.5" customHeight="1" x14ac:dyDescent="0.3">
      <c r="A36" s="60"/>
      <c r="B36" s="60" t="s">
        <v>987</v>
      </c>
      <c r="C36" s="60"/>
      <c r="D36" s="54"/>
      <c r="E36" s="154" t="str">
        <f>"(다.소계 - 재료비) x "&amp;ROUND(M36,5)&amp;"% = "&amp;TEXT(J36,"#,##0")</f>
        <v>(다.소계 - 재료비) x 12% = 0</v>
      </c>
      <c r="F36" s="155"/>
      <c r="G36" s="156"/>
      <c r="H36" s="59" t="s">
        <v>988</v>
      </c>
      <c r="I36" s="69">
        <f>868/1.1</f>
        <v>789.09090909090901</v>
      </c>
      <c r="J36" s="66">
        <f>ROUNDDOWN(((J35)-(E17))*M36/100,0)</f>
        <v>0</v>
      </c>
      <c r="L36" s="66">
        <f>ROUNDDOWN(((L35)-(E17))*M36/100,0)-I36</f>
        <v>-789.09090909090901</v>
      </c>
      <c r="M36" s="68">
        <v>12</v>
      </c>
      <c r="N36" s="64">
        <v>0</v>
      </c>
      <c r="O36" s="64">
        <v>0</v>
      </c>
      <c r="P36" s="64">
        <v>0</v>
      </c>
    </row>
    <row r="37" spans="1:16" ht="19.5" customHeight="1" x14ac:dyDescent="0.3">
      <c r="A37" s="60"/>
      <c r="B37" s="60" t="s">
        <v>989</v>
      </c>
      <c r="C37" s="60"/>
      <c r="D37" s="67"/>
      <c r="E37" s="158"/>
      <c r="F37" s="155"/>
      <c r="G37" s="156"/>
      <c r="H37" s="59" t="s">
        <v>990</v>
      </c>
      <c r="I37" s="64">
        <v>0</v>
      </c>
      <c r="J37" s="66">
        <f>D37</f>
        <v>0</v>
      </c>
      <c r="L37" s="66">
        <f>D37</f>
        <v>0</v>
      </c>
      <c r="M37" s="64">
        <v>0</v>
      </c>
      <c r="N37" s="64">
        <v>0</v>
      </c>
      <c r="O37" s="64">
        <v>0</v>
      </c>
      <c r="P37" s="64">
        <v>0</v>
      </c>
    </row>
    <row r="38" spans="1:16" ht="19.5" customHeight="1" x14ac:dyDescent="0.3">
      <c r="A38" s="60" t="s">
        <v>991</v>
      </c>
      <c r="B38" s="60" t="s">
        <v>992</v>
      </c>
      <c r="C38" s="60"/>
      <c r="D38" s="54"/>
      <c r="E38" s="158"/>
      <c r="F38" s="155"/>
      <c r="G38" s="156"/>
      <c r="H38" s="59" t="s">
        <v>993</v>
      </c>
      <c r="I38" s="64">
        <v>0</v>
      </c>
      <c r="J38" s="66">
        <f>(J35+J36+J37)</f>
        <v>0</v>
      </c>
      <c r="L38" s="66">
        <f>(L35+L36+L37)</f>
        <v>-789.09090909090901</v>
      </c>
      <c r="M38" s="64">
        <v>0</v>
      </c>
      <c r="N38" s="64">
        <v>0</v>
      </c>
      <c r="O38" s="64">
        <v>4</v>
      </c>
      <c r="P38" s="64">
        <v>0</v>
      </c>
    </row>
    <row r="39" spans="1:16" ht="19.5" customHeight="1" x14ac:dyDescent="0.3">
      <c r="A39" s="60"/>
      <c r="B39" s="60" t="s">
        <v>994</v>
      </c>
      <c r="C39" s="60"/>
      <c r="D39" s="54"/>
      <c r="E39" s="154" t="str">
        <f>"공급가액 x "&amp;ROUND(M39,5)&amp;"%"</f>
        <v>공급가액 x 10%</v>
      </c>
      <c r="F39" s="155"/>
      <c r="G39" s="156"/>
      <c r="H39" s="59" t="s">
        <v>995</v>
      </c>
      <c r="I39" s="68">
        <v>0</v>
      </c>
      <c r="M39" s="68">
        <v>10</v>
      </c>
      <c r="N39" s="64">
        <v>0</v>
      </c>
      <c r="O39" s="64">
        <v>0</v>
      </c>
      <c r="P39" s="64">
        <v>0</v>
      </c>
    </row>
    <row r="40" spans="1:16" ht="19.5" customHeight="1" x14ac:dyDescent="0.3">
      <c r="A40" s="60" t="s">
        <v>996</v>
      </c>
      <c r="B40" s="60" t="s">
        <v>997</v>
      </c>
      <c r="C40" s="60"/>
      <c r="D40" s="54"/>
      <c r="E40" s="158"/>
      <c r="F40" s="155"/>
      <c r="G40" s="156"/>
      <c r="H40" s="59" t="s">
        <v>998</v>
      </c>
      <c r="I40" s="64">
        <v>0</v>
      </c>
      <c r="M40" s="64">
        <v>0</v>
      </c>
      <c r="N40" s="64">
        <v>0</v>
      </c>
      <c r="O40" s="64">
        <v>0</v>
      </c>
      <c r="P40" s="64">
        <v>0</v>
      </c>
    </row>
    <row r="41" spans="1:16" ht="19.5" customHeight="1" x14ac:dyDescent="0.3">
      <c r="A41" s="60"/>
      <c r="B41" s="60" t="s">
        <v>999</v>
      </c>
      <c r="C41" s="60"/>
      <c r="D41" s="54"/>
      <c r="E41" s="154" t="str">
        <f>"조달수수료: "&amp;TEXT(O41,"#,0")&amp;" 포함"</f>
        <v>조달수수료: 3,801,539 포함</v>
      </c>
      <c r="F41" s="155"/>
      <c r="G41" s="156"/>
      <c r="H41" s="59" t="s">
        <v>1000</v>
      </c>
      <c r="I41" s="68">
        <f>내역서!P351</f>
        <v>0</v>
      </c>
      <c r="M41" s="64">
        <v>3</v>
      </c>
      <c r="N41" s="64">
        <v>0</v>
      </c>
      <c r="O41" s="68">
        <f>[1]설계내역서!M330</f>
        <v>3801539</v>
      </c>
      <c r="P41" s="64">
        <v>0</v>
      </c>
    </row>
    <row r="42" spans="1:16" ht="19.5" customHeight="1" x14ac:dyDescent="0.3">
      <c r="A42" s="60" t="s">
        <v>1001</v>
      </c>
      <c r="B42" s="60" t="s">
        <v>1002</v>
      </c>
      <c r="C42" s="60"/>
      <c r="D42" s="54"/>
      <c r="E42" s="158"/>
      <c r="F42" s="155"/>
      <c r="G42" s="156"/>
      <c r="H42" s="59" t="s">
        <v>1003</v>
      </c>
      <c r="I42" s="64">
        <v>0</v>
      </c>
      <c r="M42" s="64">
        <v>0</v>
      </c>
      <c r="N42" s="64">
        <v>0</v>
      </c>
      <c r="O42" s="64">
        <v>0</v>
      </c>
      <c r="P42" s="64">
        <v>0</v>
      </c>
    </row>
    <row r="44" spans="1:16" x14ac:dyDescent="0.3">
      <c r="D44" s="70"/>
    </row>
  </sheetData>
  <mergeCells count="27">
    <mergeCell ref="E40:G40"/>
    <mergeCell ref="E41:G41"/>
    <mergeCell ref="E42:G42"/>
    <mergeCell ref="E34:G34"/>
    <mergeCell ref="E35:G35"/>
    <mergeCell ref="E36:G36"/>
    <mergeCell ref="E37:G37"/>
    <mergeCell ref="E38:G38"/>
    <mergeCell ref="E39:G39"/>
    <mergeCell ref="E33:G33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21:G21"/>
    <mergeCell ref="A1:G1"/>
    <mergeCell ref="I3:P3"/>
    <mergeCell ref="E18:G18"/>
    <mergeCell ref="E19:G19"/>
    <mergeCell ref="E20:G20"/>
  </mergeCells>
  <phoneticPr fontId="2" type="noConversion"/>
  <hyperlinks>
    <hyperlink ref="H1" r:id="rId1" tooltip="설계예산시스템(STmate w26.09)으로 작성 하였으며,_x000a_엑셀 인쇄품질 600 dpi에 최적화 되어 있습니다._x000a_경영정보(주) http://www.stma.co.kr_x000a_Tel) 070-4350-0040_x000a_Fax) 0505-300-3948" xr:uid="{590BA86A-E7FA-4D04-9360-7D427D3EC171}"/>
    <hyperlink ref="Q1" r:id="rId2" tooltip="설계예산시스템(STmate w26.09)으로 작성 하였으며,_x000a_엑셀 인쇄품질 600 dpi에 최적화 되어 있습니다._x000a_경영정보(주) http://www.stma.co.kr_x000a_Tel) 070-4350-0040_x000a_Fax) 0505-300-3948" xr:uid="{EF8E90E3-E7BE-43D2-88E2-FA9AFE11E317}"/>
  </hyperlinks>
  <printOptions horizontalCentered="1"/>
  <pageMargins left="0.78740157480314965" right="0.78740157480314965" top="0.59055118110236215" bottom="0.59055118110236215" header="0" footer="0.39370078740157477"/>
  <pageSetup paperSize="9" scale="91" fitToWidth="0" fitToHeight="0" orientation="landscape" r:id="rId3"/>
  <headerFooter alignWithMargins="0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992"/>
  <sheetViews>
    <sheetView topLeftCell="A52" zoomScale="115" zoomScaleNormal="115" workbookViewId="0">
      <selection activeCell="A27" sqref="A27"/>
    </sheetView>
  </sheetViews>
  <sheetFormatPr defaultRowHeight="18" customHeight="1" x14ac:dyDescent="0.2"/>
  <cols>
    <col min="1" max="1" width="15.7109375" customWidth="1"/>
    <col min="2" max="3" width="8.7109375" customWidth="1"/>
    <col min="4" max="4" width="30.7109375" customWidth="1"/>
    <col min="5" max="5" width="25.7109375" customWidth="1"/>
    <col min="6" max="6" width="8.7109375" customWidth="1"/>
    <col min="7" max="10" width="12.7109375" customWidth="1"/>
    <col min="11" max="11" width="18.7109375" customWidth="1"/>
  </cols>
  <sheetData>
    <row r="1" spans="1:11" ht="33.75" customHeight="1" x14ac:dyDescent="0.2">
      <c r="A1" s="160" t="s">
        <v>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12" x14ac:dyDescent="0.2">
      <c r="A2" s="161" t="s">
        <v>31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7.25" customHeight="1" x14ac:dyDescent="0.2">
      <c r="A3" s="2" t="s">
        <v>15</v>
      </c>
      <c r="B3" s="3" t="s">
        <v>19</v>
      </c>
      <c r="C3" s="3" t="s">
        <v>20</v>
      </c>
      <c r="D3" s="2" t="s">
        <v>11</v>
      </c>
      <c r="E3" s="2" t="s">
        <v>0</v>
      </c>
      <c r="F3" s="2" t="s">
        <v>1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2</v>
      </c>
    </row>
    <row r="4" spans="1:11" ht="12" x14ac:dyDescent="0.2">
      <c r="A4" s="8" t="s">
        <v>32</v>
      </c>
      <c r="B4" s="4"/>
      <c r="C4" s="4" t="s">
        <v>33</v>
      </c>
      <c r="D4" s="4" t="s">
        <v>34</v>
      </c>
      <c r="E4" s="4"/>
      <c r="F4" s="4"/>
      <c r="G4" s="6">
        <f>내역서!J6+내역서!J36+내역서!J86+내역서!J128+내역서!J218+내역서!J265+내역서!J277+내역서!J298</f>
        <v>0</v>
      </c>
      <c r="H4" s="6">
        <f>내역서!L6+내역서!L36+내역서!L86+내역서!L128+내역서!L218+내역서!L265+내역서!L277+내역서!L298</f>
        <v>0</v>
      </c>
      <c r="I4" s="6">
        <f>내역서!N6+내역서!N36+내역서!N86+내역서!N128+내역서!N218+내역서!N265+내역서!N277+내역서!N298</f>
        <v>0</v>
      </c>
      <c r="J4" s="6">
        <f t="shared" ref="J4:J35" si="0">G4+H4+I4</f>
        <v>0</v>
      </c>
      <c r="K4" s="4"/>
    </row>
    <row r="5" spans="1:11" ht="12" x14ac:dyDescent="0.2">
      <c r="A5" s="8" t="s">
        <v>35</v>
      </c>
      <c r="B5" s="4"/>
      <c r="C5" s="4" t="s">
        <v>36</v>
      </c>
      <c r="D5" s="4" t="s">
        <v>37</v>
      </c>
      <c r="E5" s="4"/>
      <c r="F5" s="4"/>
      <c r="G5" s="6">
        <f>내역서!J7+내역서!J20+내역서!J28</f>
        <v>0</v>
      </c>
      <c r="H5" s="6">
        <f>내역서!L7+내역서!L20+내역서!L28</f>
        <v>0</v>
      </c>
      <c r="I5" s="6">
        <f>내역서!N7+내역서!N20+내역서!N28</f>
        <v>0</v>
      </c>
      <c r="J5" s="6">
        <f t="shared" si="0"/>
        <v>0</v>
      </c>
      <c r="K5" s="4"/>
    </row>
    <row r="6" spans="1:11" ht="12" x14ac:dyDescent="0.2">
      <c r="A6" s="8" t="s">
        <v>38</v>
      </c>
      <c r="B6" s="4"/>
      <c r="C6" s="4" t="s">
        <v>39</v>
      </c>
      <c r="D6" s="4" t="s">
        <v>37</v>
      </c>
      <c r="E6" s="4"/>
      <c r="F6" s="4"/>
      <c r="G6" s="6">
        <f>TRUNC(SUMPRODUCT(내역서!J8:'내역서'!J18,내역서!AB8:'내역서'!AB18),0)</f>
        <v>0</v>
      </c>
      <c r="H6" s="6">
        <f>TRUNC(SUMPRODUCT(내역서!L8:'내역서'!L18,내역서!AB8:'내역서'!AB18),0)</f>
        <v>0</v>
      </c>
      <c r="I6" s="6">
        <f>TRUNC(SUMPRODUCT(내역서!N8:'내역서'!N18,내역서!AB8:'내역서'!AB18),0)</f>
        <v>0</v>
      </c>
      <c r="J6" s="6">
        <f t="shared" si="0"/>
        <v>0</v>
      </c>
      <c r="K6" s="4"/>
    </row>
    <row r="7" spans="1:11" ht="12" x14ac:dyDescent="0.2">
      <c r="A7" s="8" t="s">
        <v>40</v>
      </c>
      <c r="B7" s="4"/>
      <c r="C7" s="4" t="s">
        <v>41</v>
      </c>
      <c r="D7" s="4" t="s">
        <v>42</v>
      </c>
      <c r="E7" s="4"/>
      <c r="F7" s="4"/>
      <c r="G7" s="6">
        <f>TRUNC(SUMPRODUCT(내역서!J21:'내역서'!J26,내역서!AB21:'내역서'!AB26),0)</f>
        <v>0</v>
      </c>
      <c r="H7" s="6">
        <f>TRUNC(SUMPRODUCT(내역서!L21:'내역서'!L26,내역서!AB21:'내역서'!AB26),0)</f>
        <v>0</v>
      </c>
      <c r="I7" s="6">
        <f>TRUNC(SUMPRODUCT(내역서!N21:'내역서'!N26,내역서!AB21:'내역서'!AB26),0)</f>
        <v>0</v>
      </c>
      <c r="J7" s="6">
        <f t="shared" si="0"/>
        <v>0</v>
      </c>
      <c r="K7" s="4"/>
    </row>
    <row r="8" spans="1:11" ht="12" x14ac:dyDescent="0.2">
      <c r="A8" s="8" t="s">
        <v>43</v>
      </c>
      <c r="B8" s="4"/>
      <c r="C8" s="4" t="s">
        <v>44</v>
      </c>
      <c r="D8" s="4" t="s">
        <v>45</v>
      </c>
      <c r="E8" s="4"/>
      <c r="F8" s="4"/>
      <c r="G8" s="6">
        <f>TRUNC(SUMPRODUCT(내역서!J29:'내역서'!J34,내역서!AB29:'내역서'!AB34),0)</f>
        <v>0</v>
      </c>
      <c r="H8" s="6">
        <f>TRUNC(SUMPRODUCT(내역서!L29:'내역서'!L34,내역서!AB29:'내역서'!AB34),0)</f>
        <v>0</v>
      </c>
      <c r="I8" s="6">
        <f>TRUNC(SUMPRODUCT(내역서!N29:'내역서'!N34,내역서!AB29:'내역서'!AB34),0)</f>
        <v>0</v>
      </c>
      <c r="J8" s="6">
        <f t="shared" si="0"/>
        <v>0</v>
      </c>
      <c r="K8" s="4"/>
    </row>
    <row r="9" spans="1:11" ht="12" x14ac:dyDescent="0.2">
      <c r="A9" s="8" t="s">
        <v>46</v>
      </c>
      <c r="B9" s="4"/>
      <c r="C9" s="4" t="s">
        <v>47</v>
      </c>
      <c r="D9" s="4" t="s">
        <v>48</v>
      </c>
      <c r="E9" s="4"/>
      <c r="F9" s="4"/>
      <c r="G9" s="6">
        <f>내역서!J37+내역서!J68+내역서!J82</f>
        <v>0</v>
      </c>
      <c r="H9" s="6">
        <f>내역서!L37+내역서!L68+내역서!L82</f>
        <v>0</v>
      </c>
      <c r="I9" s="6">
        <f>내역서!N37+내역서!N68+내역서!N82</f>
        <v>0</v>
      </c>
      <c r="J9" s="6">
        <f t="shared" si="0"/>
        <v>0</v>
      </c>
      <c r="K9" s="4"/>
    </row>
    <row r="10" spans="1:11" ht="12" x14ac:dyDescent="0.2">
      <c r="A10" s="8" t="s">
        <v>49</v>
      </c>
      <c r="B10" s="4"/>
      <c r="C10" s="4" t="s">
        <v>50</v>
      </c>
      <c r="D10" s="4" t="s">
        <v>51</v>
      </c>
      <c r="E10" s="4"/>
      <c r="F10" s="4"/>
      <c r="G10" s="6">
        <f>내역서!J38+내역서!J43+내역서!J63</f>
        <v>0</v>
      </c>
      <c r="H10" s="6">
        <f>내역서!L38+내역서!L43+내역서!L63</f>
        <v>0</v>
      </c>
      <c r="I10" s="6">
        <f>내역서!N38+내역서!N43+내역서!N63</f>
        <v>0</v>
      </c>
      <c r="J10" s="6">
        <f t="shared" si="0"/>
        <v>0</v>
      </c>
      <c r="K10" s="4"/>
    </row>
    <row r="11" spans="1:11" ht="12" x14ac:dyDescent="0.2">
      <c r="A11" s="8" t="s">
        <v>52</v>
      </c>
      <c r="B11" s="4"/>
      <c r="C11" s="4" t="s">
        <v>53</v>
      </c>
      <c r="D11" s="4" t="s">
        <v>54</v>
      </c>
      <c r="E11" s="4"/>
      <c r="F11" s="4"/>
      <c r="G11" s="6">
        <f>TRUNC(SUMPRODUCT(내역서!J39:'내역서'!J41,내역서!AB39:'내역서'!AB41),0)</f>
        <v>0</v>
      </c>
      <c r="H11" s="6">
        <f>TRUNC(SUMPRODUCT(내역서!L39:'내역서'!L41,내역서!AB39:'내역서'!AB41),0)</f>
        <v>0</v>
      </c>
      <c r="I11" s="6">
        <f>TRUNC(SUMPRODUCT(내역서!N39:'내역서'!N41,내역서!AB39:'내역서'!AB41),0)</f>
        <v>0</v>
      </c>
      <c r="J11" s="6">
        <f t="shared" si="0"/>
        <v>0</v>
      </c>
      <c r="K11" s="4"/>
    </row>
    <row r="12" spans="1:11" ht="12" x14ac:dyDescent="0.2">
      <c r="A12" s="8" t="s">
        <v>55</v>
      </c>
      <c r="B12" s="4"/>
      <c r="C12" s="4" t="s">
        <v>56</v>
      </c>
      <c r="D12" s="4" t="s">
        <v>57</v>
      </c>
      <c r="E12" s="4"/>
      <c r="F12" s="4"/>
      <c r="G12" s="6">
        <f>TRUNC(SUMPRODUCT(내역서!J44:'내역서'!J61,내역서!AB44:'내역서'!AB61),0)</f>
        <v>0</v>
      </c>
      <c r="H12" s="6">
        <f>TRUNC(SUMPRODUCT(내역서!L44:'내역서'!L61,내역서!AB44:'내역서'!AB61),0)</f>
        <v>0</v>
      </c>
      <c r="I12" s="6">
        <f>TRUNC(SUMPRODUCT(내역서!N44:'내역서'!N61,내역서!AB44:'내역서'!AB61),0)</f>
        <v>0</v>
      </c>
      <c r="J12" s="6">
        <f t="shared" si="0"/>
        <v>0</v>
      </c>
      <c r="K12" s="4"/>
    </row>
    <row r="13" spans="1:11" ht="12" x14ac:dyDescent="0.2">
      <c r="A13" s="8" t="s">
        <v>58</v>
      </c>
      <c r="B13" s="4"/>
      <c r="C13" s="4" t="s">
        <v>59</v>
      </c>
      <c r="D13" s="4" t="s">
        <v>60</v>
      </c>
      <c r="E13" s="4"/>
      <c r="F13" s="4"/>
      <c r="G13" s="6">
        <f>TRUNC(SUMPRODUCT(내역서!J64:'내역서'!J66,내역서!AB64:'내역서'!AB66),0)</f>
        <v>0</v>
      </c>
      <c r="H13" s="6">
        <f>TRUNC(SUMPRODUCT(내역서!L64:'내역서'!L66,내역서!AB64:'내역서'!AB66),0)</f>
        <v>0</v>
      </c>
      <c r="I13" s="6">
        <f>TRUNC(SUMPRODUCT(내역서!N64:'내역서'!N66,내역서!AB64:'내역서'!AB66),0)</f>
        <v>0</v>
      </c>
      <c r="J13" s="6">
        <f t="shared" si="0"/>
        <v>0</v>
      </c>
      <c r="K13" s="4"/>
    </row>
    <row r="14" spans="1:11" ht="12" x14ac:dyDescent="0.2">
      <c r="A14" s="8" t="s">
        <v>61</v>
      </c>
      <c r="B14" s="4"/>
      <c r="C14" s="4" t="s">
        <v>62</v>
      </c>
      <c r="D14" s="4" t="s">
        <v>63</v>
      </c>
      <c r="E14" s="4"/>
      <c r="F14" s="4"/>
      <c r="G14" s="6">
        <f>내역서!J69+내역서!J74+내역서!J78</f>
        <v>0</v>
      </c>
      <c r="H14" s="6">
        <f>내역서!L69+내역서!L74+내역서!L78</f>
        <v>0</v>
      </c>
      <c r="I14" s="6">
        <f>내역서!N69+내역서!N74+내역서!N78</f>
        <v>0</v>
      </c>
      <c r="J14" s="6">
        <f t="shared" si="0"/>
        <v>0</v>
      </c>
      <c r="K14" s="4"/>
    </row>
    <row r="15" spans="1:11" ht="12" x14ac:dyDescent="0.2">
      <c r="A15" s="8" t="s">
        <v>64</v>
      </c>
      <c r="B15" s="4"/>
      <c r="C15" s="4" t="s">
        <v>53</v>
      </c>
      <c r="D15" s="4" t="s">
        <v>65</v>
      </c>
      <c r="E15" s="4"/>
      <c r="F15" s="4"/>
      <c r="G15" s="6">
        <f>TRUNC(SUMPRODUCT(내역서!J70:'내역서'!J72,내역서!AB70:'내역서'!AB72),0)</f>
        <v>0</v>
      </c>
      <c r="H15" s="6">
        <f>TRUNC(SUMPRODUCT(내역서!L70:'내역서'!L72,내역서!AB70:'내역서'!AB72),0)</f>
        <v>0</v>
      </c>
      <c r="I15" s="6">
        <f>TRUNC(SUMPRODUCT(내역서!N70:'내역서'!N72,내역서!AB70:'내역서'!AB72),0)</f>
        <v>0</v>
      </c>
      <c r="J15" s="6">
        <f t="shared" si="0"/>
        <v>0</v>
      </c>
      <c r="K15" s="4"/>
    </row>
    <row r="16" spans="1:11" ht="12" x14ac:dyDescent="0.2">
      <c r="A16" s="8" t="s">
        <v>66</v>
      </c>
      <c r="B16" s="4"/>
      <c r="C16" s="4" t="s">
        <v>56</v>
      </c>
      <c r="D16" s="4" t="s">
        <v>67</v>
      </c>
      <c r="E16" s="4"/>
      <c r="F16" s="4"/>
      <c r="G16" s="6">
        <f>TRUNC(SUMPRODUCT(내역서!J75:'내역서'!J76,내역서!AB75:'내역서'!AB76),0)</f>
        <v>0</v>
      </c>
      <c r="H16" s="6">
        <f>TRUNC(SUMPRODUCT(내역서!L75:'내역서'!L76,내역서!AB75:'내역서'!AB76),0)</f>
        <v>0</v>
      </c>
      <c r="I16" s="6">
        <f>TRUNC(SUMPRODUCT(내역서!N75:'내역서'!N76,내역서!AB75:'내역서'!AB76),0)</f>
        <v>0</v>
      </c>
      <c r="J16" s="6">
        <f t="shared" si="0"/>
        <v>0</v>
      </c>
      <c r="K16" s="4"/>
    </row>
    <row r="17" spans="1:11" ht="12" x14ac:dyDescent="0.2">
      <c r="A17" s="8" t="s">
        <v>68</v>
      </c>
      <c r="B17" s="4"/>
      <c r="C17" s="4" t="s">
        <v>59</v>
      </c>
      <c r="D17" s="4" t="s">
        <v>69</v>
      </c>
      <c r="E17" s="4"/>
      <c r="F17" s="4"/>
      <c r="G17" s="6">
        <f>TRUNC(SUMPRODUCT(내역서!J79:'내역서'!J80,내역서!AB79:'내역서'!AB80),0)</f>
        <v>0</v>
      </c>
      <c r="H17" s="6">
        <f>TRUNC(SUMPRODUCT(내역서!L79:'내역서'!L80,내역서!AB79:'내역서'!AB80),0)</f>
        <v>0</v>
      </c>
      <c r="I17" s="6">
        <f>TRUNC(SUMPRODUCT(내역서!N79:'내역서'!N80,내역서!AB79:'내역서'!AB80),0)</f>
        <v>0</v>
      </c>
      <c r="J17" s="6">
        <f t="shared" si="0"/>
        <v>0</v>
      </c>
      <c r="K17" s="4"/>
    </row>
    <row r="18" spans="1:11" ht="12" x14ac:dyDescent="0.2">
      <c r="A18" s="8" t="s">
        <v>70</v>
      </c>
      <c r="B18" s="4"/>
      <c r="C18" s="4" t="s">
        <v>71</v>
      </c>
      <c r="D18" s="4" t="s">
        <v>72</v>
      </c>
      <c r="E18" s="4"/>
      <c r="F18" s="4"/>
      <c r="G18" s="6">
        <f>TRUNC(SUMPRODUCT(내역서!J83:'내역서'!J84,내역서!AB83:'내역서'!AB84),0)</f>
        <v>0</v>
      </c>
      <c r="H18" s="6">
        <f>TRUNC(SUMPRODUCT(내역서!L83:'내역서'!L84,내역서!AB83:'내역서'!AB84),0)</f>
        <v>0</v>
      </c>
      <c r="I18" s="6">
        <f>TRUNC(SUMPRODUCT(내역서!N83:'내역서'!N84,내역서!AB83:'내역서'!AB84),0)</f>
        <v>0</v>
      </c>
      <c r="J18" s="6">
        <f t="shared" si="0"/>
        <v>0</v>
      </c>
      <c r="K18" s="4"/>
    </row>
    <row r="19" spans="1:11" ht="12" x14ac:dyDescent="0.2">
      <c r="A19" s="8" t="s">
        <v>73</v>
      </c>
      <c r="B19" s="4"/>
      <c r="C19" s="4" t="s">
        <v>74</v>
      </c>
      <c r="D19" s="4" t="s">
        <v>75</v>
      </c>
      <c r="E19" s="4"/>
      <c r="F19" s="4"/>
      <c r="G19" s="6">
        <f>내역서!J87+내역서!J106+내역서!J124</f>
        <v>0</v>
      </c>
      <c r="H19" s="6">
        <f>내역서!L87+내역서!L106+내역서!L124</f>
        <v>0</v>
      </c>
      <c r="I19" s="6">
        <f>내역서!N87+내역서!N106+내역서!N124</f>
        <v>0</v>
      </c>
      <c r="J19" s="6">
        <f t="shared" si="0"/>
        <v>0</v>
      </c>
      <c r="K19" s="4"/>
    </row>
    <row r="20" spans="1:11" ht="12" x14ac:dyDescent="0.2">
      <c r="A20" s="8" t="s">
        <v>76</v>
      </c>
      <c r="B20" s="4"/>
      <c r="C20" s="4" t="s">
        <v>77</v>
      </c>
      <c r="D20" s="4" t="s">
        <v>78</v>
      </c>
      <c r="E20" s="4"/>
      <c r="F20" s="4"/>
      <c r="G20" s="6">
        <f>TRUNC(SUMPRODUCT(내역서!J88:'내역서'!J104,내역서!AB88:'내역서'!AB104),0)</f>
        <v>0</v>
      </c>
      <c r="H20" s="6">
        <f>TRUNC(SUMPRODUCT(내역서!L88:'내역서'!L104,내역서!AB88:'내역서'!AB104),0)</f>
        <v>0</v>
      </c>
      <c r="I20" s="6">
        <f>TRUNC(SUMPRODUCT(내역서!N88:'내역서'!N104,내역서!AB88:'내역서'!AB104),0)</f>
        <v>0</v>
      </c>
      <c r="J20" s="6">
        <f t="shared" si="0"/>
        <v>0</v>
      </c>
      <c r="K20" s="4"/>
    </row>
    <row r="21" spans="1:11" ht="12" x14ac:dyDescent="0.2">
      <c r="A21" s="8" t="s">
        <v>79</v>
      </c>
      <c r="B21" s="4"/>
      <c r="C21" s="4" t="s">
        <v>80</v>
      </c>
      <c r="D21" s="4" t="s">
        <v>81</v>
      </c>
      <c r="E21" s="4"/>
      <c r="F21" s="4"/>
      <c r="G21" s="6">
        <f>TRUNC(SUMPRODUCT(내역서!J107:'내역서'!J122,내역서!AB107:'내역서'!AB122),0)</f>
        <v>0</v>
      </c>
      <c r="H21" s="6">
        <f>TRUNC(SUMPRODUCT(내역서!L107:'내역서'!L122,내역서!AB107:'내역서'!AB122),0)</f>
        <v>0</v>
      </c>
      <c r="I21" s="6">
        <f>TRUNC(SUMPRODUCT(내역서!N107:'내역서'!N122,내역서!AB107:'내역서'!AB122),0)</f>
        <v>0</v>
      </c>
      <c r="J21" s="6">
        <f t="shared" si="0"/>
        <v>0</v>
      </c>
      <c r="K21" s="4"/>
    </row>
    <row r="22" spans="1:11" ht="12" x14ac:dyDescent="0.2">
      <c r="A22" s="8" t="s">
        <v>82</v>
      </c>
      <c r="B22" s="4"/>
      <c r="C22" s="4" t="s">
        <v>83</v>
      </c>
      <c r="D22" s="4" t="s">
        <v>84</v>
      </c>
      <c r="E22" s="4"/>
      <c r="F22" s="4"/>
      <c r="G22" s="6">
        <f>TRUNC(SUMPRODUCT(내역서!J125:'내역서'!J126,내역서!AB125:'내역서'!AB126),0)</f>
        <v>0</v>
      </c>
      <c r="H22" s="6">
        <f>TRUNC(SUMPRODUCT(내역서!L125:'내역서'!L126,내역서!AB125:'내역서'!AB126),0)</f>
        <v>0</v>
      </c>
      <c r="I22" s="6">
        <f>TRUNC(SUMPRODUCT(내역서!N125:'내역서'!N126,내역서!AB125:'내역서'!AB126),0)</f>
        <v>0</v>
      </c>
      <c r="J22" s="6">
        <f t="shared" si="0"/>
        <v>0</v>
      </c>
      <c r="K22" s="4"/>
    </row>
    <row r="23" spans="1:11" ht="12" x14ac:dyDescent="0.2">
      <c r="A23" s="8" t="s">
        <v>85</v>
      </c>
      <c r="B23" s="4"/>
      <c r="C23" s="4" t="s">
        <v>86</v>
      </c>
      <c r="D23" s="4" t="s">
        <v>87</v>
      </c>
      <c r="E23" s="4"/>
      <c r="F23" s="4"/>
      <c r="G23" s="6">
        <f>내역서!J129+내역서!J133+내역서!J138+내역서!J142</f>
        <v>0</v>
      </c>
      <c r="H23" s="6">
        <f>내역서!L129+내역서!L133+내역서!L138+내역서!L142</f>
        <v>0</v>
      </c>
      <c r="I23" s="6">
        <f>내역서!N129+내역서!N133+내역서!N138+내역서!N142</f>
        <v>0</v>
      </c>
      <c r="J23" s="6">
        <f t="shared" si="0"/>
        <v>0</v>
      </c>
      <c r="K23" s="4"/>
    </row>
    <row r="24" spans="1:11" ht="12" x14ac:dyDescent="0.2">
      <c r="A24" s="8" t="s">
        <v>88</v>
      </c>
      <c r="B24" s="4"/>
      <c r="C24" s="4" t="s">
        <v>89</v>
      </c>
      <c r="D24" s="4" t="s">
        <v>90</v>
      </c>
      <c r="E24" s="4"/>
      <c r="F24" s="4"/>
      <c r="G24" s="6">
        <f>TRUNC(SUMPRODUCT(내역서!J130:'내역서'!J131,내역서!AB130:'내역서'!AB131),0)</f>
        <v>0</v>
      </c>
      <c r="H24" s="6">
        <f>TRUNC(SUMPRODUCT(내역서!L130:'내역서'!L131,내역서!AB130:'내역서'!AB131),0)</f>
        <v>0</v>
      </c>
      <c r="I24" s="6">
        <f>TRUNC(SUMPRODUCT(내역서!N130:'내역서'!N131,내역서!AB130:'내역서'!AB131),0)</f>
        <v>0</v>
      </c>
      <c r="J24" s="6">
        <f t="shared" si="0"/>
        <v>0</v>
      </c>
      <c r="K24" s="4"/>
    </row>
    <row r="25" spans="1:11" ht="12" x14ac:dyDescent="0.2">
      <c r="A25" s="8" t="s">
        <v>91</v>
      </c>
      <c r="B25" s="4"/>
      <c r="C25" s="4" t="s">
        <v>92</v>
      </c>
      <c r="D25" s="4" t="s">
        <v>93</v>
      </c>
      <c r="E25" s="4"/>
      <c r="F25" s="4"/>
      <c r="G25" s="6">
        <f>TRUNC(SUMPRODUCT(내역서!J134:'내역서'!J136,내역서!AB134:'내역서'!AB136),0)</f>
        <v>0</v>
      </c>
      <c r="H25" s="6">
        <f>TRUNC(SUMPRODUCT(내역서!L134:'내역서'!L136,내역서!AB134:'내역서'!AB136),0)</f>
        <v>0</v>
      </c>
      <c r="I25" s="6">
        <f>TRUNC(SUMPRODUCT(내역서!N134:'내역서'!N136,내역서!AB134:'내역서'!AB136),0)</f>
        <v>0</v>
      </c>
      <c r="J25" s="6">
        <f t="shared" si="0"/>
        <v>0</v>
      </c>
      <c r="K25" s="4"/>
    </row>
    <row r="26" spans="1:11" ht="12" x14ac:dyDescent="0.2">
      <c r="A26" s="8" t="s">
        <v>94</v>
      </c>
      <c r="B26" s="4"/>
      <c r="C26" s="4" t="s">
        <v>95</v>
      </c>
      <c r="D26" s="4" t="s">
        <v>96</v>
      </c>
      <c r="E26" s="4"/>
      <c r="F26" s="4"/>
      <c r="G26" s="6">
        <f>TRUNC(SUMPRODUCT(내역서!J139:'내역서'!J140,내역서!AB139:'내역서'!AB140),0)</f>
        <v>0</v>
      </c>
      <c r="H26" s="6">
        <f>TRUNC(SUMPRODUCT(내역서!L139:'내역서'!L140,내역서!AB139:'내역서'!AB140),0)</f>
        <v>0</v>
      </c>
      <c r="I26" s="6">
        <f>TRUNC(SUMPRODUCT(내역서!N139:'내역서'!N140,내역서!AB139:'내역서'!AB140),0)</f>
        <v>0</v>
      </c>
      <c r="J26" s="6">
        <f t="shared" si="0"/>
        <v>0</v>
      </c>
      <c r="K26" s="4"/>
    </row>
    <row r="27" spans="1:11" ht="12" x14ac:dyDescent="0.2">
      <c r="A27" s="8" t="s">
        <v>97</v>
      </c>
      <c r="B27" s="4"/>
      <c r="C27" s="4" t="s">
        <v>98</v>
      </c>
      <c r="D27" s="4" t="s">
        <v>99</v>
      </c>
      <c r="E27" s="4"/>
      <c r="F27" s="4"/>
      <c r="G27" s="6">
        <f>내역서!J143+내역서!J159+내역서!J173+내역서!J182+내역서!J195+내역서!J209</f>
        <v>0</v>
      </c>
      <c r="H27" s="6">
        <f>내역서!L143+내역서!L159+내역서!L173+내역서!L182+내역서!L195+내역서!L209</f>
        <v>0</v>
      </c>
      <c r="I27" s="6">
        <f>내역서!N143+내역서!N159+내역서!N173+내역서!N182+내역서!N195+내역서!N209</f>
        <v>0</v>
      </c>
      <c r="J27" s="6">
        <f t="shared" si="0"/>
        <v>0</v>
      </c>
      <c r="K27" s="4"/>
    </row>
    <row r="28" spans="1:11" ht="12" x14ac:dyDescent="0.2">
      <c r="A28" s="8" t="s">
        <v>100</v>
      </c>
      <c r="B28" s="4"/>
      <c r="C28" s="4" t="s">
        <v>101</v>
      </c>
      <c r="D28" s="4" t="s">
        <v>102</v>
      </c>
      <c r="E28" s="4"/>
      <c r="F28" s="4"/>
      <c r="G28" s="6">
        <f>TRUNC(SUMPRODUCT(내역서!J144:'내역서'!J157,내역서!AB144:'내역서'!AB157),0)</f>
        <v>0</v>
      </c>
      <c r="H28" s="6">
        <f>TRUNC(SUMPRODUCT(내역서!L144:'내역서'!L157,내역서!AB144:'내역서'!AB157),0)</f>
        <v>0</v>
      </c>
      <c r="I28" s="6">
        <f>TRUNC(SUMPRODUCT(내역서!N144:'내역서'!N157,내역서!AB144:'내역서'!AB157),0)</f>
        <v>0</v>
      </c>
      <c r="J28" s="6">
        <f t="shared" si="0"/>
        <v>0</v>
      </c>
      <c r="K28" s="4"/>
    </row>
    <row r="29" spans="1:11" ht="12" x14ac:dyDescent="0.2">
      <c r="A29" s="8" t="s">
        <v>103</v>
      </c>
      <c r="B29" s="4"/>
      <c r="C29" s="4" t="s">
        <v>104</v>
      </c>
      <c r="D29" s="4" t="s">
        <v>105</v>
      </c>
      <c r="E29" s="4"/>
      <c r="F29" s="4"/>
      <c r="G29" s="6">
        <f>TRUNC(SUMPRODUCT(내역서!J160:'내역서'!J171,내역서!AB160:'내역서'!AB171),0)</f>
        <v>0</v>
      </c>
      <c r="H29" s="6">
        <f>TRUNC(SUMPRODUCT(내역서!L160:'내역서'!L171,내역서!AB160:'내역서'!AB171),0)</f>
        <v>0</v>
      </c>
      <c r="I29" s="6">
        <f>TRUNC(SUMPRODUCT(내역서!N160:'내역서'!N171,내역서!AB160:'내역서'!AB171),0)</f>
        <v>0</v>
      </c>
      <c r="J29" s="6">
        <f t="shared" si="0"/>
        <v>0</v>
      </c>
      <c r="K29" s="4"/>
    </row>
    <row r="30" spans="1:11" ht="12" x14ac:dyDescent="0.2">
      <c r="A30" s="8" t="s">
        <v>106</v>
      </c>
      <c r="B30" s="4"/>
      <c r="C30" s="4" t="s">
        <v>107</v>
      </c>
      <c r="D30" s="4" t="s">
        <v>108</v>
      </c>
      <c r="E30" s="4"/>
      <c r="F30" s="4"/>
      <c r="G30" s="6">
        <f>TRUNC(SUMPRODUCT(내역서!J174:'내역서'!J180,내역서!AB174:'내역서'!AB180),0)</f>
        <v>0</v>
      </c>
      <c r="H30" s="6">
        <f>TRUNC(SUMPRODUCT(내역서!L174:'내역서'!L180,내역서!AB174:'내역서'!AB180),0)</f>
        <v>0</v>
      </c>
      <c r="I30" s="6">
        <f>TRUNC(SUMPRODUCT(내역서!N174:'내역서'!N180,내역서!AB174:'내역서'!AB180),0)</f>
        <v>0</v>
      </c>
      <c r="J30" s="6">
        <f t="shared" si="0"/>
        <v>0</v>
      </c>
      <c r="K30" s="4"/>
    </row>
    <row r="31" spans="1:11" ht="12" x14ac:dyDescent="0.2">
      <c r="A31" s="8" t="s">
        <v>109</v>
      </c>
      <c r="B31" s="4"/>
      <c r="C31" s="4" t="s">
        <v>110</v>
      </c>
      <c r="D31" s="4" t="s">
        <v>111</v>
      </c>
      <c r="E31" s="4"/>
      <c r="F31" s="4"/>
      <c r="G31" s="6">
        <f>TRUNC(SUMPRODUCT(내역서!J183:'내역서'!J193,내역서!AB183:'내역서'!AB193),0)</f>
        <v>0</v>
      </c>
      <c r="H31" s="6">
        <f>TRUNC(SUMPRODUCT(내역서!L183:'내역서'!L193,내역서!AB183:'내역서'!AB193),0)</f>
        <v>0</v>
      </c>
      <c r="I31" s="6">
        <f>TRUNC(SUMPRODUCT(내역서!N183:'내역서'!N193,내역서!AB183:'내역서'!AB193),0)</f>
        <v>0</v>
      </c>
      <c r="J31" s="6">
        <f t="shared" si="0"/>
        <v>0</v>
      </c>
      <c r="K31" s="4"/>
    </row>
    <row r="32" spans="1:11" ht="12" x14ac:dyDescent="0.2">
      <c r="A32" s="8" t="s">
        <v>112</v>
      </c>
      <c r="B32" s="4"/>
      <c r="C32" s="4" t="s">
        <v>113</v>
      </c>
      <c r="D32" s="4" t="s">
        <v>114</v>
      </c>
      <c r="E32" s="4"/>
      <c r="F32" s="4"/>
      <c r="G32" s="6">
        <f>TRUNC(SUMPRODUCT(내역서!J196:'내역서'!J207,내역서!AB196:'내역서'!AB207),0)</f>
        <v>0</v>
      </c>
      <c r="H32" s="6">
        <f>TRUNC(SUMPRODUCT(내역서!L196:'내역서'!L207,내역서!AB196:'내역서'!AB207),0)</f>
        <v>0</v>
      </c>
      <c r="I32" s="6">
        <f>TRUNC(SUMPRODUCT(내역서!N196:'내역서'!N207,내역서!AB196:'내역서'!AB207),0)</f>
        <v>0</v>
      </c>
      <c r="J32" s="6">
        <f t="shared" si="0"/>
        <v>0</v>
      </c>
      <c r="K32" s="4"/>
    </row>
    <row r="33" spans="1:11" ht="12" x14ac:dyDescent="0.2">
      <c r="A33" s="8" t="s">
        <v>115</v>
      </c>
      <c r="B33" s="4"/>
      <c r="C33" s="4" t="s">
        <v>116</v>
      </c>
      <c r="D33" s="4" t="s">
        <v>117</v>
      </c>
      <c r="E33" s="4"/>
      <c r="F33" s="4"/>
      <c r="G33" s="6">
        <f>TRUNC(SUMPRODUCT(내역서!J210:'내역서'!J216,내역서!AB210:'내역서'!AB216),0)</f>
        <v>0</v>
      </c>
      <c r="H33" s="6">
        <f>TRUNC(SUMPRODUCT(내역서!L210:'내역서'!L216,내역서!AB210:'내역서'!AB216),0)</f>
        <v>0</v>
      </c>
      <c r="I33" s="6">
        <f>TRUNC(SUMPRODUCT(내역서!N210:'내역서'!N216,내역서!AB210:'내역서'!AB216),0)</f>
        <v>0</v>
      </c>
      <c r="J33" s="6">
        <f t="shared" si="0"/>
        <v>0</v>
      </c>
      <c r="K33" s="4"/>
    </row>
    <row r="34" spans="1:11" ht="12" x14ac:dyDescent="0.2">
      <c r="A34" s="8" t="s">
        <v>118</v>
      </c>
      <c r="B34" s="4"/>
      <c r="C34" s="4" t="s">
        <v>119</v>
      </c>
      <c r="D34" s="4" t="s">
        <v>120</v>
      </c>
      <c r="E34" s="4"/>
      <c r="F34" s="4"/>
      <c r="G34" s="6">
        <f>내역서!J219</f>
        <v>0</v>
      </c>
      <c r="H34" s="6">
        <f>내역서!L219</f>
        <v>0</v>
      </c>
      <c r="I34" s="6">
        <f>내역서!N219</f>
        <v>0</v>
      </c>
      <c r="J34" s="6">
        <f t="shared" si="0"/>
        <v>0</v>
      </c>
      <c r="K34" s="4"/>
    </row>
    <row r="35" spans="1:11" ht="12" x14ac:dyDescent="0.2">
      <c r="A35" s="8" t="s">
        <v>121</v>
      </c>
      <c r="B35" s="4"/>
      <c r="C35" s="4" t="s">
        <v>122</v>
      </c>
      <c r="D35" s="4" t="s">
        <v>123</v>
      </c>
      <c r="E35" s="4"/>
      <c r="F35" s="4"/>
      <c r="G35" s="6">
        <f>내역서!J220+내역서!J224+내역서!J230+내역서!J237+내역서!J243+내역서!J249+내역서!J255</f>
        <v>0</v>
      </c>
      <c r="H35" s="6">
        <f>내역서!L220+내역서!L224+내역서!L230+내역서!L237+내역서!L243+내역서!L249+내역서!L255</f>
        <v>0</v>
      </c>
      <c r="I35" s="6">
        <f>내역서!N220+내역서!N224+내역서!N230+내역서!N237+내역서!N243+내역서!N249+내역서!N255</f>
        <v>0</v>
      </c>
      <c r="J35" s="6">
        <f t="shared" si="0"/>
        <v>0</v>
      </c>
      <c r="K35" s="4"/>
    </row>
    <row r="36" spans="1:11" ht="12" x14ac:dyDescent="0.2">
      <c r="A36" s="8" t="s">
        <v>124</v>
      </c>
      <c r="B36" s="4"/>
      <c r="C36" s="4" t="s">
        <v>101</v>
      </c>
      <c r="D36" s="4" t="s">
        <v>125</v>
      </c>
      <c r="E36" s="4"/>
      <c r="F36" s="4"/>
      <c r="G36" s="6">
        <f>TRUNC(SUMPRODUCT(내역서!J221:'내역서'!J222,내역서!AB221:'내역서'!AB222),0)</f>
        <v>0</v>
      </c>
      <c r="H36" s="6">
        <f>TRUNC(SUMPRODUCT(내역서!L221:'내역서'!L222,내역서!AB221:'내역서'!AB222),0)</f>
        <v>0</v>
      </c>
      <c r="I36" s="6">
        <f>TRUNC(SUMPRODUCT(내역서!N221:'내역서'!N222,내역서!AB221:'내역서'!AB222),0)</f>
        <v>0</v>
      </c>
      <c r="J36" s="6">
        <f t="shared" ref="J36:J67" si="1">G36+H36+I36</f>
        <v>0</v>
      </c>
      <c r="K36" s="4"/>
    </row>
    <row r="37" spans="1:11" ht="12" x14ac:dyDescent="0.2">
      <c r="A37" s="8" t="s">
        <v>126</v>
      </c>
      <c r="B37" s="4"/>
      <c r="C37" s="4" t="s">
        <v>104</v>
      </c>
      <c r="D37" s="4" t="s">
        <v>127</v>
      </c>
      <c r="E37" s="4"/>
      <c r="F37" s="4"/>
      <c r="G37" s="6">
        <f>TRUNC(SUMPRODUCT(내역서!J225:'내역서'!J228,내역서!AB225:'내역서'!AB228),0)</f>
        <v>0</v>
      </c>
      <c r="H37" s="6">
        <f>TRUNC(SUMPRODUCT(내역서!L225:'내역서'!L228,내역서!AB225:'내역서'!AB228),0)</f>
        <v>0</v>
      </c>
      <c r="I37" s="6">
        <f>TRUNC(SUMPRODUCT(내역서!N225:'내역서'!N228,내역서!AB225:'내역서'!AB228),0)</f>
        <v>0</v>
      </c>
      <c r="J37" s="6">
        <f t="shared" si="1"/>
        <v>0</v>
      </c>
      <c r="K37" s="4"/>
    </row>
    <row r="38" spans="1:11" ht="12" x14ac:dyDescent="0.2">
      <c r="A38" s="8" t="s">
        <v>128</v>
      </c>
      <c r="B38" s="4"/>
      <c r="C38" s="4" t="s">
        <v>107</v>
      </c>
      <c r="D38" s="4" t="s">
        <v>129</v>
      </c>
      <c r="E38" s="4"/>
      <c r="F38" s="4"/>
      <c r="G38" s="6">
        <f>TRUNC(SUMPRODUCT(내역서!J231:'내역서'!J235,내역서!AB231:'내역서'!AB235),0)</f>
        <v>0</v>
      </c>
      <c r="H38" s="6">
        <f>TRUNC(SUMPRODUCT(내역서!L231:'내역서'!L235,내역서!AB231:'내역서'!AB235),0)</f>
        <v>0</v>
      </c>
      <c r="I38" s="6">
        <f>TRUNC(SUMPRODUCT(내역서!N231:'내역서'!N235,내역서!AB231:'내역서'!AB235),0)</f>
        <v>0</v>
      </c>
      <c r="J38" s="6">
        <f t="shared" si="1"/>
        <v>0</v>
      </c>
      <c r="K38" s="4"/>
    </row>
    <row r="39" spans="1:11" ht="12" x14ac:dyDescent="0.2">
      <c r="A39" s="8" t="s">
        <v>130</v>
      </c>
      <c r="B39" s="4"/>
      <c r="C39" s="4" t="s">
        <v>110</v>
      </c>
      <c r="D39" s="4" t="s">
        <v>131</v>
      </c>
      <c r="E39" s="4"/>
      <c r="F39" s="4"/>
      <c r="G39" s="6">
        <f>TRUNC(SUMPRODUCT(내역서!J238:'내역서'!J241,내역서!AB238:'내역서'!AB241),0)</f>
        <v>0</v>
      </c>
      <c r="H39" s="6">
        <f>TRUNC(SUMPRODUCT(내역서!L238:'내역서'!L241,내역서!AB238:'내역서'!AB241),0)</f>
        <v>0</v>
      </c>
      <c r="I39" s="6">
        <f>TRUNC(SUMPRODUCT(내역서!N238:'내역서'!N241,내역서!AB238:'내역서'!AB241),0)</f>
        <v>0</v>
      </c>
      <c r="J39" s="6">
        <f t="shared" si="1"/>
        <v>0</v>
      </c>
      <c r="K39" s="4"/>
    </row>
    <row r="40" spans="1:11" ht="12" x14ac:dyDescent="0.2">
      <c r="A40" s="8" t="s">
        <v>132</v>
      </c>
      <c r="B40" s="4"/>
      <c r="C40" s="4" t="s">
        <v>113</v>
      </c>
      <c r="D40" s="4" t="s">
        <v>133</v>
      </c>
      <c r="E40" s="4"/>
      <c r="F40" s="4"/>
      <c r="G40" s="6">
        <f>TRUNC(SUMPRODUCT(내역서!J244:'내역서'!J247,내역서!AB244:'내역서'!AB247),0)</f>
        <v>0</v>
      </c>
      <c r="H40" s="6">
        <f>TRUNC(SUMPRODUCT(내역서!L244:'내역서'!L247,내역서!AB244:'내역서'!AB247),0)</f>
        <v>0</v>
      </c>
      <c r="I40" s="6">
        <f>TRUNC(SUMPRODUCT(내역서!N244:'내역서'!N247,내역서!AB244:'내역서'!AB247),0)</f>
        <v>0</v>
      </c>
      <c r="J40" s="6">
        <f t="shared" si="1"/>
        <v>0</v>
      </c>
      <c r="K40" s="4"/>
    </row>
    <row r="41" spans="1:11" ht="12" x14ac:dyDescent="0.2">
      <c r="A41" s="8" t="s">
        <v>134</v>
      </c>
      <c r="B41" s="4"/>
      <c r="C41" s="4" t="s">
        <v>116</v>
      </c>
      <c r="D41" s="4" t="s">
        <v>135</v>
      </c>
      <c r="E41" s="4"/>
      <c r="F41" s="4"/>
      <c r="G41" s="6">
        <f>TRUNC(SUMPRODUCT(내역서!J250:'내역서'!J253,내역서!AB250:'내역서'!AB253),0)</f>
        <v>0</v>
      </c>
      <c r="H41" s="6">
        <f>TRUNC(SUMPRODUCT(내역서!L250:'내역서'!L253,내역서!AB250:'내역서'!AB253),0)</f>
        <v>0</v>
      </c>
      <c r="I41" s="6">
        <f>TRUNC(SUMPRODUCT(내역서!N250:'내역서'!N253,내역서!AB250:'내역서'!AB253),0)</f>
        <v>0</v>
      </c>
      <c r="J41" s="6">
        <f t="shared" si="1"/>
        <v>0</v>
      </c>
      <c r="K41" s="4"/>
    </row>
    <row r="42" spans="1:11" ht="12" x14ac:dyDescent="0.2">
      <c r="A42" s="8" t="s">
        <v>136</v>
      </c>
      <c r="B42" s="4"/>
      <c r="C42" s="4" t="s">
        <v>137</v>
      </c>
      <c r="D42" s="4" t="s">
        <v>138</v>
      </c>
      <c r="E42" s="4"/>
      <c r="F42" s="4"/>
      <c r="G42" s="6">
        <f>TRUNC(SUMPRODUCT(내역서!J256:'내역서'!J263,내역서!AB256:'내역서'!AB263),0)</f>
        <v>0</v>
      </c>
      <c r="H42" s="6">
        <f>TRUNC(SUMPRODUCT(내역서!L256:'내역서'!L263,내역서!AB256:'내역서'!AB263),0)</f>
        <v>0</v>
      </c>
      <c r="I42" s="6">
        <f>TRUNC(SUMPRODUCT(내역서!N256:'내역서'!N263,내역서!AB256:'내역서'!AB263),0)</f>
        <v>0</v>
      </c>
      <c r="J42" s="6">
        <f t="shared" si="1"/>
        <v>0</v>
      </c>
      <c r="K42" s="4"/>
    </row>
    <row r="43" spans="1:11" ht="12" x14ac:dyDescent="0.2">
      <c r="A43" s="8" t="s">
        <v>139</v>
      </c>
      <c r="B43" s="4"/>
      <c r="C43" s="4" t="s">
        <v>140</v>
      </c>
      <c r="D43" s="4" t="s">
        <v>141</v>
      </c>
      <c r="E43" s="4"/>
      <c r="F43" s="4"/>
      <c r="G43" s="6">
        <f>내역서!J266+내역서!J273</f>
        <v>0</v>
      </c>
      <c r="H43" s="6">
        <f>내역서!L266+내역서!L273</f>
        <v>0</v>
      </c>
      <c r="I43" s="6">
        <f>내역서!N266+내역서!N273</f>
        <v>0</v>
      </c>
      <c r="J43" s="6">
        <f t="shared" si="1"/>
        <v>0</v>
      </c>
      <c r="K43" s="4"/>
    </row>
    <row r="44" spans="1:11" ht="12" x14ac:dyDescent="0.2">
      <c r="A44" s="8" t="s">
        <v>142</v>
      </c>
      <c r="B44" s="4"/>
      <c r="C44" s="4" t="s">
        <v>143</v>
      </c>
      <c r="D44" s="4" t="s">
        <v>144</v>
      </c>
      <c r="E44" s="4"/>
      <c r="F44" s="4"/>
      <c r="G44" s="6">
        <f>내역서!J267+내역서!J270</f>
        <v>0</v>
      </c>
      <c r="H44" s="6">
        <f>내역서!L267+내역서!L270</f>
        <v>0</v>
      </c>
      <c r="I44" s="6">
        <f>내역서!N267+내역서!N270</f>
        <v>0</v>
      </c>
      <c r="J44" s="6">
        <f t="shared" si="1"/>
        <v>0</v>
      </c>
      <c r="K44" s="4"/>
    </row>
    <row r="45" spans="1:11" ht="12" x14ac:dyDescent="0.2">
      <c r="A45" s="8" t="s">
        <v>145</v>
      </c>
      <c r="B45" s="4"/>
      <c r="C45" s="4" t="s">
        <v>53</v>
      </c>
      <c r="D45" s="4" t="s">
        <v>144</v>
      </c>
      <c r="E45" s="4"/>
      <c r="F45" s="4"/>
      <c r="G45" s="6">
        <f>TRUNC(내역서!J268*내역서!AB268,0)</f>
        <v>0</v>
      </c>
      <c r="H45" s="6">
        <f>TRUNC(내역서!L268*내역서!AB268,0)</f>
        <v>0</v>
      </c>
      <c r="I45" s="6">
        <f>TRUNC(내역서!N268*내역서!AB268,0)</f>
        <v>0</v>
      </c>
      <c r="J45" s="6">
        <f t="shared" si="1"/>
        <v>0</v>
      </c>
      <c r="K45" s="4"/>
    </row>
    <row r="46" spans="1:11" ht="12" x14ac:dyDescent="0.2">
      <c r="A46" s="8" t="s">
        <v>146</v>
      </c>
      <c r="B46" s="4"/>
      <c r="C46" s="4" t="s">
        <v>56</v>
      </c>
      <c r="D46" s="4" t="s">
        <v>147</v>
      </c>
      <c r="E46" s="4"/>
      <c r="F46" s="4"/>
      <c r="G46" s="6">
        <f>TRUNC(내역서!J271*내역서!AB271,0)</f>
        <v>0</v>
      </c>
      <c r="H46" s="6">
        <f>TRUNC(내역서!L271*내역서!AB271,0)</f>
        <v>0</v>
      </c>
      <c r="I46" s="6">
        <f>TRUNC(내역서!N271*내역서!AB271,0)</f>
        <v>0</v>
      </c>
      <c r="J46" s="6">
        <f t="shared" si="1"/>
        <v>0</v>
      </c>
      <c r="K46" s="4"/>
    </row>
    <row r="47" spans="1:11" ht="12" x14ac:dyDescent="0.2">
      <c r="A47" s="8" t="s">
        <v>148</v>
      </c>
      <c r="B47" s="4"/>
      <c r="C47" s="4" t="s">
        <v>149</v>
      </c>
      <c r="D47" s="4" t="s">
        <v>150</v>
      </c>
      <c r="E47" s="4"/>
      <c r="F47" s="4"/>
      <c r="G47" s="6">
        <f>TRUNC(SUMPRODUCT(내역서!J274:'내역서'!J275,내역서!AB274:'내역서'!AB275),0)</f>
        <v>0</v>
      </c>
      <c r="H47" s="6">
        <f>TRUNC(SUMPRODUCT(내역서!L274:'내역서'!L275,내역서!AB274:'내역서'!AB275),0)</f>
        <v>0</v>
      </c>
      <c r="I47" s="6">
        <f>TRUNC(SUMPRODUCT(내역서!N274:'내역서'!N275,내역서!AB274:'내역서'!AB275),0)</f>
        <v>0</v>
      </c>
      <c r="J47" s="6">
        <f t="shared" si="1"/>
        <v>0</v>
      </c>
      <c r="K47" s="4"/>
    </row>
    <row r="48" spans="1:11" ht="12" x14ac:dyDescent="0.2">
      <c r="A48" s="8" t="s">
        <v>151</v>
      </c>
      <c r="B48" s="4"/>
      <c r="C48" s="4" t="s">
        <v>152</v>
      </c>
      <c r="D48" s="4" t="s">
        <v>153</v>
      </c>
      <c r="E48" s="4"/>
      <c r="F48" s="4"/>
      <c r="G48" s="6">
        <f>TRUNC(SUMPRODUCT(내역서!J278:'내역서'!J296,내역서!AB278:'내역서'!AB296),0)</f>
        <v>0</v>
      </c>
      <c r="H48" s="6">
        <f>TRUNC(SUMPRODUCT(내역서!L278:'내역서'!L296,내역서!AB278:'내역서'!AB296),0)</f>
        <v>0</v>
      </c>
      <c r="I48" s="6">
        <f>TRUNC(SUMPRODUCT(내역서!N278:'내역서'!N296,내역서!AB278:'내역서'!AB296),0)</f>
        <v>0</v>
      </c>
      <c r="J48" s="6">
        <f t="shared" si="1"/>
        <v>0</v>
      </c>
      <c r="K48" s="4"/>
    </row>
    <row r="49" spans="1:11" ht="12" x14ac:dyDescent="0.2">
      <c r="A49" s="8" t="s">
        <v>154</v>
      </c>
      <c r="B49" s="4"/>
      <c r="C49" s="4" t="s">
        <v>155</v>
      </c>
      <c r="D49" s="4" t="s">
        <v>156</v>
      </c>
      <c r="E49" s="4"/>
      <c r="F49" s="4"/>
      <c r="G49" s="6">
        <f>내역서!J299+내역서!J304+내역서!J309+내역서!J339+내역서!J343+내역서!J347</f>
        <v>0</v>
      </c>
      <c r="H49" s="6">
        <f>내역서!L299+내역서!L304+내역서!L309+내역서!L339+내역서!L343+내역서!L347</f>
        <v>0</v>
      </c>
      <c r="I49" s="6">
        <f>내역서!N299+내역서!N304+내역서!N309+내역서!N339+내역서!N343+내역서!N347</f>
        <v>0</v>
      </c>
      <c r="J49" s="6">
        <f t="shared" si="1"/>
        <v>0</v>
      </c>
      <c r="K49" s="4"/>
    </row>
    <row r="50" spans="1:11" ht="12" x14ac:dyDescent="0.2">
      <c r="A50" s="8" t="s">
        <v>157</v>
      </c>
      <c r="B50" s="4"/>
      <c r="C50" s="4" t="s">
        <v>158</v>
      </c>
      <c r="D50" s="4" t="s">
        <v>159</v>
      </c>
      <c r="E50" s="4"/>
      <c r="F50" s="4"/>
      <c r="G50" s="6">
        <f>TRUNC(SUMPRODUCT(내역서!J300:'내역서'!J302,내역서!AB300:'내역서'!AB302),0)</f>
        <v>0</v>
      </c>
      <c r="H50" s="6">
        <f>TRUNC(SUMPRODUCT(내역서!L300:'내역서'!L302,내역서!AB300:'내역서'!AB302),0)</f>
        <v>0</v>
      </c>
      <c r="I50" s="6">
        <f>TRUNC(SUMPRODUCT(내역서!N300:'내역서'!N302,내역서!AB300:'내역서'!AB302),0)</f>
        <v>0</v>
      </c>
      <c r="J50" s="6">
        <f t="shared" si="1"/>
        <v>0</v>
      </c>
      <c r="K50" s="4"/>
    </row>
    <row r="51" spans="1:11" ht="12" x14ac:dyDescent="0.2">
      <c r="A51" s="8" t="s">
        <v>160</v>
      </c>
      <c r="B51" s="4"/>
      <c r="C51" s="4" t="s">
        <v>161</v>
      </c>
      <c r="D51" s="4" t="s">
        <v>162</v>
      </c>
      <c r="E51" s="4"/>
      <c r="F51" s="4"/>
      <c r="G51" s="6">
        <f>TRUNC(SUMPRODUCT(내역서!J305:'내역서'!J307,내역서!AB305:'내역서'!AB307),0)</f>
        <v>0</v>
      </c>
      <c r="H51" s="6">
        <f>TRUNC(SUMPRODUCT(내역서!L305:'내역서'!L307,내역서!AB305:'내역서'!AB307),0)</f>
        <v>0</v>
      </c>
      <c r="I51" s="6">
        <f>TRUNC(SUMPRODUCT(내역서!N305:'내역서'!N307,내역서!AB305:'내역서'!AB307),0)</f>
        <v>0</v>
      </c>
      <c r="J51" s="6">
        <f t="shared" si="1"/>
        <v>0</v>
      </c>
      <c r="K51" s="4"/>
    </row>
    <row r="52" spans="1:11" ht="12" x14ac:dyDescent="0.2">
      <c r="A52" s="8" t="s">
        <v>163</v>
      </c>
      <c r="B52" s="4"/>
      <c r="C52" s="4" t="s">
        <v>164</v>
      </c>
      <c r="D52" s="4" t="s">
        <v>165</v>
      </c>
      <c r="E52" s="4"/>
      <c r="F52" s="4"/>
      <c r="G52" s="6">
        <f>TRUNC(SUMPRODUCT(내역서!J310:'내역서'!J337,내역서!AB310:'내역서'!AB337),0)</f>
        <v>0</v>
      </c>
      <c r="H52" s="6">
        <f>TRUNC(SUMPRODUCT(내역서!L310:'내역서'!L337,내역서!AB310:'내역서'!AB337),0)</f>
        <v>0</v>
      </c>
      <c r="I52" s="6">
        <f>TRUNC(SUMPRODUCT(내역서!N310:'내역서'!N337,내역서!AB310:'내역서'!AB337),0)</f>
        <v>0</v>
      </c>
      <c r="J52" s="6">
        <f t="shared" si="1"/>
        <v>0</v>
      </c>
      <c r="K52" s="4"/>
    </row>
    <row r="53" spans="1:11" ht="12" x14ac:dyDescent="0.2">
      <c r="A53" s="8" t="s">
        <v>166</v>
      </c>
      <c r="B53" s="4"/>
      <c r="C53" s="4" t="s">
        <v>167</v>
      </c>
      <c r="D53" s="4" t="s">
        <v>168</v>
      </c>
      <c r="E53" s="4"/>
      <c r="F53" s="4"/>
      <c r="G53" s="6">
        <f>TRUNC(SUMPRODUCT(내역서!J340:'내역서'!J341,내역서!AB340:'내역서'!AB341),0)</f>
        <v>0</v>
      </c>
      <c r="H53" s="6">
        <f>TRUNC(SUMPRODUCT(내역서!L340:'내역서'!L341,내역서!AB340:'내역서'!AB341),0)</f>
        <v>0</v>
      </c>
      <c r="I53" s="6">
        <f>TRUNC(SUMPRODUCT(내역서!N340:'내역서'!N341,내역서!AB340:'내역서'!AB341),0)</f>
        <v>0</v>
      </c>
      <c r="J53" s="6">
        <f t="shared" si="1"/>
        <v>0</v>
      </c>
      <c r="K53" s="4"/>
    </row>
    <row r="54" spans="1:11" ht="12" x14ac:dyDescent="0.2">
      <c r="A54" s="8" t="s">
        <v>169</v>
      </c>
      <c r="B54" s="4"/>
      <c r="C54" s="4" t="s">
        <v>170</v>
      </c>
      <c r="D54" s="4" t="s">
        <v>171</v>
      </c>
      <c r="E54" s="4"/>
      <c r="F54" s="4"/>
      <c r="G54" s="6">
        <f>TRUNC(SUMPRODUCT(내역서!J344:'내역서'!J345,내역서!AB344:'내역서'!AB345),0)</f>
        <v>0</v>
      </c>
      <c r="H54" s="6">
        <f>TRUNC(SUMPRODUCT(내역서!L344:'내역서'!L345,내역서!AB344:'내역서'!AB345),0)</f>
        <v>0</v>
      </c>
      <c r="I54" s="6">
        <f>TRUNC(SUMPRODUCT(내역서!N344:'내역서'!N345,내역서!AB344:'내역서'!AB345),0)</f>
        <v>0</v>
      </c>
      <c r="J54" s="6">
        <f t="shared" si="1"/>
        <v>0</v>
      </c>
      <c r="K54" s="4"/>
    </row>
    <row r="55" spans="1:11" ht="12" x14ac:dyDescent="0.2">
      <c r="A55" s="8" t="s">
        <v>172</v>
      </c>
      <c r="B55" s="4"/>
      <c r="C55" s="4" t="s">
        <v>173</v>
      </c>
      <c r="D55" s="4" t="s">
        <v>174</v>
      </c>
      <c r="E55" s="4"/>
      <c r="F55" s="4"/>
      <c r="G55" s="6">
        <f>TRUNC(SUMPRODUCT(내역서!J348:'내역서'!J349,내역서!AB348:'내역서'!AB349),0)</f>
        <v>0</v>
      </c>
      <c r="H55" s="6">
        <f>TRUNC(SUMPRODUCT(내역서!L348:'내역서'!L349,내역서!AB348:'내역서'!AB349),0)</f>
        <v>0</v>
      </c>
      <c r="I55" s="6">
        <f>TRUNC(SUMPRODUCT(내역서!N348:'내역서'!N349,내역서!AB348:'내역서'!AB349),0)</f>
        <v>0</v>
      </c>
      <c r="J55" s="6">
        <f t="shared" si="1"/>
        <v>0</v>
      </c>
      <c r="K55" s="4"/>
    </row>
    <row r="56" spans="1:11" ht="12" x14ac:dyDescent="0.2">
      <c r="A56" s="8" t="s">
        <v>175</v>
      </c>
      <c r="B56" s="4"/>
      <c r="C56" s="4" t="s">
        <v>176</v>
      </c>
      <c r="D56" s="4" t="s">
        <v>177</v>
      </c>
      <c r="E56" s="4"/>
      <c r="F56" s="4"/>
      <c r="G56" s="6">
        <f>내역서!J352+내역서!J359+내역서!J364+내역서!J372+내역서!J379+내역서!J384</f>
        <v>0</v>
      </c>
      <c r="H56" s="6">
        <f>내역서!L352+내역서!L359+내역서!L364+내역서!L372+내역서!L379+내역서!L384</f>
        <v>0</v>
      </c>
      <c r="I56" s="6">
        <f>내역서!N352+내역서!N359+내역서!N364+내역서!N372+내역서!N379+내역서!N384</f>
        <v>0</v>
      </c>
      <c r="J56" s="6">
        <f t="shared" si="1"/>
        <v>0</v>
      </c>
      <c r="K56" s="4"/>
    </row>
    <row r="57" spans="1:11" ht="12" x14ac:dyDescent="0.2">
      <c r="A57" s="8" t="s">
        <v>178</v>
      </c>
      <c r="B57" s="4"/>
      <c r="C57" s="4" t="s">
        <v>36</v>
      </c>
      <c r="D57" s="4" t="s">
        <v>179</v>
      </c>
      <c r="E57" s="4"/>
      <c r="F57" s="4"/>
      <c r="G57" s="6">
        <f>TRUNC(SUMPRODUCT(내역서!J353:'내역서'!J357,내역서!AB353:'내역서'!AB357),0)</f>
        <v>0</v>
      </c>
      <c r="H57" s="6">
        <f>TRUNC(SUMPRODUCT(내역서!L353:'내역서'!L357,내역서!AB353:'내역서'!AB357),0)</f>
        <v>0</v>
      </c>
      <c r="I57" s="6">
        <f>TRUNC(SUMPRODUCT(내역서!N353:'내역서'!N357,내역서!AB353:'내역서'!AB357),0)</f>
        <v>0</v>
      </c>
      <c r="J57" s="6">
        <f t="shared" si="1"/>
        <v>0</v>
      </c>
      <c r="K57" s="4"/>
    </row>
    <row r="58" spans="1:11" ht="12" x14ac:dyDescent="0.2">
      <c r="A58" s="8" t="s">
        <v>180</v>
      </c>
      <c r="B58" s="4"/>
      <c r="C58" s="4" t="s">
        <v>181</v>
      </c>
      <c r="D58" s="4" t="s">
        <v>182</v>
      </c>
      <c r="E58" s="4"/>
      <c r="F58" s="4"/>
      <c r="G58" s="6">
        <f>TRUNC(SUMPRODUCT(내역서!J360:'내역서'!J362,내역서!AB360:'내역서'!AB362),0)</f>
        <v>0</v>
      </c>
      <c r="H58" s="6">
        <f>TRUNC(SUMPRODUCT(내역서!L360:'내역서'!L362,내역서!AB360:'내역서'!AB362),0)</f>
        <v>0</v>
      </c>
      <c r="I58" s="6">
        <f>TRUNC(SUMPRODUCT(내역서!N360:'내역서'!N362,내역서!AB360:'내역서'!AB362),0)</f>
        <v>0</v>
      </c>
      <c r="J58" s="6">
        <f t="shared" si="1"/>
        <v>0</v>
      </c>
      <c r="K58" s="4"/>
    </row>
    <row r="59" spans="1:11" ht="12" x14ac:dyDescent="0.2">
      <c r="A59" s="8" t="s">
        <v>183</v>
      </c>
      <c r="B59" s="4"/>
      <c r="C59" s="4" t="s">
        <v>184</v>
      </c>
      <c r="D59" s="4" t="s">
        <v>185</v>
      </c>
      <c r="E59" s="4"/>
      <c r="F59" s="4"/>
      <c r="G59" s="6">
        <f>TRUNC(SUMPRODUCT(내역서!J365:'내역서'!J370,내역서!AB365:'내역서'!AB370),0)</f>
        <v>0</v>
      </c>
      <c r="H59" s="6">
        <f>TRUNC(SUMPRODUCT(내역서!L365:'내역서'!L370,내역서!AB365:'내역서'!AB370),0)</f>
        <v>0</v>
      </c>
      <c r="I59" s="6">
        <f>TRUNC(SUMPRODUCT(내역서!N365:'내역서'!N370,내역서!AB365:'내역서'!AB370),0)</f>
        <v>0</v>
      </c>
      <c r="J59" s="6">
        <f t="shared" si="1"/>
        <v>0</v>
      </c>
      <c r="K59" s="4"/>
    </row>
    <row r="60" spans="1:11" ht="12" x14ac:dyDescent="0.2">
      <c r="A60" s="8" t="s">
        <v>186</v>
      </c>
      <c r="B60" s="4"/>
      <c r="C60" s="4" t="s">
        <v>187</v>
      </c>
      <c r="D60" s="4" t="s">
        <v>188</v>
      </c>
      <c r="E60" s="4"/>
      <c r="F60" s="4"/>
      <c r="G60" s="6">
        <f>TRUNC(SUMPRODUCT(내역서!J373:'내역서'!J377,내역서!AB373:'내역서'!AB377),0)</f>
        <v>0</v>
      </c>
      <c r="H60" s="6">
        <f>TRUNC(SUMPRODUCT(내역서!L373:'내역서'!L377,내역서!AB373:'내역서'!AB377),0)</f>
        <v>0</v>
      </c>
      <c r="I60" s="6">
        <f>TRUNC(SUMPRODUCT(내역서!N373:'내역서'!N377,내역서!AB373:'내역서'!AB377),0)</f>
        <v>0</v>
      </c>
      <c r="J60" s="6">
        <f t="shared" si="1"/>
        <v>0</v>
      </c>
      <c r="K60" s="4"/>
    </row>
    <row r="61" spans="1:11" ht="12" x14ac:dyDescent="0.2">
      <c r="A61" s="8" t="s">
        <v>189</v>
      </c>
      <c r="B61" s="4"/>
      <c r="C61" s="4" t="s">
        <v>190</v>
      </c>
      <c r="D61" s="4" t="s">
        <v>171</v>
      </c>
      <c r="E61" s="4"/>
      <c r="F61" s="4"/>
      <c r="G61" s="6">
        <f>TRUNC(SUMPRODUCT(내역서!J380:'내역서'!J382,내역서!AB380:'내역서'!AB382),0)</f>
        <v>0</v>
      </c>
      <c r="H61" s="6">
        <f>TRUNC(SUMPRODUCT(내역서!L380:'내역서'!L382,내역서!AB380:'내역서'!AB382),0)</f>
        <v>0</v>
      </c>
      <c r="I61" s="6">
        <f>TRUNC(SUMPRODUCT(내역서!N380:'내역서'!N382,내역서!AB380:'내역서'!AB382),0)</f>
        <v>0</v>
      </c>
      <c r="J61" s="6">
        <f t="shared" si="1"/>
        <v>0</v>
      </c>
      <c r="K61" s="4"/>
    </row>
    <row r="62" spans="1:11" ht="12" x14ac:dyDescent="0.2">
      <c r="A62" s="8" t="s">
        <v>191</v>
      </c>
      <c r="B62" s="4"/>
      <c r="C62" s="4"/>
      <c r="D62" s="4" t="s">
        <v>192</v>
      </c>
      <c r="E62" s="4"/>
      <c r="F62" s="4"/>
      <c r="G62" s="6">
        <f>TRUNC(내역서!J385*내역서!AB385,0)</f>
        <v>0</v>
      </c>
      <c r="H62" s="6">
        <f>TRUNC(내역서!L385*내역서!AB385,0)</f>
        <v>0</v>
      </c>
      <c r="I62" s="6">
        <f>TRUNC(내역서!N385*내역서!AB385,0)</f>
        <v>0</v>
      </c>
      <c r="J62" s="6">
        <f t="shared" si="1"/>
        <v>0</v>
      </c>
      <c r="K62" s="4"/>
    </row>
    <row r="63" spans="1:11" ht="12" x14ac:dyDescent="0.2">
      <c r="A63" s="8" t="s">
        <v>193</v>
      </c>
      <c r="B63" s="4"/>
      <c r="C63" s="4" t="s">
        <v>176</v>
      </c>
      <c r="D63" s="4" t="s">
        <v>194</v>
      </c>
      <c r="E63" s="4"/>
      <c r="F63" s="4"/>
      <c r="G63" s="6">
        <f>내역서!J388+내역서!J406</f>
        <v>0</v>
      </c>
      <c r="H63" s="6">
        <f>내역서!L388+내역서!L406</f>
        <v>0</v>
      </c>
      <c r="I63" s="6">
        <f>내역서!N388+내역서!N406</f>
        <v>0</v>
      </c>
      <c r="J63" s="6">
        <f t="shared" si="1"/>
        <v>0</v>
      </c>
      <c r="K63" s="4"/>
    </row>
    <row r="64" spans="1:11" ht="12" x14ac:dyDescent="0.2">
      <c r="A64" s="8" t="s">
        <v>195</v>
      </c>
      <c r="B64" s="4"/>
      <c r="C64" s="4" t="s">
        <v>36</v>
      </c>
      <c r="D64" s="4" t="s">
        <v>194</v>
      </c>
      <c r="E64" s="4"/>
      <c r="F64" s="4"/>
      <c r="G64" s="6">
        <f>TRUNC(SUMPRODUCT(내역서!J389:'내역서'!J404,내역서!AB389:'내역서'!AB404),0)</f>
        <v>0</v>
      </c>
      <c r="H64" s="6">
        <f>TRUNC(SUMPRODUCT(내역서!L389:'내역서'!L404,내역서!AB389:'내역서'!AB404),0)</f>
        <v>0</v>
      </c>
      <c r="I64" s="6">
        <f>TRUNC(SUMPRODUCT(내역서!N389:'내역서'!N404,내역서!AB389:'내역서'!AB404),0)</f>
        <v>0</v>
      </c>
      <c r="J64" s="6">
        <f t="shared" si="1"/>
        <v>0</v>
      </c>
      <c r="K64" s="4"/>
    </row>
    <row r="65" spans="1:11" ht="12" x14ac:dyDescent="0.2">
      <c r="A65" s="8" t="s">
        <v>196</v>
      </c>
      <c r="B65" s="4"/>
      <c r="C65" s="4" t="s">
        <v>47</v>
      </c>
      <c r="D65" s="4" t="s">
        <v>197</v>
      </c>
      <c r="E65" s="4"/>
      <c r="F65" s="4"/>
      <c r="G65" s="6">
        <f>TRUNC(SUMPRODUCT(내역서!J407:'내역서'!J408,내역서!AB407:'내역서'!AB408),0)</f>
        <v>0</v>
      </c>
      <c r="H65" s="6">
        <f>TRUNC(SUMPRODUCT(내역서!L407:'내역서'!L408,내역서!AB407:'내역서'!AB408),0)</f>
        <v>0</v>
      </c>
      <c r="I65" s="6">
        <f>TRUNC(SUMPRODUCT(내역서!N407:'내역서'!N408,내역서!AB407:'내역서'!AB408),0)</f>
        <v>0</v>
      </c>
      <c r="J65" s="6">
        <f t="shared" si="1"/>
        <v>0</v>
      </c>
      <c r="K65" s="4"/>
    </row>
    <row r="66" spans="1:11" ht="12" x14ac:dyDescent="0.2">
      <c r="A66" s="8" t="s">
        <v>198</v>
      </c>
      <c r="B66" s="4"/>
      <c r="C66" s="4" t="s">
        <v>199</v>
      </c>
      <c r="D66" s="4" t="s">
        <v>200</v>
      </c>
      <c r="E66" s="4"/>
      <c r="F66" s="4"/>
      <c r="G66" s="6">
        <f>내역서!J411+내역서!J417+내역서!J420+내역서!J424+내역서!J428</f>
        <v>0</v>
      </c>
      <c r="H66" s="6">
        <f>내역서!L411+내역서!L417+내역서!L420+내역서!L424+내역서!L428</f>
        <v>0</v>
      </c>
      <c r="I66" s="6">
        <f>내역서!N411+내역서!N417+내역서!N420+내역서!N424+내역서!N428</f>
        <v>0</v>
      </c>
      <c r="J66" s="6">
        <f t="shared" si="1"/>
        <v>0</v>
      </c>
      <c r="K66" s="4"/>
    </row>
    <row r="67" spans="1:11" ht="12" x14ac:dyDescent="0.2">
      <c r="A67" s="8" t="s">
        <v>201</v>
      </c>
      <c r="B67" s="4"/>
      <c r="C67" s="4" t="s">
        <v>202</v>
      </c>
      <c r="D67" s="4" t="s">
        <v>203</v>
      </c>
      <c r="E67" s="4"/>
      <c r="F67" s="4"/>
      <c r="G67" s="6">
        <f>TRUNC(SUMPRODUCT(내역서!J412:'내역서'!J415,내역서!AB412:'내역서'!AB415),0)</f>
        <v>0</v>
      </c>
      <c r="H67" s="6">
        <f>TRUNC(SUMPRODUCT(내역서!L412:'내역서'!L415,내역서!AB412:'내역서'!AB415),0)</f>
        <v>0</v>
      </c>
      <c r="I67" s="6">
        <f>TRUNC(SUMPRODUCT(내역서!N412:'내역서'!N415,내역서!AB412:'내역서'!AB415),0)</f>
        <v>0</v>
      </c>
      <c r="J67" s="6">
        <f t="shared" si="1"/>
        <v>0</v>
      </c>
      <c r="K67" s="4"/>
    </row>
    <row r="68" spans="1:11" ht="12" x14ac:dyDescent="0.2">
      <c r="A68" s="8" t="s">
        <v>204</v>
      </c>
      <c r="B68" s="4"/>
      <c r="C68" s="4" t="s">
        <v>181</v>
      </c>
      <c r="D68" s="4" t="s">
        <v>205</v>
      </c>
      <c r="E68" s="4"/>
      <c r="F68" s="4"/>
      <c r="G68" s="6">
        <f>TRUNC(내역서!J418*내역서!AB418,0)</f>
        <v>0</v>
      </c>
      <c r="H68" s="6">
        <f>TRUNC(내역서!L418*내역서!AB418,0)</f>
        <v>0</v>
      </c>
      <c r="I68" s="6">
        <f>TRUNC(내역서!N418*내역서!AB418,0)</f>
        <v>0</v>
      </c>
      <c r="J68" s="6">
        <f t="shared" ref="J68:J72" si="2">G68+H68+I68</f>
        <v>0</v>
      </c>
      <c r="K68" s="4"/>
    </row>
    <row r="69" spans="1:11" ht="12" x14ac:dyDescent="0.2">
      <c r="A69" s="8" t="s">
        <v>206</v>
      </c>
      <c r="B69" s="4"/>
      <c r="C69" s="4" t="s">
        <v>184</v>
      </c>
      <c r="D69" s="4" t="s">
        <v>207</v>
      </c>
      <c r="E69" s="4"/>
      <c r="F69" s="4"/>
      <c r="G69" s="6">
        <f>TRUNC(SUMPRODUCT(내역서!J421:'내역서'!J422,내역서!AB421:'내역서'!AB422),0)</f>
        <v>0</v>
      </c>
      <c r="H69" s="6">
        <f>TRUNC(SUMPRODUCT(내역서!L421:'내역서'!L422,내역서!AB421:'내역서'!AB422),0)</f>
        <v>0</v>
      </c>
      <c r="I69" s="6">
        <f>TRUNC(SUMPRODUCT(내역서!N421:'내역서'!N422,내역서!AB421:'내역서'!AB422),0)</f>
        <v>0</v>
      </c>
      <c r="J69" s="6">
        <f t="shared" si="2"/>
        <v>0</v>
      </c>
      <c r="K69" s="4"/>
    </row>
    <row r="70" spans="1:11" ht="12" x14ac:dyDescent="0.2">
      <c r="A70" s="8" t="s">
        <v>208</v>
      </c>
      <c r="B70" s="4"/>
      <c r="C70" s="4" t="s">
        <v>209</v>
      </c>
      <c r="D70" s="4" t="s">
        <v>210</v>
      </c>
      <c r="E70" s="4"/>
      <c r="F70" s="4"/>
      <c r="G70" s="6">
        <f>TRUNC(SUMPRODUCT(내역서!J425:'내역서'!J426,내역서!AB425:'내역서'!AB426),0)</f>
        <v>0</v>
      </c>
      <c r="H70" s="6">
        <f>TRUNC(SUMPRODUCT(내역서!L425:'내역서'!L426,내역서!AB425:'내역서'!AB426),0)</f>
        <v>0</v>
      </c>
      <c r="I70" s="6">
        <f>TRUNC(SUMPRODUCT(내역서!N425:'내역서'!N426,내역서!AB425:'내역서'!AB426),0)</f>
        <v>0</v>
      </c>
      <c r="J70" s="6">
        <f t="shared" si="2"/>
        <v>0</v>
      </c>
      <c r="K70" s="4"/>
    </row>
    <row r="71" spans="1:11" ht="12" x14ac:dyDescent="0.2">
      <c r="A71" s="8" t="s">
        <v>211</v>
      </c>
      <c r="B71" s="4"/>
      <c r="C71" s="4"/>
      <c r="D71" s="4" t="s">
        <v>212</v>
      </c>
      <c r="E71" s="4"/>
      <c r="F71" s="4"/>
      <c r="G71" s="6">
        <f>TRUNC(내역서!J429*내역서!AB429,0)</f>
        <v>0</v>
      </c>
      <c r="H71" s="6">
        <f>TRUNC(내역서!L429*내역서!AB429,0)</f>
        <v>0</v>
      </c>
      <c r="I71" s="6">
        <f>TRUNC(내역서!N429*내역서!AB429,0)</f>
        <v>0</v>
      </c>
      <c r="J71" s="6">
        <f t="shared" si="2"/>
        <v>0</v>
      </c>
      <c r="K71" s="4"/>
    </row>
    <row r="72" spans="1:11" ht="12" x14ac:dyDescent="0.2">
      <c r="A72" s="8" t="s">
        <v>213</v>
      </c>
      <c r="B72" s="4"/>
      <c r="C72" s="4" t="s">
        <v>176</v>
      </c>
      <c r="D72" s="4" t="s">
        <v>214</v>
      </c>
      <c r="E72" s="4"/>
      <c r="F72" s="4"/>
      <c r="G72" s="6">
        <f>TRUNC(SUMPRODUCT(내역서!J432:'내역서'!J435,내역서!AB432:'내역서'!AB435),0)</f>
        <v>0</v>
      </c>
      <c r="H72" s="6">
        <f>TRUNC(SUMPRODUCT(내역서!L432:'내역서'!L435,내역서!AB432:'내역서'!AB435),0)</f>
        <v>0</v>
      </c>
      <c r="I72" s="6">
        <f>TRUNC(SUMPRODUCT(내역서!N432:'내역서'!N435,내역서!AB432:'내역서'!AB435),0)</f>
        <v>0</v>
      </c>
      <c r="J72" s="6">
        <f t="shared" si="2"/>
        <v>0</v>
      </c>
      <c r="K72" s="4"/>
    </row>
    <row r="73" spans="1:11" ht="12" x14ac:dyDescent="0.2"/>
    <row r="74" spans="1:11" ht="12" x14ac:dyDescent="0.2"/>
    <row r="75" spans="1:11" ht="12" x14ac:dyDescent="0.2"/>
    <row r="76" spans="1:11" ht="12" x14ac:dyDescent="0.2"/>
    <row r="77" spans="1:11" ht="12" x14ac:dyDescent="0.2"/>
    <row r="78" spans="1:11" ht="12" x14ac:dyDescent="0.2"/>
    <row r="79" spans="1:11" ht="12" x14ac:dyDescent="0.2"/>
    <row r="80" spans="1:11" ht="12" x14ac:dyDescent="0.2"/>
    <row r="81" ht="12" x14ac:dyDescent="0.2"/>
    <row r="82" ht="12" x14ac:dyDescent="0.2"/>
    <row r="83" ht="12" x14ac:dyDescent="0.2"/>
    <row r="84" ht="12" x14ac:dyDescent="0.2"/>
    <row r="85" ht="12" x14ac:dyDescent="0.2"/>
    <row r="86" ht="12" x14ac:dyDescent="0.2"/>
    <row r="87" ht="12" x14ac:dyDescent="0.2"/>
    <row r="88" ht="12" x14ac:dyDescent="0.2"/>
    <row r="89" ht="12" x14ac:dyDescent="0.2"/>
    <row r="90" ht="12" x14ac:dyDescent="0.2"/>
    <row r="91" ht="12" x14ac:dyDescent="0.2"/>
    <row r="92" ht="12" x14ac:dyDescent="0.2"/>
    <row r="93" ht="12" x14ac:dyDescent="0.2"/>
    <row r="94" ht="12" x14ac:dyDescent="0.2"/>
    <row r="95" ht="12" x14ac:dyDescent="0.2"/>
    <row r="96" ht="12" x14ac:dyDescent="0.2"/>
    <row r="97" ht="12" x14ac:dyDescent="0.2"/>
    <row r="98" ht="12" x14ac:dyDescent="0.2"/>
    <row r="99" ht="12" x14ac:dyDescent="0.2"/>
    <row r="100" ht="12" x14ac:dyDescent="0.2"/>
    <row r="101" ht="12" x14ac:dyDescent="0.2"/>
    <row r="102" ht="12" x14ac:dyDescent="0.2"/>
    <row r="103" ht="12" x14ac:dyDescent="0.2"/>
    <row r="104" ht="12" x14ac:dyDescent="0.2"/>
    <row r="105" ht="12" x14ac:dyDescent="0.2"/>
    <row r="106" ht="12" x14ac:dyDescent="0.2"/>
    <row r="107" ht="12" x14ac:dyDescent="0.2"/>
    <row r="108" ht="12" x14ac:dyDescent="0.2"/>
    <row r="109" ht="12" x14ac:dyDescent="0.2"/>
    <row r="110" ht="12" x14ac:dyDescent="0.2"/>
    <row r="111" ht="12" x14ac:dyDescent="0.2"/>
    <row r="112" ht="12" x14ac:dyDescent="0.2"/>
    <row r="113" ht="12" x14ac:dyDescent="0.2"/>
    <row r="114" ht="12" x14ac:dyDescent="0.2"/>
    <row r="115" ht="12" x14ac:dyDescent="0.2"/>
    <row r="116" ht="12" x14ac:dyDescent="0.2"/>
    <row r="117" ht="12" x14ac:dyDescent="0.2"/>
    <row r="118" ht="12" x14ac:dyDescent="0.2"/>
    <row r="119" ht="12" x14ac:dyDescent="0.2"/>
    <row r="120" ht="12" x14ac:dyDescent="0.2"/>
    <row r="121" ht="12" x14ac:dyDescent="0.2"/>
    <row r="122" ht="12" x14ac:dyDescent="0.2"/>
    <row r="123" ht="12" x14ac:dyDescent="0.2"/>
    <row r="124" ht="12" x14ac:dyDescent="0.2"/>
    <row r="125" ht="12" x14ac:dyDescent="0.2"/>
    <row r="126" ht="12" x14ac:dyDescent="0.2"/>
    <row r="127" ht="12" x14ac:dyDescent="0.2"/>
    <row r="128" ht="12" x14ac:dyDescent="0.2"/>
    <row r="129" ht="12" x14ac:dyDescent="0.2"/>
    <row r="130" ht="12" x14ac:dyDescent="0.2"/>
    <row r="131" ht="12" x14ac:dyDescent="0.2"/>
    <row r="132" ht="12" x14ac:dyDescent="0.2"/>
    <row r="133" ht="12" x14ac:dyDescent="0.2"/>
    <row r="134" ht="12" x14ac:dyDescent="0.2"/>
    <row r="135" ht="12" x14ac:dyDescent="0.2"/>
    <row r="136" ht="12" x14ac:dyDescent="0.2"/>
    <row r="137" ht="12" x14ac:dyDescent="0.2"/>
    <row r="138" ht="12" x14ac:dyDescent="0.2"/>
    <row r="139" ht="12" x14ac:dyDescent="0.2"/>
    <row r="140" ht="12" x14ac:dyDescent="0.2"/>
    <row r="141" ht="12" x14ac:dyDescent="0.2"/>
    <row r="142" ht="12" x14ac:dyDescent="0.2"/>
    <row r="143" ht="12" x14ac:dyDescent="0.2"/>
    <row r="144" ht="12" x14ac:dyDescent="0.2"/>
    <row r="145" ht="12" x14ac:dyDescent="0.2"/>
    <row r="146" ht="12" x14ac:dyDescent="0.2"/>
    <row r="147" ht="12" x14ac:dyDescent="0.2"/>
    <row r="148" ht="12" x14ac:dyDescent="0.2"/>
    <row r="149" ht="12" x14ac:dyDescent="0.2"/>
    <row r="150" ht="12" x14ac:dyDescent="0.2"/>
    <row r="151" ht="12" x14ac:dyDescent="0.2"/>
    <row r="152" ht="12" x14ac:dyDescent="0.2"/>
    <row r="153" ht="12" x14ac:dyDescent="0.2"/>
    <row r="154" ht="12" x14ac:dyDescent="0.2"/>
    <row r="155" ht="12" x14ac:dyDescent="0.2"/>
    <row r="156" ht="12" x14ac:dyDescent="0.2"/>
    <row r="157" ht="12" x14ac:dyDescent="0.2"/>
    <row r="158" ht="12" x14ac:dyDescent="0.2"/>
    <row r="159" ht="12" x14ac:dyDescent="0.2"/>
    <row r="160" ht="12" x14ac:dyDescent="0.2"/>
    <row r="161" ht="12" x14ac:dyDescent="0.2"/>
    <row r="162" ht="12" x14ac:dyDescent="0.2"/>
    <row r="163" ht="12" x14ac:dyDescent="0.2"/>
    <row r="164" ht="12" x14ac:dyDescent="0.2"/>
    <row r="165" ht="12" x14ac:dyDescent="0.2"/>
    <row r="166" ht="12" x14ac:dyDescent="0.2"/>
    <row r="167" ht="12" x14ac:dyDescent="0.2"/>
    <row r="168" ht="12" x14ac:dyDescent="0.2"/>
    <row r="169" ht="12" x14ac:dyDescent="0.2"/>
    <row r="170" ht="12" x14ac:dyDescent="0.2"/>
    <row r="171" ht="12" x14ac:dyDescent="0.2"/>
    <row r="172" ht="12" x14ac:dyDescent="0.2"/>
    <row r="173" ht="12" x14ac:dyDescent="0.2"/>
    <row r="174" ht="12" x14ac:dyDescent="0.2"/>
    <row r="175" ht="12" x14ac:dyDescent="0.2"/>
    <row r="176" ht="12" x14ac:dyDescent="0.2"/>
    <row r="177" ht="12" x14ac:dyDescent="0.2"/>
    <row r="178" ht="12" x14ac:dyDescent="0.2"/>
    <row r="179" ht="12" x14ac:dyDescent="0.2"/>
    <row r="180" ht="12" x14ac:dyDescent="0.2"/>
    <row r="181" ht="12" x14ac:dyDescent="0.2"/>
    <row r="182" ht="12" x14ac:dyDescent="0.2"/>
    <row r="183" ht="12" x14ac:dyDescent="0.2"/>
    <row r="184" ht="12" x14ac:dyDescent="0.2"/>
    <row r="185" ht="12" x14ac:dyDescent="0.2"/>
    <row r="186" ht="12" x14ac:dyDescent="0.2"/>
    <row r="187" ht="12" x14ac:dyDescent="0.2"/>
    <row r="188" ht="12" x14ac:dyDescent="0.2"/>
    <row r="189" ht="12" x14ac:dyDescent="0.2"/>
    <row r="190" ht="12" x14ac:dyDescent="0.2"/>
    <row r="191" ht="12" x14ac:dyDescent="0.2"/>
    <row r="192" ht="12" x14ac:dyDescent="0.2"/>
    <row r="193" ht="12" x14ac:dyDescent="0.2"/>
    <row r="194" ht="12" x14ac:dyDescent="0.2"/>
    <row r="195" ht="12" x14ac:dyDescent="0.2"/>
    <row r="196" ht="12" x14ac:dyDescent="0.2"/>
    <row r="197" ht="12" x14ac:dyDescent="0.2"/>
    <row r="198" ht="12" x14ac:dyDescent="0.2"/>
    <row r="199" ht="12" x14ac:dyDescent="0.2"/>
    <row r="200" ht="12" x14ac:dyDescent="0.2"/>
    <row r="201" ht="12" x14ac:dyDescent="0.2"/>
    <row r="202" ht="12" x14ac:dyDescent="0.2"/>
    <row r="203" ht="12" x14ac:dyDescent="0.2"/>
    <row r="204" ht="12" x14ac:dyDescent="0.2"/>
    <row r="205" ht="12" x14ac:dyDescent="0.2"/>
    <row r="206" ht="12" x14ac:dyDescent="0.2"/>
    <row r="207" ht="12" x14ac:dyDescent="0.2"/>
    <row r="208" ht="12" x14ac:dyDescent="0.2"/>
    <row r="209" ht="12" x14ac:dyDescent="0.2"/>
    <row r="210" ht="12" x14ac:dyDescent="0.2"/>
    <row r="211" ht="12" x14ac:dyDescent="0.2"/>
    <row r="212" ht="12" x14ac:dyDescent="0.2"/>
    <row r="213" ht="12" x14ac:dyDescent="0.2"/>
    <row r="214" ht="12" x14ac:dyDescent="0.2"/>
    <row r="215" ht="12" x14ac:dyDescent="0.2"/>
    <row r="216" ht="12" x14ac:dyDescent="0.2"/>
    <row r="217" ht="12" x14ac:dyDescent="0.2"/>
    <row r="218" ht="12" x14ac:dyDescent="0.2"/>
    <row r="219" ht="12" x14ac:dyDescent="0.2"/>
    <row r="220" ht="12" x14ac:dyDescent="0.2"/>
    <row r="221" ht="12" x14ac:dyDescent="0.2"/>
    <row r="222" ht="12" x14ac:dyDescent="0.2"/>
    <row r="223" ht="12" x14ac:dyDescent="0.2"/>
    <row r="224" ht="12" x14ac:dyDescent="0.2"/>
    <row r="225" ht="12" x14ac:dyDescent="0.2"/>
    <row r="226" ht="12" x14ac:dyDescent="0.2"/>
    <row r="227" ht="12" x14ac:dyDescent="0.2"/>
    <row r="228" ht="12" x14ac:dyDescent="0.2"/>
    <row r="229" ht="12" x14ac:dyDescent="0.2"/>
    <row r="230" ht="12" x14ac:dyDescent="0.2"/>
    <row r="231" ht="12" x14ac:dyDescent="0.2"/>
    <row r="232" ht="12" x14ac:dyDescent="0.2"/>
    <row r="233" ht="12" x14ac:dyDescent="0.2"/>
    <row r="234" ht="12" x14ac:dyDescent="0.2"/>
    <row r="235" ht="12" x14ac:dyDescent="0.2"/>
    <row r="236" ht="12" x14ac:dyDescent="0.2"/>
    <row r="237" ht="12" x14ac:dyDescent="0.2"/>
    <row r="238" ht="12" x14ac:dyDescent="0.2"/>
    <row r="239" ht="12" x14ac:dyDescent="0.2"/>
    <row r="240" ht="12" x14ac:dyDescent="0.2"/>
    <row r="241" ht="12" x14ac:dyDescent="0.2"/>
    <row r="242" ht="12" x14ac:dyDescent="0.2"/>
    <row r="243" ht="12" x14ac:dyDescent="0.2"/>
    <row r="244" ht="12" x14ac:dyDescent="0.2"/>
    <row r="245" ht="12" x14ac:dyDescent="0.2"/>
    <row r="246" ht="12" x14ac:dyDescent="0.2"/>
    <row r="247" ht="12" x14ac:dyDescent="0.2"/>
    <row r="248" ht="12" x14ac:dyDescent="0.2"/>
    <row r="249" ht="12" x14ac:dyDescent="0.2"/>
    <row r="250" ht="12" x14ac:dyDescent="0.2"/>
    <row r="251" ht="12" x14ac:dyDescent="0.2"/>
    <row r="252" ht="12" x14ac:dyDescent="0.2"/>
    <row r="253" ht="12" x14ac:dyDescent="0.2"/>
    <row r="254" ht="12" x14ac:dyDescent="0.2"/>
    <row r="255" ht="12" x14ac:dyDescent="0.2"/>
    <row r="256" ht="12" x14ac:dyDescent="0.2"/>
    <row r="257" ht="12" x14ac:dyDescent="0.2"/>
    <row r="258" ht="12" x14ac:dyDescent="0.2"/>
    <row r="259" ht="12" x14ac:dyDescent="0.2"/>
    <row r="260" ht="12" x14ac:dyDescent="0.2"/>
    <row r="261" ht="12" x14ac:dyDescent="0.2"/>
    <row r="262" ht="12" x14ac:dyDescent="0.2"/>
    <row r="263" ht="12" x14ac:dyDescent="0.2"/>
    <row r="264" ht="12" x14ac:dyDescent="0.2"/>
    <row r="265" ht="12" x14ac:dyDescent="0.2"/>
    <row r="266" ht="12" x14ac:dyDescent="0.2"/>
    <row r="267" ht="12" x14ac:dyDescent="0.2"/>
    <row r="268" ht="12" x14ac:dyDescent="0.2"/>
    <row r="269" ht="12" x14ac:dyDescent="0.2"/>
    <row r="270" ht="12" x14ac:dyDescent="0.2"/>
    <row r="271" ht="12" x14ac:dyDescent="0.2"/>
    <row r="272" ht="12" x14ac:dyDescent="0.2"/>
    <row r="273" ht="12" x14ac:dyDescent="0.2"/>
    <row r="274" ht="12" x14ac:dyDescent="0.2"/>
    <row r="275" ht="12" x14ac:dyDescent="0.2"/>
    <row r="276" ht="12" x14ac:dyDescent="0.2"/>
    <row r="277" ht="12" x14ac:dyDescent="0.2"/>
    <row r="278" ht="12" x14ac:dyDescent="0.2"/>
    <row r="279" ht="12" x14ac:dyDescent="0.2"/>
    <row r="280" ht="12" x14ac:dyDescent="0.2"/>
    <row r="281" ht="12" x14ac:dyDescent="0.2"/>
    <row r="282" ht="12" x14ac:dyDescent="0.2"/>
    <row r="283" ht="12" x14ac:dyDescent="0.2"/>
    <row r="284" ht="12" x14ac:dyDescent="0.2"/>
    <row r="285" ht="12" x14ac:dyDescent="0.2"/>
    <row r="286" ht="12" x14ac:dyDescent="0.2"/>
    <row r="287" ht="12" x14ac:dyDescent="0.2"/>
    <row r="288" ht="12" x14ac:dyDescent="0.2"/>
    <row r="289" ht="12" x14ac:dyDescent="0.2"/>
    <row r="290" ht="12" x14ac:dyDescent="0.2"/>
    <row r="291" ht="12" x14ac:dyDescent="0.2"/>
    <row r="292" ht="12" x14ac:dyDescent="0.2"/>
    <row r="293" ht="12" x14ac:dyDescent="0.2"/>
    <row r="294" ht="12" x14ac:dyDescent="0.2"/>
    <row r="295" ht="12" x14ac:dyDescent="0.2"/>
    <row r="296" ht="12" x14ac:dyDescent="0.2"/>
    <row r="297" ht="12" x14ac:dyDescent="0.2"/>
    <row r="298" ht="12" x14ac:dyDescent="0.2"/>
    <row r="299" ht="12" x14ac:dyDescent="0.2"/>
    <row r="300" ht="12" x14ac:dyDescent="0.2"/>
    <row r="301" ht="12" x14ac:dyDescent="0.2"/>
    <row r="302" ht="12" x14ac:dyDescent="0.2"/>
    <row r="303" ht="12" x14ac:dyDescent="0.2"/>
    <row r="304" ht="12" x14ac:dyDescent="0.2"/>
    <row r="305" ht="12" x14ac:dyDescent="0.2"/>
    <row r="306" ht="12" x14ac:dyDescent="0.2"/>
    <row r="307" ht="12" x14ac:dyDescent="0.2"/>
    <row r="308" ht="12" x14ac:dyDescent="0.2"/>
    <row r="309" ht="12" x14ac:dyDescent="0.2"/>
    <row r="310" ht="12" x14ac:dyDescent="0.2"/>
    <row r="311" ht="12" x14ac:dyDescent="0.2"/>
    <row r="312" ht="12" x14ac:dyDescent="0.2"/>
    <row r="313" ht="12" x14ac:dyDescent="0.2"/>
    <row r="314" ht="12" x14ac:dyDescent="0.2"/>
    <row r="315" ht="12" x14ac:dyDescent="0.2"/>
    <row r="316" ht="12" x14ac:dyDescent="0.2"/>
    <row r="317" ht="12" x14ac:dyDescent="0.2"/>
    <row r="318" ht="12" x14ac:dyDescent="0.2"/>
    <row r="319" ht="12" x14ac:dyDescent="0.2"/>
    <row r="320" ht="12" x14ac:dyDescent="0.2"/>
    <row r="321" ht="12" x14ac:dyDescent="0.2"/>
    <row r="322" ht="12" x14ac:dyDescent="0.2"/>
    <row r="323" ht="12" x14ac:dyDescent="0.2"/>
    <row r="324" ht="12" x14ac:dyDescent="0.2"/>
    <row r="325" ht="12" x14ac:dyDescent="0.2"/>
    <row r="326" ht="12" x14ac:dyDescent="0.2"/>
    <row r="327" ht="12" x14ac:dyDescent="0.2"/>
    <row r="328" ht="12" x14ac:dyDescent="0.2"/>
    <row r="329" ht="12" x14ac:dyDescent="0.2"/>
    <row r="330" ht="12" x14ac:dyDescent="0.2"/>
    <row r="331" ht="12" x14ac:dyDescent="0.2"/>
    <row r="332" ht="12" x14ac:dyDescent="0.2"/>
    <row r="333" ht="12" x14ac:dyDescent="0.2"/>
    <row r="334" ht="12" x14ac:dyDescent="0.2"/>
    <row r="335" ht="12" x14ac:dyDescent="0.2"/>
    <row r="336" ht="12" x14ac:dyDescent="0.2"/>
    <row r="337" ht="12" x14ac:dyDescent="0.2"/>
    <row r="338" ht="12" x14ac:dyDescent="0.2"/>
    <row r="339" ht="12" x14ac:dyDescent="0.2"/>
    <row r="340" ht="12" x14ac:dyDescent="0.2"/>
    <row r="341" ht="12" x14ac:dyDescent="0.2"/>
    <row r="342" ht="12" x14ac:dyDescent="0.2"/>
    <row r="343" ht="12" x14ac:dyDescent="0.2"/>
    <row r="344" ht="12" x14ac:dyDescent="0.2"/>
    <row r="345" ht="12" x14ac:dyDescent="0.2"/>
    <row r="346" ht="12" x14ac:dyDescent="0.2"/>
    <row r="347" ht="12" x14ac:dyDescent="0.2"/>
    <row r="348" ht="12" x14ac:dyDescent="0.2"/>
    <row r="349" ht="12" x14ac:dyDescent="0.2"/>
    <row r="350" ht="12" x14ac:dyDescent="0.2"/>
    <row r="351" ht="12" x14ac:dyDescent="0.2"/>
    <row r="352" ht="12" x14ac:dyDescent="0.2"/>
    <row r="353" ht="12" x14ac:dyDescent="0.2"/>
    <row r="354" ht="12" x14ac:dyDescent="0.2"/>
    <row r="355" ht="12" x14ac:dyDescent="0.2"/>
    <row r="356" ht="12" x14ac:dyDescent="0.2"/>
    <row r="357" ht="12" x14ac:dyDescent="0.2"/>
    <row r="358" ht="12" x14ac:dyDescent="0.2"/>
    <row r="359" ht="12" x14ac:dyDescent="0.2"/>
    <row r="360" ht="12" x14ac:dyDescent="0.2"/>
    <row r="361" ht="12" x14ac:dyDescent="0.2"/>
    <row r="362" ht="12" x14ac:dyDescent="0.2"/>
    <row r="363" ht="12" x14ac:dyDescent="0.2"/>
    <row r="364" ht="12" x14ac:dyDescent="0.2"/>
    <row r="365" ht="12" x14ac:dyDescent="0.2"/>
    <row r="366" ht="12" x14ac:dyDescent="0.2"/>
    <row r="367" ht="12" x14ac:dyDescent="0.2"/>
    <row r="368" ht="12" x14ac:dyDescent="0.2"/>
    <row r="369" ht="12" x14ac:dyDescent="0.2"/>
    <row r="370" ht="12" x14ac:dyDescent="0.2"/>
    <row r="371" ht="12" x14ac:dyDescent="0.2"/>
    <row r="372" ht="12" x14ac:dyDescent="0.2"/>
    <row r="373" ht="12" x14ac:dyDescent="0.2"/>
    <row r="374" ht="12" x14ac:dyDescent="0.2"/>
    <row r="375" ht="12" x14ac:dyDescent="0.2"/>
    <row r="376" ht="12" x14ac:dyDescent="0.2"/>
    <row r="377" ht="12" x14ac:dyDescent="0.2"/>
    <row r="378" ht="12" x14ac:dyDescent="0.2"/>
    <row r="379" ht="12" x14ac:dyDescent="0.2"/>
    <row r="380" ht="12" x14ac:dyDescent="0.2"/>
    <row r="381" ht="12" x14ac:dyDescent="0.2"/>
    <row r="382" ht="12" x14ac:dyDescent="0.2"/>
    <row r="383" ht="12" x14ac:dyDescent="0.2"/>
    <row r="384" ht="12" x14ac:dyDescent="0.2"/>
    <row r="385" ht="12" x14ac:dyDescent="0.2"/>
    <row r="386" ht="12" x14ac:dyDescent="0.2"/>
    <row r="387" ht="12" x14ac:dyDescent="0.2"/>
    <row r="388" ht="12" x14ac:dyDescent="0.2"/>
    <row r="389" ht="12" x14ac:dyDescent="0.2"/>
    <row r="390" ht="12" x14ac:dyDescent="0.2"/>
    <row r="391" ht="12" x14ac:dyDescent="0.2"/>
    <row r="392" ht="12" x14ac:dyDescent="0.2"/>
    <row r="393" ht="12" x14ac:dyDescent="0.2"/>
    <row r="394" ht="12" x14ac:dyDescent="0.2"/>
    <row r="395" ht="12" x14ac:dyDescent="0.2"/>
    <row r="396" ht="12" x14ac:dyDescent="0.2"/>
    <row r="397" ht="12" x14ac:dyDescent="0.2"/>
    <row r="398" ht="12" x14ac:dyDescent="0.2"/>
    <row r="399" ht="12" x14ac:dyDescent="0.2"/>
    <row r="400" ht="12" x14ac:dyDescent="0.2"/>
    <row r="401" ht="12" x14ac:dyDescent="0.2"/>
    <row r="402" ht="12" x14ac:dyDescent="0.2"/>
    <row r="403" ht="12" x14ac:dyDescent="0.2"/>
    <row r="404" ht="12" x14ac:dyDescent="0.2"/>
    <row r="405" ht="12" x14ac:dyDescent="0.2"/>
    <row r="406" ht="12" x14ac:dyDescent="0.2"/>
    <row r="407" ht="12" x14ac:dyDescent="0.2"/>
    <row r="408" ht="12" x14ac:dyDescent="0.2"/>
    <row r="409" ht="12" x14ac:dyDescent="0.2"/>
    <row r="410" ht="12" x14ac:dyDescent="0.2"/>
    <row r="411" ht="12" x14ac:dyDescent="0.2"/>
    <row r="412" ht="12" x14ac:dyDescent="0.2"/>
    <row r="413" ht="12" x14ac:dyDescent="0.2"/>
    <row r="414" ht="12" x14ac:dyDescent="0.2"/>
    <row r="415" ht="12" x14ac:dyDescent="0.2"/>
    <row r="416" ht="12" x14ac:dyDescent="0.2"/>
    <row r="417" ht="12" x14ac:dyDescent="0.2"/>
    <row r="418" ht="12" x14ac:dyDescent="0.2"/>
    <row r="419" ht="12" x14ac:dyDescent="0.2"/>
    <row r="420" ht="12" x14ac:dyDescent="0.2"/>
    <row r="421" ht="12" x14ac:dyDescent="0.2"/>
    <row r="422" ht="12" x14ac:dyDescent="0.2"/>
    <row r="423" ht="12" x14ac:dyDescent="0.2"/>
    <row r="424" ht="12" x14ac:dyDescent="0.2"/>
    <row r="425" ht="12" x14ac:dyDescent="0.2"/>
    <row r="426" ht="12" x14ac:dyDescent="0.2"/>
    <row r="427" ht="12" x14ac:dyDescent="0.2"/>
    <row r="428" ht="12" x14ac:dyDescent="0.2"/>
    <row r="429" ht="12" x14ac:dyDescent="0.2"/>
    <row r="430" ht="12" x14ac:dyDescent="0.2"/>
    <row r="431" ht="12" x14ac:dyDescent="0.2"/>
    <row r="432" ht="12" x14ac:dyDescent="0.2"/>
    <row r="433" ht="12" x14ac:dyDescent="0.2"/>
    <row r="434" ht="12" x14ac:dyDescent="0.2"/>
    <row r="435" ht="12" x14ac:dyDescent="0.2"/>
    <row r="436" ht="12" x14ac:dyDescent="0.2"/>
    <row r="437" ht="12" x14ac:dyDescent="0.2"/>
    <row r="438" ht="12" x14ac:dyDescent="0.2"/>
    <row r="439" ht="12" x14ac:dyDescent="0.2"/>
    <row r="440" ht="12" x14ac:dyDescent="0.2"/>
    <row r="441" ht="12" x14ac:dyDescent="0.2"/>
    <row r="442" ht="12" x14ac:dyDescent="0.2"/>
    <row r="443" ht="12" x14ac:dyDescent="0.2"/>
    <row r="444" ht="12" x14ac:dyDescent="0.2"/>
    <row r="445" ht="12" x14ac:dyDescent="0.2"/>
    <row r="446" ht="12" x14ac:dyDescent="0.2"/>
    <row r="447" ht="12" x14ac:dyDescent="0.2"/>
    <row r="448" ht="12" x14ac:dyDescent="0.2"/>
    <row r="449" ht="12" x14ac:dyDescent="0.2"/>
    <row r="450" ht="12" x14ac:dyDescent="0.2"/>
    <row r="451" ht="12" x14ac:dyDescent="0.2"/>
    <row r="452" ht="12" x14ac:dyDescent="0.2"/>
    <row r="453" ht="12" x14ac:dyDescent="0.2"/>
    <row r="454" ht="12" x14ac:dyDescent="0.2"/>
    <row r="455" ht="12" x14ac:dyDescent="0.2"/>
    <row r="456" ht="12" x14ac:dyDescent="0.2"/>
    <row r="457" ht="12" x14ac:dyDescent="0.2"/>
    <row r="458" ht="12" x14ac:dyDescent="0.2"/>
    <row r="459" ht="12" x14ac:dyDescent="0.2"/>
    <row r="460" ht="12" x14ac:dyDescent="0.2"/>
    <row r="461" ht="12" x14ac:dyDescent="0.2"/>
    <row r="462" ht="12" x14ac:dyDescent="0.2"/>
    <row r="463" ht="12" x14ac:dyDescent="0.2"/>
    <row r="464" ht="12" x14ac:dyDescent="0.2"/>
    <row r="465" ht="12" x14ac:dyDescent="0.2"/>
    <row r="466" ht="12" x14ac:dyDescent="0.2"/>
    <row r="467" ht="12" x14ac:dyDescent="0.2"/>
    <row r="468" ht="12" x14ac:dyDescent="0.2"/>
    <row r="469" ht="12" x14ac:dyDescent="0.2"/>
    <row r="470" ht="12" x14ac:dyDescent="0.2"/>
    <row r="471" ht="12" x14ac:dyDescent="0.2"/>
    <row r="472" ht="12" x14ac:dyDescent="0.2"/>
    <row r="473" ht="12" x14ac:dyDescent="0.2"/>
    <row r="474" ht="12" x14ac:dyDescent="0.2"/>
    <row r="475" ht="12" x14ac:dyDescent="0.2"/>
    <row r="476" ht="12" x14ac:dyDescent="0.2"/>
    <row r="477" ht="12" x14ac:dyDescent="0.2"/>
    <row r="478" ht="12" x14ac:dyDescent="0.2"/>
    <row r="479" ht="12" x14ac:dyDescent="0.2"/>
    <row r="480" ht="12" x14ac:dyDescent="0.2"/>
    <row r="481" ht="12" x14ac:dyDescent="0.2"/>
    <row r="482" ht="12" x14ac:dyDescent="0.2"/>
    <row r="483" ht="12" x14ac:dyDescent="0.2"/>
    <row r="484" ht="12" x14ac:dyDescent="0.2"/>
    <row r="485" ht="12" x14ac:dyDescent="0.2"/>
    <row r="486" ht="12" x14ac:dyDescent="0.2"/>
    <row r="487" ht="12" x14ac:dyDescent="0.2"/>
    <row r="488" ht="12" x14ac:dyDescent="0.2"/>
    <row r="489" ht="12" x14ac:dyDescent="0.2"/>
    <row r="490" ht="12" x14ac:dyDescent="0.2"/>
    <row r="491" ht="12" x14ac:dyDescent="0.2"/>
    <row r="492" ht="12" x14ac:dyDescent="0.2"/>
    <row r="493" ht="12" x14ac:dyDescent="0.2"/>
    <row r="494" ht="12" x14ac:dyDescent="0.2"/>
    <row r="495" ht="12" x14ac:dyDescent="0.2"/>
    <row r="496" ht="12" x14ac:dyDescent="0.2"/>
    <row r="497" ht="12" x14ac:dyDescent="0.2"/>
    <row r="498" ht="12" x14ac:dyDescent="0.2"/>
    <row r="499" ht="12" x14ac:dyDescent="0.2"/>
    <row r="500" ht="12" x14ac:dyDescent="0.2"/>
    <row r="501" ht="12" x14ac:dyDescent="0.2"/>
    <row r="502" ht="12" x14ac:dyDescent="0.2"/>
    <row r="503" ht="12" x14ac:dyDescent="0.2"/>
    <row r="504" ht="12" x14ac:dyDescent="0.2"/>
    <row r="505" ht="12" x14ac:dyDescent="0.2"/>
    <row r="506" ht="12" x14ac:dyDescent="0.2"/>
    <row r="507" ht="12" x14ac:dyDescent="0.2"/>
    <row r="508" ht="12" x14ac:dyDescent="0.2"/>
    <row r="509" ht="12" x14ac:dyDescent="0.2"/>
    <row r="510" ht="12" x14ac:dyDescent="0.2"/>
    <row r="511" ht="12" x14ac:dyDescent="0.2"/>
    <row r="512" ht="12" x14ac:dyDescent="0.2"/>
    <row r="513" ht="12" x14ac:dyDescent="0.2"/>
    <row r="514" ht="12" x14ac:dyDescent="0.2"/>
    <row r="515" ht="12" x14ac:dyDescent="0.2"/>
    <row r="516" ht="12" x14ac:dyDescent="0.2"/>
    <row r="517" ht="12" x14ac:dyDescent="0.2"/>
    <row r="518" ht="12" x14ac:dyDescent="0.2"/>
    <row r="519" ht="12" x14ac:dyDescent="0.2"/>
    <row r="520" ht="12" x14ac:dyDescent="0.2"/>
    <row r="521" ht="12" x14ac:dyDescent="0.2"/>
    <row r="522" ht="12" x14ac:dyDescent="0.2"/>
    <row r="523" ht="12" x14ac:dyDescent="0.2"/>
    <row r="524" ht="12" x14ac:dyDescent="0.2"/>
    <row r="525" ht="12" x14ac:dyDescent="0.2"/>
    <row r="526" ht="12" x14ac:dyDescent="0.2"/>
    <row r="527" ht="12" x14ac:dyDescent="0.2"/>
    <row r="528" ht="12" x14ac:dyDescent="0.2"/>
    <row r="529" ht="12" x14ac:dyDescent="0.2"/>
    <row r="530" ht="12" x14ac:dyDescent="0.2"/>
    <row r="531" ht="12" x14ac:dyDescent="0.2"/>
    <row r="532" ht="12" x14ac:dyDescent="0.2"/>
    <row r="533" ht="12" x14ac:dyDescent="0.2"/>
    <row r="534" ht="12" x14ac:dyDescent="0.2"/>
    <row r="535" ht="12" x14ac:dyDescent="0.2"/>
    <row r="536" ht="12" x14ac:dyDescent="0.2"/>
    <row r="537" ht="12" x14ac:dyDescent="0.2"/>
    <row r="538" ht="12" x14ac:dyDescent="0.2"/>
    <row r="539" ht="12" x14ac:dyDescent="0.2"/>
    <row r="540" ht="12" x14ac:dyDescent="0.2"/>
    <row r="541" ht="12" x14ac:dyDescent="0.2"/>
    <row r="542" ht="12" x14ac:dyDescent="0.2"/>
    <row r="543" ht="12" x14ac:dyDescent="0.2"/>
    <row r="544" ht="12" x14ac:dyDescent="0.2"/>
    <row r="545" ht="12" x14ac:dyDescent="0.2"/>
    <row r="546" ht="12" x14ac:dyDescent="0.2"/>
    <row r="547" ht="12" x14ac:dyDescent="0.2"/>
    <row r="548" ht="12" x14ac:dyDescent="0.2"/>
    <row r="549" ht="12" x14ac:dyDescent="0.2"/>
    <row r="550" ht="12" x14ac:dyDescent="0.2"/>
    <row r="551" ht="12" x14ac:dyDescent="0.2"/>
    <row r="552" ht="12" x14ac:dyDescent="0.2"/>
    <row r="553" ht="12" x14ac:dyDescent="0.2"/>
    <row r="554" ht="12" x14ac:dyDescent="0.2"/>
    <row r="555" ht="12" x14ac:dyDescent="0.2"/>
    <row r="556" ht="12" x14ac:dyDescent="0.2"/>
    <row r="557" ht="12" x14ac:dyDescent="0.2"/>
    <row r="558" ht="12" x14ac:dyDescent="0.2"/>
    <row r="559" ht="12" x14ac:dyDescent="0.2"/>
    <row r="560" ht="12" x14ac:dyDescent="0.2"/>
    <row r="561" ht="12" x14ac:dyDescent="0.2"/>
    <row r="562" ht="12" x14ac:dyDescent="0.2"/>
    <row r="563" ht="12" x14ac:dyDescent="0.2"/>
    <row r="564" ht="12" x14ac:dyDescent="0.2"/>
    <row r="565" ht="12" x14ac:dyDescent="0.2"/>
    <row r="566" ht="12" x14ac:dyDescent="0.2"/>
    <row r="567" ht="12" x14ac:dyDescent="0.2"/>
    <row r="568" ht="12" x14ac:dyDescent="0.2"/>
    <row r="569" ht="12" x14ac:dyDescent="0.2"/>
    <row r="570" ht="12" x14ac:dyDescent="0.2"/>
    <row r="571" ht="12" x14ac:dyDescent="0.2"/>
    <row r="572" ht="12" x14ac:dyDescent="0.2"/>
    <row r="573" ht="12" x14ac:dyDescent="0.2"/>
    <row r="574" ht="12" x14ac:dyDescent="0.2"/>
    <row r="575" ht="12" x14ac:dyDescent="0.2"/>
    <row r="576" ht="12" x14ac:dyDescent="0.2"/>
    <row r="577" ht="12" x14ac:dyDescent="0.2"/>
    <row r="578" ht="12" x14ac:dyDescent="0.2"/>
    <row r="579" ht="12" x14ac:dyDescent="0.2"/>
    <row r="580" ht="12" x14ac:dyDescent="0.2"/>
    <row r="581" ht="12" x14ac:dyDescent="0.2"/>
    <row r="582" ht="12" x14ac:dyDescent="0.2"/>
    <row r="583" ht="12" x14ac:dyDescent="0.2"/>
    <row r="584" ht="12" x14ac:dyDescent="0.2"/>
    <row r="585" ht="12" x14ac:dyDescent="0.2"/>
    <row r="586" ht="12" x14ac:dyDescent="0.2"/>
    <row r="587" ht="12" x14ac:dyDescent="0.2"/>
    <row r="588" ht="12" x14ac:dyDescent="0.2"/>
    <row r="589" ht="12" x14ac:dyDescent="0.2"/>
    <row r="590" ht="12" x14ac:dyDescent="0.2"/>
    <row r="591" ht="12" x14ac:dyDescent="0.2"/>
    <row r="592" ht="12" x14ac:dyDescent="0.2"/>
    <row r="593" ht="12" x14ac:dyDescent="0.2"/>
    <row r="594" ht="12" x14ac:dyDescent="0.2"/>
    <row r="595" ht="12" x14ac:dyDescent="0.2"/>
    <row r="596" ht="12" x14ac:dyDescent="0.2"/>
    <row r="597" ht="12" x14ac:dyDescent="0.2"/>
    <row r="598" ht="12" x14ac:dyDescent="0.2"/>
    <row r="599" ht="12" x14ac:dyDescent="0.2"/>
    <row r="600" ht="12" x14ac:dyDescent="0.2"/>
    <row r="601" ht="12" x14ac:dyDescent="0.2"/>
    <row r="602" ht="12" x14ac:dyDescent="0.2"/>
    <row r="603" ht="12" x14ac:dyDescent="0.2"/>
    <row r="604" ht="12" x14ac:dyDescent="0.2"/>
    <row r="605" ht="12" x14ac:dyDescent="0.2"/>
    <row r="606" ht="12" x14ac:dyDescent="0.2"/>
    <row r="607" ht="12" x14ac:dyDescent="0.2"/>
    <row r="608" ht="12" x14ac:dyDescent="0.2"/>
    <row r="609" ht="12" x14ac:dyDescent="0.2"/>
    <row r="610" ht="12" x14ac:dyDescent="0.2"/>
    <row r="611" ht="12" x14ac:dyDescent="0.2"/>
    <row r="612" ht="12" x14ac:dyDescent="0.2"/>
    <row r="613" ht="12" x14ac:dyDescent="0.2"/>
    <row r="614" ht="12" x14ac:dyDescent="0.2"/>
    <row r="615" ht="12" x14ac:dyDescent="0.2"/>
    <row r="616" ht="12" x14ac:dyDescent="0.2"/>
    <row r="617" ht="12" x14ac:dyDescent="0.2"/>
    <row r="618" ht="12" x14ac:dyDescent="0.2"/>
    <row r="619" ht="12" x14ac:dyDescent="0.2"/>
    <row r="620" ht="12" x14ac:dyDescent="0.2"/>
    <row r="621" ht="12" x14ac:dyDescent="0.2"/>
    <row r="622" ht="12" x14ac:dyDescent="0.2"/>
    <row r="623" ht="12" x14ac:dyDescent="0.2"/>
    <row r="624" ht="12" x14ac:dyDescent="0.2"/>
    <row r="625" ht="12" x14ac:dyDescent="0.2"/>
    <row r="626" ht="12" x14ac:dyDescent="0.2"/>
    <row r="627" ht="12" x14ac:dyDescent="0.2"/>
    <row r="628" ht="12" x14ac:dyDescent="0.2"/>
    <row r="629" ht="12" x14ac:dyDescent="0.2"/>
    <row r="630" ht="12" x14ac:dyDescent="0.2"/>
    <row r="631" ht="12" x14ac:dyDescent="0.2"/>
    <row r="632" ht="12" x14ac:dyDescent="0.2"/>
    <row r="633" ht="12" x14ac:dyDescent="0.2"/>
    <row r="634" ht="12" x14ac:dyDescent="0.2"/>
    <row r="635" ht="12" x14ac:dyDescent="0.2"/>
    <row r="636" ht="12" x14ac:dyDescent="0.2"/>
    <row r="637" ht="12" x14ac:dyDescent="0.2"/>
    <row r="638" ht="12" x14ac:dyDescent="0.2"/>
    <row r="639" ht="12" x14ac:dyDescent="0.2"/>
    <row r="640" ht="12" x14ac:dyDescent="0.2"/>
    <row r="641" ht="12" x14ac:dyDescent="0.2"/>
    <row r="642" ht="12" x14ac:dyDescent="0.2"/>
    <row r="643" ht="12" x14ac:dyDescent="0.2"/>
    <row r="644" ht="12" x14ac:dyDescent="0.2"/>
    <row r="645" ht="12" x14ac:dyDescent="0.2"/>
    <row r="646" ht="12" x14ac:dyDescent="0.2"/>
    <row r="647" ht="12" x14ac:dyDescent="0.2"/>
    <row r="648" ht="12" x14ac:dyDescent="0.2"/>
    <row r="649" ht="12" x14ac:dyDescent="0.2"/>
    <row r="650" ht="12" x14ac:dyDescent="0.2"/>
    <row r="651" ht="12" x14ac:dyDescent="0.2"/>
    <row r="652" ht="12" x14ac:dyDescent="0.2"/>
    <row r="653" ht="12" x14ac:dyDescent="0.2"/>
    <row r="654" ht="12" x14ac:dyDescent="0.2"/>
    <row r="655" ht="12" x14ac:dyDescent="0.2"/>
    <row r="656" ht="12" x14ac:dyDescent="0.2"/>
    <row r="657" ht="12" x14ac:dyDescent="0.2"/>
    <row r="658" ht="12" x14ac:dyDescent="0.2"/>
    <row r="659" ht="12" x14ac:dyDescent="0.2"/>
    <row r="660" ht="12" x14ac:dyDescent="0.2"/>
    <row r="661" ht="12" x14ac:dyDescent="0.2"/>
    <row r="662" ht="12" x14ac:dyDescent="0.2"/>
    <row r="663" ht="12" x14ac:dyDescent="0.2"/>
    <row r="664" ht="12" x14ac:dyDescent="0.2"/>
    <row r="665" ht="12" x14ac:dyDescent="0.2"/>
    <row r="666" ht="12" x14ac:dyDescent="0.2"/>
    <row r="667" ht="12" x14ac:dyDescent="0.2"/>
    <row r="668" ht="12" x14ac:dyDescent="0.2"/>
    <row r="669" ht="12" x14ac:dyDescent="0.2"/>
    <row r="670" ht="12" x14ac:dyDescent="0.2"/>
    <row r="671" ht="12" x14ac:dyDescent="0.2"/>
    <row r="672" ht="12" x14ac:dyDescent="0.2"/>
    <row r="673" ht="12" x14ac:dyDescent="0.2"/>
    <row r="674" ht="12" x14ac:dyDescent="0.2"/>
    <row r="675" ht="12" x14ac:dyDescent="0.2"/>
    <row r="676" ht="12" x14ac:dyDescent="0.2"/>
    <row r="677" ht="12" x14ac:dyDescent="0.2"/>
    <row r="678" ht="12" x14ac:dyDescent="0.2"/>
    <row r="679" ht="12" x14ac:dyDescent="0.2"/>
    <row r="680" ht="12" x14ac:dyDescent="0.2"/>
    <row r="681" ht="12" x14ac:dyDescent="0.2"/>
    <row r="682" ht="12" x14ac:dyDescent="0.2"/>
    <row r="683" ht="12" x14ac:dyDescent="0.2"/>
    <row r="684" ht="12" x14ac:dyDescent="0.2"/>
    <row r="685" ht="12" x14ac:dyDescent="0.2"/>
    <row r="686" ht="12" x14ac:dyDescent="0.2"/>
    <row r="687" ht="12" x14ac:dyDescent="0.2"/>
    <row r="688" ht="12" x14ac:dyDescent="0.2"/>
    <row r="689" ht="12" x14ac:dyDescent="0.2"/>
    <row r="690" ht="12" x14ac:dyDescent="0.2"/>
    <row r="691" ht="12" x14ac:dyDescent="0.2"/>
    <row r="692" ht="12" x14ac:dyDescent="0.2"/>
    <row r="693" ht="12" x14ac:dyDescent="0.2"/>
    <row r="694" ht="12" x14ac:dyDescent="0.2"/>
    <row r="695" ht="12" x14ac:dyDescent="0.2"/>
    <row r="696" ht="12" x14ac:dyDescent="0.2"/>
    <row r="697" ht="12" x14ac:dyDescent="0.2"/>
    <row r="698" ht="12" x14ac:dyDescent="0.2"/>
    <row r="699" ht="12" x14ac:dyDescent="0.2"/>
    <row r="700" ht="12" x14ac:dyDescent="0.2"/>
    <row r="701" ht="12" x14ac:dyDescent="0.2"/>
    <row r="702" ht="12" x14ac:dyDescent="0.2"/>
    <row r="703" ht="12" x14ac:dyDescent="0.2"/>
    <row r="704" ht="12" x14ac:dyDescent="0.2"/>
    <row r="705" ht="12" x14ac:dyDescent="0.2"/>
    <row r="706" ht="12" x14ac:dyDescent="0.2"/>
    <row r="707" ht="12" x14ac:dyDescent="0.2"/>
    <row r="708" ht="12" x14ac:dyDescent="0.2"/>
    <row r="709" ht="12" x14ac:dyDescent="0.2"/>
    <row r="710" ht="12" x14ac:dyDescent="0.2"/>
    <row r="711" ht="12" x14ac:dyDescent="0.2"/>
    <row r="712" ht="12" x14ac:dyDescent="0.2"/>
    <row r="713" ht="12" x14ac:dyDescent="0.2"/>
    <row r="714" ht="12" x14ac:dyDescent="0.2"/>
    <row r="715" ht="12" x14ac:dyDescent="0.2"/>
    <row r="716" ht="12" x14ac:dyDescent="0.2"/>
    <row r="717" ht="12" x14ac:dyDescent="0.2"/>
    <row r="718" ht="12" x14ac:dyDescent="0.2"/>
    <row r="719" ht="12" x14ac:dyDescent="0.2"/>
    <row r="720" ht="12" x14ac:dyDescent="0.2"/>
    <row r="721" ht="12" x14ac:dyDescent="0.2"/>
    <row r="722" ht="12" x14ac:dyDescent="0.2"/>
    <row r="723" ht="12" x14ac:dyDescent="0.2"/>
    <row r="724" ht="12" x14ac:dyDescent="0.2"/>
    <row r="725" ht="12" x14ac:dyDescent="0.2"/>
    <row r="726" ht="12" x14ac:dyDescent="0.2"/>
    <row r="727" ht="12" x14ac:dyDescent="0.2"/>
    <row r="728" ht="12" x14ac:dyDescent="0.2"/>
    <row r="729" ht="12" x14ac:dyDescent="0.2"/>
    <row r="730" ht="12" x14ac:dyDescent="0.2"/>
    <row r="731" ht="12" x14ac:dyDescent="0.2"/>
    <row r="732" ht="12" x14ac:dyDescent="0.2"/>
    <row r="733" ht="12" x14ac:dyDescent="0.2"/>
    <row r="734" ht="12" x14ac:dyDescent="0.2"/>
    <row r="735" ht="12" x14ac:dyDescent="0.2"/>
    <row r="736" ht="12" x14ac:dyDescent="0.2"/>
    <row r="737" ht="12" x14ac:dyDescent="0.2"/>
    <row r="738" ht="12" x14ac:dyDescent="0.2"/>
    <row r="739" ht="12" x14ac:dyDescent="0.2"/>
    <row r="740" ht="12" x14ac:dyDescent="0.2"/>
    <row r="741" ht="12" x14ac:dyDescent="0.2"/>
    <row r="742" ht="12" x14ac:dyDescent="0.2"/>
    <row r="743" ht="12" x14ac:dyDescent="0.2"/>
    <row r="744" ht="12" x14ac:dyDescent="0.2"/>
    <row r="745" ht="12" x14ac:dyDescent="0.2"/>
    <row r="746" ht="12" x14ac:dyDescent="0.2"/>
    <row r="747" ht="12" x14ac:dyDescent="0.2"/>
    <row r="748" ht="12" x14ac:dyDescent="0.2"/>
    <row r="749" ht="12" x14ac:dyDescent="0.2"/>
    <row r="750" ht="12" x14ac:dyDescent="0.2"/>
    <row r="751" ht="12" x14ac:dyDescent="0.2"/>
    <row r="752" ht="12" x14ac:dyDescent="0.2"/>
    <row r="753" ht="12" x14ac:dyDescent="0.2"/>
    <row r="754" ht="12" x14ac:dyDescent="0.2"/>
    <row r="755" ht="12" x14ac:dyDescent="0.2"/>
    <row r="756" ht="12" x14ac:dyDescent="0.2"/>
    <row r="757" ht="12" x14ac:dyDescent="0.2"/>
    <row r="758" ht="12" x14ac:dyDescent="0.2"/>
    <row r="759" ht="12" x14ac:dyDescent="0.2"/>
    <row r="760" ht="12" x14ac:dyDescent="0.2"/>
    <row r="761" ht="12" x14ac:dyDescent="0.2"/>
    <row r="762" ht="12" x14ac:dyDescent="0.2"/>
    <row r="763" ht="12" x14ac:dyDescent="0.2"/>
    <row r="764" ht="12" x14ac:dyDescent="0.2"/>
    <row r="765" ht="12" x14ac:dyDescent="0.2"/>
    <row r="766" ht="12" x14ac:dyDescent="0.2"/>
    <row r="767" ht="12" x14ac:dyDescent="0.2"/>
    <row r="768" ht="12" x14ac:dyDescent="0.2"/>
    <row r="769" ht="12" x14ac:dyDescent="0.2"/>
    <row r="770" ht="12" x14ac:dyDescent="0.2"/>
    <row r="771" ht="12" x14ac:dyDescent="0.2"/>
    <row r="772" ht="12" x14ac:dyDescent="0.2"/>
    <row r="773" ht="12" x14ac:dyDescent="0.2"/>
    <row r="774" ht="12" x14ac:dyDescent="0.2"/>
    <row r="775" ht="12" x14ac:dyDescent="0.2"/>
    <row r="776" ht="12" x14ac:dyDescent="0.2"/>
    <row r="777" ht="12" x14ac:dyDescent="0.2"/>
    <row r="778" ht="12" x14ac:dyDescent="0.2"/>
    <row r="779" ht="12" x14ac:dyDescent="0.2"/>
    <row r="780" ht="12" x14ac:dyDescent="0.2"/>
    <row r="781" ht="12" x14ac:dyDescent="0.2"/>
    <row r="782" ht="12" x14ac:dyDescent="0.2"/>
    <row r="783" ht="12" x14ac:dyDescent="0.2"/>
    <row r="784" ht="12" x14ac:dyDescent="0.2"/>
    <row r="785" ht="12" x14ac:dyDescent="0.2"/>
    <row r="786" ht="12" x14ac:dyDescent="0.2"/>
    <row r="787" ht="12" x14ac:dyDescent="0.2"/>
    <row r="788" ht="12" x14ac:dyDescent="0.2"/>
    <row r="789" ht="12" x14ac:dyDescent="0.2"/>
    <row r="790" ht="12" x14ac:dyDescent="0.2"/>
    <row r="791" ht="12" x14ac:dyDescent="0.2"/>
    <row r="792" ht="12" x14ac:dyDescent="0.2"/>
    <row r="793" ht="12" x14ac:dyDescent="0.2"/>
    <row r="794" ht="12" x14ac:dyDescent="0.2"/>
    <row r="795" ht="12" x14ac:dyDescent="0.2"/>
    <row r="796" ht="12" x14ac:dyDescent="0.2"/>
    <row r="797" ht="12" x14ac:dyDescent="0.2"/>
    <row r="798" ht="12" x14ac:dyDescent="0.2"/>
    <row r="799" ht="12" x14ac:dyDescent="0.2"/>
    <row r="800" ht="12" x14ac:dyDescent="0.2"/>
    <row r="801" ht="12" x14ac:dyDescent="0.2"/>
    <row r="802" ht="12" x14ac:dyDescent="0.2"/>
    <row r="803" ht="12" x14ac:dyDescent="0.2"/>
    <row r="804" ht="12" x14ac:dyDescent="0.2"/>
    <row r="805" ht="12" x14ac:dyDescent="0.2"/>
    <row r="806" ht="12" x14ac:dyDescent="0.2"/>
    <row r="807" ht="12" x14ac:dyDescent="0.2"/>
    <row r="808" ht="12" x14ac:dyDescent="0.2"/>
    <row r="809" ht="12" x14ac:dyDescent="0.2"/>
    <row r="810" ht="12" x14ac:dyDescent="0.2"/>
    <row r="811" ht="12" x14ac:dyDescent="0.2"/>
    <row r="812" ht="12" x14ac:dyDescent="0.2"/>
    <row r="813" ht="12" x14ac:dyDescent="0.2"/>
    <row r="814" ht="12" x14ac:dyDescent="0.2"/>
    <row r="815" ht="12" x14ac:dyDescent="0.2"/>
    <row r="816" ht="12" x14ac:dyDescent="0.2"/>
    <row r="817" ht="12" x14ac:dyDescent="0.2"/>
    <row r="818" ht="12" x14ac:dyDescent="0.2"/>
    <row r="819" ht="12" x14ac:dyDescent="0.2"/>
    <row r="820" ht="12" x14ac:dyDescent="0.2"/>
    <row r="821" ht="12" x14ac:dyDescent="0.2"/>
    <row r="822" ht="12" x14ac:dyDescent="0.2"/>
    <row r="823" ht="12" x14ac:dyDescent="0.2"/>
    <row r="824" ht="12" x14ac:dyDescent="0.2"/>
    <row r="825" ht="12" x14ac:dyDescent="0.2"/>
    <row r="826" ht="12" x14ac:dyDescent="0.2"/>
    <row r="827" ht="12" x14ac:dyDescent="0.2"/>
    <row r="828" ht="12" x14ac:dyDescent="0.2"/>
    <row r="829" ht="12" x14ac:dyDescent="0.2"/>
    <row r="830" ht="12" x14ac:dyDescent="0.2"/>
    <row r="831" ht="12" x14ac:dyDescent="0.2"/>
    <row r="832" ht="12" x14ac:dyDescent="0.2"/>
    <row r="833" ht="12" x14ac:dyDescent="0.2"/>
    <row r="834" ht="12" x14ac:dyDescent="0.2"/>
    <row r="835" ht="12" x14ac:dyDescent="0.2"/>
    <row r="836" ht="12" x14ac:dyDescent="0.2"/>
    <row r="837" ht="12" x14ac:dyDescent="0.2"/>
    <row r="838" ht="12" x14ac:dyDescent="0.2"/>
    <row r="839" ht="12" x14ac:dyDescent="0.2"/>
    <row r="840" ht="12" x14ac:dyDescent="0.2"/>
    <row r="841" ht="12" x14ac:dyDescent="0.2"/>
    <row r="842" ht="12" x14ac:dyDescent="0.2"/>
    <row r="843" ht="12" x14ac:dyDescent="0.2"/>
    <row r="844" ht="12" x14ac:dyDescent="0.2"/>
    <row r="845" ht="12" x14ac:dyDescent="0.2"/>
    <row r="846" ht="12" x14ac:dyDescent="0.2"/>
    <row r="847" ht="12" x14ac:dyDescent="0.2"/>
    <row r="848" ht="12" x14ac:dyDescent="0.2"/>
    <row r="849" ht="12" x14ac:dyDescent="0.2"/>
    <row r="850" ht="12" x14ac:dyDescent="0.2"/>
    <row r="851" ht="12" x14ac:dyDescent="0.2"/>
    <row r="852" ht="12" x14ac:dyDescent="0.2"/>
    <row r="853" ht="12" x14ac:dyDescent="0.2"/>
    <row r="854" ht="12" x14ac:dyDescent="0.2"/>
    <row r="855" ht="12" x14ac:dyDescent="0.2"/>
    <row r="856" ht="12" x14ac:dyDescent="0.2"/>
    <row r="857" ht="12" x14ac:dyDescent="0.2"/>
    <row r="858" ht="12" x14ac:dyDescent="0.2"/>
    <row r="859" ht="12" x14ac:dyDescent="0.2"/>
    <row r="860" ht="12" x14ac:dyDescent="0.2"/>
    <row r="861" ht="12" x14ac:dyDescent="0.2"/>
    <row r="862" ht="12" x14ac:dyDescent="0.2"/>
    <row r="863" ht="12" x14ac:dyDescent="0.2"/>
    <row r="864" ht="12" x14ac:dyDescent="0.2"/>
    <row r="865" ht="12" x14ac:dyDescent="0.2"/>
    <row r="866" ht="12" x14ac:dyDescent="0.2"/>
    <row r="867" ht="12" x14ac:dyDescent="0.2"/>
    <row r="868" ht="12" x14ac:dyDescent="0.2"/>
    <row r="869" ht="12" x14ac:dyDescent="0.2"/>
    <row r="870" ht="12" x14ac:dyDescent="0.2"/>
    <row r="871" ht="12" x14ac:dyDescent="0.2"/>
    <row r="872" ht="12" x14ac:dyDescent="0.2"/>
    <row r="873" ht="12" x14ac:dyDescent="0.2"/>
    <row r="874" ht="12" x14ac:dyDescent="0.2"/>
    <row r="875" ht="12" x14ac:dyDescent="0.2"/>
    <row r="876" ht="12" x14ac:dyDescent="0.2"/>
    <row r="877" ht="12" x14ac:dyDescent="0.2"/>
    <row r="878" ht="12" x14ac:dyDescent="0.2"/>
    <row r="879" ht="12" x14ac:dyDescent="0.2"/>
    <row r="880" ht="12" x14ac:dyDescent="0.2"/>
    <row r="881" ht="12" x14ac:dyDescent="0.2"/>
    <row r="882" ht="12" x14ac:dyDescent="0.2"/>
    <row r="883" ht="12" x14ac:dyDescent="0.2"/>
    <row r="884" ht="12" x14ac:dyDescent="0.2"/>
    <row r="885" ht="12" x14ac:dyDescent="0.2"/>
    <row r="886" ht="12" x14ac:dyDescent="0.2"/>
    <row r="887" ht="12" x14ac:dyDescent="0.2"/>
    <row r="888" ht="12" x14ac:dyDescent="0.2"/>
    <row r="889" ht="12" x14ac:dyDescent="0.2"/>
    <row r="890" ht="12" x14ac:dyDescent="0.2"/>
    <row r="891" ht="12" x14ac:dyDescent="0.2"/>
    <row r="892" ht="12" x14ac:dyDescent="0.2"/>
    <row r="893" ht="12" x14ac:dyDescent="0.2"/>
    <row r="894" ht="12" x14ac:dyDescent="0.2"/>
    <row r="895" ht="12" x14ac:dyDescent="0.2"/>
    <row r="896" ht="12" x14ac:dyDescent="0.2"/>
    <row r="897" ht="12" x14ac:dyDescent="0.2"/>
    <row r="898" ht="12" x14ac:dyDescent="0.2"/>
    <row r="899" ht="12" x14ac:dyDescent="0.2"/>
    <row r="900" ht="12" x14ac:dyDescent="0.2"/>
    <row r="901" ht="12" x14ac:dyDescent="0.2"/>
    <row r="902" ht="12" x14ac:dyDescent="0.2"/>
    <row r="903" ht="12" x14ac:dyDescent="0.2"/>
    <row r="904" ht="12" x14ac:dyDescent="0.2"/>
    <row r="905" ht="12" x14ac:dyDescent="0.2"/>
    <row r="906" ht="12" x14ac:dyDescent="0.2"/>
    <row r="907" ht="12" x14ac:dyDescent="0.2"/>
    <row r="908" ht="12" x14ac:dyDescent="0.2"/>
    <row r="909" ht="12" x14ac:dyDescent="0.2"/>
    <row r="910" ht="12" x14ac:dyDescent="0.2"/>
    <row r="911" ht="12" x14ac:dyDescent="0.2"/>
    <row r="912" ht="12" x14ac:dyDescent="0.2"/>
    <row r="913" ht="12" x14ac:dyDescent="0.2"/>
    <row r="914" ht="12" x14ac:dyDescent="0.2"/>
    <row r="915" ht="12" x14ac:dyDescent="0.2"/>
    <row r="916" ht="12" x14ac:dyDescent="0.2"/>
    <row r="917" ht="12" x14ac:dyDescent="0.2"/>
    <row r="918" ht="12" x14ac:dyDescent="0.2"/>
    <row r="919" ht="12" x14ac:dyDescent="0.2"/>
    <row r="920" ht="12" x14ac:dyDescent="0.2"/>
    <row r="921" ht="12" x14ac:dyDescent="0.2"/>
    <row r="922" ht="12" x14ac:dyDescent="0.2"/>
    <row r="923" ht="12" x14ac:dyDescent="0.2"/>
    <row r="924" ht="12" x14ac:dyDescent="0.2"/>
    <row r="925" ht="12" x14ac:dyDescent="0.2"/>
    <row r="926" ht="12" x14ac:dyDescent="0.2"/>
    <row r="927" ht="12" x14ac:dyDescent="0.2"/>
    <row r="928" ht="12" x14ac:dyDescent="0.2"/>
    <row r="929" ht="12" x14ac:dyDescent="0.2"/>
    <row r="930" ht="12" x14ac:dyDescent="0.2"/>
    <row r="931" ht="12" x14ac:dyDescent="0.2"/>
    <row r="932" ht="12" x14ac:dyDescent="0.2"/>
    <row r="933" ht="12" x14ac:dyDescent="0.2"/>
    <row r="934" ht="12" x14ac:dyDescent="0.2"/>
    <row r="935" ht="12" x14ac:dyDescent="0.2"/>
    <row r="936" ht="12" x14ac:dyDescent="0.2"/>
    <row r="937" ht="12" x14ac:dyDescent="0.2"/>
    <row r="938" ht="12" x14ac:dyDescent="0.2"/>
    <row r="939" ht="12" x14ac:dyDescent="0.2"/>
    <row r="940" ht="12" x14ac:dyDescent="0.2"/>
    <row r="941" ht="12" x14ac:dyDescent="0.2"/>
    <row r="942" ht="12" x14ac:dyDescent="0.2"/>
    <row r="943" ht="12" x14ac:dyDescent="0.2"/>
    <row r="944" ht="12" x14ac:dyDescent="0.2"/>
    <row r="945" ht="12" x14ac:dyDescent="0.2"/>
    <row r="946" ht="12" x14ac:dyDescent="0.2"/>
    <row r="947" ht="12" x14ac:dyDescent="0.2"/>
    <row r="948" ht="12" x14ac:dyDescent="0.2"/>
    <row r="949" ht="12" x14ac:dyDescent="0.2"/>
    <row r="950" ht="12" x14ac:dyDescent="0.2"/>
    <row r="951" ht="12" x14ac:dyDescent="0.2"/>
    <row r="952" ht="12" x14ac:dyDescent="0.2"/>
    <row r="953" ht="12" x14ac:dyDescent="0.2"/>
    <row r="954" ht="12" x14ac:dyDescent="0.2"/>
    <row r="955" ht="12" x14ac:dyDescent="0.2"/>
    <row r="956" ht="12" x14ac:dyDescent="0.2"/>
    <row r="957" ht="12" x14ac:dyDescent="0.2"/>
    <row r="958" ht="12" x14ac:dyDescent="0.2"/>
    <row r="959" ht="12" x14ac:dyDescent="0.2"/>
    <row r="960" ht="12" x14ac:dyDescent="0.2"/>
    <row r="961" ht="12" x14ac:dyDescent="0.2"/>
    <row r="962" ht="12" x14ac:dyDescent="0.2"/>
    <row r="963" ht="12" x14ac:dyDescent="0.2"/>
    <row r="964" ht="12" x14ac:dyDescent="0.2"/>
    <row r="965" ht="12" x14ac:dyDescent="0.2"/>
    <row r="966" ht="12" x14ac:dyDescent="0.2"/>
    <row r="967" ht="12" x14ac:dyDescent="0.2"/>
    <row r="968" ht="12" x14ac:dyDescent="0.2"/>
    <row r="969" ht="12" x14ac:dyDescent="0.2"/>
    <row r="970" ht="12" x14ac:dyDescent="0.2"/>
    <row r="971" ht="12" x14ac:dyDescent="0.2"/>
    <row r="972" ht="12" x14ac:dyDescent="0.2"/>
    <row r="973" ht="12" x14ac:dyDescent="0.2"/>
    <row r="974" ht="12" x14ac:dyDescent="0.2"/>
    <row r="975" ht="12" x14ac:dyDescent="0.2"/>
    <row r="976" ht="12" x14ac:dyDescent="0.2"/>
    <row r="977" ht="12" x14ac:dyDescent="0.2"/>
    <row r="978" ht="12" x14ac:dyDescent="0.2"/>
    <row r="979" ht="12" x14ac:dyDescent="0.2"/>
    <row r="980" ht="12" x14ac:dyDescent="0.2"/>
    <row r="981" ht="12" x14ac:dyDescent="0.2"/>
    <row r="982" ht="12" x14ac:dyDescent="0.2"/>
    <row r="983" ht="12" x14ac:dyDescent="0.2"/>
    <row r="984" ht="12" x14ac:dyDescent="0.2"/>
    <row r="985" ht="12" x14ac:dyDescent="0.2"/>
    <row r="986" ht="12" x14ac:dyDescent="0.2"/>
    <row r="987" ht="12" x14ac:dyDescent="0.2"/>
    <row r="988" ht="12" x14ac:dyDescent="0.2"/>
    <row r="989" ht="12" x14ac:dyDescent="0.2"/>
    <row r="990" ht="12" x14ac:dyDescent="0.2"/>
    <row r="991" ht="12" x14ac:dyDescent="0.2"/>
    <row r="992" ht="12" x14ac:dyDescent="0.2"/>
    <row r="993" ht="12" x14ac:dyDescent="0.2"/>
    <row r="994" ht="12" x14ac:dyDescent="0.2"/>
    <row r="995" ht="12" x14ac:dyDescent="0.2"/>
    <row r="996" ht="12" x14ac:dyDescent="0.2"/>
    <row r="997" ht="12" x14ac:dyDescent="0.2"/>
    <row r="998" ht="12" x14ac:dyDescent="0.2"/>
    <row r="999" ht="12" x14ac:dyDescent="0.2"/>
    <row r="1000" ht="12" x14ac:dyDescent="0.2"/>
    <row r="1001" ht="12" x14ac:dyDescent="0.2"/>
    <row r="1002" ht="12" x14ac:dyDescent="0.2"/>
    <row r="1003" ht="12" x14ac:dyDescent="0.2"/>
    <row r="1004" ht="12" x14ac:dyDescent="0.2"/>
    <row r="1005" ht="12" x14ac:dyDescent="0.2"/>
    <row r="1006" ht="12" x14ac:dyDescent="0.2"/>
    <row r="1007" ht="12" x14ac:dyDescent="0.2"/>
    <row r="1008" ht="12" x14ac:dyDescent="0.2"/>
    <row r="1009" ht="12" x14ac:dyDescent="0.2"/>
    <row r="1010" ht="12" x14ac:dyDescent="0.2"/>
    <row r="1011" ht="12" x14ac:dyDescent="0.2"/>
    <row r="1012" ht="12" x14ac:dyDescent="0.2"/>
    <row r="1013" ht="12" x14ac:dyDescent="0.2"/>
    <row r="1014" ht="12" x14ac:dyDescent="0.2"/>
    <row r="1015" ht="12" x14ac:dyDescent="0.2"/>
    <row r="1016" ht="12" x14ac:dyDescent="0.2"/>
    <row r="1017" ht="12" x14ac:dyDescent="0.2"/>
    <row r="1018" ht="12" x14ac:dyDescent="0.2"/>
    <row r="1019" ht="12" x14ac:dyDescent="0.2"/>
    <row r="1020" ht="12" x14ac:dyDescent="0.2"/>
    <row r="1021" ht="12" x14ac:dyDescent="0.2"/>
    <row r="1022" ht="12" x14ac:dyDescent="0.2"/>
    <row r="1023" ht="12" x14ac:dyDescent="0.2"/>
    <row r="1024" ht="12" x14ac:dyDescent="0.2"/>
    <row r="1025" ht="12" x14ac:dyDescent="0.2"/>
    <row r="1026" ht="12" x14ac:dyDescent="0.2"/>
    <row r="1027" ht="12" x14ac:dyDescent="0.2"/>
    <row r="1028" ht="12" x14ac:dyDescent="0.2"/>
    <row r="1029" ht="12" x14ac:dyDescent="0.2"/>
    <row r="1030" ht="12" x14ac:dyDescent="0.2"/>
    <row r="1031" ht="12" x14ac:dyDescent="0.2"/>
    <row r="1032" ht="12" x14ac:dyDescent="0.2"/>
    <row r="1033" ht="12" x14ac:dyDescent="0.2"/>
    <row r="1034" ht="12" x14ac:dyDescent="0.2"/>
    <row r="1035" ht="12" x14ac:dyDescent="0.2"/>
    <row r="1036" ht="12" x14ac:dyDescent="0.2"/>
    <row r="1037" ht="12" x14ac:dyDescent="0.2"/>
    <row r="1038" ht="12" x14ac:dyDescent="0.2"/>
    <row r="1039" ht="12" x14ac:dyDescent="0.2"/>
    <row r="1040" ht="12" x14ac:dyDescent="0.2"/>
    <row r="1041" ht="12" x14ac:dyDescent="0.2"/>
    <row r="1042" ht="12" x14ac:dyDescent="0.2"/>
    <row r="1043" ht="12" x14ac:dyDescent="0.2"/>
    <row r="1044" ht="12" x14ac:dyDescent="0.2"/>
    <row r="1045" ht="12" x14ac:dyDescent="0.2"/>
    <row r="1046" ht="12" x14ac:dyDescent="0.2"/>
    <row r="1047" ht="12" x14ac:dyDescent="0.2"/>
    <row r="1048" ht="12" x14ac:dyDescent="0.2"/>
    <row r="1049" ht="12" x14ac:dyDescent="0.2"/>
    <row r="1050" ht="12" x14ac:dyDescent="0.2"/>
    <row r="1051" ht="12" x14ac:dyDescent="0.2"/>
    <row r="1052" ht="12" x14ac:dyDescent="0.2"/>
    <row r="1053" ht="12" x14ac:dyDescent="0.2"/>
    <row r="1054" ht="12" x14ac:dyDescent="0.2"/>
    <row r="1055" ht="12" x14ac:dyDescent="0.2"/>
    <row r="1056" ht="12" x14ac:dyDescent="0.2"/>
    <row r="1057" ht="12" x14ac:dyDescent="0.2"/>
    <row r="1058" ht="12" x14ac:dyDescent="0.2"/>
    <row r="1059" ht="12" x14ac:dyDescent="0.2"/>
    <row r="1060" ht="12" x14ac:dyDescent="0.2"/>
    <row r="1061" ht="12" x14ac:dyDescent="0.2"/>
    <row r="1062" ht="12" x14ac:dyDescent="0.2"/>
    <row r="1063" ht="12" x14ac:dyDescent="0.2"/>
    <row r="1064" ht="12" x14ac:dyDescent="0.2"/>
    <row r="1065" ht="12" x14ac:dyDescent="0.2"/>
    <row r="1066" ht="12" x14ac:dyDescent="0.2"/>
    <row r="1067" ht="12" x14ac:dyDescent="0.2"/>
    <row r="1068" ht="12" x14ac:dyDescent="0.2"/>
    <row r="1069" ht="12" x14ac:dyDescent="0.2"/>
    <row r="1070" ht="12" x14ac:dyDescent="0.2"/>
    <row r="1071" ht="12" x14ac:dyDescent="0.2"/>
    <row r="1072" ht="12" x14ac:dyDescent="0.2"/>
    <row r="1073" ht="12" x14ac:dyDescent="0.2"/>
    <row r="1074" ht="12" x14ac:dyDescent="0.2"/>
    <row r="1075" ht="12" x14ac:dyDescent="0.2"/>
    <row r="1076" ht="12" x14ac:dyDescent="0.2"/>
    <row r="1077" ht="12" x14ac:dyDescent="0.2"/>
    <row r="1078" ht="12" x14ac:dyDescent="0.2"/>
    <row r="1079" ht="12" x14ac:dyDescent="0.2"/>
    <row r="1080" ht="12" x14ac:dyDescent="0.2"/>
    <row r="1081" ht="12" x14ac:dyDescent="0.2"/>
    <row r="1082" ht="12" x14ac:dyDescent="0.2"/>
    <row r="1083" ht="12" x14ac:dyDescent="0.2"/>
    <row r="1084" ht="12" x14ac:dyDescent="0.2"/>
    <row r="1085" ht="12" x14ac:dyDescent="0.2"/>
    <row r="1086" ht="12" x14ac:dyDescent="0.2"/>
    <row r="1087" ht="12" x14ac:dyDescent="0.2"/>
    <row r="1088" ht="12" x14ac:dyDescent="0.2"/>
    <row r="1089" ht="12" x14ac:dyDescent="0.2"/>
    <row r="1090" ht="12" x14ac:dyDescent="0.2"/>
    <row r="1091" ht="12" x14ac:dyDescent="0.2"/>
    <row r="1092" ht="12" x14ac:dyDescent="0.2"/>
    <row r="1093" ht="12" x14ac:dyDescent="0.2"/>
    <row r="1094" ht="12" x14ac:dyDescent="0.2"/>
    <row r="1095" ht="12" x14ac:dyDescent="0.2"/>
    <row r="1096" ht="12" x14ac:dyDescent="0.2"/>
    <row r="1097" ht="12" x14ac:dyDescent="0.2"/>
    <row r="1098" ht="12" x14ac:dyDescent="0.2"/>
    <row r="1099" ht="12" x14ac:dyDescent="0.2"/>
    <row r="1100" ht="12" x14ac:dyDescent="0.2"/>
    <row r="1101" ht="12" x14ac:dyDescent="0.2"/>
    <row r="1102" ht="12" x14ac:dyDescent="0.2"/>
    <row r="1103" ht="12" x14ac:dyDescent="0.2"/>
    <row r="1104" ht="12" x14ac:dyDescent="0.2"/>
    <row r="1105" ht="12" x14ac:dyDescent="0.2"/>
    <row r="1106" ht="12" x14ac:dyDescent="0.2"/>
    <row r="1107" ht="12" x14ac:dyDescent="0.2"/>
    <row r="1108" ht="12" x14ac:dyDescent="0.2"/>
    <row r="1109" ht="12" x14ac:dyDescent="0.2"/>
    <row r="1110" ht="12" x14ac:dyDescent="0.2"/>
    <row r="1111" ht="12" x14ac:dyDescent="0.2"/>
    <row r="1112" ht="12" x14ac:dyDescent="0.2"/>
    <row r="1113" ht="12" x14ac:dyDescent="0.2"/>
    <row r="1114" ht="12" x14ac:dyDescent="0.2"/>
    <row r="1115" ht="12" x14ac:dyDescent="0.2"/>
    <row r="1116" ht="12" x14ac:dyDescent="0.2"/>
    <row r="1117" ht="12" x14ac:dyDescent="0.2"/>
    <row r="1118" ht="12" x14ac:dyDescent="0.2"/>
    <row r="1119" ht="12" x14ac:dyDescent="0.2"/>
    <row r="1120" ht="12" x14ac:dyDescent="0.2"/>
    <row r="1121" ht="12" x14ac:dyDescent="0.2"/>
    <row r="1122" ht="12" x14ac:dyDescent="0.2"/>
    <row r="1123" ht="12" x14ac:dyDescent="0.2"/>
    <row r="1124" ht="12" x14ac:dyDescent="0.2"/>
    <row r="1125" ht="12" x14ac:dyDescent="0.2"/>
    <row r="1126" ht="12" x14ac:dyDescent="0.2"/>
    <row r="1127" ht="12" x14ac:dyDescent="0.2"/>
    <row r="1128" ht="12" x14ac:dyDescent="0.2"/>
    <row r="1129" ht="12" x14ac:dyDescent="0.2"/>
    <row r="1130" ht="12" x14ac:dyDescent="0.2"/>
    <row r="1131" ht="12" x14ac:dyDescent="0.2"/>
    <row r="1132" ht="12" x14ac:dyDescent="0.2"/>
    <row r="1133" ht="12" x14ac:dyDescent="0.2"/>
    <row r="1134" ht="12" x14ac:dyDescent="0.2"/>
    <row r="1135" ht="12" x14ac:dyDescent="0.2"/>
    <row r="1136" ht="12" x14ac:dyDescent="0.2"/>
    <row r="1137" ht="12" x14ac:dyDescent="0.2"/>
    <row r="1138" ht="12" x14ac:dyDescent="0.2"/>
    <row r="1139" ht="12" x14ac:dyDescent="0.2"/>
    <row r="1140" ht="12" x14ac:dyDescent="0.2"/>
    <row r="1141" ht="12" x14ac:dyDescent="0.2"/>
    <row r="1142" ht="12" x14ac:dyDescent="0.2"/>
    <row r="1143" ht="12" x14ac:dyDescent="0.2"/>
    <row r="1144" ht="12" x14ac:dyDescent="0.2"/>
    <row r="1145" ht="12" x14ac:dyDescent="0.2"/>
    <row r="1146" ht="12" x14ac:dyDescent="0.2"/>
    <row r="1147" ht="12" x14ac:dyDescent="0.2"/>
    <row r="1148" ht="12" x14ac:dyDescent="0.2"/>
    <row r="1149" ht="12" x14ac:dyDescent="0.2"/>
    <row r="1150" ht="12" x14ac:dyDescent="0.2"/>
    <row r="1151" ht="12" x14ac:dyDescent="0.2"/>
    <row r="1152" ht="12" x14ac:dyDescent="0.2"/>
    <row r="1153" ht="12" x14ac:dyDescent="0.2"/>
    <row r="1154" ht="12" x14ac:dyDescent="0.2"/>
    <row r="1155" ht="12" x14ac:dyDescent="0.2"/>
    <row r="1156" ht="12" x14ac:dyDescent="0.2"/>
    <row r="1157" ht="12" x14ac:dyDescent="0.2"/>
    <row r="1158" ht="12" x14ac:dyDescent="0.2"/>
    <row r="1159" ht="12" x14ac:dyDescent="0.2"/>
    <row r="1160" ht="12" x14ac:dyDescent="0.2"/>
    <row r="1161" ht="12" x14ac:dyDescent="0.2"/>
    <row r="1162" ht="12" x14ac:dyDescent="0.2"/>
    <row r="1163" ht="12" x14ac:dyDescent="0.2"/>
    <row r="1164" ht="12" x14ac:dyDescent="0.2"/>
    <row r="1165" ht="12" x14ac:dyDescent="0.2"/>
    <row r="1166" ht="12" x14ac:dyDescent="0.2"/>
    <row r="1167" ht="12" x14ac:dyDescent="0.2"/>
    <row r="1168" ht="12" x14ac:dyDescent="0.2"/>
    <row r="1169" ht="12" x14ac:dyDescent="0.2"/>
    <row r="1170" ht="12" x14ac:dyDescent="0.2"/>
    <row r="1171" ht="12" x14ac:dyDescent="0.2"/>
    <row r="1172" ht="12" x14ac:dyDescent="0.2"/>
    <row r="1173" ht="12" x14ac:dyDescent="0.2"/>
    <row r="1174" ht="12" x14ac:dyDescent="0.2"/>
    <row r="1175" ht="12" x14ac:dyDescent="0.2"/>
    <row r="1176" ht="12" x14ac:dyDescent="0.2"/>
    <row r="1177" ht="12" x14ac:dyDescent="0.2"/>
    <row r="1178" ht="12" x14ac:dyDescent="0.2"/>
    <row r="1179" ht="12" x14ac:dyDescent="0.2"/>
    <row r="1180" ht="12" x14ac:dyDescent="0.2"/>
    <row r="1181" ht="12" x14ac:dyDescent="0.2"/>
    <row r="1182" ht="12" x14ac:dyDescent="0.2"/>
    <row r="1183" ht="12" x14ac:dyDescent="0.2"/>
    <row r="1184" ht="12" x14ac:dyDescent="0.2"/>
    <row r="1185" ht="12" x14ac:dyDescent="0.2"/>
    <row r="1186" ht="12" x14ac:dyDescent="0.2"/>
    <row r="1187" ht="12" x14ac:dyDescent="0.2"/>
    <row r="1188" ht="12" x14ac:dyDescent="0.2"/>
    <row r="1189" ht="12" x14ac:dyDescent="0.2"/>
    <row r="1190" ht="12" x14ac:dyDescent="0.2"/>
    <row r="1191" ht="12" x14ac:dyDescent="0.2"/>
    <row r="1192" ht="12" x14ac:dyDescent="0.2"/>
    <row r="1193" ht="12" x14ac:dyDescent="0.2"/>
    <row r="1194" ht="12" x14ac:dyDescent="0.2"/>
    <row r="1195" ht="12" x14ac:dyDescent="0.2"/>
    <row r="1196" ht="12" x14ac:dyDescent="0.2"/>
    <row r="1197" ht="12" x14ac:dyDescent="0.2"/>
    <row r="1198" ht="12" x14ac:dyDescent="0.2"/>
    <row r="1199" ht="12" x14ac:dyDescent="0.2"/>
    <row r="1200" ht="12" x14ac:dyDescent="0.2"/>
    <row r="1201" ht="12" x14ac:dyDescent="0.2"/>
    <row r="1202" ht="12" x14ac:dyDescent="0.2"/>
    <row r="1203" ht="12" x14ac:dyDescent="0.2"/>
    <row r="1204" ht="12" x14ac:dyDescent="0.2"/>
    <row r="1205" ht="12" x14ac:dyDescent="0.2"/>
    <row r="1206" ht="12" x14ac:dyDescent="0.2"/>
    <row r="1207" ht="12" x14ac:dyDescent="0.2"/>
    <row r="1208" ht="12" x14ac:dyDescent="0.2"/>
    <row r="1209" ht="12" x14ac:dyDescent="0.2"/>
    <row r="1210" ht="12" x14ac:dyDescent="0.2"/>
    <row r="1211" ht="12" x14ac:dyDescent="0.2"/>
    <row r="1212" ht="12" x14ac:dyDescent="0.2"/>
    <row r="1213" ht="12" x14ac:dyDescent="0.2"/>
    <row r="1214" ht="12" x14ac:dyDescent="0.2"/>
    <row r="1215" ht="12" x14ac:dyDescent="0.2"/>
    <row r="1216" ht="12" x14ac:dyDescent="0.2"/>
    <row r="1217" ht="12" x14ac:dyDescent="0.2"/>
    <row r="1218" ht="12" x14ac:dyDescent="0.2"/>
    <row r="1219" ht="12" x14ac:dyDescent="0.2"/>
    <row r="1220" ht="12" x14ac:dyDescent="0.2"/>
    <row r="1221" ht="12" x14ac:dyDescent="0.2"/>
    <row r="1222" ht="12" x14ac:dyDescent="0.2"/>
    <row r="1223" ht="12" x14ac:dyDescent="0.2"/>
    <row r="1224" ht="12" x14ac:dyDescent="0.2"/>
    <row r="1225" ht="12" x14ac:dyDescent="0.2"/>
    <row r="1226" ht="12" x14ac:dyDescent="0.2"/>
    <row r="1227" ht="12" x14ac:dyDescent="0.2"/>
    <row r="1228" ht="12" x14ac:dyDescent="0.2"/>
    <row r="1229" ht="12" x14ac:dyDescent="0.2"/>
    <row r="1230" ht="12" x14ac:dyDescent="0.2"/>
    <row r="1231" ht="12" x14ac:dyDescent="0.2"/>
    <row r="1232" ht="12" x14ac:dyDescent="0.2"/>
    <row r="1233" ht="12" x14ac:dyDescent="0.2"/>
    <row r="1234" ht="12" x14ac:dyDescent="0.2"/>
    <row r="1235" ht="12" x14ac:dyDescent="0.2"/>
    <row r="1236" ht="12" x14ac:dyDescent="0.2"/>
    <row r="1237" ht="12" x14ac:dyDescent="0.2"/>
    <row r="1238" ht="12" x14ac:dyDescent="0.2"/>
    <row r="1239" ht="12" x14ac:dyDescent="0.2"/>
    <row r="1240" ht="12" x14ac:dyDescent="0.2"/>
    <row r="1241" ht="12" x14ac:dyDescent="0.2"/>
    <row r="1242" ht="12" x14ac:dyDescent="0.2"/>
    <row r="1243" ht="12" x14ac:dyDescent="0.2"/>
    <row r="1244" ht="12" x14ac:dyDescent="0.2"/>
    <row r="1245" ht="12" x14ac:dyDescent="0.2"/>
    <row r="1246" ht="12" x14ac:dyDescent="0.2"/>
    <row r="1247" ht="12" x14ac:dyDescent="0.2"/>
    <row r="1248" ht="12" x14ac:dyDescent="0.2"/>
    <row r="1249" ht="12" x14ac:dyDescent="0.2"/>
    <row r="1250" ht="12" x14ac:dyDescent="0.2"/>
    <row r="1251" ht="12" x14ac:dyDescent="0.2"/>
    <row r="1252" ht="12" x14ac:dyDescent="0.2"/>
    <row r="1253" ht="12" x14ac:dyDescent="0.2"/>
    <row r="1254" ht="12" x14ac:dyDescent="0.2"/>
    <row r="1255" ht="12" x14ac:dyDescent="0.2"/>
    <row r="1256" ht="12" x14ac:dyDescent="0.2"/>
    <row r="1257" ht="12" x14ac:dyDescent="0.2"/>
    <row r="1258" ht="12" x14ac:dyDescent="0.2"/>
    <row r="1259" ht="12" x14ac:dyDescent="0.2"/>
    <row r="1260" ht="12" x14ac:dyDescent="0.2"/>
    <row r="1261" ht="12" x14ac:dyDescent="0.2"/>
    <row r="1262" ht="12" x14ac:dyDescent="0.2"/>
    <row r="1263" ht="12" x14ac:dyDescent="0.2"/>
    <row r="1264" ht="12" x14ac:dyDescent="0.2"/>
    <row r="1265" ht="12" x14ac:dyDescent="0.2"/>
    <row r="1266" ht="12" x14ac:dyDescent="0.2"/>
    <row r="1267" ht="12" x14ac:dyDescent="0.2"/>
    <row r="1268" ht="12" x14ac:dyDescent="0.2"/>
    <row r="1269" ht="12" x14ac:dyDescent="0.2"/>
    <row r="1270" ht="12" x14ac:dyDescent="0.2"/>
    <row r="1271" ht="12" x14ac:dyDescent="0.2"/>
    <row r="1272" ht="12" x14ac:dyDescent="0.2"/>
    <row r="1273" ht="12" x14ac:dyDescent="0.2"/>
    <row r="1274" ht="12" x14ac:dyDescent="0.2"/>
    <row r="1275" ht="12" x14ac:dyDescent="0.2"/>
    <row r="1276" ht="12" x14ac:dyDescent="0.2"/>
    <row r="1277" ht="12" x14ac:dyDescent="0.2"/>
    <row r="1278" ht="12" x14ac:dyDescent="0.2"/>
    <row r="1279" ht="12" x14ac:dyDescent="0.2"/>
    <row r="1280" ht="12" x14ac:dyDescent="0.2"/>
    <row r="1281" ht="12" x14ac:dyDescent="0.2"/>
    <row r="1282" ht="12" x14ac:dyDescent="0.2"/>
    <row r="1283" ht="12" x14ac:dyDescent="0.2"/>
    <row r="1284" ht="12" x14ac:dyDescent="0.2"/>
    <row r="1285" ht="12" x14ac:dyDescent="0.2"/>
    <row r="1286" ht="12" x14ac:dyDescent="0.2"/>
    <row r="1287" ht="12" x14ac:dyDescent="0.2"/>
    <row r="1288" ht="12" x14ac:dyDescent="0.2"/>
    <row r="1289" ht="12" x14ac:dyDescent="0.2"/>
    <row r="1290" ht="12" x14ac:dyDescent="0.2"/>
    <row r="1291" ht="12" x14ac:dyDescent="0.2"/>
    <row r="1292" ht="12" x14ac:dyDescent="0.2"/>
    <row r="1293" ht="12" x14ac:dyDescent="0.2"/>
    <row r="1294" ht="12" x14ac:dyDescent="0.2"/>
    <row r="1295" ht="12" x14ac:dyDescent="0.2"/>
    <row r="1296" ht="12" x14ac:dyDescent="0.2"/>
    <row r="1297" ht="12" x14ac:dyDescent="0.2"/>
    <row r="1298" ht="12" x14ac:dyDescent="0.2"/>
    <row r="1299" ht="12" x14ac:dyDescent="0.2"/>
    <row r="1300" ht="12" x14ac:dyDescent="0.2"/>
    <row r="1301" ht="12" x14ac:dyDescent="0.2"/>
    <row r="1302" ht="12" x14ac:dyDescent="0.2"/>
    <row r="1303" ht="12" x14ac:dyDescent="0.2"/>
    <row r="1304" ht="12" x14ac:dyDescent="0.2"/>
    <row r="1305" ht="12" x14ac:dyDescent="0.2"/>
    <row r="1306" ht="12" x14ac:dyDescent="0.2"/>
    <row r="1307" ht="12" x14ac:dyDescent="0.2"/>
    <row r="1308" ht="12" x14ac:dyDescent="0.2"/>
    <row r="1309" ht="12" x14ac:dyDescent="0.2"/>
    <row r="1310" ht="12" x14ac:dyDescent="0.2"/>
    <row r="1311" ht="12" x14ac:dyDescent="0.2"/>
    <row r="1312" ht="12" x14ac:dyDescent="0.2"/>
    <row r="1313" ht="12" x14ac:dyDescent="0.2"/>
    <row r="1314" ht="12" x14ac:dyDescent="0.2"/>
    <row r="1315" ht="12" x14ac:dyDescent="0.2"/>
    <row r="1316" ht="12" x14ac:dyDescent="0.2"/>
    <row r="1317" ht="12" x14ac:dyDescent="0.2"/>
    <row r="1318" ht="12" x14ac:dyDescent="0.2"/>
    <row r="1319" ht="12" x14ac:dyDescent="0.2"/>
    <row r="1320" ht="12" x14ac:dyDescent="0.2"/>
    <row r="1321" ht="12" x14ac:dyDescent="0.2"/>
    <row r="1322" ht="12" x14ac:dyDescent="0.2"/>
    <row r="1323" ht="12" x14ac:dyDescent="0.2"/>
    <row r="1324" ht="12" x14ac:dyDescent="0.2"/>
    <row r="1325" ht="12" x14ac:dyDescent="0.2"/>
    <row r="1326" ht="12" x14ac:dyDescent="0.2"/>
    <row r="1327" ht="12" x14ac:dyDescent="0.2"/>
    <row r="1328" ht="12" x14ac:dyDescent="0.2"/>
    <row r="1329" ht="12" x14ac:dyDescent="0.2"/>
    <row r="1330" ht="12" x14ac:dyDescent="0.2"/>
    <row r="1331" ht="12" x14ac:dyDescent="0.2"/>
    <row r="1332" ht="12" x14ac:dyDescent="0.2"/>
    <row r="1333" ht="12" x14ac:dyDescent="0.2"/>
    <row r="1334" ht="12" x14ac:dyDescent="0.2"/>
    <row r="1335" ht="12" x14ac:dyDescent="0.2"/>
    <row r="1336" ht="12" x14ac:dyDescent="0.2"/>
    <row r="1337" ht="12" x14ac:dyDescent="0.2"/>
    <row r="1338" ht="12" x14ac:dyDescent="0.2"/>
    <row r="1339" ht="12" x14ac:dyDescent="0.2"/>
    <row r="1340" ht="12" x14ac:dyDescent="0.2"/>
    <row r="1341" ht="12" x14ac:dyDescent="0.2"/>
    <row r="1342" ht="12" x14ac:dyDescent="0.2"/>
    <row r="1343" ht="12" x14ac:dyDescent="0.2"/>
    <row r="1344" ht="12" x14ac:dyDescent="0.2"/>
    <row r="1345" ht="12" x14ac:dyDescent="0.2"/>
    <row r="1346" ht="12" x14ac:dyDescent="0.2"/>
    <row r="1347" ht="12" x14ac:dyDescent="0.2"/>
    <row r="1348" ht="12" x14ac:dyDescent="0.2"/>
    <row r="1349" ht="12" x14ac:dyDescent="0.2"/>
    <row r="1350" ht="12" x14ac:dyDescent="0.2"/>
    <row r="1351" ht="12" x14ac:dyDescent="0.2"/>
    <row r="1352" ht="12" x14ac:dyDescent="0.2"/>
    <row r="1353" ht="12" x14ac:dyDescent="0.2"/>
    <row r="1354" ht="12" x14ac:dyDescent="0.2"/>
    <row r="1355" ht="12" x14ac:dyDescent="0.2"/>
    <row r="1356" ht="12" x14ac:dyDescent="0.2"/>
    <row r="1357" ht="12" x14ac:dyDescent="0.2"/>
    <row r="1358" ht="12" x14ac:dyDescent="0.2"/>
    <row r="1359" ht="12" x14ac:dyDescent="0.2"/>
    <row r="1360" ht="12" x14ac:dyDescent="0.2"/>
    <row r="1361" ht="12" x14ac:dyDescent="0.2"/>
    <row r="1362" ht="12" x14ac:dyDescent="0.2"/>
    <row r="1363" ht="12" x14ac:dyDescent="0.2"/>
    <row r="1364" ht="12" x14ac:dyDescent="0.2"/>
    <row r="1365" ht="12" x14ac:dyDescent="0.2"/>
    <row r="1366" ht="12" x14ac:dyDescent="0.2"/>
    <row r="1367" ht="12" x14ac:dyDescent="0.2"/>
    <row r="1368" ht="12" x14ac:dyDescent="0.2"/>
    <row r="1369" ht="12" x14ac:dyDescent="0.2"/>
    <row r="1370" ht="12" x14ac:dyDescent="0.2"/>
    <row r="1371" ht="12" x14ac:dyDescent="0.2"/>
    <row r="1372" ht="12" x14ac:dyDescent="0.2"/>
    <row r="1373" ht="12" x14ac:dyDescent="0.2"/>
    <row r="1374" ht="12" x14ac:dyDescent="0.2"/>
    <row r="1375" ht="12" x14ac:dyDescent="0.2"/>
    <row r="1376" ht="12" x14ac:dyDescent="0.2"/>
    <row r="1377" ht="12" x14ac:dyDescent="0.2"/>
    <row r="1378" ht="12" x14ac:dyDescent="0.2"/>
    <row r="1379" ht="12" x14ac:dyDescent="0.2"/>
    <row r="1380" ht="12" x14ac:dyDescent="0.2"/>
    <row r="1381" ht="12" x14ac:dyDescent="0.2"/>
    <row r="1382" ht="12" x14ac:dyDescent="0.2"/>
    <row r="1383" ht="12" x14ac:dyDescent="0.2"/>
    <row r="1384" ht="12" x14ac:dyDescent="0.2"/>
    <row r="1385" ht="12" x14ac:dyDescent="0.2"/>
    <row r="1386" ht="12" x14ac:dyDescent="0.2"/>
    <row r="1387" ht="12" x14ac:dyDescent="0.2"/>
    <row r="1388" ht="12" x14ac:dyDescent="0.2"/>
    <row r="1389" ht="12" x14ac:dyDescent="0.2"/>
    <row r="1390" ht="12" x14ac:dyDescent="0.2"/>
    <row r="1391" ht="12" x14ac:dyDescent="0.2"/>
    <row r="1392" ht="12" x14ac:dyDescent="0.2"/>
    <row r="1393" ht="12" x14ac:dyDescent="0.2"/>
    <row r="1394" ht="12" x14ac:dyDescent="0.2"/>
    <row r="1395" ht="12" x14ac:dyDescent="0.2"/>
    <row r="1396" ht="12" x14ac:dyDescent="0.2"/>
    <row r="1397" ht="12" x14ac:dyDescent="0.2"/>
    <row r="1398" ht="12" x14ac:dyDescent="0.2"/>
    <row r="1399" ht="12" x14ac:dyDescent="0.2"/>
    <row r="1400" ht="12" x14ac:dyDescent="0.2"/>
    <row r="1401" ht="12" x14ac:dyDescent="0.2"/>
    <row r="1402" ht="12" x14ac:dyDescent="0.2"/>
    <row r="1403" ht="12" x14ac:dyDescent="0.2"/>
    <row r="1404" ht="12" x14ac:dyDescent="0.2"/>
    <row r="1405" ht="12" x14ac:dyDescent="0.2"/>
    <row r="1406" ht="12" x14ac:dyDescent="0.2"/>
    <row r="1407" ht="12" x14ac:dyDescent="0.2"/>
    <row r="1408" ht="12" x14ac:dyDescent="0.2"/>
    <row r="1409" ht="12" x14ac:dyDescent="0.2"/>
    <row r="1410" ht="12" x14ac:dyDescent="0.2"/>
    <row r="1411" ht="12" x14ac:dyDescent="0.2"/>
    <row r="1412" ht="12" x14ac:dyDescent="0.2"/>
    <row r="1413" ht="12" x14ac:dyDescent="0.2"/>
    <row r="1414" ht="12" x14ac:dyDescent="0.2"/>
    <row r="1415" ht="12" x14ac:dyDescent="0.2"/>
    <row r="1416" ht="12" x14ac:dyDescent="0.2"/>
    <row r="1417" ht="12" x14ac:dyDescent="0.2"/>
    <row r="1418" ht="12" x14ac:dyDescent="0.2"/>
    <row r="1419" ht="12" x14ac:dyDescent="0.2"/>
    <row r="1420" ht="12" x14ac:dyDescent="0.2"/>
    <row r="1421" ht="12" x14ac:dyDescent="0.2"/>
    <row r="1422" ht="12" x14ac:dyDescent="0.2"/>
    <row r="1423" ht="12" x14ac:dyDescent="0.2"/>
    <row r="1424" ht="12" x14ac:dyDescent="0.2"/>
    <row r="1425" ht="12" x14ac:dyDescent="0.2"/>
    <row r="1426" ht="12" x14ac:dyDescent="0.2"/>
    <row r="1427" ht="12" x14ac:dyDescent="0.2"/>
    <row r="1428" ht="12" x14ac:dyDescent="0.2"/>
    <row r="1429" ht="12" x14ac:dyDescent="0.2"/>
    <row r="1430" ht="12" x14ac:dyDescent="0.2"/>
    <row r="1431" ht="12" x14ac:dyDescent="0.2"/>
    <row r="1432" ht="12" x14ac:dyDescent="0.2"/>
    <row r="1433" ht="12" x14ac:dyDescent="0.2"/>
    <row r="1434" ht="12" x14ac:dyDescent="0.2"/>
    <row r="1435" ht="12" x14ac:dyDescent="0.2"/>
    <row r="1436" ht="12" x14ac:dyDescent="0.2"/>
    <row r="1437" ht="12" x14ac:dyDescent="0.2"/>
    <row r="1438" ht="12" x14ac:dyDescent="0.2"/>
    <row r="1439" ht="12" x14ac:dyDescent="0.2"/>
    <row r="1440" ht="12" x14ac:dyDescent="0.2"/>
    <row r="1441" ht="12" x14ac:dyDescent="0.2"/>
    <row r="1442" ht="12" x14ac:dyDescent="0.2"/>
    <row r="1443" ht="12" x14ac:dyDescent="0.2"/>
    <row r="1444" ht="12" x14ac:dyDescent="0.2"/>
    <row r="1445" ht="12" x14ac:dyDescent="0.2"/>
    <row r="1446" ht="12" x14ac:dyDescent="0.2"/>
    <row r="1447" ht="12" x14ac:dyDescent="0.2"/>
    <row r="1448" ht="12" x14ac:dyDescent="0.2"/>
    <row r="1449" ht="12" x14ac:dyDescent="0.2"/>
    <row r="1450" ht="12" x14ac:dyDescent="0.2"/>
    <row r="1451" ht="12" x14ac:dyDescent="0.2"/>
    <row r="1452" ht="12" x14ac:dyDescent="0.2"/>
    <row r="1453" ht="12" x14ac:dyDescent="0.2"/>
    <row r="1454" ht="12" x14ac:dyDescent="0.2"/>
    <row r="1455" ht="12" x14ac:dyDescent="0.2"/>
    <row r="1456" ht="12" x14ac:dyDescent="0.2"/>
    <row r="1457" ht="12" x14ac:dyDescent="0.2"/>
    <row r="1458" ht="12" x14ac:dyDescent="0.2"/>
    <row r="1459" ht="12" x14ac:dyDescent="0.2"/>
    <row r="1460" ht="12" x14ac:dyDescent="0.2"/>
    <row r="1461" ht="12" x14ac:dyDescent="0.2"/>
    <row r="1462" ht="12" x14ac:dyDescent="0.2"/>
    <row r="1463" ht="12" x14ac:dyDescent="0.2"/>
    <row r="1464" ht="12" x14ac:dyDescent="0.2"/>
    <row r="1465" ht="12" x14ac:dyDescent="0.2"/>
    <row r="1466" ht="12" x14ac:dyDescent="0.2"/>
    <row r="1467" ht="12" x14ac:dyDescent="0.2"/>
    <row r="1468" ht="12" x14ac:dyDescent="0.2"/>
    <row r="1469" ht="12" x14ac:dyDescent="0.2"/>
    <row r="1470" ht="12" x14ac:dyDescent="0.2"/>
    <row r="1471" ht="12" x14ac:dyDescent="0.2"/>
    <row r="1472" ht="12" x14ac:dyDescent="0.2"/>
    <row r="1473" ht="12" x14ac:dyDescent="0.2"/>
    <row r="1474" ht="12" x14ac:dyDescent="0.2"/>
    <row r="1475" ht="12" x14ac:dyDescent="0.2"/>
    <row r="1476" ht="12" x14ac:dyDescent="0.2"/>
    <row r="1477" ht="12" x14ac:dyDescent="0.2"/>
    <row r="1478" ht="12" x14ac:dyDescent="0.2"/>
    <row r="1479" ht="12" x14ac:dyDescent="0.2"/>
    <row r="1480" ht="12" x14ac:dyDescent="0.2"/>
    <row r="1481" ht="12" x14ac:dyDescent="0.2"/>
    <row r="1482" ht="12" x14ac:dyDescent="0.2"/>
    <row r="1483" ht="12" x14ac:dyDescent="0.2"/>
    <row r="1484" ht="12" x14ac:dyDescent="0.2"/>
    <row r="1485" ht="12" x14ac:dyDescent="0.2"/>
    <row r="1486" ht="12" x14ac:dyDescent="0.2"/>
    <row r="1487" ht="12" x14ac:dyDescent="0.2"/>
    <row r="1488" ht="12" x14ac:dyDescent="0.2"/>
    <row r="1489" ht="12" x14ac:dyDescent="0.2"/>
    <row r="1490" ht="12" x14ac:dyDescent="0.2"/>
    <row r="1491" ht="12" x14ac:dyDescent="0.2"/>
    <row r="1492" ht="12" x14ac:dyDescent="0.2"/>
    <row r="1493" ht="12" x14ac:dyDescent="0.2"/>
    <row r="1494" ht="12" x14ac:dyDescent="0.2"/>
    <row r="1495" ht="12" x14ac:dyDescent="0.2"/>
    <row r="1496" ht="12" x14ac:dyDescent="0.2"/>
    <row r="1497" ht="12" x14ac:dyDescent="0.2"/>
    <row r="1498" ht="12" x14ac:dyDescent="0.2"/>
    <row r="1499" ht="12" x14ac:dyDescent="0.2"/>
    <row r="1500" ht="12" x14ac:dyDescent="0.2"/>
    <row r="1501" ht="12" x14ac:dyDescent="0.2"/>
    <row r="1502" ht="12" x14ac:dyDescent="0.2"/>
    <row r="1503" ht="12" x14ac:dyDescent="0.2"/>
    <row r="1504" ht="12" x14ac:dyDescent="0.2"/>
    <row r="1505" ht="12" x14ac:dyDescent="0.2"/>
    <row r="1506" ht="12" x14ac:dyDescent="0.2"/>
    <row r="1507" ht="12" x14ac:dyDescent="0.2"/>
    <row r="1508" ht="12" x14ac:dyDescent="0.2"/>
    <row r="1509" ht="12" x14ac:dyDescent="0.2"/>
    <row r="1510" ht="12" x14ac:dyDescent="0.2"/>
    <row r="1511" ht="12" x14ac:dyDescent="0.2"/>
    <row r="1512" ht="12" x14ac:dyDescent="0.2"/>
    <row r="1513" ht="12" x14ac:dyDescent="0.2"/>
    <row r="1514" ht="12" x14ac:dyDescent="0.2"/>
    <row r="1515" ht="12" x14ac:dyDescent="0.2"/>
    <row r="1516" ht="12" x14ac:dyDescent="0.2"/>
    <row r="1517" ht="12" x14ac:dyDescent="0.2"/>
    <row r="1518" ht="12" x14ac:dyDescent="0.2"/>
    <row r="1519" ht="12" x14ac:dyDescent="0.2"/>
    <row r="1520" ht="12" x14ac:dyDescent="0.2"/>
    <row r="1521" ht="12" x14ac:dyDescent="0.2"/>
    <row r="1522" ht="12" x14ac:dyDescent="0.2"/>
    <row r="1523" ht="12" x14ac:dyDescent="0.2"/>
    <row r="1524" ht="12" x14ac:dyDescent="0.2"/>
    <row r="1525" ht="12" x14ac:dyDescent="0.2"/>
    <row r="1526" ht="12" x14ac:dyDescent="0.2"/>
    <row r="1527" ht="12" x14ac:dyDescent="0.2"/>
    <row r="1528" ht="12" x14ac:dyDescent="0.2"/>
    <row r="1529" ht="12" x14ac:dyDescent="0.2"/>
    <row r="1530" ht="12" x14ac:dyDescent="0.2"/>
    <row r="1531" ht="12" x14ac:dyDescent="0.2"/>
    <row r="1532" ht="12" x14ac:dyDescent="0.2"/>
    <row r="1533" ht="12" x14ac:dyDescent="0.2"/>
    <row r="1534" ht="12" x14ac:dyDescent="0.2"/>
    <row r="1535" ht="12" x14ac:dyDescent="0.2"/>
    <row r="1536" ht="12" x14ac:dyDescent="0.2"/>
    <row r="1537" ht="12" x14ac:dyDescent="0.2"/>
    <row r="1538" ht="12" x14ac:dyDescent="0.2"/>
    <row r="1539" ht="12" x14ac:dyDescent="0.2"/>
    <row r="1540" ht="12" x14ac:dyDescent="0.2"/>
    <row r="1541" ht="12" x14ac:dyDescent="0.2"/>
    <row r="1542" ht="12" x14ac:dyDescent="0.2"/>
    <row r="1543" ht="12" x14ac:dyDescent="0.2"/>
    <row r="1544" ht="12" x14ac:dyDescent="0.2"/>
    <row r="1545" ht="12" x14ac:dyDescent="0.2"/>
    <row r="1546" ht="12" x14ac:dyDescent="0.2"/>
    <row r="1547" ht="12" x14ac:dyDescent="0.2"/>
    <row r="1548" ht="12" x14ac:dyDescent="0.2"/>
    <row r="1549" ht="12" x14ac:dyDescent="0.2"/>
    <row r="1550" ht="12" x14ac:dyDescent="0.2"/>
    <row r="1551" ht="12" x14ac:dyDescent="0.2"/>
    <row r="1552" ht="12" x14ac:dyDescent="0.2"/>
    <row r="1553" ht="12" x14ac:dyDescent="0.2"/>
    <row r="1554" ht="12" x14ac:dyDescent="0.2"/>
    <row r="1555" ht="12" x14ac:dyDescent="0.2"/>
    <row r="1556" ht="12" x14ac:dyDescent="0.2"/>
    <row r="1557" ht="12" x14ac:dyDescent="0.2"/>
    <row r="1558" ht="12" x14ac:dyDescent="0.2"/>
    <row r="1559" ht="12" x14ac:dyDescent="0.2"/>
    <row r="1560" ht="12" x14ac:dyDescent="0.2"/>
    <row r="1561" ht="12" x14ac:dyDescent="0.2"/>
    <row r="1562" ht="12" x14ac:dyDescent="0.2"/>
    <row r="1563" ht="12" x14ac:dyDescent="0.2"/>
    <row r="1564" ht="12" x14ac:dyDescent="0.2"/>
    <row r="1565" ht="12" x14ac:dyDescent="0.2"/>
    <row r="1566" ht="12" x14ac:dyDescent="0.2"/>
    <row r="1567" ht="12" x14ac:dyDescent="0.2"/>
    <row r="1568" ht="12" x14ac:dyDescent="0.2"/>
    <row r="1569" ht="12" x14ac:dyDescent="0.2"/>
    <row r="1570" ht="12" x14ac:dyDescent="0.2"/>
    <row r="1571" ht="12" x14ac:dyDescent="0.2"/>
    <row r="1572" ht="12" x14ac:dyDescent="0.2"/>
    <row r="1573" ht="12" x14ac:dyDescent="0.2"/>
    <row r="1574" ht="12" x14ac:dyDescent="0.2"/>
    <row r="1575" ht="12" x14ac:dyDescent="0.2"/>
    <row r="1576" ht="12" x14ac:dyDescent="0.2"/>
    <row r="1577" ht="12" x14ac:dyDescent="0.2"/>
    <row r="1578" ht="12" x14ac:dyDescent="0.2"/>
    <row r="1579" ht="12" x14ac:dyDescent="0.2"/>
    <row r="1580" ht="12" x14ac:dyDescent="0.2"/>
    <row r="1581" ht="12" x14ac:dyDescent="0.2"/>
    <row r="1582" ht="12" x14ac:dyDescent="0.2"/>
    <row r="1583" ht="12" x14ac:dyDescent="0.2"/>
    <row r="1584" ht="12" x14ac:dyDescent="0.2"/>
    <row r="1585" ht="12" x14ac:dyDescent="0.2"/>
    <row r="1586" ht="12" x14ac:dyDescent="0.2"/>
    <row r="1587" ht="12" x14ac:dyDescent="0.2"/>
    <row r="1588" ht="12" x14ac:dyDescent="0.2"/>
    <row r="1589" ht="12" x14ac:dyDescent="0.2"/>
    <row r="1590" ht="12" x14ac:dyDescent="0.2"/>
    <row r="1591" ht="12" x14ac:dyDescent="0.2"/>
    <row r="1592" ht="12" x14ac:dyDescent="0.2"/>
    <row r="1593" ht="12" x14ac:dyDescent="0.2"/>
    <row r="1594" ht="12" x14ac:dyDescent="0.2"/>
    <row r="1595" ht="12" x14ac:dyDescent="0.2"/>
    <row r="1596" ht="12" x14ac:dyDescent="0.2"/>
    <row r="1597" ht="12" x14ac:dyDescent="0.2"/>
    <row r="1598" ht="12" x14ac:dyDescent="0.2"/>
    <row r="1599" ht="12" x14ac:dyDescent="0.2"/>
    <row r="1600" ht="12" x14ac:dyDescent="0.2"/>
    <row r="1601" ht="12" x14ac:dyDescent="0.2"/>
    <row r="1602" ht="12" x14ac:dyDescent="0.2"/>
    <row r="1603" ht="12" x14ac:dyDescent="0.2"/>
    <row r="1604" ht="12" x14ac:dyDescent="0.2"/>
    <row r="1605" ht="12" x14ac:dyDescent="0.2"/>
    <row r="1606" ht="12" x14ac:dyDescent="0.2"/>
    <row r="1607" ht="12" x14ac:dyDescent="0.2"/>
    <row r="1608" ht="12" x14ac:dyDescent="0.2"/>
    <row r="1609" ht="12" x14ac:dyDescent="0.2"/>
    <row r="1610" ht="12" x14ac:dyDescent="0.2"/>
    <row r="1611" ht="12" x14ac:dyDescent="0.2"/>
    <row r="1612" ht="12" x14ac:dyDescent="0.2"/>
    <row r="1613" ht="12" x14ac:dyDescent="0.2"/>
    <row r="1614" ht="12" x14ac:dyDescent="0.2"/>
    <row r="1615" ht="12" x14ac:dyDescent="0.2"/>
    <row r="1616" ht="12" x14ac:dyDescent="0.2"/>
    <row r="1617" ht="12" x14ac:dyDescent="0.2"/>
    <row r="1618" ht="12" x14ac:dyDescent="0.2"/>
    <row r="1619" ht="12" x14ac:dyDescent="0.2"/>
    <row r="1620" ht="12" x14ac:dyDescent="0.2"/>
    <row r="1621" ht="12" x14ac:dyDescent="0.2"/>
    <row r="1622" ht="12" x14ac:dyDescent="0.2"/>
    <row r="1623" ht="12" x14ac:dyDescent="0.2"/>
    <row r="1624" ht="12" x14ac:dyDescent="0.2"/>
    <row r="1625" ht="12" x14ac:dyDescent="0.2"/>
    <row r="1626" ht="12" x14ac:dyDescent="0.2"/>
    <row r="1627" ht="12" x14ac:dyDescent="0.2"/>
    <row r="1628" ht="12" x14ac:dyDescent="0.2"/>
    <row r="1629" ht="12" x14ac:dyDescent="0.2"/>
    <row r="1630" ht="12" x14ac:dyDescent="0.2"/>
    <row r="1631" ht="12" x14ac:dyDescent="0.2"/>
    <row r="1632" ht="12" x14ac:dyDescent="0.2"/>
    <row r="1633" ht="12" x14ac:dyDescent="0.2"/>
    <row r="1634" ht="12" x14ac:dyDescent="0.2"/>
    <row r="1635" ht="12" x14ac:dyDescent="0.2"/>
    <row r="1636" ht="12" x14ac:dyDescent="0.2"/>
    <row r="1637" ht="12" x14ac:dyDescent="0.2"/>
    <row r="1638" ht="12" x14ac:dyDescent="0.2"/>
    <row r="1639" ht="12" x14ac:dyDescent="0.2"/>
    <row r="1640" ht="12" x14ac:dyDescent="0.2"/>
    <row r="1641" ht="12" x14ac:dyDescent="0.2"/>
    <row r="1642" ht="12" x14ac:dyDescent="0.2"/>
    <row r="1643" ht="12" x14ac:dyDescent="0.2"/>
    <row r="1644" ht="12" x14ac:dyDescent="0.2"/>
    <row r="1645" ht="12" x14ac:dyDescent="0.2"/>
    <row r="1646" ht="12" x14ac:dyDescent="0.2"/>
    <row r="1647" ht="12" x14ac:dyDescent="0.2"/>
    <row r="1648" ht="12" x14ac:dyDescent="0.2"/>
    <row r="1649" ht="12" x14ac:dyDescent="0.2"/>
    <row r="1650" ht="12" x14ac:dyDescent="0.2"/>
    <row r="1651" ht="12" x14ac:dyDescent="0.2"/>
    <row r="1652" ht="12" x14ac:dyDescent="0.2"/>
    <row r="1653" ht="12" x14ac:dyDescent="0.2"/>
    <row r="1654" ht="12" x14ac:dyDescent="0.2"/>
    <row r="1655" ht="12" x14ac:dyDescent="0.2"/>
    <row r="1656" ht="12" x14ac:dyDescent="0.2"/>
    <row r="1657" ht="12" x14ac:dyDescent="0.2"/>
    <row r="1658" ht="12" x14ac:dyDescent="0.2"/>
    <row r="1659" ht="12" x14ac:dyDescent="0.2"/>
    <row r="1660" ht="12" x14ac:dyDescent="0.2"/>
    <row r="1661" ht="12" x14ac:dyDescent="0.2"/>
    <row r="1662" ht="12" x14ac:dyDescent="0.2"/>
    <row r="1663" ht="12" x14ac:dyDescent="0.2"/>
    <row r="1664" ht="12" x14ac:dyDescent="0.2"/>
    <row r="1665" ht="12" x14ac:dyDescent="0.2"/>
    <row r="1666" ht="12" x14ac:dyDescent="0.2"/>
    <row r="1667" ht="12" x14ac:dyDescent="0.2"/>
    <row r="1668" ht="12" x14ac:dyDescent="0.2"/>
    <row r="1669" ht="12" x14ac:dyDescent="0.2"/>
    <row r="1670" ht="12" x14ac:dyDescent="0.2"/>
    <row r="1671" ht="12" x14ac:dyDescent="0.2"/>
    <row r="1672" ht="12" x14ac:dyDescent="0.2"/>
    <row r="1673" ht="12" x14ac:dyDescent="0.2"/>
    <row r="1674" ht="12" x14ac:dyDescent="0.2"/>
    <row r="1675" ht="12" x14ac:dyDescent="0.2"/>
    <row r="1676" ht="12" x14ac:dyDescent="0.2"/>
    <row r="1677" ht="12" x14ac:dyDescent="0.2"/>
    <row r="1678" ht="12" x14ac:dyDescent="0.2"/>
    <row r="1679" ht="12" x14ac:dyDescent="0.2"/>
    <row r="1680" ht="12" x14ac:dyDescent="0.2"/>
    <row r="1681" ht="12" x14ac:dyDescent="0.2"/>
    <row r="1682" ht="12" x14ac:dyDescent="0.2"/>
    <row r="1683" ht="12" x14ac:dyDescent="0.2"/>
    <row r="1684" ht="12" x14ac:dyDescent="0.2"/>
    <row r="1685" ht="12" x14ac:dyDescent="0.2"/>
    <row r="1686" ht="12" x14ac:dyDescent="0.2"/>
    <row r="1687" ht="12" x14ac:dyDescent="0.2"/>
    <row r="1688" ht="12" x14ac:dyDescent="0.2"/>
    <row r="1689" ht="12" x14ac:dyDescent="0.2"/>
    <row r="1690" ht="12" x14ac:dyDescent="0.2"/>
    <row r="1691" ht="12" x14ac:dyDescent="0.2"/>
    <row r="1692" ht="12" x14ac:dyDescent="0.2"/>
    <row r="1693" ht="12" x14ac:dyDescent="0.2"/>
    <row r="1694" ht="12" x14ac:dyDescent="0.2"/>
    <row r="1695" ht="12" x14ac:dyDescent="0.2"/>
    <row r="1696" ht="12" x14ac:dyDescent="0.2"/>
    <row r="1697" ht="12" x14ac:dyDescent="0.2"/>
    <row r="1698" ht="12" x14ac:dyDescent="0.2"/>
    <row r="1699" ht="12" x14ac:dyDescent="0.2"/>
    <row r="1700" ht="12" x14ac:dyDescent="0.2"/>
    <row r="1701" ht="12" x14ac:dyDescent="0.2"/>
    <row r="1702" ht="12" x14ac:dyDescent="0.2"/>
    <row r="1703" ht="12" x14ac:dyDescent="0.2"/>
    <row r="1704" ht="12" x14ac:dyDescent="0.2"/>
    <row r="1705" ht="12" x14ac:dyDescent="0.2"/>
    <row r="1706" ht="12" x14ac:dyDescent="0.2"/>
    <row r="1707" ht="12" x14ac:dyDescent="0.2"/>
    <row r="1708" ht="12" x14ac:dyDescent="0.2"/>
    <row r="1709" ht="12" x14ac:dyDescent="0.2"/>
    <row r="1710" ht="12" x14ac:dyDescent="0.2"/>
    <row r="1711" ht="12" x14ac:dyDescent="0.2"/>
    <row r="1712" ht="12" x14ac:dyDescent="0.2"/>
    <row r="1713" ht="12" x14ac:dyDescent="0.2"/>
    <row r="1714" ht="12" x14ac:dyDescent="0.2"/>
    <row r="1715" ht="12" x14ac:dyDescent="0.2"/>
    <row r="1716" ht="12" x14ac:dyDescent="0.2"/>
    <row r="1717" ht="12" x14ac:dyDescent="0.2"/>
    <row r="1718" ht="12" x14ac:dyDescent="0.2"/>
    <row r="1719" ht="12" x14ac:dyDescent="0.2"/>
    <row r="1720" ht="12" x14ac:dyDescent="0.2"/>
    <row r="1721" ht="12" x14ac:dyDescent="0.2"/>
    <row r="1722" ht="12" x14ac:dyDescent="0.2"/>
    <row r="1723" ht="12" x14ac:dyDescent="0.2"/>
    <row r="1724" ht="12" x14ac:dyDescent="0.2"/>
    <row r="1725" ht="12" x14ac:dyDescent="0.2"/>
    <row r="1726" ht="12" x14ac:dyDescent="0.2"/>
    <row r="1727" ht="12" x14ac:dyDescent="0.2"/>
    <row r="1728" ht="12" x14ac:dyDescent="0.2"/>
    <row r="1729" ht="12" x14ac:dyDescent="0.2"/>
    <row r="1730" ht="12" x14ac:dyDescent="0.2"/>
    <row r="1731" ht="12" x14ac:dyDescent="0.2"/>
    <row r="1732" ht="12" x14ac:dyDescent="0.2"/>
    <row r="1733" ht="12" x14ac:dyDescent="0.2"/>
    <row r="1734" ht="12" x14ac:dyDescent="0.2"/>
    <row r="1735" ht="12" x14ac:dyDescent="0.2"/>
    <row r="1736" ht="12" x14ac:dyDescent="0.2"/>
    <row r="1737" ht="12" x14ac:dyDescent="0.2"/>
    <row r="1738" ht="12" x14ac:dyDescent="0.2"/>
    <row r="1739" ht="12" x14ac:dyDescent="0.2"/>
    <row r="1740" ht="12" x14ac:dyDescent="0.2"/>
    <row r="1741" ht="12" x14ac:dyDescent="0.2"/>
    <row r="1742" ht="12" x14ac:dyDescent="0.2"/>
    <row r="1743" ht="12" x14ac:dyDescent="0.2"/>
    <row r="1744" ht="12" x14ac:dyDescent="0.2"/>
    <row r="1745" ht="12" x14ac:dyDescent="0.2"/>
    <row r="1746" ht="12" x14ac:dyDescent="0.2"/>
    <row r="1747" ht="12" x14ac:dyDescent="0.2"/>
    <row r="1748" ht="12" x14ac:dyDescent="0.2"/>
    <row r="1749" ht="12" x14ac:dyDescent="0.2"/>
    <row r="1750" ht="12" x14ac:dyDescent="0.2"/>
    <row r="1751" ht="12" x14ac:dyDescent="0.2"/>
    <row r="1752" ht="12" x14ac:dyDescent="0.2"/>
    <row r="1753" ht="12" x14ac:dyDescent="0.2"/>
    <row r="1754" ht="12" x14ac:dyDescent="0.2"/>
    <row r="1755" ht="12" x14ac:dyDescent="0.2"/>
    <row r="1756" ht="12" x14ac:dyDescent="0.2"/>
    <row r="1757" ht="12" x14ac:dyDescent="0.2"/>
    <row r="1758" ht="12" x14ac:dyDescent="0.2"/>
    <row r="1759" ht="12" x14ac:dyDescent="0.2"/>
    <row r="1760" ht="12" x14ac:dyDescent="0.2"/>
    <row r="1761" ht="12" x14ac:dyDescent="0.2"/>
    <row r="1762" ht="12" x14ac:dyDescent="0.2"/>
    <row r="1763" ht="12" x14ac:dyDescent="0.2"/>
    <row r="1764" ht="12" x14ac:dyDescent="0.2"/>
    <row r="1765" ht="12" x14ac:dyDescent="0.2"/>
    <row r="1766" ht="12" x14ac:dyDescent="0.2"/>
    <row r="1767" ht="12" x14ac:dyDescent="0.2"/>
    <row r="1768" ht="12" x14ac:dyDescent="0.2"/>
    <row r="1769" ht="12" x14ac:dyDescent="0.2"/>
    <row r="1770" ht="12" x14ac:dyDescent="0.2"/>
    <row r="1771" ht="12" x14ac:dyDescent="0.2"/>
    <row r="1772" ht="12" x14ac:dyDescent="0.2"/>
    <row r="1773" ht="12" x14ac:dyDescent="0.2"/>
    <row r="1774" ht="12" x14ac:dyDescent="0.2"/>
    <row r="1775" ht="12" x14ac:dyDescent="0.2"/>
    <row r="1776" ht="12" x14ac:dyDescent="0.2"/>
    <row r="1777" ht="12" x14ac:dyDescent="0.2"/>
    <row r="1778" ht="12" x14ac:dyDescent="0.2"/>
    <row r="1779" ht="12" x14ac:dyDescent="0.2"/>
    <row r="1780" ht="12" x14ac:dyDescent="0.2"/>
    <row r="1781" ht="12" x14ac:dyDescent="0.2"/>
    <row r="1782" ht="12" x14ac:dyDescent="0.2"/>
    <row r="1783" ht="12" x14ac:dyDescent="0.2"/>
    <row r="1784" ht="12" x14ac:dyDescent="0.2"/>
    <row r="1785" ht="12" x14ac:dyDescent="0.2"/>
    <row r="1786" ht="12" x14ac:dyDescent="0.2"/>
    <row r="1787" ht="12" x14ac:dyDescent="0.2"/>
    <row r="1788" ht="12" x14ac:dyDescent="0.2"/>
    <row r="1789" ht="12" x14ac:dyDescent="0.2"/>
    <row r="1790" ht="12" x14ac:dyDescent="0.2"/>
    <row r="1791" ht="12" x14ac:dyDescent="0.2"/>
    <row r="1792" ht="12" x14ac:dyDescent="0.2"/>
    <row r="1793" ht="12" x14ac:dyDescent="0.2"/>
    <row r="1794" ht="12" x14ac:dyDescent="0.2"/>
    <row r="1795" ht="12" x14ac:dyDescent="0.2"/>
    <row r="1796" ht="12" x14ac:dyDescent="0.2"/>
    <row r="1797" ht="12" x14ac:dyDescent="0.2"/>
    <row r="1798" ht="12" x14ac:dyDescent="0.2"/>
    <row r="1799" ht="12" x14ac:dyDescent="0.2"/>
    <row r="1800" ht="12" x14ac:dyDescent="0.2"/>
    <row r="1801" ht="12" x14ac:dyDescent="0.2"/>
    <row r="1802" ht="12" x14ac:dyDescent="0.2"/>
    <row r="1803" ht="12" x14ac:dyDescent="0.2"/>
    <row r="1804" ht="12" x14ac:dyDescent="0.2"/>
    <row r="1805" ht="12" x14ac:dyDescent="0.2"/>
    <row r="1806" ht="12" x14ac:dyDescent="0.2"/>
    <row r="1807" ht="12" x14ac:dyDescent="0.2"/>
    <row r="1808" ht="12" x14ac:dyDescent="0.2"/>
    <row r="1809" ht="12" x14ac:dyDescent="0.2"/>
    <row r="1810" ht="12" x14ac:dyDescent="0.2"/>
    <row r="1811" ht="12" x14ac:dyDescent="0.2"/>
    <row r="1812" ht="12" x14ac:dyDescent="0.2"/>
    <row r="1813" ht="12" x14ac:dyDescent="0.2"/>
    <row r="1814" ht="12" x14ac:dyDescent="0.2"/>
    <row r="1815" ht="12" x14ac:dyDescent="0.2"/>
    <row r="1816" ht="12" x14ac:dyDescent="0.2"/>
    <row r="1817" ht="12" x14ac:dyDescent="0.2"/>
    <row r="1818" ht="12" x14ac:dyDescent="0.2"/>
    <row r="1819" ht="12" x14ac:dyDescent="0.2"/>
    <row r="1820" ht="12" x14ac:dyDescent="0.2"/>
    <row r="1821" ht="12" x14ac:dyDescent="0.2"/>
    <row r="1822" ht="12" x14ac:dyDescent="0.2"/>
    <row r="1823" ht="12" x14ac:dyDescent="0.2"/>
    <row r="1824" ht="12" x14ac:dyDescent="0.2"/>
    <row r="1825" ht="12" x14ac:dyDescent="0.2"/>
    <row r="1826" ht="12" x14ac:dyDescent="0.2"/>
    <row r="1827" ht="12" x14ac:dyDescent="0.2"/>
    <row r="1828" ht="12" x14ac:dyDescent="0.2"/>
    <row r="1829" ht="12" x14ac:dyDescent="0.2"/>
    <row r="1830" ht="12" x14ac:dyDescent="0.2"/>
    <row r="1831" ht="12" x14ac:dyDescent="0.2"/>
    <row r="1832" ht="12" x14ac:dyDescent="0.2"/>
    <row r="1833" ht="12" x14ac:dyDescent="0.2"/>
    <row r="1834" ht="12" x14ac:dyDescent="0.2"/>
    <row r="1835" ht="12" x14ac:dyDescent="0.2"/>
    <row r="1836" ht="12" x14ac:dyDescent="0.2"/>
    <row r="1837" ht="12" x14ac:dyDescent="0.2"/>
    <row r="1838" ht="12" x14ac:dyDescent="0.2"/>
    <row r="1839" ht="12" x14ac:dyDescent="0.2"/>
    <row r="1840" ht="12" x14ac:dyDescent="0.2"/>
    <row r="1841" ht="12" x14ac:dyDescent="0.2"/>
    <row r="1842" ht="12" x14ac:dyDescent="0.2"/>
    <row r="1843" ht="12" x14ac:dyDescent="0.2"/>
    <row r="1844" ht="12" x14ac:dyDescent="0.2"/>
    <row r="1845" ht="12" x14ac:dyDescent="0.2"/>
    <row r="1846" ht="12" x14ac:dyDescent="0.2"/>
    <row r="1847" ht="12" x14ac:dyDescent="0.2"/>
    <row r="1848" ht="12" x14ac:dyDescent="0.2"/>
    <row r="1849" ht="12" x14ac:dyDescent="0.2"/>
    <row r="1850" ht="12" x14ac:dyDescent="0.2"/>
    <row r="1851" ht="12" x14ac:dyDescent="0.2"/>
    <row r="1852" ht="12" x14ac:dyDescent="0.2"/>
    <row r="1853" ht="12" x14ac:dyDescent="0.2"/>
    <row r="1854" ht="12" x14ac:dyDescent="0.2"/>
    <row r="1855" ht="12" x14ac:dyDescent="0.2"/>
    <row r="1856" ht="12" x14ac:dyDescent="0.2"/>
    <row r="1857" ht="12" x14ac:dyDescent="0.2"/>
    <row r="1858" ht="12" x14ac:dyDescent="0.2"/>
    <row r="1859" ht="12" x14ac:dyDescent="0.2"/>
    <row r="1860" ht="12" x14ac:dyDescent="0.2"/>
    <row r="1861" ht="12" x14ac:dyDescent="0.2"/>
    <row r="1862" ht="12" x14ac:dyDescent="0.2"/>
    <row r="1863" ht="12" x14ac:dyDescent="0.2"/>
    <row r="1864" ht="12" x14ac:dyDescent="0.2"/>
    <row r="1865" ht="12" x14ac:dyDescent="0.2"/>
    <row r="1866" ht="12" x14ac:dyDescent="0.2"/>
    <row r="1867" ht="12" x14ac:dyDescent="0.2"/>
    <row r="1868" ht="12" x14ac:dyDescent="0.2"/>
    <row r="1869" ht="12" x14ac:dyDescent="0.2"/>
    <row r="1870" ht="12" x14ac:dyDescent="0.2"/>
    <row r="1871" ht="12" x14ac:dyDescent="0.2"/>
    <row r="1872" ht="12" x14ac:dyDescent="0.2"/>
    <row r="1873" ht="12" x14ac:dyDescent="0.2"/>
    <row r="1874" ht="12" x14ac:dyDescent="0.2"/>
    <row r="1875" ht="12" x14ac:dyDescent="0.2"/>
    <row r="1876" ht="12" x14ac:dyDescent="0.2"/>
    <row r="1877" ht="12" x14ac:dyDescent="0.2"/>
    <row r="1878" ht="12" x14ac:dyDescent="0.2"/>
    <row r="1879" ht="12" x14ac:dyDescent="0.2"/>
    <row r="1880" ht="12" x14ac:dyDescent="0.2"/>
    <row r="1881" ht="12" x14ac:dyDescent="0.2"/>
    <row r="1882" ht="12" x14ac:dyDescent="0.2"/>
    <row r="1883" ht="12" x14ac:dyDescent="0.2"/>
    <row r="1884" ht="12" x14ac:dyDescent="0.2"/>
    <row r="1885" ht="12" x14ac:dyDescent="0.2"/>
    <row r="1886" ht="12" x14ac:dyDescent="0.2"/>
    <row r="1887" ht="12" x14ac:dyDescent="0.2"/>
    <row r="1888" ht="12" x14ac:dyDescent="0.2"/>
    <row r="1889" ht="12" x14ac:dyDescent="0.2"/>
    <row r="1890" ht="12" x14ac:dyDescent="0.2"/>
    <row r="1891" ht="12" x14ac:dyDescent="0.2"/>
    <row r="1892" ht="12" x14ac:dyDescent="0.2"/>
    <row r="1893" ht="12" x14ac:dyDescent="0.2"/>
    <row r="1894" ht="12" x14ac:dyDescent="0.2"/>
    <row r="1895" ht="12" x14ac:dyDescent="0.2"/>
    <row r="1896" ht="12" x14ac:dyDescent="0.2"/>
    <row r="1897" ht="12" x14ac:dyDescent="0.2"/>
    <row r="1898" ht="12" x14ac:dyDescent="0.2"/>
    <row r="1899" ht="12" x14ac:dyDescent="0.2"/>
    <row r="1900" ht="12" x14ac:dyDescent="0.2"/>
    <row r="1901" ht="12" x14ac:dyDescent="0.2"/>
    <row r="1902" ht="12" x14ac:dyDescent="0.2"/>
    <row r="1903" ht="12" x14ac:dyDescent="0.2"/>
    <row r="1904" ht="12" x14ac:dyDescent="0.2"/>
    <row r="1905" ht="12" x14ac:dyDescent="0.2"/>
    <row r="1906" ht="12" x14ac:dyDescent="0.2"/>
    <row r="1907" ht="12" x14ac:dyDescent="0.2"/>
    <row r="1908" ht="12" x14ac:dyDescent="0.2"/>
    <row r="1909" ht="12" x14ac:dyDescent="0.2"/>
    <row r="1910" ht="12" x14ac:dyDescent="0.2"/>
    <row r="1911" ht="12" x14ac:dyDescent="0.2"/>
    <row r="1912" ht="12" x14ac:dyDescent="0.2"/>
    <row r="1913" ht="12" x14ac:dyDescent="0.2"/>
    <row r="1914" ht="12" x14ac:dyDescent="0.2"/>
    <row r="1915" ht="12" x14ac:dyDescent="0.2"/>
    <row r="1916" ht="12" x14ac:dyDescent="0.2"/>
    <row r="1917" ht="12" x14ac:dyDescent="0.2"/>
    <row r="1918" ht="12" x14ac:dyDescent="0.2"/>
    <row r="1919" ht="12" x14ac:dyDescent="0.2"/>
    <row r="1920" ht="12" x14ac:dyDescent="0.2"/>
    <row r="1921" ht="12" x14ac:dyDescent="0.2"/>
    <row r="1922" ht="12" x14ac:dyDescent="0.2"/>
    <row r="1923" ht="12" x14ac:dyDescent="0.2"/>
    <row r="1924" ht="12" x14ac:dyDescent="0.2"/>
    <row r="1925" ht="12" x14ac:dyDescent="0.2"/>
    <row r="1926" ht="12" x14ac:dyDescent="0.2"/>
    <row r="1927" ht="12" x14ac:dyDescent="0.2"/>
    <row r="1928" ht="12" x14ac:dyDescent="0.2"/>
    <row r="1929" ht="12" x14ac:dyDescent="0.2"/>
    <row r="1930" ht="12" x14ac:dyDescent="0.2"/>
    <row r="1931" ht="12" x14ac:dyDescent="0.2"/>
    <row r="1932" ht="12" x14ac:dyDescent="0.2"/>
    <row r="1933" ht="12" x14ac:dyDescent="0.2"/>
    <row r="1934" ht="12" x14ac:dyDescent="0.2"/>
    <row r="1935" ht="12" x14ac:dyDescent="0.2"/>
    <row r="1936" ht="12" x14ac:dyDescent="0.2"/>
    <row r="1937" ht="12" x14ac:dyDescent="0.2"/>
    <row r="1938" ht="12" x14ac:dyDescent="0.2"/>
    <row r="1939" ht="12" x14ac:dyDescent="0.2"/>
    <row r="1940" ht="12" x14ac:dyDescent="0.2"/>
    <row r="1941" ht="12" x14ac:dyDescent="0.2"/>
    <row r="1942" ht="12" x14ac:dyDescent="0.2"/>
    <row r="1943" ht="12" x14ac:dyDescent="0.2"/>
    <row r="1944" ht="12" x14ac:dyDescent="0.2"/>
    <row r="1945" ht="12" x14ac:dyDescent="0.2"/>
    <row r="1946" ht="12" x14ac:dyDescent="0.2"/>
    <row r="1947" ht="12" x14ac:dyDescent="0.2"/>
    <row r="1948" ht="12" x14ac:dyDescent="0.2"/>
    <row r="1949" ht="12" x14ac:dyDescent="0.2"/>
    <row r="1950" ht="12" x14ac:dyDescent="0.2"/>
    <row r="1951" ht="12" x14ac:dyDescent="0.2"/>
    <row r="1952" ht="12" x14ac:dyDescent="0.2"/>
    <row r="1953" ht="12" x14ac:dyDescent="0.2"/>
    <row r="1954" ht="12" x14ac:dyDescent="0.2"/>
    <row r="1955" ht="12" x14ac:dyDescent="0.2"/>
    <row r="1956" ht="12" x14ac:dyDescent="0.2"/>
    <row r="1957" ht="12" x14ac:dyDescent="0.2"/>
    <row r="1958" ht="12" x14ac:dyDescent="0.2"/>
    <row r="1959" ht="12" x14ac:dyDescent="0.2"/>
    <row r="1960" ht="12" x14ac:dyDescent="0.2"/>
    <row r="1961" ht="12" x14ac:dyDescent="0.2"/>
    <row r="1962" ht="12" x14ac:dyDescent="0.2"/>
    <row r="1963" ht="12" x14ac:dyDescent="0.2"/>
    <row r="1964" ht="12" x14ac:dyDescent="0.2"/>
    <row r="1965" ht="12" x14ac:dyDescent="0.2"/>
    <row r="1966" ht="12" x14ac:dyDescent="0.2"/>
    <row r="1967" ht="12" x14ac:dyDescent="0.2"/>
    <row r="1968" ht="12" x14ac:dyDescent="0.2"/>
    <row r="1969" ht="12" x14ac:dyDescent="0.2"/>
    <row r="1970" ht="12" x14ac:dyDescent="0.2"/>
    <row r="1971" ht="12" x14ac:dyDescent="0.2"/>
    <row r="1972" ht="12" x14ac:dyDescent="0.2"/>
    <row r="1973" ht="12" x14ac:dyDescent="0.2"/>
    <row r="1974" ht="12" x14ac:dyDescent="0.2"/>
    <row r="1975" ht="12" x14ac:dyDescent="0.2"/>
    <row r="1976" ht="12" x14ac:dyDescent="0.2"/>
    <row r="1977" ht="12" x14ac:dyDescent="0.2"/>
    <row r="1978" ht="12" x14ac:dyDescent="0.2"/>
    <row r="1979" ht="12" x14ac:dyDescent="0.2"/>
    <row r="1980" ht="12" x14ac:dyDescent="0.2"/>
    <row r="1981" ht="12" x14ac:dyDescent="0.2"/>
    <row r="1982" ht="12" x14ac:dyDescent="0.2"/>
    <row r="1983" ht="12" x14ac:dyDescent="0.2"/>
    <row r="1984" ht="12" x14ac:dyDescent="0.2"/>
    <row r="1985" ht="12" x14ac:dyDescent="0.2"/>
    <row r="1986" ht="12" x14ac:dyDescent="0.2"/>
    <row r="1987" ht="12" x14ac:dyDescent="0.2"/>
    <row r="1988" ht="12" x14ac:dyDescent="0.2"/>
    <row r="1989" ht="12" x14ac:dyDescent="0.2"/>
    <row r="1990" ht="12" x14ac:dyDescent="0.2"/>
    <row r="1991" ht="12" x14ac:dyDescent="0.2"/>
    <row r="1992" ht="12" x14ac:dyDescent="0.2"/>
    <row r="1993" ht="12" x14ac:dyDescent="0.2"/>
    <row r="1994" ht="12" x14ac:dyDescent="0.2"/>
    <row r="1995" ht="12" x14ac:dyDescent="0.2"/>
    <row r="1996" ht="12" x14ac:dyDescent="0.2"/>
    <row r="1997" ht="12" x14ac:dyDescent="0.2"/>
    <row r="1998" ht="12" x14ac:dyDescent="0.2"/>
    <row r="1999" ht="12" x14ac:dyDescent="0.2"/>
    <row r="2000" ht="12" x14ac:dyDescent="0.2"/>
    <row r="2001" ht="12" x14ac:dyDescent="0.2"/>
    <row r="2002" ht="12" x14ac:dyDescent="0.2"/>
    <row r="2003" ht="12" x14ac:dyDescent="0.2"/>
    <row r="2004" ht="12" x14ac:dyDescent="0.2"/>
    <row r="2005" ht="12" x14ac:dyDescent="0.2"/>
    <row r="2006" ht="12" x14ac:dyDescent="0.2"/>
    <row r="2007" ht="12" x14ac:dyDescent="0.2"/>
    <row r="2008" ht="12" x14ac:dyDescent="0.2"/>
    <row r="2009" ht="12" x14ac:dyDescent="0.2"/>
    <row r="2010" ht="12" x14ac:dyDescent="0.2"/>
    <row r="2011" ht="12" x14ac:dyDescent="0.2"/>
    <row r="2012" ht="12" x14ac:dyDescent="0.2"/>
    <row r="2013" ht="12" x14ac:dyDescent="0.2"/>
    <row r="2014" ht="12" x14ac:dyDescent="0.2"/>
    <row r="2015" ht="12" x14ac:dyDescent="0.2"/>
    <row r="2016" ht="12" x14ac:dyDescent="0.2"/>
    <row r="2017" ht="12" x14ac:dyDescent="0.2"/>
    <row r="2018" ht="12" x14ac:dyDescent="0.2"/>
    <row r="2019" ht="12" x14ac:dyDescent="0.2"/>
    <row r="2020" ht="12" x14ac:dyDescent="0.2"/>
    <row r="2021" ht="12" x14ac:dyDescent="0.2"/>
    <row r="2022" ht="12" x14ac:dyDescent="0.2"/>
    <row r="2023" ht="12" x14ac:dyDescent="0.2"/>
    <row r="2024" ht="12" x14ac:dyDescent="0.2"/>
    <row r="2025" ht="12" x14ac:dyDescent="0.2"/>
    <row r="2026" ht="12" x14ac:dyDescent="0.2"/>
    <row r="2027" ht="12" x14ac:dyDescent="0.2"/>
    <row r="2028" ht="12" x14ac:dyDescent="0.2"/>
    <row r="2029" ht="12" x14ac:dyDescent="0.2"/>
    <row r="2030" ht="12" x14ac:dyDescent="0.2"/>
    <row r="2031" ht="12" x14ac:dyDescent="0.2"/>
    <row r="2032" ht="12" x14ac:dyDescent="0.2"/>
    <row r="2033" ht="12" x14ac:dyDescent="0.2"/>
    <row r="2034" ht="12" x14ac:dyDescent="0.2"/>
    <row r="2035" ht="12" x14ac:dyDescent="0.2"/>
    <row r="2036" ht="12" x14ac:dyDescent="0.2"/>
    <row r="2037" ht="12" x14ac:dyDescent="0.2"/>
    <row r="2038" ht="12" x14ac:dyDescent="0.2"/>
    <row r="2039" ht="12" x14ac:dyDescent="0.2"/>
    <row r="2040" ht="12" x14ac:dyDescent="0.2"/>
    <row r="2041" ht="12" x14ac:dyDescent="0.2"/>
    <row r="2042" ht="12" x14ac:dyDescent="0.2"/>
    <row r="2043" ht="12" x14ac:dyDescent="0.2"/>
    <row r="2044" ht="12" x14ac:dyDescent="0.2"/>
    <row r="2045" ht="12" x14ac:dyDescent="0.2"/>
    <row r="2046" ht="12" x14ac:dyDescent="0.2"/>
    <row r="2047" ht="12" x14ac:dyDescent="0.2"/>
    <row r="2048" ht="12" x14ac:dyDescent="0.2"/>
    <row r="2049" ht="12" x14ac:dyDescent="0.2"/>
    <row r="2050" ht="12" x14ac:dyDescent="0.2"/>
    <row r="2051" ht="12" x14ac:dyDescent="0.2"/>
    <row r="2052" ht="12" x14ac:dyDescent="0.2"/>
    <row r="2053" ht="12" x14ac:dyDescent="0.2"/>
    <row r="2054" ht="12" x14ac:dyDescent="0.2"/>
    <row r="2055" ht="12" x14ac:dyDescent="0.2"/>
    <row r="2056" ht="12" x14ac:dyDescent="0.2"/>
    <row r="2057" ht="12" x14ac:dyDescent="0.2"/>
    <row r="2058" ht="12" x14ac:dyDescent="0.2"/>
    <row r="2059" ht="12" x14ac:dyDescent="0.2"/>
    <row r="2060" ht="12" x14ac:dyDescent="0.2"/>
    <row r="2061" ht="12" x14ac:dyDescent="0.2"/>
    <row r="2062" ht="12" x14ac:dyDescent="0.2"/>
    <row r="2063" ht="12" x14ac:dyDescent="0.2"/>
    <row r="2064" ht="12" x14ac:dyDescent="0.2"/>
    <row r="2065" ht="12" x14ac:dyDescent="0.2"/>
    <row r="2066" ht="12" x14ac:dyDescent="0.2"/>
    <row r="2067" ht="12" x14ac:dyDescent="0.2"/>
    <row r="2068" ht="12" x14ac:dyDescent="0.2"/>
    <row r="2069" ht="12" x14ac:dyDescent="0.2"/>
    <row r="2070" ht="12" x14ac:dyDescent="0.2"/>
    <row r="2071" ht="12" x14ac:dyDescent="0.2"/>
    <row r="2072" ht="12" x14ac:dyDescent="0.2"/>
    <row r="2073" ht="12" x14ac:dyDescent="0.2"/>
    <row r="2074" ht="12" x14ac:dyDescent="0.2"/>
    <row r="2075" ht="12" x14ac:dyDescent="0.2"/>
    <row r="2076" ht="12" x14ac:dyDescent="0.2"/>
    <row r="2077" ht="12" x14ac:dyDescent="0.2"/>
    <row r="2078" ht="12" x14ac:dyDescent="0.2"/>
    <row r="2079" ht="12" x14ac:dyDescent="0.2"/>
    <row r="2080" ht="12" x14ac:dyDescent="0.2"/>
    <row r="2081" ht="12" x14ac:dyDescent="0.2"/>
    <row r="2082" ht="12" x14ac:dyDescent="0.2"/>
    <row r="2083" ht="12" x14ac:dyDescent="0.2"/>
    <row r="2084" ht="12" x14ac:dyDescent="0.2"/>
    <row r="2085" ht="12" x14ac:dyDescent="0.2"/>
    <row r="2086" ht="12" x14ac:dyDescent="0.2"/>
    <row r="2087" ht="12" x14ac:dyDescent="0.2"/>
    <row r="2088" ht="12" x14ac:dyDescent="0.2"/>
    <row r="2089" ht="12" x14ac:dyDescent="0.2"/>
    <row r="2090" ht="12" x14ac:dyDescent="0.2"/>
    <row r="2091" ht="12" x14ac:dyDescent="0.2"/>
    <row r="2092" ht="12" x14ac:dyDescent="0.2"/>
    <row r="2093" ht="12" x14ac:dyDescent="0.2"/>
    <row r="2094" ht="12" x14ac:dyDescent="0.2"/>
    <row r="2095" ht="12" x14ac:dyDescent="0.2"/>
    <row r="2096" ht="12" x14ac:dyDescent="0.2"/>
    <row r="2097" ht="12" x14ac:dyDescent="0.2"/>
    <row r="2098" ht="12" x14ac:dyDescent="0.2"/>
    <row r="2099" ht="12" x14ac:dyDescent="0.2"/>
    <row r="2100" ht="12" x14ac:dyDescent="0.2"/>
    <row r="2101" ht="12" x14ac:dyDescent="0.2"/>
    <row r="2102" ht="12" x14ac:dyDescent="0.2"/>
    <row r="2103" ht="12" x14ac:dyDescent="0.2"/>
    <row r="2104" ht="12" x14ac:dyDescent="0.2"/>
    <row r="2105" ht="12" x14ac:dyDescent="0.2"/>
    <row r="2106" ht="12" x14ac:dyDescent="0.2"/>
    <row r="2107" ht="12" x14ac:dyDescent="0.2"/>
    <row r="2108" ht="12" x14ac:dyDescent="0.2"/>
    <row r="2109" ht="12" x14ac:dyDescent="0.2"/>
    <row r="2110" ht="12" x14ac:dyDescent="0.2"/>
    <row r="2111" ht="12" x14ac:dyDescent="0.2"/>
    <row r="2112" ht="12" x14ac:dyDescent="0.2"/>
    <row r="2113" ht="12" x14ac:dyDescent="0.2"/>
    <row r="2114" ht="12" x14ac:dyDescent="0.2"/>
    <row r="2115" ht="12" x14ac:dyDescent="0.2"/>
    <row r="2116" ht="12" x14ac:dyDescent="0.2"/>
    <row r="2117" ht="12" x14ac:dyDescent="0.2"/>
    <row r="2118" ht="12" x14ac:dyDescent="0.2"/>
    <row r="2119" ht="12" x14ac:dyDescent="0.2"/>
    <row r="2120" ht="12" x14ac:dyDescent="0.2"/>
    <row r="2121" ht="12" x14ac:dyDescent="0.2"/>
    <row r="2122" ht="12" x14ac:dyDescent="0.2"/>
    <row r="2123" ht="12" x14ac:dyDescent="0.2"/>
    <row r="2124" ht="12" x14ac:dyDescent="0.2"/>
    <row r="2125" ht="12" x14ac:dyDescent="0.2"/>
    <row r="2126" ht="12" x14ac:dyDescent="0.2"/>
    <row r="2127" ht="12" x14ac:dyDescent="0.2"/>
    <row r="2128" ht="12" x14ac:dyDescent="0.2"/>
    <row r="2129" ht="12" x14ac:dyDescent="0.2"/>
    <row r="2130" ht="12" x14ac:dyDescent="0.2"/>
    <row r="2131" ht="12" x14ac:dyDescent="0.2"/>
    <row r="2132" ht="12" x14ac:dyDescent="0.2"/>
    <row r="2133" ht="12" x14ac:dyDescent="0.2"/>
    <row r="2134" ht="12" x14ac:dyDescent="0.2"/>
    <row r="2135" ht="12" x14ac:dyDescent="0.2"/>
    <row r="2136" ht="12" x14ac:dyDescent="0.2"/>
    <row r="2137" ht="12" x14ac:dyDescent="0.2"/>
    <row r="2138" ht="12" x14ac:dyDescent="0.2"/>
    <row r="2139" ht="12" x14ac:dyDescent="0.2"/>
    <row r="2140" ht="12" x14ac:dyDescent="0.2"/>
    <row r="2141" ht="12" x14ac:dyDescent="0.2"/>
    <row r="2142" ht="12" x14ac:dyDescent="0.2"/>
    <row r="2143" ht="12" x14ac:dyDescent="0.2"/>
    <row r="2144" ht="12" x14ac:dyDescent="0.2"/>
    <row r="2145" ht="12" x14ac:dyDescent="0.2"/>
    <row r="2146" ht="12" x14ac:dyDescent="0.2"/>
    <row r="2147" ht="12" x14ac:dyDescent="0.2"/>
    <row r="2148" ht="12" x14ac:dyDescent="0.2"/>
    <row r="2149" ht="12" x14ac:dyDescent="0.2"/>
    <row r="2150" ht="12" x14ac:dyDescent="0.2"/>
    <row r="2151" ht="12" x14ac:dyDescent="0.2"/>
    <row r="2152" ht="12" x14ac:dyDescent="0.2"/>
    <row r="2153" ht="12" x14ac:dyDescent="0.2"/>
    <row r="2154" ht="12" x14ac:dyDescent="0.2"/>
    <row r="2155" ht="12" x14ac:dyDescent="0.2"/>
    <row r="2156" ht="12" x14ac:dyDescent="0.2"/>
    <row r="2157" ht="12" x14ac:dyDescent="0.2"/>
    <row r="2158" ht="12" x14ac:dyDescent="0.2"/>
    <row r="2159" ht="12" x14ac:dyDescent="0.2"/>
    <row r="2160" ht="12" x14ac:dyDescent="0.2"/>
    <row r="2161" ht="12" x14ac:dyDescent="0.2"/>
    <row r="2162" ht="12" x14ac:dyDescent="0.2"/>
    <row r="2163" ht="12" x14ac:dyDescent="0.2"/>
    <row r="2164" ht="12" x14ac:dyDescent="0.2"/>
    <row r="2165" ht="12" x14ac:dyDescent="0.2"/>
    <row r="2166" ht="12" x14ac:dyDescent="0.2"/>
    <row r="2167" ht="12" x14ac:dyDescent="0.2"/>
    <row r="2168" ht="12" x14ac:dyDescent="0.2"/>
    <row r="2169" ht="12" x14ac:dyDescent="0.2"/>
    <row r="2170" ht="12" x14ac:dyDescent="0.2"/>
    <row r="2171" ht="12" x14ac:dyDescent="0.2"/>
    <row r="2172" ht="12" x14ac:dyDescent="0.2"/>
    <row r="2173" ht="12" x14ac:dyDescent="0.2"/>
    <row r="2174" ht="12" x14ac:dyDescent="0.2"/>
    <row r="2175" ht="12" x14ac:dyDescent="0.2"/>
    <row r="2176" ht="12" x14ac:dyDescent="0.2"/>
    <row r="2177" ht="12" x14ac:dyDescent="0.2"/>
    <row r="2178" ht="12" x14ac:dyDescent="0.2"/>
    <row r="2179" ht="12" x14ac:dyDescent="0.2"/>
    <row r="2180" ht="12" x14ac:dyDescent="0.2"/>
    <row r="2181" ht="12" x14ac:dyDescent="0.2"/>
    <row r="2182" ht="12" x14ac:dyDescent="0.2"/>
    <row r="2183" ht="12" x14ac:dyDescent="0.2"/>
    <row r="2184" ht="12" x14ac:dyDescent="0.2"/>
    <row r="2185" ht="12" x14ac:dyDescent="0.2"/>
    <row r="2186" ht="12" x14ac:dyDescent="0.2"/>
    <row r="2187" ht="12" x14ac:dyDescent="0.2"/>
    <row r="2188" ht="12" x14ac:dyDescent="0.2"/>
    <row r="2189" ht="12" x14ac:dyDescent="0.2"/>
    <row r="2190" ht="12" x14ac:dyDescent="0.2"/>
    <row r="2191" ht="12" x14ac:dyDescent="0.2"/>
    <row r="2192" ht="12" x14ac:dyDescent="0.2"/>
    <row r="2193" ht="12" x14ac:dyDescent="0.2"/>
    <row r="2194" ht="12" x14ac:dyDescent="0.2"/>
    <row r="2195" ht="12" x14ac:dyDescent="0.2"/>
    <row r="2196" ht="12" x14ac:dyDescent="0.2"/>
    <row r="2197" ht="12" x14ac:dyDescent="0.2"/>
    <row r="2198" ht="12" x14ac:dyDescent="0.2"/>
    <row r="2199" ht="12" x14ac:dyDescent="0.2"/>
    <row r="2200" ht="12" x14ac:dyDescent="0.2"/>
    <row r="2201" ht="12" x14ac:dyDescent="0.2"/>
    <row r="2202" ht="12" x14ac:dyDescent="0.2"/>
    <row r="2203" ht="12" x14ac:dyDescent="0.2"/>
    <row r="2204" ht="12" x14ac:dyDescent="0.2"/>
    <row r="2205" ht="12" x14ac:dyDescent="0.2"/>
    <row r="2206" ht="12" x14ac:dyDescent="0.2"/>
    <row r="2207" ht="12" x14ac:dyDescent="0.2"/>
    <row r="2208" ht="12" x14ac:dyDescent="0.2"/>
    <row r="2209" ht="12" x14ac:dyDescent="0.2"/>
    <row r="2210" ht="12" x14ac:dyDescent="0.2"/>
    <row r="2211" ht="12" x14ac:dyDescent="0.2"/>
    <row r="2212" ht="12" x14ac:dyDescent="0.2"/>
    <row r="2213" ht="12" x14ac:dyDescent="0.2"/>
    <row r="2214" ht="12" x14ac:dyDescent="0.2"/>
    <row r="2215" ht="12" x14ac:dyDescent="0.2"/>
    <row r="2216" ht="12" x14ac:dyDescent="0.2"/>
    <row r="2217" ht="12" x14ac:dyDescent="0.2"/>
    <row r="2218" ht="12" x14ac:dyDescent="0.2"/>
    <row r="2219" ht="12" x14ac:dyDescent="0.2"/>
    <row r="2220" ht="12" x14ac:dyDescent="0.2"/>
    <row r="2221" ht="12" x14ac:dyDescent="0.2"/>
    <row r="2222" ht="12" x14ac:dyDescent="0.2"/>
    <row r="2223" ht="12" x14ac:dyDescent="0.2"/>
    <row r="2224" ht="12" x14ac:dyDescent="0.2"/>
    <row r="2225" ht="12" x14ac:dyDescent="0.2"/>
    <row r="2226" ht="12" x14ac:dyDescent="0.2"/>
    <row r="2227" ht="12" x14ac:dyDescent="0.2"/>
    <row r="2228" ht="12" x14ac:dyDescent="0.2"/>
    <row r="2229" ht="12" x14ac:dyDescent="0.2"/>
    <row r="2230" ht="12" x14ac:dyDescent="0.2"/>
    <row r="2231" ht="12" x14ac:dyDescent="0.2"/>
    <row r="2232" ht="12" x14ac:dyDescent="0.2"/>
    <row r="2233" ht="12" x14ac:dyDescent="0.2"/>
    <row r="2234" ht="12" x14ac:dyDescent="0.2"/>
    <row r="2235" ht="12" x14ac:dyDescent="0.2"/>
    <row r="2236" ht="12" x14ac:dyDescent="0.2"/>
    <row r="2237" ht="12" x14ac:dyDescent="0.2"/>
    <row r="2238" ht="12" x14ac:dyDescent="0.2"/>
    <row r="2239" ht="12" x14ac:dyDescent="0.2"/>
    <row r="2240" ht="12" x14ac:dyDescent="0.2"/>
    <row r="2241" ht="12" x14ac:dyDescent="0.2"/>
    <row r="2242" ht="12" x14ac:dyDescent="0.2"/>
    <row r="2243" ht="12" x14ac:dyDescent="0.2"/>
    <row r="2244" ht="12" x14ac:dyDescent="0.2"/>
    <row r="2245" ht="12" x14ac:dyDescent="0.2"/>
    <row r="2246" ht="12" x14ac:dyDescent="0.2"/>
    <row r="2247" ht="12" x14ac:dyDescent="0.2"/>
    <row r="2248" ht="12" x14ac:dyDescent="0.2"/>
    <row r="2249" ht="12" x14ac:dyDescent="0.2"/>
    <row r="2250" ht="12" x14ac:dyDescent="0.2"/>
    <row r="2251" ht="12" x14ac:dyDescent="0.2"/>
    <row r="2252" ht="12" x14ac:dyDescent="0.2"/>
    <row r="2253" ht="12" x14ac:dyDescent="0.2"/>
    <row r="2254" ht="12" x14ac:dyDescent="0.2"/>
    <row r="2255" ht="12" x14ac:dyDescent="0.2"/>
    <row r="2256" ht="12" x14ac:dyDescent="0.2"/>
    <row r="2257" ht="12" x14ac:dyDescent="0.2"/>
    <row r="2258" ht="12" x14ac:dyDescent="0.2"/>
    <row r="2259" ht="12" x14ac:dyDescent="0.2"/>
    <row r="2260" ht="12" x14ac:dyDescent="0.2"/>
    <row r="2261" ht="12" x14ac:dyDescent="0.2"/>
    <row r="2262" ht="12" x14ac:dyDescent="0.2"/>
    <row r="2263" ht="12" x14ac:dyDescent="0.2"/>
    <row r="2264" ht="12" x14ac:dyDescent="0.2"/>
    <row r="2265" ht="12" x14ac:dyDescent="0.2"/>
    <row r="2266" ht="12" x14ac:dyDescent="0.2"/>
    <row r="2267" ht="12" x14ac:dyDescent="0.2"/>
    <row r="2268" ht="12" x14ac:dyDescent="0.2"/>
    <row r="2269" ht="12" x14ac:dyDescent="0.2"/>
    <row r="2270" ht="12" x14ac:dyDescent="0.2"/>
    <row r="2271" ht="12" x14ac:dyDescent="0.2"/>
    <row r="2272" ht="12" x14ac:dyDescent="0.2"/>
    <row r="2273" ht="12" x14ac:dyDescent="0.2"/>
    <row r="2274" ht="12" x14ac:dyDescent="0.2"/>
    <row r="2275" ht="12" x14ac:dyDescent="0.2"/>
    <row r="2276" ht="12" x14ac:dyDescent="0.2"/>
    <row r="2277" ht="12" x14ac:dyDescent="0.2"/>
    <row r="2278" ht="12" x14ac:dyDescent="0.2"/>
    <row r="2279" ht="12" x14ac:dyDescent="0.2"/>
    <row r="2280" ht="12" x14ac:dyDescent="0.2"/>
    <row r="2281" ht="12" x14ac:dyDescent="0.2"/>
    <row r="2282" ht="12" x14ac:dyDescent="0.2"/>
    <row r="2283" ht="12" x14ac:dyDescent="0.2"/>
    <row r="2284" ht="12" x14ac:dyDescent="0.2"/>
    <row r="2285" ht="12" x14ac:dyDescent="0.2"/>
    <row r="2286" ht="12" x14ac:dyDescent="0.2"/>
    <row r="2287" ht="12" x14ac:dyDescent="0.2"/>
    <row r="2288" ht="12" x14ac:dyDescent="0.2"/>
    <row r="2289" ht="12" x14ac:dyDescent="0.2"/>
    <row r="2290" ht="12" x14ac:dyDescent="0.2"/>
    <row r="2291" ht="12" x14ac:dyDescent="0.2"/>
    <row r="2292" ht="12" x14ac:dyDescent="0.2"/>
    <row r="2293" ht="12" x14ac:dyDescent="0.2"/>
    <row r="2294" ht="12" x14ac:dyDescent="0.2"/>
    <row r="2295" ht="12" x14ac:dyDescent="0.2"/>
    <row r="2296" ht="12" x14ac:dyDescent="0.2"/>
    <row r="2297" ht="12" x14ac:dyDescent="0.2"/>
    <row r="2298" ht="12" x14ac:dyDescent="0.2"/>
    <row r="2299" ht="12" x14ac:dyDescent="0.2"/>
    <row r="2300" ht="12" x14ac:dyDescent="0.2"/>
    <row r="2301" ht="12" x14ac:dyDescent="0.2"/>
    <row r="2302" ht="12" x14ac:dyDescent="0.2"/>
    <row r="2303" ht="12" x14ac:dyDescent="0.2"/>
    <row r="2304" ht="12" x14ac:dyDescent="0.2"/>
    <row r="2305" ht="12" x14ac:dyDescent="0.2"/>
    <row r="2306" ht="12" x14ac:dyDescent="0.2"/>
    <row r="2307" ht="12" x14ac:dyDescent="0.2"/>
    <row r="2308" ht="12" x14ac:dyDescent="0.2"/>
    <row r="2309" ht="12" x14ac:dyDescent="0.2"/>
    <row r="2310" ht="12" x14ac:dyDescent="0.2"/>
    <row r="2311" ht="12" x14ac:dyDescent="0.2"/>
    <row r="2312" ht="12" x14ac:dyDescent="0.2"/>
    <row r="2313" ht="12" x14ac:dyDescent="0.2"/>
    <row r="2314" ht="12" x14ac:dyDescent="0.2"/>
    <row r="2315" ht="12" x14ac:dyDescent="0.2"/>
    <row r="2316" ht="12" x14ac:dyDescent="0.2"/>
    <row r="2317" ht="12" x14ac:dyDescent="0.2"/>
    <row r="2318" ht="12" x14ac:dyDescent="0.2"/>
    <row r="2319" ht="12" x14ac:dyDescent="0.2"/>
    <row r="2320" ht="12" x14ac:dyDescent="0.2"/>
    <row r="2321" ht="12" x14ac:dyDescent="0.2"/>
    <row r="2322" ht="12" x14ac:dyDescent="0.2"/>
    <row r="2323" ht="12" x14ac:dyDescent="0.2"/>
    <row r="2324" ht="12" x14ac:dyDescent="0.2"/>
    <row r="2325" ht="12" x14ac:dyDescent="0.2"/>
    <row r="2326" ht="12" x14ac:dyDescent="0.2"/>
    <row r="2327" ht="12" x14ac:dyDescent="0.2"/>
    <row r="2328" ht="12" x14ac:dyDescent="0.2"/>
    <row r="2329" ht="12" x14ac:dyDescent="0.2"/>
    <row r="2330" ht="12" x14ac:dyDescent="0.2"/>
    <row r="2331" ht="12" x14ac:dyDescent="0.2"/>
    <row r="2332" ht="12" x14ac:dyDescent="0.2"/>
    <row r="2333" ht="12" x14ac:dyDescent="0.2"/>
    <row r="2334" ht="12" x14ac:dyDescent="0.2"/>
    <row r="2335" ht="12" x14ac:dyDescent="0.2"/>
    <row r="2336" ht="12" x14ac:dyDescent="0.2"/>
    <row r="2337" ht="12" x14ac:dyDescent="0.2"/>
    <row r="2338" ht="12" x14ac:dyDescent="0.2"/>
    <row r="2339" ht="12" x14ac:dyDescent="0.2"/>
    <row r="2340" ht="12" x14ac:dyDescent="0.2"/>
    <row r="2341" ht="12" x14ac:dyDescent="0.2"/>
    <row r="2342" ht="12" x14ac:dyDescent="0.2"/>
    <row r="2343" ht="12" x14ac:dyDescent="0.2"/>
    <row r="2344" ht="12" x14ac:dyDescent="0.2"/>
    <row r="2345" ht="12" x14ac:dyDescent="0.2"/>
    <row r="2346" ht="12" x14ac:dyDescent="0.2"/>
    <row r="2347" ht="12" x14ac:dyDescent="0.2"/>
    <row r="2348" ht="12" x14ac:dyDescent="0.2"/>
    <row r="2349" ht="12" x14ac:dyDescent="0.2"/>
    <row r="2350" ht="12" x14ac:dyDescent="0.2"/>
    <row r="2351" ht="12" x14ac:dyDescent="0.2"/>
    <row r="2352" ht="12" x14ac:dyDescent="0.2"/>
    <row r="2353" ht="12" x14ac:dyDescent="0.2"/>
    <row r="2354" ht="12" x14ac:dyDescent="0.2"/>
    <row r="2355" ht="12" x14ac:dyDescent="0.2"/>
    <row r="2356" ht="12" x14ac:dyDescent="0.2"/>
    <row r="2357" ht="12" x14ac:dyDescent="0.2"/>
    <row r="2358" ht="12" x14ac:dyDescent="0.2"/>
    <row r="2359" ht="12" x14ac:dyDescent="0.2"/>
    <row r="2360" ht="12" x14ac:dyDescent="0.2"/>
    <row r="2361" ht="12" x14ac:dyDescent="0.2"/>
    <row r="2362" ht="12" x14ac:dyDescent="0.2"/>
    <row r="2363" ht="12" x14ac:dyDescent="0.2"/>
    <row r="2364" ht="12" x14ac:dyDescent="0.2"/>
    <row r="2365" ht="12" x14ac:dyDescent="0.2"/>
    <row r="2366" ht="12" x14ac:dyDescent="0.2"/>
    <row r="2367" ht="12" x14ac:dyDescent="0.2"/>
    <row r="2368" ht="12" x14ac:dyDescent="0.2"/>
    <row r="2369" ht="12" x14ac:dyDescent="0.2"/>
    <row r="2370" ht="12" x14ac:dyDescent="0.2"/>
    <row r="2371" ht="12" x14ac:dyDescent="0.2"/>
    <row r="2372" ht="12" x14ac:dyDescent="0.2"/>
    <row r="2373" ht="12" x14ac:dyDescent="0.2"/>
    <row r="2374" ht="12" x14ac:dyDescent="0.2"/>
    <row r="2375" ht="12" x14ac:dyDescent="0.2"/>
    <row r="2376" ht="12" x14ac:dyDescent="0.2"/>
    <row r="2377" ht="12" x14ac:dyDescent="0.2"/>
    <row r="2378" ht="12" x14ac:dyDescent="0.2"/>
    <row r="2379" ht="12" x14ac:dyDescent="0.2"/>
    <row r="2380" ht="12" x14ac:dyDescent="0.2"/>
    <row r="2381" ht="12" x14ac:dyDescent="0.2"/>
    <row r="2382" ht="12" x14ac:dyDescent="0.2"/>
    <row r="2383" ht="12" x14ac:dyDescent="0.2"/>
    <row r="2384" ht="12" x14ac:dyDescent="0.2"/>
    <row r="2385" ht="12" x14ac:dyDescent="0.2"/>
    <row r="2386" ht="12" x14ac:dyDescent="0.2"/>
    <row r="2387" ht="12" x14ac:dyDescent="0.2"/>
    <row r="2388" ht="12" x14ac:dyDescent="0.2"/>
    <row r="2389" ht="12" x14ac:dyDescent="0.2"/>
    <row r="2390" ht="12" x14ac:dyDescent="0.2"/>
    <row r="2391" ht="12" x14ac:dyDescent="0.2"/>
    <row r="2392" ht="12" x14ac:dyDescent="0.2"/>
    <row r="2393" ht="12" x14ac:dyDescent="0.2"/>
    <row r="2394" ht="12" x14ac:dyDescent="0.2"/>
    <row r="2395" ht="12" x14ac:dyDescent="0.2"/>
    <row r="2396" ht="12" x14ac:dyDescent="0.2"/>
    <row r="2397" ht="12" x14ac:dyDescent="0.2"/>
    <row r="2398" ht="12" x14ac:dyDescent="0.2"/>
    <row r="2399" ht="12" x14ac:dyDescent="0.2"/>
    <row r="2400" ht="12" x14ac:dyDescent="0.2"/>
    <row r="2401" ht="12" x14ac:dyDescent="0.2"/>
    <row r="2402" ht="12" x14ac:dyDescent="0.2"/>
    <row r="2403" ht="12" x14ac:dyDescent="0.2"/>
    <row r="2404" ht="12" x14ac:dyDescent="0.2"/>
    <row r="2405" ht="12" x14ac:dyDescent="0.2"/>
    <row r="2406" ht="12" x14ac:dyDescent="0.2"/>
    <row r="2407" ht="12" x14ac:dyDescent="0.2"/>
    <row r="2408" ht="12" x14ac:dyDescent="0.2"/>
    <row r="2409" ht="12" x14ac:dyDescent="0.2"/>
    <row r="2410" ht="12" x14ac:dyDescent="0.2"/>
    <row r="2411" ht="12" x14ac:dyDescent="0.2"/>
    <row r="2412" ht="12" x14ac:dyDescent="0.2"/>
    <row r="2413" ht="12" x14ac:dyDescent="0.2"/>
    <row r="2414" ht="12" x14ac:dyDescent="0.2"/>
    <row r="2415" ht="12" x14ac:dyDescent="0.2"/>
    <row r="2416" ht="12" x14ac:dyDescent="0.2"/>
    <row r="2417" ht="12" x14ac:dyDescent="0.2"/>
    <row r="2418" ht="12" x14ac:dyDescent="0.2"/>
    <row r="2419" ht="12" x14ac:dyDescent="0.2"/>
    <row r="2420" ht="12" x14ac:dyDescent="0.2"/>
    <row r="2421" ht="12" x14ac:dyDescent="0.2"/>
    <row r="2422" ht="12" x14ac:dyDescent="0.2"/>
    <row r="2423" ht="12" x14ac:dyDescent="0.2"/>
    <row r="2424" ht="12" x14ac:dyDescent="0.2"/>
    <row r="2425" ht="12" x14ac:dyDescent="0.2"/>
    <row r="2426" ht="12" x14ac:dyDescent="0.2"/>
    <row r="2427" ht="12" x14ac:dyDescent="0.2"/>
    <row r="2428" ht="12" x14ac:dyDescent="0.2"/>
    <row r="2429" ht="12" x14ac:dyDescent="0.2"/>
    <row r="2430" ht="12" x14ac:dyDescent="0.2"/>
    <row r="2431" ht="12" x14ac:dyDescent="0.2"/>
    <row r="2432" ht="12" x14ac:dyDescent="0.2"/>
    <row r="2433" ht="12" x14ac:dyDescent="0.2"/>
    <row r="2434" ht="12" x14ac:dyDescent="0.2"/>
    <row r="2435" ht="12" x14ac:dyDescent="0.2"/>
    <row r="2436" ht="12" x14ac:dyDescent="0.2"/>
    <row r="2437" ht="12" x14ac:dyDescent="0.2"/>
    <row r="2438" ht="12" x14ac:dyDescent="0.2"/>
    <row r="2439" ht="12" x14ac:dyDescent="0.2"/>
    <row r="2440" ht="12" x14ac:dyDescent="0.2"/>
    <row r="2441" ht="12" x14ac:dyDescent="0.2"/>
    <row r="2442" ht="12" x14ac:dyDescent="0.2"/>
    <row r="2443" ht="12" x14ac:dyDescent="0.2"/>
    <row r="2444" ht="12" x14ac:dyDescent="0.2"/>
    <row r="2445" ht="12" x14ac:dyDescent="0.2"/>
    <row r="2446" ht="12" x14ac:dyDescent="0.2"/>
    <row r="2447" ht="12" x14ac:dyDescent="0.2"/>
    <row r="2448" ht="12" x14ac:dyDescent="0.2"/>
    <row r="2449" ht="12" x14ac:dyDescent="0.2"/>
    <row r="2450" ht="12" x14ac:dyDescent="0.2"/>
    <row r="2451" ht="12" x14ac:dyDescent="0.2"/>
    <row r="2452" ht="12" x14ac:dyDescent="0.2"/>
    <row r="2453" ht="12" x14ac:dyDescent="0.2"/>
    <row r="2454" ht="12" x14ac:dyDescent="0.2"/>
    <row r="2455" ht="12" x14ac:dyDescent="0.2"/>
    <row r="2456" ht="12" x14ac:dyDescent="0.2"/>
    <row r="2457" ht="12" x14ac:dyDescent="0.2"/>
    <row r="2458" ht="12" x14ac:dyDescent="0.2"/>
    <row r="2459" ht="12" x14ac:dyDescent="0.2"/>
    <row r="2460" ht="12" x14ac:dyDescent="0.2"/>
    <row r="2461" ht="12" x14ac:dyDescent="0.2"/>
    <row r="2462" ht="12" x14ac:dyDescent="0.2"/>
    <row r="2463" ht="12" x14ac:dyDescent="0.2"/>
    <row r="2464" ht="12" x14ac:dyDescent="0.2"/>
    <row r="2465" ht="12" x14ac:dyDescent="0.2"/>
    <row r="2466" ht="12" x14ac:dyDescent="0.2"/>
    <row r="2467" ht="12" x14ac:dyDescent="0.2"/>
    <row r="2468" ht="12" x14ac:dyDescent="0.2"/>
    <row r="2469" ht="12" x14ac:dyDescent="0.2"/>
    <row r="2470" ht="12" x14ac:dyDescent="0.2"/>
    <row r="2471" ht="12" x14ac:dyDescent="0.2"/>
    <row r="2472" ht="12" x14ac:dyDescent="0.2"/>
    <row r="2473" ht="12" x14ac:dyDescent="0.2"/>
    <row r="2474" ht="12" x14ac:dyDescent="0.2"/>
    <row r="2475" ht="12" x14ac:dyDescent="0.2"/>
    <row r="2476" ht="12" x14ac:dyDescent="0.2"/>
    <row r="2477" ht="12" x14ac:dyDescent="0.2"/>
    <row r="2478" ht="12" x14ac:dyDescent="0.2"/>
    <row r="2479" ht="12" x14ac:dyDescent="0.2"/>
    <row r="2480" ht="12" x14ac:dyDescent="0.2"/>
    <row r="2481" ht="12" x14ac:dyDescent="0.2"/>
    <row r="2482" ht="12" x14ac:dyDescent="0.2"/>
    <row r="2483" ht="12" x14ac:dyDescent="0.2"/>
    <row r="2484" ht="12" x14ac:dyDescent="0.2"/>
    <row r="2485" ht="12" x14ac:dyDescent="0.2"/>
    <row r="2486" ht="12" x14ac:dyDescent="0.2"/>
    <row r="2487" ht="12" x14ac:dyDescent="0.2"/>
    <row r="2488" ht="12" x14ac:dyDescent="0.2"/>
    <row r="2489" ht="12" x14ac:dyDescent="0.2"/>
    <row r="2490" ht="12" x14ac:dyDescent="0.2"/>
    <row r="2491" ht="12" x14ac:dyDescent="0.2"/>
    <row r="2492" ht="12" x14ac:dyDescent="0.2"/>
    <row r="2493" ht="12" x14ac:dyDescent="0.2"/>
    <row r="2494" ht="12" x14ac:dyDescent="0.2"/>
    <row r="2495" ht="12" x14ac:dyDescent="0.2"/>
    <row r="2496" ht="12" x14ac:dyDescent="0.2"/>
    <row r="2497" ht="12" x14ac:dyDescent="0.2"/>
    <row r="2498" ht="12" x14ac:dyDescent="0.2"/>
    <row r="2499" ht="12" x14ac:dyDescent="0.2"/>
    <row r="2500" ht="12" x14ac:dyDescent="0.2"/>
    <row r="2501" ht="12" x14ac:dyDescent="0.2"/>
    <row r="2502" ht="12" x14ac:dyDescent="0.2"/>
    <row r="2503" ht="12" x14ac:dyDescent="0.2"/>
    <row r="2504" ht="12" x14ac:dyDescent="0.2"/>
    <row r="2505" ht="12" x14ac:dyDescent="0.2"/>
    <row r="2506" ht="12" x14ac:dyDescent="0.2"/>
    <row r="2507" ht="12" x14ac:dyDescent="0.2"/>
    <row r="2508" ht="12" x14ac:dyDescent="0.2"/>
    <row r="2509" ht="12" x14ac:dyDescent="0.2"/>
    <row r="2510" ht="12" x14ac:dyDescent="0.2"/>
    <row r="2511" ht="12" x14ac:dyDescent="0.2"/>
    <row r="2512" ht="12" x14ac:dyDescent="0.2"/>
    <row r="2513" ht="12" x14ac:dyDescent="0.2"/>
    <row r="2514" ht="12" x14ac:dyDescent="0.2"/>
    <row r="2515" ht="12" x14ac:dyDescent="0.2"/>
    <row r="2516" ht="12" x14ac:dyDescent="0.2"/>
    <row r="2517" ht="12" x14ac:dyDescent="0.2"/>
    <row r="2518" ht="12" x14ac:dyDescent="0.2"/>
    <row r="2519" ht="12" x14ac:dyDescent="0.2"/>
    <row r="2520" ht="12" x14ac:dyDescent="0.2"/>
    <row r="2521" ht="12" x14ac:dyDescent="0.2"/>
    <row r="2522" ht="12" x14ac:dyDescent="0.2"/>
    <row r="2523" ht="12" x14ac:dyDescent="0.2"/>
    <row r="2524" ht="12" x14ac:dyDescent="0.2"/>
    <row r="2525" ht="12" x14ac:dyDescent="0.2"/>
    <row r="2526" ht="12" x14ac:dyDescent="0.2"/>
    <row r="2527" ht="12" x14ac:dyDescent="0.2"/>
    <row r="2528" ht="12" x14ac:dyDescent="0.2"/>
    <row r="2529" ht="12" x14ac:dyDescent="0.2"/>
    <row r="2530" ht="12" x14ac:dyDescent="0.2"/>
    <row r="2531" ht="12" x14ac:dyDescent="0.2"/>
    <row r="2532" ht="12" x14ac:dyDescent="0.2"/>
    <row r="2533" ht="12" x14ac:dyDescent="0.2"/>
    <row r="2534" ht="12" x14ac:dyDescent="0.2"/>
    <row r="2535" ht="12" x14ac:dyDescent="0.2"/>
    <row r="2536" ht="12" x14ac:dyDescent="0.2"/>
    <row r="2537" ht="12" x14ac:dyDescent="0.2"/>
    <row r="2538" ht="12" x14ac:dyDescent="0.2"/>
    <row r="2539" ht="12" x14ac:dyDescent="0.2"/>
    <row r="2540" ht="12" x14ac:dyDescent="0.2"/>
    <row r="2541" ht="12" x14ac:dyDescent="0.2"/>
    <row r="2542" ht="12" x14ac:dyDescent="0.2"/>
    <row r="2543" ht="12" x14ac:dyDescent="0.2"/>
    <row r="2544" ht="12" x14ac:dyDescent="0.2"/>
    <row r="2545" ht="12" x14ac:dyDescent="0.2"/>
    <row r="2546" ht="12" x14ac:dyDescent="0.2"/>
    <row r="2547" ht="12" x14ac:dyDescent="0.2"/>
    <row r="2548" ht="12" x14ac:dyDescent="0.2"/>
    <row r="2549" ht="12" x14ac:dyDescent="0.2"/>
    <row r="2550" ht="12" x14ac:dyDescent="0.2"/>
    <row r="2551" ht="12" x14ac:dyDescent="0.2"/>
    <row r="2552" ht="12" x14ac:dyDescent="0.2"/>
    <row r="2553" ht="12" x14ac:dyDescent="0.2"/>
    <row r="2554" ht="12" x14ac:dyDescent="0.2"/>
    <row r="2555" ht="12" x14ac:dyDescent="0.2"/>
    <row r="2556" ht="12" x14ac:dyDescent="0.2"/>
    <row r="2557" ht="12" x14ac:dyDescent="0.2"/>
    <row r="2558" ht="12" x14ac:dyDescent="0.2"/>
    <row r="2559" ht="12" x14ac:dyDescent="0.2"/>
    <row r="2560" ht="12" x14ac:dyDescent="0.2"/>
    <row r="2561" ht="12" x14ac:dyDescent="0.2"/>
    <row r="2562" ht="12" x14ac:dyDescent="0.2"/>
    <row r="2563" ht="12" x14ac:dyDescent="0.2"/>
    <row r="2564" ht="12" x14ac:dyDescent="0.2"/>
    <row r="2565" ht="12" x14ac:dyDescent="0.2"/>
    <row r="2566" ht="12" x14ac:dyDescent="0.2"/>
    <row r="2567" ht="12" x14ac:dyDescent="0.2"/>
    <row r="2568" ht="12" x14ac:dyDescent="0.2"/>
    <row r="2569" ht="12" x14ac:dyDescent="0.2"/>
    <row r="2570" ht="12" x14ac:dyDescent="0.2"/>
    <row r="2571" ht="12" x14ac:dyDescent="0.2"/>
    <row r="2572" ht="12" x14ac:dyDescent="0.2"/>
    <row r="2573" ht="12" x14ac:dyDescent="0.2"/>
    <row r="2574" ht="12" x14ac:dyDescent="0.2"/>
    <row r="2575" ht="12" x14ac:dyDescent="0.2"/>
    <row r="2576" ht="12" x14ac:dyDescent="0.2"/>
    <row r="2577" ht="12" x14ac:dyDescent="0.2"/>
    <row r="2578" ht="12" x14ac:dyDescent="0.2"/>
    <row r="2579" ht="12" x14ac:dyDescent="0.2"/>
    <row r="2580" ht="12" x14ac:dyDescent="0.2"/>
    <row r="2581" ht="12" x14ac:dyDescent="0.2"/>
    <row r="2582" ht="12" x14ac:dyDescent="0.2"/>
    <row r="2583" ht="12" x14ac:dyDescent="0.2"/>
    <row r="2584" ht="12" x14ac:dyDescent="0.2"/>
    <row r="2585" ht="12" x14ac:dyDescent="0.2"/>
    <row r="2586" ht="12" x14ac:dyDescent="0.2"/>
    <row r="2587" ht="12" x14ac:dyDescent="0.2"/>
    <row r="2588" ht="12" x14ac:dyDescent="0.2"/>
    <row r="2589" ht="12" x14ac:dyDescent="0.2"/>
    <row r="2590" ht="12" x14ac:dyDescent="0.2"/>
    <row r="2591" ht="12" x14ac:dyDescent="0.2"/>
    <row r="2592" ht="12" x14ac:dyDescent="0.2"/>
    <row r="2593" ht="12" x14ac:dyDescent="0.2"/>
    <row r="2594" ht="12" x14ac:dyDescent="0.2"/>
    <row r="2595" ht="12" x14ac:dyDescent="0.2"/>
    <row r="2596" ht="12" x14ac:dyDescent="0.2"/>
    <row r="2597" ht="12" x14ac:dyDescent="0.2"/>
    <row r="2598" ht="12" x14ac:dyDescent="0.2"/>
    <row r="2599" ht="12" x14ac:dyDescent="0.2"/>
    <row r="2600" ht="12" x14ac:dyDescent="0.2"/>
    <row r="2601" ht="12" x14ac:dyDescent="0.2"/>
    <row r="2602" ht="12" x14ac:dyDescent="0.2"/>
    <row r="2603" ht="12" x14ac:dyDescent="0.2"/>
    <row r="2604" ht="12" x14ac:dyDescent="0.2"/>
    <row r="2605" ht="12" x14ac:dyDescent="0.2"/>
    <row r="2606" ht="12" x14ac:dyDescent="0.2"/>
    <row r="2607" ht="12" x14ac:dyDescent="0.2"/>
    <row r="2608" ht="12" x14ac:dyDescent="0.2"/>
    <row r="2609" ht="12" x14ac:dyDescent="0.2"/>
    <row r="2610" ht="12" x14ac:dyDescent="0.2"/>
    <row r="2611" ht="12" x14ac:dyDescent="0.2"/>
    <row r="2612" ht="12" x14ac:dyDescent="0.2"/>
    <row r="2613" ht="12" x14ac:dyDescent="0.2"/>
    <row r="2614" ht="12" x14ac:dyDescent="0.2"/>
    <row r="2615" ht="12" x14ac:dyDescent="0.2"/>
    <row r="2616" ht="12" x14ac:dyDescent="0.2"/>
    <row r="2617" ht="12" x14ac:dyDescent="0.2"/>
    <row r="2618" ht="12" x14ac:dyDescent="0.2"/>
    <row r="2619" ht="12" x14ac:dyDescent="0.2"/>
    <row r="2620" ht="12" x14ac:dyDescent="0.2"/>
    <row r="2621" ht="12" x14ac:dyDescent="0.2"/>
    <row r="2622" ht="12" x14ac:dyDescent="0.2"/>
    <row r="2623" ht="12" x14ac:dyDescent="0.2"/>
    <row r="2624" ht="12" x14ac:dyDescent="0.2"/>
    <row r="2625" ht="12" x14ac:dyDescent="0.2"/>
    <row r="2626" ht="12" x14ac:dyDescent="0.2"/>
    <row r="2627" ht="12" x14ac:dyDescent="0.2"/>
    <row r="2628" ht="12" x14ac:dyDescent="0.2"/>
    <row r="2629" ht="12" x14ac:dyDescent="0.2"/>
    <row r="2630" ht="12" x14ac:dyDescent="0.2"/>
    <row r="2631" ht="12" x14ac:dyDescent="0.2"/>
    <row r="2632" ht="12" x14ac:dyDescent="0.2"/>
    <row r="2633" ht="12" x14ac:dyDescent="0.2"/>
    <row r="2634" ht="12" x14ac:dyDescent="0.2"/>
    <row r="2635" ht="12" x14ac:dyDescent="0.2"/>
    <row r="2636" ht="12" x14ac:dyDescent="0.2"/>
    <row r="2637" ht="12" x14ac:dyDescent="0.2"/>
    <row r="2638" ht="12" x14ac:dyDescent="0.2"/>
    <row r="2639" ht="12" x14ac:dyDescent="0.2"/>
    <row r="2640" ht="12" x14ac:dyDescent="0.2"/>
    <row r="2641" ht="12" x14ac:dyDescent="0.2"/>
    <row r="2642" ht="12" x14ac:dyDescent="0.2"/>
    <row r="2643" ht="12" x14ac:dyDescent="0.2"/>
    <row r="2644" ht="12" x14ac:dyDescent="0.2"/>
    <row r="2645" ht="12" x14ac:dyDescent="0.2"/>
    <row r="2646" ht="12" x14ac:dyDescent="0.2"/>
    <row r="2647" ht="12" x14ac:dyDescent="0.2"/>
    <row r="2648" ht="12" x14ac:dyDescent="0.2"/>
    <row r="2649" ht="12" x14ac:dyDescent="0.2"/>
    <row r="2650" ht="12" x14ac:dyDescent="0.2"/>
    <row r="2651" ht="12" x14ac:dyDescent="0.2"/>
    <row r="2652" ht="12" x14ac:dyDescent="0.2"/>
    <row r="2653" ht="12" x14ac:dyDescent="0.2"/>
    <row r="2654" ht="12" x14ac:dyDescent="0.2"/>
    <row r="2655" ht="12" x14ac:dyDescent="0.2"/>
    <row r="2656" ht="12" x14ac:dyDescent="0.2"/>
    <row r="2657" ht="12" x14ac:dyDescent="0.2"/>
    <row r="2658" ht="12" x14ac:dyDescent="0.2"/>
    <row r="2659" ht="12" x14ac:dyDescent="0.2"/>
    <row r="2660" ht="12" x14ac:dyDescent="0.2"/>
    <row r="2661" ht="12" x14ac:dyDescent="0.2"/>
    <row r="2662" ht="12" x14ac:dyDescent="0.2"/>
    <row r="2663" ht="12" x14ac:dyDescent="0.2"/>
    <row r="2664" ht="12" x14ac:dyDescent="0.2"/>
    <row r="2665" ht="12" x14ac:dyDescent="0.2"/>
    <row r="2666" ht="12" x14ac:dyDescent="0.2"/>
    <row r="2667" ht="12" x14ac:dyDescent="0.2"/>
    <row r="2668" ht="12" x14ac:dyDescent="0.2"/>
    <row r="2669" ht="12" x14ac:dyDescent="0.2"/>
    <row r="2670" ht="12" x14ac:dyDescent="0.2"/>
    <row r="2671" ht="12" x14ac:dyDescent="0.2"/>
    <row r="2672" ht="12" x14ac:dyDescent="0.2"/>
    <row r="2673" ht="12" x14ac:dyDescent="0.2"/>
    <row r="2674" ht="12" x14ac:dyDescent="0.2"/>
    <row r="2675" ht="12" x14ac:dyDescent="0.2"/>
    <row r="2676" ht="12" x14ac:dyDescent="0.2"/>
    <row r="2677" ht="12" x14ac:dyDescent="0.2"/>
    <row r="2678" ht="12" x14ac:dyDescent="0.2"/>
    <row r="2679" ht="12" x14ac:dyDescent="0.2"/>
    <row r="2680" ht="12" x14ac:dyDescent="0.2"/>
    <row r="2681" ht="12" x14ac:dyDescent="0.2"/>
    <row r="2682" ht="12" x14ac:dyDescent="0.2"/>
    <row r="2683" ht="12" x14ac:dyDescent="0.2"/>
    <row r="2684" ht="12" x14ac:dyDescent="0.2"/>
    <row r="2685" ht="12" x14ac:dyDescent="0.2"/>
    <row r="2686" ht="12" x14ac:dyDescent="0.2"/>
    <row r="2687" ht="12" x14ac:dyDescent="0.2"/>
    <row r="2688" ht="12" x14ac:dyDescent="0.2"/>
    <row r="2689" ht="12" x14ac:dyDescent="0.2"/>
    <row r="2690" ht="12" x14ac:dyDescent="0.2"/>
    <row r="2691" ht="12" x14ac:dyDescent="0.2"/>
    <row r="2692" ht="12" x14ac:dyDescent="0.2"/>
    <row r="2693" ht="12" x14ac:dyDescent="0.2"/>
    <row r="2694" ht="12" x14ac:dyDescent="0.2"/>
    <row r="2695" ht="12" x14ac:dyDescent="0.2"/>
    <row r="2696" ht="12" x14ac:dyDescent="0.2"/>
    <row r="2697" ht="12" x14ac:dyDescent="0.2"/>
    <row r="2698" ht="12" x14ac:dyDescent="0.2"/>
    <row r="2699" ht="12" x14ac:dyDescent="0.2"/>
    <row r="2700" ht="12" x14ac:dyDescent="0.2"/>
    <row r="2701" ht="12" x14ac:dyDescent="0.2"/>
    <row r="2702" ht="12" x14ac:dyDescent="0.2"/>
    <row r="2703" ht="12" x14ac:dyDescent="0.2"/>
    <row r="2704" ht="12" x14ac:dyDescent="0.2"/>
    <row r="2705" ht="12" x14ac:dyDescent="0.2"/>
    <row r="2706" ht="12" x14ac:dyDescent="0.2"/>
    <row r="2707" ht="12" x14ac:dyDescent="0.2"/>
    <row r="2708" ht="12" x14ac:dyDescent="0.2"/>
    <row r="2709" ht="12" x14ac:dyDescent="0.2"/>
    <row r="2710" ht="12" x14ac:dyDescent="0.2"/>
    <row r="2711" ht="12" x14ac:dyDescent="0.2"/>
    <row r="2712" ht="12" x14ac:dyDescent="0.2"/>
    <row r="2713" ht="12" x14ac:dyDescent="0.2"/>
    <row r="2714" ht="12" x14ac:dyDescent="0.2"/>
    <row r="2715" ht="12" x14ac:dyDescent="0.2"/>
    <row r="2716" ht="12" x14ac:dyDescent="0.2"/>
    <row r="2717" ht="12" x14ac:dyDescent="0.2"/>
    <row r="2718" ht="12" x14ac:dyDescent="0.2"/>
    <row r="2719" ht="12" x14ac:dyDescent="0.2"/>
    <row r="2720" ht="12" x14ac:dyDescent="0.2"/>
    <row r="2721" ht="12" x14ac:dyDescent="0.2"/>
    <row r="2722" ht="12" x14ac:dyDescent="0.2"/>
    <row r="2723" ht="12" x14ac:dyDescent="0.2"/>
    <row r="2724" ht="12" x14ac:dyDescent="0.2"/>
    <row r="2725" ht="12" x14ac:dyDescent="0.2"/>
    <row r="2726" ht="12" x14ac:dyDescent="0.2"/>
    <row r="2727" ht="12" x14ac:dyDescent="0.2"/>
    <row r="2728" ht="12" x14ac:dyDescent="0.2"/>
    <row r="2729" ht="12" x14ac:dyDescent="0.2"/>
    <row r="2730" ht="12" x14ac:dyDescent="0.2"/>
    <row r="2731" ht="12" x14ac:dyDescent="0.2"/>
    <row r="2732" ht="12" x14ac:dyDescent="0.2"/>
    <row r="2733" ht="12" x14ac:dyDescent="0.2"/>
    <row r="2734" ht="12" x14ac:dyDescent="0.2"/>
    <row r="2735" ht="12" x14ac:dyDescent="0.2"/>
    <row r="2736" ht="12" x14ac:dyDescent="0.2"/>
    <row r="2737" ht="12" x14ac:dyDescent="0.2"/>
    <row r="2738" ht="12" x14ac:dyDescent="0.2"/>
    <row r="2739" ht="12" x14ac:dyDescent="0.2"/>
    <row r="2740" ht="12" x14ac:dyDescent="0.2"/>
    <row r="2741" ht="12" x14ac:dyDescent="0.2"/>
    <row r="2742" ht="12" x14ac:dyDescent="0.2"/>
    <row r="2743" ht="12" x14ac:dyDescent="0.2"/>
    <row r="2744" ht="12" x14ac:dyDescent="0.2"/>
    <row r="2745" ht="12" x14ac:dyDescent="0.2"/>
    <row r="2746" ht="12" x14ac:dyDescent="0.2"/>
    <row r="2747" ht="12" x14ac:dyDescent="0.2"/>
    <row r="2748" ht="12" x14ac:dyDescent="0.2"/>
    <row r="2749" ht="12" x14ac:dyDescent="0.2"/>
    <row r="2750" ht="12" x14ac:dyDescent="0.2"/>
    <row r="2751" ht="12" x14ac:dyDescent="0.2"/>
    <row r="2752" ht="12" x14ac:dyDescent="0.2"/>
    <row r="2753" ht="12" x14ac:dyDescent="0.2"/>
    <row r="2754" ht="12" x14ac:dyDescent="0.2"/>
    <row r="2755" ht="12" x14ac:dyDescent="0.2"/>
    <row r="2756" ht="12" x14ac:dyDescent="0.2"/>
    <row r="2757" ht="12" x14ac:dyDescent="0.2"/>
    <row r="2758" ht="12" x14ac:dyDescent="0.2"/>
    <row r="2759" ht="12" x14ac:dyDescent="0.2"/>
    <row r="2760" ht="12" x14ac:dyDescent="0.2"/>
    <row r="2761" ht="12" x14ac:dyDescent="0.2"/>
    <row r="2762" ht="12" x14ac:dyDescent="0.2"/>
    <row r="2763" ht="12" x14ac:dyDescent="0.2"/>
    <row r="2764" ht="12" x14ac:dyDescent="0.2"/>
    <row r="2765" ht="12" x14ac:dyDescent="0.2"/>
    <row r="2766" ht="12" x14ac:dyDescent="0.2"/>
    <row r="2767" ht="12" x14ac:dyDescent="0.2"/>
    <row r="2768" ht="12" x14ac:dyDescent="0.2"/>
    <row r="2769" ht="12" x14ac:dyDescent="0.2"/>
    <row r="2770" ht="12" x14ac:dyDescent="0.2"/>
    <row r="2771" ht="12" x14ac:dyDescent="0.2"/>
    <row r="2772" ht="12" x14ac:dyDescent="0.2"/>
    <row r="2773" ht="12" x14ac:dyDescent="0.2"/>
    <row r="2774" ht="12" x14ac:dyDescent="0.2"/>
    <row r="2775" ht="12" x14ac:dyDescent="0.2"/>
    <row r="2776" ht="12" x14ac:dyDescent="0.2"/>
    <row r="2777" ht="12" x14ac:dyDescent="0.2"/>
    <row r="2778" ht="12" x14ac:dyDescent="0.2"/>
    <row r="2779" ht="12" x14ac:dyDescent="0.2"/>
    <row r="2780" ht="12" x14ac:dyDescent="0.2"/>
    <row r="2781" ht="12" x14ac:dyDescent="0.2"/>
    <row r="2782" ht="12" x14ac:dyDescent="0.2"/>
    <row r="2783" ht="12" x14ac:dyDescent="0.2"/>
    <row r="2784" ht="12" x14ac:dyDescent="0.2"/>
    <row r="2785" ht="12" x14ac:dyDescent="0.2"/>
    <row r="2786" ht="12" x14ac:dyDescent="0.2"/>
    <row r="2787" ht="12" x14ac:dyDescent="0.2"/>
    <row r="2788" ht="12" x14ac:dyDescent="0.2"/>
    <row r="2789" ht="12" x14ac:dyDescent="0.2"/>
    <row r="2790" ht="12" x14ac:dyDescent="0.2"/>
    <row r="2791" ht="12" x14ac:dyDescent="0.2"/>
    <row r="2792" ht="12" x14ac:dyDescent="0.2"/>
    <row r="2793" ht="12" x14ac:dyDescent="0.2"/>
    <row r="2794" ht="12" x14ac:dyDescent="0.2"/>
    <row r="2795" ht="12" x14ac:dyDescent="0.2"/>
    <row r="2796" ht="12" x14ac:dyDescent="0.2"/>
    <row r="2797" ht="12" x14ac:dyDescent="0.2"/>
    <row r="2798" ht="12" x14ac:dyDescent="0.2"/>
    <row r="2799" ht="12" x14ac:dyDescent="0.2"/>
    <row r="2800" ht="12" x14ac:dyDescent="0.2"/>
    <row r="2801" ht="12" x14ac:dyDescent="0.2"/>
    <row r="2802" ht="12" x14ac:dyDescent="0.2"/>
    <row r="2803" ht="12" x14ac:dyDescent="0.2"/>
    <row r="2804" ht="12" x14ac:dyDescent="0.2"/>
    <row r="2805" ht="12" x14ac:dyDescent="0.2"/>
    <row r="2806" ht="12" x14ac:dyDescent="0.2"/>
    <row r="2807" ht="12" x14ac:dyDescent="0.2"/>
    <row r="2808" ht="12" x14ac:dyDescent="0.2"/>
    <row r="2809" ht="12" x14ac:dyDescent="0.2"/>
    <row r="2810" ht="12" x14ac:dyDescent="0.2"/>
    <row r="2811" ht="12" x14ac:dyDescent="0.2"/>
    <row r="2812" ht="12" x14ac:dyDescent="0.2"/>
    <row r="2813" ht="12" x14ac:dyDescent="0.2"/>
    <row r="2814" ht="12" x14ac:dyDescent="0.2"/>
    <row r="2815" ht="12" x14ac:dyDescent="0.2"/>
    <row r="2816" ht="12" x14ac:dyDescent="0.2"/>
    <row r="2817" ht="12" x14ac:dyDescent="0.2"/>
    <row r="2818" ht="12" x14ac:dyDescent="0.2"/>
    <row r="2819" ht="12" x14ac:dyDescent="0.2"/>
    <row r="2820" ht="12" x14ac:dyDescent="0.2"/>
    <row r="2821" ht="12" x14ac:dyDescent="0.2"/>
    <row r="2822" ht="12" x14ac:dyDescent="0.2"/>
    <row r="2823" ht="12" x14ac:dyDescent="0.2"/>
    <row r="2824" ht="12" x14ac:dyDescent="0.2"/>
    <row r="2825" ht="12" x14ac:dyDescent="0.2"/>
    <row r="2826" ht="12" x14ac:dyDescent="0.2"/>
    <row r="2827" ht="12" x14ac:dyDescent="0.2"/>
    <row r="2828" ht="12" x14ac:dyDescent="0.2"/>
    <row r="2829" ht="12" x14ac:dyDescent="0.2"/>
    <row r="2830" ht="12" x14ac:dyDescent="0.2"/>
    <row r="2831" ht="12" x14ac:dyDescent="0.2"/>
    <row r="2832" ht="12" x14ac:dyDescent="0.2"/>
    <row r="2833" ht="12" x14ac:dyDescent="0.2"/>
    <row r="2834" ht="12" x14ac:dyDescent="0.2"/>
    <row r="2835" ht="12" x14ac:dyDescent="0.2"/>
    <row r="2836" ht="12" x14ac:dyDescent="0.2"/>
    <row r="2837" ht="12" x14ac:dyDescent="0.2"/>
    <row r="2838" ht="12" x14ac:dyDescent="0.2"/>
    <row r="2839" ht="12" x14ac:dyDescent="0.2"/>
    <row r="2840" ht="12" x14ac:dyDescent="0.2"/>
    <row r="2841" ht="12" x14ac:dyDescent="0.2"/>
    <row r="2842" ht="12" x14ac:dyDescent="0.2"/>
    <row r="2843" ht="12" x14ac:dyDescent="0.2"/>
    <row r="2844" ht="12" x14ac:dyDescent="0.2"/>
    <row r="2845" ht="12" x14ac:dyDescent="0.2"/>
    <row r="2846" ht="12" x14ac:dyDescent="0.2"/>
    <row r="2847" ht="12" x14ac:dyDescent="0.2"/>
    <row r="2848" ht="12" x14ac:dyDescent="0.2"/>
    <row r="2849" ht="12" x14ac:dyDescent="0.2"/>
    <row r="2850" ht="12" x14ac:dyDescent="0.2"/>
    <row r="2851" ht="12" x14ac:dyDescent="0.2"/>
    <row r="2852" ht="12" x14ac:dyDescent="0.2"/>
    <row r="2853" ht="12" x14ac:dyDescent="0.2"/>
    <row r="2854" ht="12" x14ac:dyDescent="0.2"/>
    <row r="2855" ht="12" x14ac:dyDescent="0.2"/>
    <row r="2856" ht="12" x14ac:dyDescent="0.2"/>
    <row r="2857" ht="12" x14ac:dyDescent="0.2"/>
    <row r="2858" ht="12" x14ac:dyDescent="0.2"/>
    <row r="2859" ht="12" x14ac:dyDescent="0.2"/>
    <row r="2860" ht="12" x14ac:dyDescent="0.2"/>
    <row r="2861" ht="12" x14ac:dyDescent="0.2"/>
    <row r="2862" ht="12" x14ac:dyDescent="0.2"/>
    <row r="2863" ht="12" x14ac:dyDescent="0.2"/>
    <row r="2864" ht="12" x14ac:dyDescent="0.2"/>
    <row r="2865" ht="12" x14ac:dyDescent="0.2"/>
    <row r="2866" ht="12" x14ac:dyDescent="0.2"/>
    <row r="2867" ht="12" x14ac:dyDescent="0.2"/>
    <row r="2868" ht="12" x14ac:dyDescent="0.2"/>
    <row r="2869" ht="12" x14ac:dyDescent="0.2"/>
    <row r="2870" ht="12" x14ac:dyDescent="0.2"/>
    <row r="2871" ht="12" x14ac:dyDescent="0.2"/>
    <row r="2872" ht="12" x14ac:dyDescent="0.2"/>
    <row r="2873" ht="12" x14ac:dyDescent="0.2"/>
    <row r="2874" ht="12" x14ac:dyDescent="0.2"/>
    <row r="2875" ht="12" x14ac:dyDescent="0.2"/>
    <row r="2876" ht="12" x14ac:dyDescent="0.2"/>
    <row r="2877" ht="12" x14ac:dyDescent="0.2"/>
    <row r="2878" ht="12" x14ac:dyDescent="0.2"/>
    <row r="2879" ht="12" x14ac:dyDescent="0.2"/>
    <row r="2880" ht="12" x14ac:dyDescent="0.2"/>
    <row r="2881" ht="12" x14ac:dyDescent="0.2"/>
    <row r="2882" ht="12" x14ac:dyDescent="0.2"/>
    <row r="2883" ht="12" x14ac:dyDescent="0.2"/>
    <row r="2884" ht="12" x14ac:dyDescent="0.2"/>
    <row r="2885" ht="12" x14ac:dyDescent="0.2"/>
    <row r="2886" ht="12" x14ac:dyDescent="0.2"/>
    <row r="2887" ht="12" x14ac:dyDescent="0.2"/>
    <row r="2888" ht="12" x14ac:dyDescent="0.2"/>
    <row r="2889" ht="12" x14ac:dyDescent="0.2"/>
    <row r="2890" ht="12" x14ac:dyDescent="0.2"/>
    <row r="2891" ht="12" x14ac:dyDescent="0.2"/>
    <row r="2892" ht="12" x14ac:dyDescent="0.2"/>
    <row r="2893" ht="12" x14ac:dyDescent="0.2"/>
    <row r="2894" ht="12" x14ac:dyDescent="0.2"/>
    <row r="2895" ht="12" x14ac:dyDescent="0.2"/>
    <row r="2896" ht="12" x14ac:dyDescent="0.2"/>
    <row r="2897" ht="12" x14ac:dyDescent="0.2"/>
    <row r="2898" ht="12" x14ac:dyDescent="0.2"/>
    <row r="2899" ht="12" x14ac:dyDescent="0.2"/>
    <row r="2900" ht="12" x14ac:dyDescent="0.2"/>
    <row r="2901" ht="12" x14ac:dyDescent="0.2"/>
    <row r="2902" ht="12" x14ac:dyDescent="0.2"/>
    <row r="2903" ht="12" x14ac:dyDescent="0.2"/>
    <row r="2904" ht="12" x14ac:dyDescent="0.2"/>
    <row r="2905" ht="12" x14ac:dyDescent="0.2"/>
    <row r="2906" ht="12" x14ac:dyDescent="0.2"/>
    <row r="2907" ht="12" x14ac:dyDescent="0.2"/>
    <row r="2908" ht="12" x14ac:dyDescent="0.2"/>
    <row r="2909" ht="12" x14ac:dyDescent="0.2"/>
    <row r="2910" ht="12" x14ac:dyDescent="0.2"/>
    <row r="2911" ht="12" x14ac:dyDescent="0.2"/>
    <row r="2912" ht="12" x14ac:dyDescent="0.2"/>
    <row r="2913" ht="12" x14ac:dyDescent="0.2"/>
    <row r="2914" ht="12" x14ac:dyDescent="0.2"/>
    <row r="2915" ht="12" x14ac:dyDescent="0.2"/>
    <row r="2916" ht="12" x14ac:dyDescent="0.2"/>
    <row r="2917" ht="12" x14ac:dyDescent="0.2"/>
    <row r="2918" ht="12" x14ac:dyDescent="0.2"/>
    <row r="2919" ht="12" x14ac:dyDescent="0.2"/>
    <row r="2920" ht="12" x14ac:dyDescent="0.2"/>
    <row r="2921" ht="12" x14ac:dyDescent="0.2"/>
    <row r="2922" ht="12" x14ac:dyDescent="0.2"/>
    <row r="2923" ht="12" x14ac:dyDescent="0.2"/>
    <row r="2924" ht="12" x14ac:dyDescent="0.2"/>
    <row r="2925" ht="12" x14ac:dyDescent="0.2"/>
    <row r="2926" ht="12" x14ac:dyDescent="0.2"/>
    <row r="2927" ht="12" x14ac:dyDescent="0.2"/>
    <row r="2928" ht="12" x14ac:dyDescent="0.2"/>
    <row r="2929" ht="12" x14ac:dyDescent="0.2"/>
    <row r="2930" ht="12" x14ac:dyDescent="0.2"/>
    <row r="2931" ht="12" x14ac:dyDescent="0.2"/>
    <row r="2932" ht="12" x14ac:dyDescent="0.2"/>
    <row r="2933" ht="12" x14ac:dyDescent="0.2"/>
    <row r="2934" ht="12" x14ac:dyDescent="0.2"/>
    <row r="2935" ht="12" x14ac:dyDescent="0.2"/>
    <row r="2936" ht="12" x14ac:dyDescent="0.2"/>
    <row r="2937" ht="12" x14ac:dyDescent="0.2"/>
    <row r="2938" ht="12" x14ac:dyDescent="0.2"/>
    <row r="2939" ht="12" x14ac:dyDescent="0.2"/>
    <row r="2940" ht="12" x14ac:dyDescent="0.2"/>
    <row r="2941" ht="12" x14ac:dyDescent="0.2"/>
    <row r="2942" ht="12" x14ac:dyDescent="0.2"/>
    <row r="2943" ht="12" x14ac:dyDescent="0.2"/>
    <row r="2944" ht="12" x14ac:dyDescent="0.2"/>
    <row r="2945" ht="12" x14ac:dyDescent="0.2"/>
    <row r="2946" ht="12" x14ac:dyDescent="0.2"/>
    <row r="2947" ht="12" x14ac:dyDescent="0.2"/>
    <row r="2948" ht="12" x14ac:dyDescent="0.2"/>
    <row r="2949" ht="12" x14ac:dyDescent="0.2"/>
    <row r="2950" ht="12" x14ac:dyDescent="0.2"/>
    <row r="2951" ht="12" x14ac:dyDescent="0.2"/>
    <row r="2952" ht="12" x14ac:dyDescent="0.2"/>
    <row r="2953" ht="12" x14ac:dyDescent="0.2"/>
    <row r="2954" ht="12" x14ac:dyDescent="0.2"/>
    <row r="2955" ht="12" x14ac:dyDescent="0.2"/>
    <row r="2956" ht="12" x14ac:dyDescent="0.2"/>
    <row r="2957" ht="12" x14ac:dyDescent="0.2"/>
    <row r="2958" ht="12" x14ac:dyDescent="0.2"/>
    <row r="2959" ht="12" x14ac:dyDescent="0.2"/>
    <row r="2960" ht="12" x14ac:dyDescent="0.2"/>
    <row r="2961" ht="12" x14ac:dyDescent="0.2"/>
    <row r="2962" ht="12" x14ac:dyDescent="0.2"/>
    <row r="2963" ht="12" x14ac:dyDescent="0.2"/>
    <row r="2964" ht="12" x14ac:dyDescent="0.2"/>
    <row r="2965" ht="12" x14ac:dyDescent="0.2"/>
    <row r="2966" ht="12" x14ac:dyDescent="0.2"/>
    <row r="2967" ht="12" x14ac:dyDescent="0.2"/>
    <row r="2968" ht="12" x14ac:dyDescent="0.2"/>
    <row r="2969" ht="12" x14ac:dyDescent="0.2"/>
    <row r="2970" ht="12" x14ac:dyDescent="0.2"/>
    <row r="2971" ht="12" x14ac:dyDescent="0.2"/>
    <row r="2972" ht="12" x14ac:dyDescent="0.2"/>
    <row r="2973" ht="12" x14ac:dyDescent="0.2"/>
    <row r="2974" ht="12" x14ac:dyDescent="0.2"/>
    <row r="2975" ht="12" x14ac:dyDescent="0.2"/>
    <row r="2976" ht="12" x14ac:dyDescent="0.2"/>
    <row r="2977" ht="12" x14ac:dyDescent="0.2"/>
    <row r="2978" ht="12" x14ac:dyDescent="0.2"/>
    <row r="2979" ht="12" x14ac:dyDescent="0.2"/>
    <row r="2980" ht="12" x14ac:dyDescent="0.2"/>
    <row r="2981" ht="12" x14ac:dyDescent="0.2"/>
    <row r="2982" ht="12" x14ac:dyDescent="0.2"/>
    <row r="2983" ht="12" x14ac:dyDescent="0.2"/>
    <row r="2984" ht="12" x14ac:dyDescent="0.2"/>
    <row r="2985" ht="12" x14ac:dyDescent="0.2"/>
    <row r="2986" ht="12" x14ac:dyDescent="0.2"/>
    <row r="2987" ht="12" x14ac:dyDescent="0.2"/>
    <row r="2988" ht="12" x14ac:dyDescent="0.2"/>
    <row r="2989" ht="12" x14ac:dyDescent="0.2"/>
    <row r="2990" ht="12" x14ac:dyDescent="0.2"/>
    <row r="2991" ht="12" x14ac:dyDescent="0.2"/>
    <row r="2992" ht="12" x14ac:dyDescent="0.2"/>
    <row r="2993" ht="12" x14ac:dyDescent="0.2"/>
    <row r="2994" ht="12" x14ac:dyDescent="0.2"/>
    <row r="2995" ht="12" x14ac:dyDescent="0.2"/>
    <row r="2996" ht="12" x14ac:dyDescent="0.2"/>
    <row r="2997" ht="12" x14ac:dyDescent="0.2"/>
    <row r="2998" ht="12" x14ac:dyDescent="0.2"/>
    <row r="2999" ht="12" x14ac:dyDescent="0.2"/>
    <row r="3000" ht="12" x14ac:dyDescent="0.2"/>
    <row r="3001" ht="12" x14ac:dyDescent="0.2"/>
    <row r="3002" ht="12" x14ac:dyDescent="0.2"/>
    <row r="3003" ht="12" x14ac:dyDescent="0.2"/>
    <row r="3004" ht="12" x14ac:dyDescent="0.2"/>
    <row r="3005" ht="12" x14ac:dyDescent="0.2"/>
    <row r="3006" ht="12" x14ac:dyDescent="0.2"/>
    <row r="3007" ht="12" x14ac:dyDescent="0.2"/>
    <row r="3008" ht="12" x14ac:dyDescent="0.2"/>
    <row r="3009" ht="12" x14ac:dyDescent="0.2"/>
    <row r="3010" ht="12" x14ac:dyDescent="0.2"/>
    <row r="3011" ht="12" x14ac:dyDescent="0.2"/>
    <row r="3012" ht="12" x14ac:dyDescent="0.2"/>
    <row r="3013" ht="12" x14ac:dyDescent="0.2"/>
    <row r="3014" ht="12" x14ac:dyDescent="0.2"/>
    <row r="3015" ht="12" x14ac:dyDescent="0.2"/>
    <row r="3016" ht="12" x14ac:dyDescent="0.2"/>
    <row r="3017" ht="12" x14ac:dyDescent="0.2"/>
    <row r="3018" ht="12" x14ac:dyDescent="0.2"/>
    <row r="3019" ht="12" x14ac:dyDescent="0.2"/>
    <row r="3020" ht="12" x14ac:dyDescent="0.2"/>
    <row r="3021" ht="12" x14ac:dyDescent="0.2"/>
    <row r="3022" ht="12" x14ac:dyDescent="0.2"/>
    <row r="3023" ht="12" x14ac:dyDescent="0.2"/>
    <row r="3024" ht="12" x14ac:dyDescent="0.2"/>
    <row r="3025" ht="12" x14ac:dyDescent="0.2"/>
    <row r="3026" ht="12" x14ac:dyDescent="0.2"/>
    <row r="3027" ht="12" x14ac:dyDescent="0.2"/>
    <row r="3028" ht="12" x14ac:dyDescent="0.2"/>
    <row r="3029" ht="12" x14ac:dyDescent="0.2"/>
    <row r="3030" ht="12" x14ac:dyDescent="0.2"/>
    <row r="3031" ht="12" x14ac:dyDescent="0.2"/>
    <row r="3032" ht="12" x14ac:dyDescent="0.2"/>
    <row r="3033" ht="12" x14ac:dyDescent="0.2"/>
    <row r="3034" ht="12" x14ac:dyDescent="0.2"/>
    <row r="3035" ht="12" x14ac:dyDescent="0.2"/>
    <row r="3036" ht="12" x14ac:dyDescent="0.2"/>
    <row r="3037" ht="12" x14ac:dyDescent="0.2"/>
    <row r="3038" ht="12" x14ac:dyDescent="0.2"/>
    <row r="3039" ht="12" x14ac:dyDescent="0.2"/>
    <row r="3040" ht="12" x14ac:dyDescent="0.2"/>
    <row r="3041" ht="12" x14ac:dyDescent="0.2"/>
    <row r="3042" ht="12" x14ac:dyDescent="0.2"/>
    <row r="3043" ht="12" x14ac:dyDescent="0.2"/>
    <row r="3044" ht="12" x14ac:dyDescent="0.2"/>
    <row r="3045" ht="12" x14ac:dyDescent="0.2"/>
    <row r="3046" ht="12" x14ac:dyDescent="0.2"/>
    <row r="3047" ht="12" x14ac:dyDescent="0.2"/>
    <row r="3048" ht="12" x14ac:dyDescent="0.2"/>
    <row r="3049" ht="12" x14ac:dyDescent="0.2"/>
    <row r="3050" ht="12" x14ac:dyDescent="0.2"/>
    <row r="3051" ht="12" x14ac:dyDescent="0.2"/>
    <row r="3052" ht="12" x14ac:dyDescent="0.2"/>
    <row r="3053" ht="12" x14ac:dyDescent="0.2"/>
    <row r="3054" ht="12" x14ac:dyDescent="0.2"/>
    <row r="3055" ht="12" x14ac:dyDescent="0.2"/>
    <row r="3056" ht="12" x14ac:dyDescent="0.2"/>
    <row r="3057" ht="12" x14ac:dyDescent="0.2"/>
    <row r="3058" ht="12" x14ac:dyDescent="0.2"/>
    <row r="3059" ht="12" x14ac:dyDescent="0.2"/>
    <row r="3060" ht="12" x14ac:dyDescent="0.2"/>
    <row r="3061" ht="12" x14ac:dyDescent="0.2"/>
    <row r="3062" ht="12" x14ac:dyDescent="0.2"/>
    <row r="3063" ht="12" x14ac:dyDescent="0.2"/>
    <row r="3064" ht="12" x14ac:dyDescent="0.2"/>
    <row r="3065" ht="12" x14ac:dyDescent="0.2"/>
    <row r="3066" ht="12" x14ac:dyDescent="0.2"/>
    <row r="3067" ht="12" x14ac:dyDescent="0.2"/>
    <row r="3068" ht="12" x14ac:dyDescent="0.2"/>
    <row r="3069" ht="12" x14ac:dyDescent="0.2"/>
    <row r="3070" ht="12" x14ac:dyDescent="0.2"/>
    <row r="3071" ht="12" x14ac:dyDescent="0.2"/>
    <row r="3072" ht="12" x14ac:dyDescent="0.2"/>
    <row r="3073" ht="12" x14ac:dyDescent="0.2"/>
    <row r="3074" ht="12" x14ac:dyDescent="0.2"/>
    <row r="3075" ht="12" x14ac:dyDescent="0.2"/>
    <row r="3076" ht="12" x14ac:dyDescent="0.2"/>
    <row r="3077" ht="12" x14ac:dyDescent="0.2"/>
    <row r="3078" ht="12" x14ac:dyDescent="0.2"/>
    <row r="3079" ht="12" x14ac:dyDescent="0.2"/>
    <row r="3080" ht="12" x14ac:dyDescent="0.2"/>
    <row r="3081" ht="12" x14ac:dyDescent="0.2"/>
    <row r="3082" ht="12" x14ac:dyDescent="0.2"/>
    <row r="3083" ht="12" x14ac:dyDescent="0.2"/>
    <row r="3084" ht="12" x14ac:dyDescent="0.2"/>
    <row r="3085" ht="12" x14ac:dyDescent="0.2"/>
    <row r="3086" ht="12" x14ac:dyDescent="0.2"/>
    <row r="3087" ht="12" x14ac:dyDescent="0.2"/>
    <row r="3088" ht="12" x14ac:dyDescent="0.2"/>
    <row r="3089" ht="12" x14ac:dyDescent="0.2"/>
    <row r="3090" ht="12" x14ac:dyDescent="0.2"/>
    <row r="3091" ht="12" x14ac:dyDescent="0.2"/>
    <row r="3092" ht="12" x14ac:dyDescent="0.2"/>
    <row r="3093" ht="12" x14ac:dyDescent="0.2"/>
    <row r="3094" ht="12" x14ac:dyDescent="0.2"/>
    <row r="3095" ht="12" x14ac:dyDescent="0.2"/>
    <row r="3096" ht="12" x14ac:dyDescent="0.2"/>
    <row r="3097" ht="12" x14ac:dyDescent="0.2"/>
    <row r="3098" ht="12" x14ac:dyDescent="0.2"/>
    <row r="3099" ht="12" x14ac:dyDescent="0.2"/>
    <row r="3100" ht="12" x14ac:dyDescent="0.2"/>
    <row r="3101" ht="12" x14ac:dyDescent="0.2"/>
    <row r="3102" ht="12" x14ac:dyDescent="0.2"/>
    <row r="3103" ht="12" x14ac:dyDescent="0.2"/>
    <row r="3104" ht="12" x14ac:dyDescent="0.2"/>
    <row r="3105" ht="12" x14ac:dyDescent="0.2"/>
    <row r="3106" ht="12" x14ac:dyDescent="0.2"/>
    <row r="3107" ht="12" x14ac:dyDescent="0.2"/>
    <row r="3108" ht="12" x14ac:dyDescent="0.2"/>
    <row r="3109" ht="12" x14ac:dyDescent="0.2"/>
    <row r="3110" ht="12" x14ac:dyDescent="0.2"/>
    <row r="3111" ht="12" x14ac:dyDescent="0.2"/>
    <row r="3112" ht="12" x14ac:dyDescent="0.2"/>
    <row r="3113" ht="12" x14ac:dyDescent="0.2"/>
    <row r="3114" ht="12" x14ac:dyDescent="0.2"/>
    <row r="3115" ht="12" x14ac:dyDescent="0.2"/>
    <row r="3116" ht="12" x14ac:dyDescent="0.2"/>
    <row r="3117" ht="12" x14ac:dyDescent="0.2"/>
    <row r="3118" ht="12" x14ac:dyDescent="0.2"/>
    <row r="3119" ht="12" x14ac:dyDescent="0.2"/>
    <row r="3120" ht="12" x14ac:dyDescent="0.2"/>
    <row r="3121" ht="12" x14ac:dyDescent="0.2"/>
    <row r="3122" ht="12" x14ac:dyDescent="0.2"/>
    <row r="3123" ht="12" x14ac:dyDescent="0.2"/>
    <row r="3124" ht="12" x14ac:dyDescent="0.2"/>
    <row r="3125" ht="12" x14ac:dyDescent="0.2"/>
    <row r="3126" ht="12" x14ac:dyDescent="0.2"/>
    <row r="3127" ht="12" x14ac:dyDescent="0.2"/>
    <row r="3128" ht="12" x14ac:dyDescent="0.2"/>
    <row r="3129" ht="12" x14ac:dyDescent="0.2"/>
    <row r="3130" ht="12" x14ac:dyDescent="0.2"/>
    <row r="3131" ht="12" x14ac:dyDescent="0.2"/>
    <row r="3132" ht="12" x14ac:dyDescent="0.2"/>
    <row r="3133" ht="12" x14ac:dyDescent="0.2"/>
    <row r="3134" ht="12" x14ac:dyDescent="0.2"/>
    <row r="3135" ht="12" x14ac:dyDescent="0.2"/>
    <row r="3136" ht="12" x14ac:dyDescent="0.2"/>
    <row r="3137" ht="12" x14ac:dyDescent="0.2"/>
    <row r="3138" ht="12" x14ac:dyDescent="0.2"/>
    <row r="3139" ht="12" x14ac:dyDescent="0.2"/>
    <row r="3140" ht="12" x14ac:dyDescent="0.2"/>
    <row r="3141" ht="12" x14ac:dyDescent="0.2"/>
    <row r="3142" ht="12" x14ac:dyDescent="0.2"/>
    <row r="3143" ht="12" x14ac:dyDescent="0.2"/>
    <row r="3144" ht="12" x14ac:dyDescent="0.2"/>
    <row r="3145" ht="12" x14ac:dyDescent="0.2"/>
    <row r="3146" ht="12" x14ac:dyDescent="0.2"/>
    <row r="3147" ht="12" x14ac:dyDescent="0.2"/>
    <row r="3148" ht="12" x14ac:dyDescent="0.2"/>
    <row r="3149" ht="12" x14ac:dyDescent="0.2"/>
    <row r="3150" ht="12" x14ac:dyDescent="0.2"/>
    <row r="3151" ht="12" x14ac:dyDescent="0.2"/>
    <row r="3152" ht="12" x14ac:dyDescent="0.2"/>
    <row r="3153" ht="12" x14ac:dyDescent="0.2"/>
    <row r="3154" ht="12" x14ac:dyDescent="0.2"/>
    <row r="3155" ht="12" x14ac:dyDescent="0.2"/>
    <row r="3156" ht="12" x14ac:dyDescent="0.2"/>
    <row r="3157" ht="12" x14ac:dyDescent="0.2"/>
    <row r="3158" ht="12" x14ac:dyDescent="0.2"/>
    <row r="3159" ht="12" x14ac:dyDescent="0.2"/>
    <row r="3160" ht="12" x14ac:dyDescent="0.2"/>
    <row r="3161" ht="12" x14ac:dyDescent="0.2"/>
    <row r="3162" ht="12" x14ac:dyDescent="0.2"/>
    <row r="3163" ht="12" x14ac:dyDescent="0.2"/>
    <row r="3164" ht="12" x14ac:dyDescent="0.2"/>
    <row r="3165" ht="12" x14ac:dyDescent="0.2"/>
    <row r="3166" ht="12" x14ac:dyDescent="0.2"/>
    <row r="3167" ht="12" x14ac:dyDescent="0.2"/>
    <row r="3168" ht="12" x14ac:dyDescent="0.2"/>
    <row r="3169" ht="12" x14ac:dyDescent="0.2"/>
    <row r="3170" ht="12" x14ac:dyDescent="0.2"/>
    <row r="3171" ht="12" x14ac:dyDescent="0.2"/>
    <row r="3172" ht="12" x14ac:dyDescent="0.2"/>
    <row r="3173" ht="12" x14ac:dyDescent="0.2"/>
    <row r="3174" ht="12" x14ac:dyDescent="0.2"/>
    <row r="3175" ht="12" x14ac:dyDescent="0.2"/>
    <row r="3176" ht="12" x14ac:dyDescent="0.2"/>
    <row r="3177" ht="12" x14ac:dyDescent="0.2"/>
    <row r="3178" ht="12" x14ac:dyDescent="0.2"/>
    <row r="3179" ht="12" x14ac:dyDescent="0.2"/>
    <row r="3180" ht="12" x14ac:dyDescent="0.2"/>
    <row r="3181" ht="12" x14ac:dyDescent="0.2"/>
    <row r="3182" ht="12" x14ac:dyDescent="0.2"/>
    <row r="3183" ht="12" x14ac:dyDescent="0.2"/>
    <row r="3184" ht="12" x14ac:dyDescent="0.2"/>
    <row r="3185" ht="12" x14ac:dyDescent="0.2"/>
    <row r="3186" ht="12" x14ac:dyDescent="0.2"/>
    <row r="3187" ht="12" x14ac:dyDescent="0.2"/>
    <row r="3188" ht="12" x14ac:dyDescent="0.2"/>
    <row r="3189" ht="12" x14ac:dyDescent="0.2"/>
    <row r="3190" ht="12" x14ac:dyDescent="0.2"/>
    <row r="3191" ht="12" x14ac:dyDescent="0.2"/>
    <row r="3192" ht="12" x14ac:dyDescent="0.2"/>
    <row r="3193" ht="12" x14ac:dyDescent="0.2"/>
    <row r="3194" ht="12" x14ac:dyDescent="0.2"/>
    <row r="3195" ht="12" x14ac:dyDescent="0.2"/>
    <row r="3196" ht="12" x14ac:dyDescent="0.2"/>
    <row r="3197" ht="12" x14ac:dyDescent="0.2"/>
    <row r="3198" ht="12" x14ac:dyDescent="0.2"/>
    <row r="3199" ht="12" x14ac:dyDescent="0.2"/>
    <row r="3200" ht="12" x14ac:dyDescent="0.2"/>
    <row r="3201" ht="12" x14ac:dyDescent="0.2"/>
    <row r="3202" ht="12" x14ac:dyDescent="0.2"/>
    <row r="3203" ht="12" x14ac:dyDescent="0.2"/>
    <row r="3204" ht="12" x14ac:dyDescent="0.2"/>
    <row r="3205" ht="12" x14ac:dyDescent="0.2"/>
    <row r="3206" ht="12" x14ac:dyDescent="0.2"/>
    <row r="3207" ht="12" x14ac:dyDescent="0.2"/>
    <row r="3208" ht="12" x14ac:dyDescent="0.2"/>
    <row r="3209" ht="12" x14ac:dyDescent="0.2"/>
    <row r="3210" ht="12" x14ac:dyDescent="0.2"/>
    <row r="3211" ht="12" x14ac:dyDescent="0.2"/>
    <row r="3212" ht="12" x14ac:dyDescent="0.2"/>
    <row r="3213" ht="12" x14ac:dyDescent="0.2"/>
    <row r="3214" ht="12" x14ac:dyDescent="0.2"/>
    <row r="3215" ht="12" x14ac:dyDescent="0.2"/>
    <row r="3216" ht="12" x14ac:dyDescent="0.2"/>
    <row r="3217" ht="12" x14ac:dyDescent="0.2"/>
    <row r="3218" ht="12" x14ac:dyDescent="0.2"/>
    <row r="3219" ht="12" x14ac:dyDescent="0.2"/>
    <row r="3220" ht="12" x14ac:dyDescent="0.2"/>
    <row r="3221" ht="12" x14ac:dyDescent="0.2"/>
    <row r="3222" ht="12" x14ac:dyDescent="0.2"/>
    <row r="3223" ht="12" x14ac:dyDescent="0.2"/>
    <row r="3224" ht="12" x14ac:dyDescent="0.2"/>
    <row r="3225" ht="12" x14ac:dyDescent="0.2"/>
    <row r="3226" ht="12" x14ac:dyDescent="0.2"/>
    <row r="3227" ht="12" x14ac:dyDescent="0.2"/>
    <row r="3228" ht="12" x14ac:dyDescent="0.2"/>
    <row r="3229" ht="12" x14ac:dyDescent="0.2"/>
    <row r="3230" ht="12" x14ac:dyDescent="0.2"/>
    <row r="3231" ht="12" x14ac:dyDescent="0.2"/>
    <row r="3232" ht="12" x14ac:dyDescent="0.2"/>
    <row r="3233" ht="12" x14ac:dyDescent="0.2"/>
    <row r="3234" ht="12" x14ac:dyDescent="0.2"/>
    <row r="3235" ht="12" x14ac:dyDescent="0.2"/>
    <row r="3236" ht="12" x14ac:dyDescent="0.2"/>
    <row r="3237" ht="12" x14ac:dyDescent="0.2"/>
    <row r="3238" ht="12" x14ac:dyDescent="0.2"/>
    <row r="3239" ht="12" x14ac:dyDescent="0.2"/>
    <row r="3240" ht="12" x14ac:dyDescent="0.2"/>
    <row r="3241" ht="12" x14ac:dyDescent="0.2"/>
    <row r="3242" ht="12" x14ac:dyDescent="0.2"/>
    <row r="3243" ht="12" x14ac:dyDescent="0.2"/>
    <row r="3244" ht="12" x14ac:dyDescent="0.2"/>
    <row r="3245" ht="12" x14ac:dyDescent="0.2"/>
    <row r="3246" ht="12" x14ac:dyDescent="0.2"/>
    <row r="3247" ht="12" x14ac:dyDescent="0.2"/>
    <row r="3248" ht="12" x14ac:dyDescent="0.2"/>
    <row r="3249" ht="12" x14ac:dyDescent="0.2"/>
    <row r="3250" ht="12" x14ac:dyDescent="0.2"/>
    <row r="3251" ht="12" x14ac:dyDescent="0.2"/>
    <row r="3252" ht="12" x14ac:dyDescent="0.2"/>
    <row r="3253" ht="12" x14ac:dyDescent="0.2"/>
    <row r="3254" ht="12" x14ac:dyDescent="0.2"/>
    <row r="3255" ht="12" x14ac:dyDescent="0.2"/>
    <row r="3256" ht="12" x14ac:dyDescent="0.2"/>
    <row r="3257" ht="12" x14ac:dyDescent="0.2"/>
    <row r="3258" ht="12" x14ac:dyDescent="0.2"/>
    <row r="3259" ht="12" x14ac:dyDescent="0.2"/>
    <row r="3260" ht="12" x14ac:dyDescent="0.2"/>
    <row r="3261" ht="12" x14ac:dyDescent="0.2"/>
    <row r="3262" ht="12" x14ac:dyDescent="0.2"/>
    <row r="3263" ht="12" x14ac:dyDescent="0.2"/>
    <row r="3264" ht="12" x14ac:dyDescent="0.2"/>
    <row r="3265" ht="12" x14ac:dyDescent="0.2"/>
    <row r="3266" ht="12" x14ac:dyDescent="0.2"/>
    <row r="3267" ht="12" x14ac:dyDescent="0.2"/>
    <row r="3268" ht="12" x14ac:dyDescent="0.2"/>
    <row r="3269" ht="12" x14ac:dyDescent="0.2"/>
    <row r="3270" ht="12" x14ac:dyDescent="0.2"/>
    <row r="3271" ht="12" x14ac:dyDescent="0.2"/>
    <row r="3272" ht="12" x14ac:dyDescent="0.2"/>
    <row r="3273" ht="12" x14ac:dyDescent="0.2"/>
    <row r="3274" ht="12" x14ac:dyDescent="0.2"/>
    <row r="3275" ht="12" x14ac:dyDescent="0.2"/>
    <row r="3276" ht="12" x14ac:dyDescent="0.2"/>
    <row r="3277" ht="12" x14ac:dyDescent="0.2"/>
    <row r="3278" ht="12" x14ac:dyDescent="0.2"/>
    <row r="3279" ht="12" x14ac:dyDescent="0.2"/>
    <row r="3280" ht="12" x14ac:dyDescent="0.2"/>
    <row r="3281" ht="12" x14ac:dyDescent="0.2"/>
    <row r="3282" ht="12" x14ac:dyDescent="0.2"/>
    <row r="3283" ht="12" x14ac:dyDescent="0.2"/>
    <row r="3284" ht="12" x14ac:dyDescent="0.2"/>
    <row r="3285" ht="12" x14ac:dyDescent="0.2"/>
    <row r="3286" ht="12" x14ac:dyDescent="0.2"/>
    <row r="3287" ht="12" x14ac:dyDescent="0.2"/>
    <row r="3288" ht="12" x14ac:dyDescent="0.2"/>
    <row r="3289" ht="12" x14ac:dyDescent="0.2"/>
    <row r="3290" ht="12" x14ac:dyDescent="0.2"/>
    <row r="3291" ht="12" x14ac:dyDescent="0.2"/>
    <row r="3292" ht="12" x14ac:dyDescent="0.2"/>
    <row r="3293" ht="12" x14ac:dyDescent="0.2"/>
    <row r="3294" ht="12" x14ac:dyDescent="0.2"/>
    <row r="3295" ht="12" x14ac:dyDescent="0.2"/>
    <row r="3296" ht="12" x14ac:dyDescent="0.2"/>
    <row r="3297" ht="12" x14ac:dyDescent="0.2"/>
    <row r="3298" ht="12" x14ac:dyDescent="0.2"/>
    <row r="3299" ht="12" x14ac:dyDescent="0.2"/>
    <row r="3300" ht="12" x14ac:dyDescent="0.2"/>
    <row r="3301" ht="12" x14ac:dyDescent="0.2"/>
    <row r="3302" ht="12" x14ac:dyDescent="0.2"/>
    <row r="3303" ht="12" x14ac:dyDescent="0.2"/>
    <row r="3304" ht="12" x14ac:dyDescent="0.2"/>
    <row r="3305" ht="12" x14ac:dyDescent="0.2"/>
    <row r="3306" ht="12" x14ac:dyDescent="0.2"/>
    <row r="3307" ht="12" x14ac:dyDescent="0.2"/>
    <row r="3308" ht="12" x14ac:dyDescent="0.2"/>
    <row r="3309" ht="12" x14ac:dyDescent="0.2"/>
    <row r="3310" ht="12" x14ac:dyDescent="0.2"/>
    <row r="3311" ht="12" x14ac:dyDescent="0.2"/>
    <row r="3312" ht="12" x14ac:dyDescent="0.2"/>
    <row r="3313" ht="12" x14ac:dyDescent="0.2"/>
    <row r="3314" ht="12" x14ac:dyDescent="0.2"/>
    <row r="3315" ht="12" x14ac:dyDescent="0.2"/>
    <row r="3316" ht="12" x14ac:dyDescent="0.2"/>
    <row r="3317" ht="12" x14ac:dyDescent="0.2"/>
    <row r="3318" ht="12" x14ac:dyDescent="0.2"/>
    <row r="3319" ht="12" x14ac:dyDescent="0.2"/>
    <row r="3320" ht="12" x14ac:dyDescent="0.2"/>
    <row r="3321" ht="12" x14ac:dyDescent="0.2"/>
    <row r="3322" ht="12" x14ac:dyDescent="0.2"/>
    <row r="3323" ht="12" x14ac:dyDescent="0.2"/>
    <row r="3324" ht="12" x14ac:dyDescent="0.2"/>
    <row r="3325" ht="12" x14ac:dyDescent="0.2"/>
    <row r="3326" ht="12" x14ac:dyDescent="0.2"/>
    <row r="3327" ht="12" x14ac:dyDescent="0.2"/>
    <row r="3328" ht="12" x14ac:dyDescent="0.2"/>
    <row r="3329" ht="12" x14ac:dyDescent="0.2"/>
    <row r="3330" ht="12" x14ac:dyDescent="0.2"/>
    <row r="3331" ht="12" x14ac:dyDescent="0.2"/>
    <row r="3332" ht="12" x14ac:dyDescent="0.2"/>
    <row r="3333" ht="12" x14ac:dyDescent="0.2"/>
    <row r="3334" ht="12" x14ac:dyDescent="0.2"/>
    <row r="3335" ht="12" x14ac:dyDescent="0.2"/>
    <row r="3336" ht="12" x14ac:dyDescent="0.2"/>
    <row r="3337" ht="12" x14ac:dyDescent="0.2"/>
    <row r="3338" ht="12" x14ac:dyDescent="0.2"/>
    <row r="3339" ht="12" x14ac:dyDescent="0.2"/>
    <row r="3340" ht="12" x14ac:dyDescent="0.2"/>
    <row r="3341" ht="12" x14ac:dyDescent="0.2"/>
    <row r="3342" ht="12" x14ac:dyDescent="0.2"/>
    <row r="3343" ht="12" x14ac:dyDescent="0.2"/>
    <row r="3344" ht="12" x14ac:dyDescent="0.2"/>
    <row r="3345" ht="12" x14ac:dyDescent="0.2"/>
    <row r="3346" ht="12" x14ac:dyDescent="0.2"/>
    <row r="3347" ht="12" x14ac:dyDescent="0.2"/>
    <row r="3348" ht="12" x14ac:dyDescent="0.2"/>
    <row r="3349" ht="12" x14ac:dyDescent="0.2"/>
    <row r="3350" ht="12" x14ac:dyDescent="0.2"/>
    <row r="3351" ht="12" x14ac:dyDescent="0.2"/>
    <row r="3352" ht="12" x14ac:dyDescent="0.2"/>
    <row r="3353" ht="12" x14ac:dyDescent="0.2"/>
    <row r="3354" ht="12" x14ac:dyDescent="0.2"/>
    <row r="3355" ht="12" x14ac:dyDescent="0.2"/>
    <row r="3356" ht="12" x14ac:dyDescent="0.2"/>
    <row r="3357" ht="12" x14ac:dyDescent="0.2"/>
    <row r="3358" ht="12" x14ac:dyDescent="0.2"/>
    <row r="3359" ht="12" x14ac:dyDescent="0.2"/>
    <row r="3360" ht="12" x14ac:dyDescent="0.2"/>
    <row r="3361" ht="12" x14ac:dyDescent="0.2"/>
    <row r="3362" ht="12" x14ac:dyDescent="0.2"/>
    <row r="3363" ht="12" x14ac:dyDescent="0.2"/>
    <row r="3364" ht="12" x14ac:dyDescent="0.2"/>
    <row r="3365" ht="12" x14ac:dyDescent="0.2"/>
    <row r="3366" ht="12" x14ac:dyDescent="0.2"/>
    <row r="3367" ht="12" x14ac:dyDescent="0.2"/>
    <row r="3368" ht="12" x14ac:dyDescent="0.2"/>
    <row r="3369" ht="12" x14ac:dyDescent="0.2"/>
    <row r="3370" ht="12" x14ac:dyDescent="0.2"/>
    <row r="3371" ht="12" x14ac:dyDescent="0.2"/>
    <row r="3372" ht="12" x14ac:dyDescent="0.2"/>
    <row r="3373" ht="12" x14ac:dyDescent="0.2"/>
    <row r="3374" ht="12" x14ac:dyDescent="0.2"/>
    <row r="3375" ht="12" x14ac:dyDescent="0.2"/>
    <row r="3376" ht="12" x14ac:dyDescent="0.2"/>
    <row r="3377" ht="12" x14ac:dyDescent="0.2"/>
    <row r="3378" ht="12" x14ac:dyDescent="0.2"/>
    <row r="3379" ht="12" x14ac:dyDescent="0.2"/>
    <row r="3380" ht="12" x14ac:dyDescent="0.2"/>
    <row r="3381" ht="12" x14ac:dyDescent="0.2"/>
    <row r="3382" ht="12" x14ac:dyDescent="0.2"/>
    <row r="3383" ht="12" x14ac:dyDescent="0.2"/>
    <row r="3384" ht="12" x14ac:dyDescent="0.2"/>
    <row r="3385" ht="12" x14ac:dyDescent="0.2"/>
    <row r="3386" ht="12" x14ac:dyDescent="0.2"/>
    <row r="3387" ht="12" x14ac:dyDescent="0.2"/>
    <row r="3388" ht="12" x14ac:dyDescent="0.2"/>
    <row r="3389" ht="12" x14ac:dyDescent="0.2"/>
    <row r="3390" ht="12" x14ac:dyDescent="0.2"/>
    <row r="3391" ht="12" x14ac:dyDescent="0.2"/>
    <row r="3392" ht="12" x14ac:dyDescent="0.2"/>
    <row r="3393" ht="12" x14ac:dyDescent="0.2"/>
    <row r="3394" ht="12" x14ac:dyDescent="0.2"/>
    <row r="3395" ht="12" x14ac:dyDescent="0.2"/>
    <row r="3396" ht="12" x14ac:dyDescent="0.2"/>
    <row r="3397" ht="12" x14ac:dyDescent="0.2"/>
    <row r="3398" ht="12" x14ac:dyDescent="0.2"/>
    <row r="3399" ht="12" x14ac:dyDescent="0.2"/>
    <row r="3400" ht="12" x14ac:dyDescent="0.2"/>
    <row r="3401" ht="12" x14ac:dyDescent="0.2"/>
    <row r="3402" ht="12" x14ac:dyDescent="0.2"/>
    <row r="3403" ht="12" x14ac:dyDescent="0.2"/>
    <row r="3404" ht="12" x14ac:dyDescent="0.2"/>
    <row r="3405" ht="12" x14ac:dyDescent="0.2"/>
    <row r="3406" ht="12" x14ac:dyDescent="0.2"/>
    <row r="3407" ht="12" x14ac:dyDescent="0.2"/>
    <row r="3408" ht="12" x14ac:dyDescent="0.2"/>
    <row r="3409" ht="12" x14ac:dyDescent="0.2"/>
    <row r="3410" ht="12" x14ac:dyDescent="0.2"/>
    <row r="3411" ht="12" x14ac:dyDescent="0.2"/>
    <row r="3412" ht="12" x14ac:dyDescent="0.2"/>
    <row r="3413" ht="12" x14ac:dyDescent="0.2"/>
    <row r="3414" ht="12" x14ac:dyDescent="0.2"/>
    <row r="3415" ht="12" x14ac:dyDescent="0.2"/>
    <row r="3416" ht="12" x14ac:dyDescent="0.2"/>
    <row r="3417" ht="12" x14ac:dyDescent="0.2"/>
    <row r="3418" ht="12" x14ac:dyDescent="0.2"/>
    <row r="3419" ht="12" x14ac:dyDescent="0.2"/>
    <row r="3420" ht="12" x14ac:dyDescent="0.2"/>
    <row r="3421" ht="12" x14ac:dyDescent="0.2"/>
    <row r="3422" ht="12" x14ac:dyDescent="0.2"/>
    <row r="3423" ht="12" x14ac:dyDescent="0.2"/>
    <row r="3424" ht="12" x14ac:dyDescent="0.2"/>
    <row r="3425" ht="12" x14ac:dyDescent="0.2"/>
    <row r="3426" ht="12" x14ac:dyDescent="0.2"/>
    <row r="3427" ht="12" x14ac:dyDescent="0.2"/>
    <row r="3428" ht="12" x14ac:dyDescent="0.2"/>
    <row r="3429" ht="12" x14ac:dyDescent="0.2"/>
    <row r="3430" ht="12" x14ac:dyDescent="0.2"/>
    <row r="3431" ht="12" x14ac:dyDescent="0.2"/>
    <row r="3432" ht="12" x14ac:dyDescent="0.2"/>
    <row r="3433" ht="12" x14ac:dyDescent="0.2"/>
    <row r="3434" ht="12" x14ac:dyDescent="0.2"/>
    <row r="3435" ht="12" x14ac:dyDescent="0.2"/>
    <row r="3436" ht="12" x14ac:dyDescent="0.2"/>
    <row r="3437" ht="12" x14ac:dyDescent="0.2"/>
    <row r="3438" ht="12" x14ac:dyDescent="0.2"/>
    <row r="3439" ht="12" x14ac:dyDescent="0.2"/>
    <row r="3440" ht="12" x14ac:dyDescent="0.2"/>
    <row r="3441" ht="12" x14ac:dyDescent="0.2"/>
    <row r="3442" ht="12" x14ac:dyDescent="0.2"/>
    <row r="3443" ht="12" x14ac:dyDescent="0.2"/>
    <row r="3444" ht="12" x14ac:dyDescent="0.2"/>
    <row r="3445" ht="12" x14ac:dyDescent="0.2"/>
    <row r="3446" ht="12" x14ac:dyDescent="0.2"/>
    <row r="3447" ht="12" x14ac:dyDescent="0.2"/>
    <row r="3448" ht="12" x14ac:dyDescent="0.2"/>
    <row r="3449" ht="12" x14ac:dyDescent="0.2"/>
    <row r="3450" ht="12" x14ac:dyDescent="0.2"/>
    <row r="3451" ht="12" x14ac:dyDescent="0.2"/>
    <row r="3452" ht="12" x14ac:dyDescent="0.2"/>
    <row r="3453" ht="12" x14ac:dyDescent="0.2"/>
    <row r="3454" ht="12" x14ac:dyDescent="0.2"/>
    <row r="3455" ht="12" x14ac:dyDescent="0.2"/>
    <row r="3456" ht="12" x14ac:dyDescent="0.2"/>
    <row r="3457" ht="12" x14ac:dyDescent="0.2"/>
    <row r="3458" ht="12" x14ac:dyDescent="0.2"/>
    <row r="3459" ht="12" x14ac:dyDescent="0.2"/>
    <row r="3460" ht="12" x14ac:dyDescent="0.2"/>
    <row r="3461" ht="12" x14ac:dyDescent="0.2"/>
    <row r="3462" ht="12" x14ac:dyDescent="0.2"/>
    <row r="3463" ht="12" x14ac:dyDescent="0.2"/>
    <row r="3464" ht="12" x14ac:dyDescent="0.2"/>
    <row r="3465" ht="12" x14ac:dyDescent="0.2"/>
    <row r="3466" ht="12" x14ac:dyDescent="0.2"/>
    <row r="3467" ht="12" x14ac:dyDescent="0.2"/>
    <row r="3468" ht="12" x14ac:dyDescent="0.2"/>
    <row r="3469" ht="12" x14ac:dyDescent="0.2"/>
    <row r="3470" ht="12" x14ac:dyDescent="0.2"/>
    <row r="3471" ht="12" x14ac:dyDescent="0.2"/>
    <row r="3472" ht="12" x14ac:dyDescent="0.2"/>
    <row r="3473" ht="12" x14ac:dyDescent="0.2"/>
    <row r="3474" ht="12" x14ac:dyDescent="0.2"/>
    <row r="3475" ht="12" x14ac:dyDescent="0.2"/>
    <row r="3476" ht="12" x14ac:dyDescent="0.2"/>
    <row r="3477" ht="12" x14ac:dyDescent="0.2"/>
    <row r="3478" ht="12" x14ac:dyDescent="0.2"/>
    <row r="3479" ht="12" x14ac:dyDescent="0.2"/>
    <row r="3480" ht="12" x14ac:dyDescent="0.2"/>
    <row r="3481" ht="12" x14ac:dyDescent="0.2"/>
    <row r="3482" ht="12" x14ac:dyDescent="0.2"/>
    <row r="3483" ht="12" x14ac:dyDescent="0.2"/>
    <row r="3484" ht="12" x14ac:dyDescent="0.2"/>
    <row r="3485" ht="12" x14ac:dyDescent="0.2"/>
    <row r="3486" ht="12" x14ac:dyDescent="0.2"/>
    <row r="3487" ht="12" x14ac:dyDescent="0.2"/>
    <row r="3488" ht="12" x14ac:dyDescent="0.2"/>
    <row r="3489" ht="12" x14ac:dyDescent="0.2"/>
    <row r="3490" ht="12" x14ac:dyDescent="0.2"/>
    <row r="3491" ht="12" x14ac:dyDescent="0.2"/>
    <row r="3492" ht="12" x14ac:dyDescent="0.2"/>
    <row r="3493" ht="12" x14ac:dyDescent="0.2"/>
    <row r="3494" ht="12" x14ac:dyDescent="0.2"/>
    <row r="3495" ht="12" x14ac:dyDescent="0.2"/>
    <row r="3496" ht="12" x14ac:dyDescent="0.2"/>
    <row r="3497" ht="12" x14ac:dyDescent="0.2"/>
    <row r="3498" ht="12" x14ac:dyDescent="0.2"/>
    <row r="3499" ht="12" x14ac:dyDescent="0.2"/>
    <row r="3500" ht="12" x14ac:dyDescent="0.2"/>
    <row r="3501" ht="12" x14ac:dyDescent="0.2"/>
    <row r="3502" ht="12" x14ac:dyDescent="0.2"/>
    <row r="3503" ht="12" x14ac:dyDescent="0.2"/>
    <row r="3504" ht="12" x14ac:dyDescent="0.2"/>
    <row r="3505" ht="12" x14ac:dyDescent="0.2"/>
    <row r="3506" ht="12" x14ac:dyDescent="0.2"/>
    <row r="3507" ht="12" x14ac:dyDescent="0.2"/>
    <row r="3508" ht="12" x14ac:dyDescent="0.2"/>
    <row r="3509" ht="12" x14ac:dyDescent="0.2"/>
    <row r="3510" ht="12" x14ac:dyDescent="0.2"/>
    <row r="3511" ht="12" x14ac:dyDescent="0.2"/>
    <row r="3512" ht="12" x14ac:dyDescent="0.2"/>
    <row r="3513" ht="12" x14ac:dyDescent="0.2"/>
    <row r="3514" ht="12" x14ac:dyDescent="0.2"/>
    <row r="3515" ht="12" x14ac:dyDescent="0.2"/>
    <row r="3516" ht="12" x14ac:dyDescent="0.2"/>
    <row r="3517" ht="12" x14ac:dyDescent="0.2"/>
    <row r="3518" ht="12" x14ac:dyDescent="0.2"/>
    <row r="3519" ht="12" x14ac:dyDescent="0.2"/>
    <row r="3520" ht="12" x14ac:dyDescent="0.2"/>
    <row r="3521" ht="12" x14ac:dyDescent="0.2"/>
    <row r="3522" ht="12" x14ac:dyDescent="0.2"/>
    <row r="3523" ht="12" x14ac:dyDescent="0.2"/>
    <row r="3524" ht="12" x14ac:dyDescent="0.2"/>
    <row r="3525" ht="12" x14ac:dyDescent="0.2"/>
    <row r="3526" ht="12" x14ac:dyDescent="0.2"/>
    <row r="3527" ht="12" x14ac:dyDescent="0.2"/>
    <row r="3528" ht="12" x14ac:dyDescent="0.2"/>
    <row r="3529" ht="12" x14ac:dyDescent="0.2"/>
    <row r="3530" ht="12" x14ac:dyDescent="0.2"/>
    <row r="3531" ht="12" x14ac:dyDescent="0.2"/>
    <row r="3532" ht="12" x14ac:dyDescent="0.2"/>
    <row r="3533" ht="12" x14ac:dyDescent="0.2"/>
    <row r="3534" ht="12" x14ac:dyDescent="0.2"/>
    <row r="3535" ht="12" x14ac:dyDescent="0.2"/>
    <row r="3536" ht="12" x14ac:dyDescent="0.2"/>
    <row r="3537" ht="12" x14ac:dyDescent="0.2"/>
    <row r="3538" ht="12" x14ac:dyDescent="0.2"/>
    <row r="3539" ht="12" x14ac:dyDescent="0.2"/>
    <row r="3540" ht="12" x14ac:dyDescent="0.2"/>
    <row r="3541" ht="12" x14ac:dyDescent="0.2"/>
    <row r="3542" ht="12" x14ac:dyDescent="0.2"/>
    <row r="3543" ht="12" x14ac:dyDescent="0.2"/>
    <row r="3544" ht="12" x14ac:dyDescent="0.2"/>
    <row r="3545" ht="12" x14ac:dyDescent="0.2"/>
    <row r="3546" ht="12" x14ac:dyDescent="0.2"/>
    <row r="3547" ht="12" x14ac:dyDescent="0.2"/>
    <row r="3548" ht="12" x14ac:dyDescent="0.2"/>
    <row r="3549" ht="12" x14ac:dyDescent="0.2"/>
    <row r="3550" ht="12" x14ac:dyDescent="0.2"/>
    <row r="3551" ht="12" x14ac:dyDescent="0.2"/>
    <row r="3552" ht="12" x14ac:dyDescent="0.2"/>
    <row r="3553" ht="12" x14ac:dyDescent="0.2"/>
    <row r="3554" ht="12" x14ac:dyDescent="0.2"/>
    <row r="3555" ht="12" x14ac:dyDescent="0.2"/>
    <row r="3556" ht="12" x14ac:dyDescent="0.2"/>
    <row r="3557" ht="12" x14ac:dyDescent="0.2"/>
    <row r="3558" ht="12" x14ac:dyDescent="0.2"/>
    <row r="3559" ht="12" x14ac:dyDescent="0.2"/>
    <row r="3560" ht="12" x14ac:dyDescent="0.2"/>
    <row r="3561" ht="12" x14ac:dyDescent="0.2"/>
    <row r="3562" ht="12" x14ac:dyDescent="0.2"/>
    <row r="3563" ht="12" x14ac:dyDescent="0.2"/>
    <row r="3564" ht="12" x14ac:dyDescent="0.2"/>
    <row r="3565" ht="12" x14ac:dyDescent="0.2"/>
    <row r="3566" ht="12" x14ac:dyDescent="0.2"/>
    <row r="3567" ht="12" x14ac:dyDescent="0.2"/>
    <row r="3568" ht="12" x14ac:dyDescent="0.2"/>
    <row r="3569" ht="12" x14ac:dyDescent="0.2"/>
    <row r="3570" ht="12" x14ac:dyDescent="0.2"/>
    <row r="3571" ht="12" x14ac:dyDescent="0.2"/>
    <row r="3572" ht="12" x14ac:dyDescent="0.2"/>
    <row r="3573" ht="12" x14ac:dyDescent="0.2"/>
    <row r="3574" ht="12" x14ac:dyDescent="0.2"/>
    <row r="3575" ht="12" x14ac:dyDescent="0.2"/>
    <row r="3576" ht="12" x14ac:dyDescent="0.2"/>
    <row r="3577" ht="12" x14ac:dyDescent="0.2"/>
    <row r="3578" ht="12" x14ac:dyDescent="0.2"/>
    <row r="3579" ht="12" x14ac:dyDescent="0.2"/>
    <row r="3580" ht="12" x14ac:dyDescent="0.2"/>
    <row r="3581" ht="12" x14ac:dyDescent="0.2"/>
    <row r="3582" ht="12" x14ac:dyDescent="0.2"/>
    <row r="3583" ht="12" x14ac:dyDescent="0.2"/>
    <row r="3584" ht="12" x14ac:dyDescent="0.2"/>
    <row r="3585" ht="12" x14ac:dyDescent="0.2"/>
    <row r="3586" ht="12" x14ac:dyDescent="0.2"/>
    <row r="3587" ht="12" x14ac:dyDescent="0.2"/>
    <row r="3588" ht="12" x14ac:dyDescent="0.2"/>
    <row r="3589" ht="12" x14ac:dyDescent="0.2"/>
    <row r="3590" ht="12" x14ac:dyDescent="0.2"/>
    <row r="3591" ht="12" x14ac:dyDescent="0.2"/>
    <row r="3592" ht="12" x14ac:dyDescent="0.2"/>
    <row r="3593" ht="12" x14ac:dyDescent="0.2"/>
    <row r="3594" ht="12" x14ac:dyDescent="0.2"/>
    <row r="3595" ht="12" x14ac:dyDescent="0.2"/>
    <row r="3596" ht="12" x14ac:dyDescent="0.2"/>
    <row r="3597" ht="12" x14ac:dyDescent="0.2"/>
    <row r="3598" ht="12" x14ac:dyDescent="0.2"/>
    <row r="3599" ht="12" x14ac:dyDescent="0.2"/>
    <row r="3600" ht="12" x14ac:dyDescent="0.2"/>
    <row r="3601" ht="12" x14ac:dyDescent="0.2"/>
    <row r="3602" ht="12" x14ac:dyDescent="0.2"/>
    <row r="3603" ht="12" x14ac:dyDescent="0.2"/>
    <row r="3604" ht="12" x14ac:dyDescent="0.2"/>
    <row r="3605" ht="12" x14ac:dyDescent="0.2"/>
    <row r="3606" ht="12" x14ac:dyDescent="0.2"/>
    <row r="3607" ht="12" x14ac:dyDescent="0.2"/>
    <row r="3608" ht="12" x14ac:dyDescent="0.2"/>
    <row r="3609" ht="12" x14ac:dyDescent="0.2"/>
    <row r="3610" ht="12" x14ac:dyDescent="0.2"/>
    <row r="3611" ht="12" x14ac:dyDescent="0.2"/>
    <row r="3612" ht="12" x14ac:dyDescent="0.2"/>
    <row r="3613" ht="12" x14ac:dyDescent="0.2"/>
    <row r="3614" ht="12" x14ac:dyDescent="0.2"/>
    <row r="3615" ht="12" x14ac:dyDescent="0.2"/>
    <row r="3616" ht="12" x14ac:dyDescent="0.2"/>
    <row r="3617" ht="12" x14ac:dyDescent="0.2"/>
    <row r="3618" ht="12" x14ac:dyDescent="0.2"/>
    <row r="3619" ht="12" x14ac:dyDescent="0.2"/>
    <row r="3620" ht="12" x14ac:dyDescent="0.2"/>
    <row r="3621" ht="12" x14ac:dyDescent="0.2"/>
    <row r="3622" ht="12" x14ac:dyDescent="0.2"/>
    <row r="3623" ht="12" x14ac:dyDescent="0.2"/>
    <row r="3624" ht="12" x14ac:dyDescent="0.2"/>
    <row r="3625" ht="12" x14ac:dyDescent="0.2"/>
    <row r="3626" ht="12" x14ac:dyDescent="0.2"/>
    <row r="3627" ht="12" x14ac:dyDescent="0.2"/>
    <row r="3628" ht="12" x14ac:dyDescent="0.2"/>
    <row r="3629" ht="12" x14ac:dyDescent="0.2"/>
    <row r="3630" ht="12" x14ac:dyDescent="0.2"/>
    <row r="3631" ht="12" x14ac:dyDescent="0.2"/>
    <row r="3632" ht="12" x14ac:dyDescent="0.2"/>
    <row r="3633" ht="12" x14ac:dyDescent="0.2"/>
    <row r="3634" ht="12" x14ac:dyDescent="0.2"/>
    <row r="3635" ht="12" x14ac:dyDescent="0.2"/>
    <row r="3636" ht="12" x14ac:dyDescent="0.2"/>
    <row r="3637" ht="12" x14ac:dyDescent="0.2"/>
    <row r="3638" ht="12" x14ac:dyDescent="0.2"/>
    <row r="3639" ht="12" x14ac:dyDescent="0.2"/>
    <row r="3640" ht="12" x14ac:dyDescent="0.2"/>
    <row r="3641" ht="12" x14ac:dyDescent="0.2"/>
    <row r="3642" ht="12" x14ac:dyDescent="0.2"/>
    <row r="3643" ht="12" x14ac:dyDescent="0.2"/>
    <row r="3644" ht="12" x14ac:dyDescent="0.2"/>
    <row r="3645" ht="12" x14ac:dyDescent="0.2"/>
    <row r="3646" ht="12" x14ac:dyDescent="0.2"/>
    <row r="3647" ht="12" x14ac:dyDescent="0.2"/>
    <row r="3648" ht="12" x14ac:dyDescent="0.2"/>
    <row r="3649" ht="12" x14ac:dyDescent="0.2"/>
    <row r="3650" ht="12" x14ac:dyDescent="0.2"/>
    <row r="3651" ht="12" x14ac:dyDescent="0.2"/>
    <row r="3652" ht="12" x14ac:dyDescent="0.2"/>
    <row r="3653" ht="12" x14ac:dyDescent="0.2"/>
    <row r="3654" ht="12" x14ac:dyDescent="0.2"/>
    <row r="3655" ht="12" x14ac:dyDescent="0.2"/>
    <row r="3656" ht="12" x14ac:dyDescent="0.2"/>
    <row r="3657" ht="12" x14ac:dyDescent="0.2"/>
    <row r="3658" ht="12" x14ac:dyDescent="0.2"/>
    <row r="3659" ht="12" x14ac:dyDescent="0.2"/>
    <row r="3660" ht="12" x14ac:dyDescent="0.2"/>
    <row r="3661" ht="12" x14ac:dyDescent="0.2"/>
    <row r="3662" ht="12" x14ac:dyDescent="0.2"/>
    <row r="3663" ht="12" x14ac:dyDescent="0.2"/>
    <row r="3664" ht="12" x14ac:dyDescent="0.2"/>
    <row r="3665" ht="12" x14ac:dyDescent="0.2"/>
    <row r="3666" ht="12" x14ac:dyDescent="0.2"/>
    <row r="3667" ht="12" x14ac:dyDescent="0.2"/>
    <row r="3668" ht="12" x14ac:dyDescent="0.2"/>
    <row r="3669" ht="12" x14ac:dyDescent="0.2"/>
    <row r="3670" ht="12" x14ac:dyDescent="0.2"/>
    <row r="3671" ht="12" x14ac:dyDescent="0.2"/>
    <row r="3672" ht="12" x14ac:dyDescent="0.2"/>
    <row r="3673" ht="12" x14ac:dyDescent="0.2"/>
    <row r="3674" ht="12" x14ac:dyDescent="0.2"/>
    <row r="3675" ht="12" x14ac:dyDescent="0.2"/>
    <row r="3676" ht="12" x14ac:dyDescent="0.2"/>
    <row r="3677" ht="12" x14ac:dyDescent="0.2"/>
    <row r="3678" ht="12" x14ac:dyDescent="0.2"/>
    <row r="3679" ht="12" x14ac:dyDescent="0.2"/>
    <row r="3680" ht="12" x14ac:dyDescent="0.2"/>
    <row r="3681" ht="12" x14ac:dyDescent="0.2"/>
    <row r="3682" ht="12" x14ac:dyDescent="0.2"/>
    <row r="3683" ht="12" x14ac:dyDescent="0.2"/>
    <row r="3684" ht="12" x14ac:dyDescent="0.2"/>
    <row r="3685" ht="12" x14ac:dyDescent="0.2"/>
    <row r="3686" ht="12" x14ac:dyDescent="0.2"/>
    <row r="3687" ht="12" x14ac:dyDescent="0.2"/>
    <row r="3688" ht="12" x14ac:dyDescent="0.2"/>
    <row r="3689" ht="12" x14ac:dyDescent="0.2"/>
    <row r="3690" ht="12" x14ac:dyDescent="0.2"/>
    <row r="3691" ht="12" x14ac:dyDescent="0.2"/>
    <row r="3692" ht="12" x14ac:dyDescent="0.2"/>
    <row r="3693" ht="12" x14ac:dyDescent="0.2"/>
    <row r="3694" ht="12" x14ac:dyDescent="0.2"/>
    <row r="3695" ht="12" x14ac:dyDescent="0.2"/>
    <row r="3696" ht="12" x14ac:dyDescent="0.2"/>
    <row r="3697" ht="12" x14ac:dyDescent="0.2"/>
    <row r="3698" ht="12" x14ac:dyDescent="0.2"/>
    <row r="3699" ht="12" x14ac:dyDescent="0.2"/>
    <row r="3700" ht="12" x14ac:dyDescent="0.2"/>
    <row r="3701" ht="12" x14ac:dyDescent="0.2"/>
    <row r="3702" ht="12" x14ac:dyDescent="0.2"/>
    <row r="3703" ht="12" x14ac:dyDescent="0.2"/>
    <row r="3704" ht="12" x14ac:dyDescent="0.2"/>
    <row r="3705" ht="12" x14ac:dyDescent="0.2"/>
    <row r="3706" ht="12" x14ac:dyDescent="0.2"/>
    <row r="3707" ht="12" x14ac:dyDescent="0.2"/>
    <row r="3708" ht="12" x14ac:dyDescent="0.2"/>
    <row r="3709" ht="12" x14ac:dyDescent="0.2"/>
    <row r="3710" ht="12" x14ac:dyDescent="0.2"/>
    <row r="3711" ht="12" x14ac:dyDescent="0.2"/>
    <row r="3712" ht="12" x14ac:dyDescent="0.2"/>
    <row r="3713" ht="12" x14ac:dyDescent="0.2"/>
    <row r="3714" ht="12" x14ac:dyDescent="0.2"/>
    <row r="3715" ht="12" x14ac:dyDescent="0.2"/>
    <row r="3716" ht="12" x14ac:dyDescent="0.2"/>
    <row r="3717" ht="12" x14ac:dyDescent="0.2"/>
    <row r="3718" ht="12" x14ac:dyDescent="0.2"/>
    <row r="3719" ht="12" x14ac:dyDescent="0.2"/>
    <row r="3720" ht="12" x14ac:dyDescent="0.2"/>
    <row r="3721" ht="12" x14ac:dyDescent="0.2"/>
    <row r="3722" ht="12" x14ac:dyDescent="0.2"/>
    <row r="3723" ht="12" x14ac:dyDescent="0.2"/>
    <row r="3724" ht="12" x14ac:dyDescent="0.2"/>
    <row r="3725" ht="12" x14ac:dyDescent="0.2"/>
    <row r="3726" ht="12" x14ac:dyDescent="0.2"/>
    <row r="3727" ht="12" x14ac:dyDescent="0.2"/>
    <row r="3728" ht="12" x14ac:dyDescent="0.2"/>
    <row r="3729" ht="12" x14ac:dyDescent="0.2"/>
    <row r="3730" ht="12" x14ac:dyDescent="0.2"/>
    <row r="3731" ht="12" x14ac:dyDescent="0.2"/>
    <row r="3732" ht="12" x14ac:dyDescent="0.2"/>
    <row r="3733" ht="12" x14ac:dyDescent="0.2"/>
    <row r="3734" ht="12" x14ac:dyDescent="0.2"/>
    <row r="3735" ht="12" x14ac:dyDescent="0.2"/>
    <row r="3736" ht="12" x14ac:dyDescent="0.2"/>
    <row r="3737" ht="12" x14ac:dyDescent="0.2"/>
    <row r="3738" ht="12" x14ac:dyDescent="0.2"/>
    <row r="3739" ht="12" x14ac:dyDescent="0.2"/>
    <row r="3740" ht="12" x14ac:dyDescent="0.2"/>
    <row r="3741" ht="12" x14ac:dyDescent="0.2"/>
    <row r="3742" ht="12" x14ac:dyDescent="0.2"/>
    <row r="3743" ht="12" x14ac:dyDescent="0.2"/>
    <row r="3744" ht="12" x14ac:dyDescent="0.2"/>
    <row r="3745" ht="12" x14ac:dyDescent="0.2"/>
    <row r="3746" ht="12" x14ac:dyDescent="0.2"/>
    <row r="3747" ht="12" x14ac:dyDescent="0.2"/>
    <row r="3748" ht="12" x14ac:dyDescent="0.2"/>
    <row r="3749" ht="12" x14ac:dyDescent="0.2"/>
    <row r="3750" ht="12" x14ac:dyDescent="0.2"/>
    <row r="3751" ht="12" x14ac:dyDescent="0.2"/>
    <row r="3752" ht="12" x14ac:dyDescent="0.2"/>
    <row r="3753" ht="12" x14ac:dyDescent="0.2"/>
    <row r="3754" ht="12" x14ac:dyDescent="0.2"/>
    <row r="3755" ht="12" x14ac:dyDescent="0.2"/>
    <row r="3756" ht="12" x14ac:dyDescent="0.2"/>
    <row r="3757" ht="12" x14ac:dyDescent="0.2"/>
    <row r="3758" ht="12" x14ac:dyDescent="0.2"/>
    <row r="3759" ht="12" x14ac:dyDescent="0.2"/>
    <row r="3760" ht="12" x14ac:dyDescent="0.2"/>
    <row r="3761" ht="12" x14ac:dyDescent="0.2"/>
    <row r="3762" ht="12" x14ac:dyDescent="0.2"/>
    <row r="3763" ht="12" x14ac:dyDescent="0.2"/>
    <row r="3764" ht="12" x14ac:dyDescent="0.2"/>
    <row r="3765" ht="12" x14ac:dyDescent="0.2"/>
    <row r="3766" ht="12" x14ac:dyDescent="0.2"/>
    <row r="3767" ht="12" x14ac:dyDescent="0.2"/>
    <row r="3768" ht="12" x14ac:dyDescent="0.2"/>
    <row r="3769" ht="12" x14ac:dyDescent="0.2"/>
    <row r="3770" ht="12" x14ac:dyDescent="0.2"/>
    <row r="3771" ht="12" x14ac:dyDescent="0.2"/>
    <row r="3772" ht="12" x14ac:dyDescent="0.2"/>
    <row r="3773" ht="12" x14ac:dyDescent="0.2"/>
    <row r="3774" ht="12" x14ac:dyDescent="0.2"/>
    <row r="3775" ht="12" x14ac:dyDescent="0.2"/>
    <row r="3776" ht="12" x14ac:dyDescent="0.2"/>
    <row r="3777" ht="12" x14ac:dyDescent="0.2"/>
    <row r="3778" ht="12" x14ac:dyDescent="0.2"/>
    <row r="3779" ht="12" x14ac:dyDescent="0.2"/>
    <row r="3780" ht="12" x14ac:dyDescent="0.2"/>
    <row r="3781" ht="12" x14ac:dyDescent="0.2"/>
    <row r="3782" ht="12" x14ac:dyDescent="0.2"/>
    <row r="3783" ht="12" x14ac:dyDescent="0.2"/>
    <row r="3784" ht="12" x14ac:dyDescent="0.2"/>
    <row r="3785" ht="12" x14ac:dyDescent="0.2"/>
    <row r="3786" ht="12" x14ac:dyDescent="0.2"/>
    <row r="3787" ht="12" x14ac:dyDescent="0.2"/>
    <row r="3788" ht="12" x14ac:dyDescent="0.2"/>
    <row r="3789" ht="12" x14ac:dyDescent="0.2"/>
    <row r="3790" ht="12" x14ac:dyDescent="0.2"/>
    <row r="3791" ht="12" x14ac:dyDescent="0.2"/>
    <row r="3792" ht="12" x14ac:dyDescent="0.2"/>
    <row r="3793" ht="12" x14ac:dyDescent="0.2"/>
    <row r="3794" ht="12" x14ac:dyDescent="0.2"/>
    <row r="3795" ht="12" x14ac:dyDescent="0.2"/>
    <row r="3796" ht="12" x14ac:dyDescent="0.2"/>
    <row r="3797" ht="12" x14ac:dyDescent="0.2"/>
    <row r="3798" ht="12" x14ac:dyDescent="0.2"/>
    <row r="3799" ht="12" x14ac:dyDescent="0.2"/>
    <row r="3800" ht="12" x14ac:dyDescent="0.2"/>
    <row r="3801" ht="12" x14ac:dyDescent="0.2"/>
    <row r="3802" ht="12" x14ac:dyDescent="0.2"/>
    <row r="3803" ht="12" x14ac:dyDescent="0.2"/>
    <row r="3804" ht="12" x14ac:dyDescent="0.2"/>
    <row r="3805" ht="12" x14ac:dyDescent="0.2"/>
    <row r="3806" ht="12" x14ac:dyDescent="0.2"/>
    <row r="3807" ht="12" x14ac:dyDescent="0.2"/>
    <row r="3808" ht="12" x14ac:dyDescent="0.2"/>
    <row r="3809" ht="12" x14ac:dyDescent="0.2"/>
    <row r="3810" ht="12" x14ac:dyDescent="0.2"/>
    <row r="3811" ht="12" x14ac:dyDescent="0.2"/>
    <row r="3812" ht="12" x14ac:dyDescent="0.2"/>
    <row r="3813" ht="12" x14ac:dyDescent="0.2"/>
    <row r="3814" ht="12" x14ac:dyDescent="0.2"/>
    <row r="3815" ht="12" x14ac:dyDescent="0.2"/>
    <row r="3816" ht="12" x14ac:dyDescent="0.2"/>
    <row r="3817" ht="12" x14ac:dyDescent="0.2"/>
    <row r="3818" ht="12" x14ac:dyDescent="0.2"/>
    <row r="3819" ht="12" x14ac:dyDescent="0.2"/>
    <row r="3820" ht="12" x14ac:dyDescent="0.2"/>
    <row r="3821" ht="12" x14ac:dyDescent="0.2"/>
    <row r="3822" ht="12" x14ac:dyDescent="0.2"/>
    <row r="3823" ht="12" x14ac:dyDescent="0.2"/>
    <row r="3824" ht="12" x14ac:dyDescent="0.2"/>
    <row r="3825" ht="12" x14ac:dyDescent="0.2"/>
    <row r="3826" ht="12" x14ac:dyDescent="0.2"/>
    <row r="3827" ht="12" x14ac:dyDescent="0.2"/>
    <row r="3828" ht="12" x14ac:dyDescent="0.2"/>
    <row r="3829" ht="12" x14ac:dyDescent="0.2"/>
    <row r="3830" ht="12" x14ac:dyDescent="0.2"/>
    <row r="3831" ht="12" x14ac:dyDescent="0.2"/>
    <row r="3832" ht="12" x14ac:dyDescent="0.2"/>
    <row r="3833" ht="12" x14ac:dyDescent="0.2"/>
    <row r="3834" ht="12" x14ac:dyDescent="0.2"/>
    <row r="3835" ht="12" x14ac:dyDescent="0.2"/>
    <row r="3836" ht="12" x14ac:dyDescent="0.2"/>
    <row r="3837" ht="12" x14ac:dyDescent="0.2"/>
    <row r="3838" ht="12" x14ac:dyDescent="0.2"/>
    <row r="3839" ht="12" x14ac:dyDescent="0.2"/>
    <row r="3840" ht="12" x14ac:dyDescent="0.2"/>
    <row r="3841" ht="12" x14ac:dyDescent="0.2"/>
    <row r="3842" ht="12" x14ac:dyDescent="0.2"/>
    <row r="3843" ht="12" x14ac:dyDescent="0.2"/>
    <row r="3844" ht="12" x14ac:dyDescent="0.2"/>
    <row r="3845" ht="12" x14ac:dyDescent="0.2"/>
    <row r="3846" ht="12" x14ac:dyDescent="0.2"/>
    <row r="3847" ht="12" x14ac:dyDescent="0.2"/>
    <row r="3848" ht="12" x14ac:dyDescent="0.2"/>
    <row r="3849" ht="12" x14ac:dyDescent="0.2"/>
    <row r="3850" ht="12" x14ac:dyDescent="0.2"/>
    <row r="3851" ht="12" x14ac:dyDescent="0.2"/>
    <row r="3852" ht="12" x14ac:dyDescent="0.2"/>
    <row r="3853" ht="12" x14ac:dyDescent="0.2"/>
    <row r="3854" ht="12" x14ac:dyDescent="0.2"/>
    <row r="3855" ht="12" x14ac:dyDescent="0.2"/>
    <row r="3856" ht="12" x14ac:dyDescent="0.2"/>
    <row r="3857" ht="12" x14ac:dyDescent="0.2"/>
    <row r="3858" ht="12" x14ac:dyDescent="0.2"/>
    <row r="3859" ht="12" x14ac:dyDescent="0.2"/>
    <row r="3860" ht="12" x14ac:dyDescent="0.2"/>
    <row r="3861" ht="12" x14ac:dyDescent="0.2"/>
    <row r="3862" ht="12" x14ac:dyDescent="0.2"/>
    <row r="3863" ht="12" x14ac:dyDescent="0.2"/>
    <row r="3864" ht="12" x14ac:dyDescent="0.2"/>
    <row r="3865" ht="12" x14ac:dyDescent="0.2"/>
    <row r="3866" ht="12" x14ac:dyDescent="0.2"/>
    <row r="3867" ht="12" x14ac:dyDescent="0.2"/>
    <row r="3868" ht="12" x14ac:dyDescent="0.2"/>
    <row r="3869" ht="12" x14ac:dyDescent="0.2"/>
    <row r="3870" ht="12" x14ac:dyDescent="0.2"/>
    <row r="3871" ht="12" x14ac:dyDescent="0.2"/>
    <row r="3872" ht="12" x14ac:dyDescent="0.2"/>
    <row r="3873" ht="12" x14ac:dyDescent="0.2"/>
    <row r="3874" ht="12" x14ac:dyDescent="0.2"/>
    <row r="3875" ht="12" x14ac:dyDescent="0.2"/>
    <row r="3876" ht="12" x14ac:dyDescent="0.2"/>
    <row r="3877" ht="12" x14ac:dyDescent="0.2"/>
    <row r="3878" ht="12" x14ac:dyDescent="0.2"/>
    <row r="3879" ht="12" x14ac:dyDescent="0.2"/>
    <row r="3880" ht="12" x14ac:dyDescent="0.2"/>
    <row r="3881" ht="12" x14ac:dyDescent="0.2"/>
    <row r="3882" ht="12" x14ac:dyDescent="0.2"/>
    <row r="3883" ht="12" x14ac:dyDescent="0.2"/>
    <row r="3884" ht="12" x14ac:dyDescent="0.2"/>
    <row r="3885" ht="12" x14ac:dyDescent="0.2"/>
    <row r="3886" ht="12" x14ac:dyDescent="0.2"/>
    <row r="3887" ht="12" x14ac:dyDescent="0.2"/>
    <row r="3888" ht="12" x14ac:dyDescent="0.2"/>
    <row r="3889" ht="12" x14ac:dyDescent="0.2"/>
    <row r="3890" ht="12" x14ac:dyDescent="0.2"/>
    <row r="3891" ht="12" x14ac:dyDescent="0.2"/>
    <row r="3892" ht="12" x14ac:dyDescent="0.2"/>
    <row r="3893" ht="12" x14ac:dyDescent="0.2"/>
    <row r="3894" ht="12" x14ac:dyDescent="0.2"/>
    <row r="3895" ht="12" x14ac:dyDescent="0.2"/>
    <row r="3896" ht="12" x14ac:dyDescent="0.2"/>
    <row r="3897" ht="12" x14ac:dyDescent="0.2"/>
    <row r="3898" ht="12" x14ac:dyDescent="0.2"/>
    <row r="3899" ht="12" x14ac:dyDescent="0.2"/>
    <row r="3900" ht="12" x14ac:dyDescent="0.2"/>
    <row r="3901" ht="12" x14ac:dyDescent="0.2"/>
    <row r="3902" ht="12" x14ac:dyDescent="0.2"/>
    <row r="3903" ht="12" x14ac:dyDescent="0.2"/>
    <row r="3904" ht="12" x14ac:dyDescent="0.2"/>
    <row r="3905" ht="12" x14ac:dyDescent="0.2"/>
    <row r="3906" ht="12" x14ac:dyDescent="0.2"/>
    <row r="3907" ht="12" x14ac:dyDescent="0.2"/>
    <row r="3908" ht="12" x14ac:dyDescent="0.2"/>
    <row r="3909" ht="12" x14ac:dyDescent="0.2"/>
    <row r="3910" ht="12" x14ac:dyDescent="0.2"/>
    <row r="3911" ht="12" x14ac:dyDescent="0.2"/>
    <row r="3912" ht="12" x14ac:dyDescent="0.2"/>
    <row r="3913" ht="12" x14ac:dyDescent="0.2"/>
    <row r="3914" ht="12" x14ac:dyDescent="0.2"/>
    <row r="3915" ht="12" x14ac:dyDescent="0.2"/>
    <row r="3916" ht="12" x14ac:dyDescent="0.2"/>
    <row r="3917" ht="12" x14ac:dyDescent="0.2"/>
    <row r="3918" ht="12" x14ac:dyDescent="0.2"/>
    <row r="3919" ht="12" x14ac:dyDescent="0.2"/>
    <row r="3920" ht="12" x14ac:dyDescent="0.2"/>
    <row r="3921" ht="12" x14ac:dyDescent="0.2"/>
    <row r="3922" ht="12" x14ac:dyDescent="0.2"/>
    <row r="3923" ht="12" x14ac:dyDescent="0.2"/>
    <row r="3924" ht="12" x14ac:dyDescent="0.2"/>
    <row r="3925" ht="12" x14ac:dyDescent="0.2"/>
    <row r="3926" ht="12" x14ac:dyDescent="0.2"/>
    <row r="3927" ht="12" x14ac:dyDescent="0.2"/>
    <row r="3928" ht="12" x14ac:dyDescent="0.2"/>
    <row r="3929" ht="12" x14ac:dyDescent="0.2"/>
    <row r="3930" ht="12" x14ac:dyDescent="0.2"/>
    <row r="3931" ht="12" x14ac:dyDescent="0.2"/>
    <row r="3932" ht="12" x14ac:dyDescent="0.2"/>
    <row r="3933" ht="12" x14ac:dyDescent="0.2"/>
    <row r="3934" ht="12" x14ac:dyDescent="0.2"/>
    <row r="3935" ht="12" x14ac:dyDescent="0.2"/>
    <row r="3936" ht="12" x14ac:dyDescent="0.2"/>
    <row r="3937" ht="12" x14ac:dyDescent="0.2"/>
    <row r="3938" ht="12" x14ac:dyDescent="0.2"/>
    <row r="3939" ht="12" x14ac:dyDescent="0.2"/>
    <row r="3940" ht="12" x14ac:dyDescent="0.2"/>
    <row r="3941" ht="12" x14ac:dyDescent="0.2"/>
    <row r="3942" ht="12" x14ac:dyDescent="0.2"/>
    <row r="3943" ht="12" x14ac:dyDescent="0.2"/>
    <row r="3944" ht="12" x14ac:dyDescent="0.2"/>
    <row r="3945" ht="12" x14ac:dyDescent="0.2"/>
    <row r="3946" ht="12" x14ac:dyDescent="0.2"/>
    <row r="3947" ht="12" x14ac:dyDescent="0.2"/>
    <row r="3948" ht="12" x14ac:dyDescent="0.2"/>
    <row r="3949" ht="12" x14ac:dyDescent="0.2"/>
    <row r="3950" ht="12" x14ac:dyDescent="0.2"/>
    <row r="3951" ht="12" x14ac:dyDescent="0.2"/>
    <row r="3952" ht="12" x14ac:dyDescent="0.2"/>
    <row r="3953" ht="12" x14ac:dyDescent="0.2"/>
    <row r="3954" ht="12" x14ac:dyDescent="0.2"/>
    <row r="3955" ht="12" x14ac:dyDescent="0.2"/>
    <row r="3956" ht="12" x14ac:dyDescent="0.2"/>
    <row r="3957" ht="12" x14ac:dyDescent="0.2"/>
    <row r="3958" ht="12" x14ac:dyDescent="0.2"/>
    <row r="3959" ht="12" x14ac:dyDescent="0.2"/>
    <row r="3960" ht="12" x14ac:dyDescent="0.2"/>
    <row r="3961" ht="12" x14ac:dyDescent="0.2"/>
    <row r="3962" ht="12" x14ac:dyDescent="0.2"/>
    <row r="3963" ht="12" x14ac:dyDescent="0.2"/>
    <row r="3964" ht="12" x14ac:dyDescent="0.2"/>
    <row r="3965" ht="12" x14ac:dyDescent="0.2"/>
    <row r="3966" ht="12" x14ac:dyDescent="0.2"/>
    <row r="3967" ht="12" x14ac:dyDescent="0.2"/>
    <row r="3968" ht="12" x14ac:dyDescent="0.2"/>
    <row r="3969" ht="12" x14ac:dyDescent="0.2"/>
    <row r="3970" ht="12" x14ac:dyDescent="0.2"/>
    <row r="3971" ht="12" x14ac:dyDescent="0.2"/>
    <row r="3972" ht="12" x14ac:dyDescent="0.2"/>
    <row r="3973" ht="12" x14ac:dyDescent="0.2"/>
    <row r="3974" ht="12" x14ac:dyDescent="0.2"/>
    <row r="3975" ht="12" x14ac:dyDescent="0.2"/>
    <row r="3976" ht="12" x14ac:dyDescent="0.2"/>
    <row r="3977" ht="12" x14ac:dyDescent="0.2"/>
    <row r="3978" ht="12" x14ac:dyDescent="0.2"/>
    <row r="3979" ht="12" x14ac:dyDescent="0.2"/>
    <row r="3980" ht="12" x14ac:dyDescent="0.2"/>
    <row r="3981" ht="12" x14ac:dyDescent="0.2"/>
    <row r="3982" ht="12" x14ac:dyDescent="0.2"/>
    <row r="3983" ht="12" x14ac:dyDescent="0.2"/>
    <row r="3984" ht="12" x14ac:dyDescent="0.2"/>
    <row r="3985" ht="12" x14ac:dyDescent="0.2"/>
    <row r="3986" ht="12" x14ac:dyDescent="0.2"/>
    <row r="3987" ht="12" x14ac:dyDescent="0.2"/>
    <row r="3988" ht="12" x14ac:dyDescent="0.2"/>
    <row r="3989" ht="12" x14ac:dyDescent="0.2"/>
    <row r="3990" ht="12" x14ac:dyDescent="0.2"/>
    <row r="3991" ht="12" x14ac:dyDescent="0.2"/>
    <row r="3992" ht="12" x14ac:dyDescent="0.2"/>
    <row r="3993" ht="12" x14ac:dyDescent="0.2"/>
    <row r="3994" ht="12" x14ac:dyDescent="0.2"/>
    <row r="3995" ht="12" x14ac:dyDescent="0.2"/>
    <row r="3996" ht="12" x14ac:dyDescent="0.2"/>
    <row r="3997" ht="12" x14ac:dyDescent="0.2"/>
    <row r="3998" ht="12" x14ac:dyDescent="0.2"/>
    <row r="3999" ht="12" x14ac:dyDescent="0.2"/>
    <row r="4000" ht="12" x14ac:dyDescent="0.2"/>
    <row r="4001" ht="12" x14ac:dyDescent="0.2"/>
    <row r="4002" ht="12" x14ac:dyDescent="0.2"/>
    <row r="4003" ht="12" x14ac:dyDescent="0.2"/>
    <row r="4004" ht="12" x14ac:dyDescent="0.2"/>
    <row r="4005" ht="12" x14ac:dyDescent="0.2"/>
    <row r="4006" ht="12" x14ac:dyDescent="0.2"/>
    <row r="4007" ht="12" x14ac:dyDescent="0.2"/>
    <row r="4008" ht="12" x14ac:dyDescent="0.2"/>
    <row r="4009" ht="12" x14ac:dyDescent="0.2"/>
    <row r="4010" ht="12" x14ac:dyDescent="0.2"/>
    <row r="4011" ht="12" x14ac:dyDescent="0.2"/>
    <row r="4012" ht="12" x14ac:dyDescent="0.2"/>
    <row r="4013" ht="12" x14ac:dyDescent="0.2"/>
    <row r="4014" ht="12" x14ac:dyDescent="0.2"/>
    <row r="4015" ht="12" x14ac:dyDescent="0.2"/>
    <row r="4016" ht="12" x14ac:dyDescent="0.2"/>
    <row r="4017" ht="12" x14ac:dyDescent="0.2"/>
    <row r="4018" ht="12" x14ac:dyDescent="0.2"/>
    <row r="4019" ht="12" x14ac:dyDescent="0.2"/>
    <row r="4020" ht="12" x14ac:dyDescent="0.2"/>
    <row r="4021" ht="12" x14ac:dyDescent="0.2"/>
    <row r="4022" ht="12" x14ac:dyDescent="0.2"/>
    <row r="4023" ht="12" x14ac:dyDescent="0.2"/>
    <row r="4024" ht="12" x14ac:dyDescent="0.2"/>
    <row r="4025" ht="12" x14ac:dyDescent="0.2"/>
    <row r="4026" ht="12" x14ac:dyDescent="0.2"/>
    <row r="4027" ht="12" x14ac:dyDescent="0.2"/>
    <row r="4028" ht="12" x14ac:dyDescent="0.2"/>
    <row r="4029" ht="12" x14ac:dyDescent="0.2"/>
    <row r="4030" ht="12" x14ac:dyDescent="0.2"/>
    <row r="4031" ht="12" x14ac:dyDescent="0.2"/>
    <row r="4032" ht="12" x14ac:dyDescent="0.2"/>
    <row r="4033" ht="12" x14ac:dyDescent="0.2"/>
    <row r="4034" ht="12" x14ac:dyDescent="0.2"/>
    <row r="4035" ht="12" x14ac:dyDescent="0.2"/>
    <row r="4036" ht="12" x14ac:dyDescent="0.2"/>
    <row r="4037" ht="12" x14ac:dyDescent="0.2"/>
    <row r="4038" ht="12" x14ac:dyDescent="0.2"/>
    <row r="4039" ht="12" x14ac:dyDescent="0.2"/>
    <row r="4040" ht="12" x14ac:dyDescent="0.2"/>
    <row r="4041" ht="12" x14ac:dyDescent="0.2"/>
    <row r="4042" ht="12" x14ac:dyDescent="0.2"/>
    <row r="4043" ht="12" x14ac:dyDescent="0.2"/>
    <row r="4044" ht="12" x14ac:dyDescent="0.2"/>
    <row r="4045" ht="12" x14ac:dyDescent="0.2"/>
    <row r="4046" ht="12" x14ac:dyDescent="0.2"/>
    <row r="4047" ht="12" x14ac:dyDescent="0.2"/>
    <row r="4048" ht="12" x14ac:dyDescent="0.2"/>
    <row r="4049" ht="12" x14ac:dyDescent="0.2"/>
    <row r="4050" ht="12" x14ac:dyDescent="0.2"/>
    <row r="4051" ht="12" x14ac:dyDescent="0.2"/>
    <row r="4052" ht="12" x14ac:dyDescent="0.2"/>
    <row r="4053" ht="12" x14ac:dyDescent="0.2"/>
    <row r="4054" ht="12" x14ac:dyDescent="0.2"/>
    <row r="4055" ht="12" x14ac:dyDescent="0.2"/>
    <row r="4056" ht="12" x14ac:dyDescent="0.2"/>
    <row r="4057" ht="12" x14ac:dyDescent="0.2"/>
    <row r="4058" ht="12" x14ac:dyDescent="0.2"/>
    <row r="4059" ht="12" x14ac:dyDescent="0.2"/>
    <row r="4060" ht="12" x14ac:dyDescent="0.2"/>
    <row r="4061" ht="12" x14ac:dyDescent="0.2"/>
    <row r="4062" ht="12" x14ac:dyDescent="0.2"/>
    <row r="4063" ht="12" x14ac:dyDescent="0.2"/>
    <row r="4064" ht="12" x14ac:dyDescent="0.2"/>
    <row r="4065" ht="12" x14ac:dyDescent="0.2"/>
    <row r="4066" ht="12" x14ac:dyDescent="0.2"/>
    <row r="4067" ht="12" x14ac:dyDescent="0.2"/>
    <row r="4068" ht="12" x14ac:dyDescent="0.2"/>
    <row r="4069" ht="12" x14ac:dyDescent="0.2"/>
    <row r="4070" ht="12" x14ac:dyDescent="0.2"/>
    <row r="4071" ht="12" x14ac:dyDescent="0.2"/>
    <row r="4072" ht="12" x14ac:dyDescent="0.2"/>
    <row r="4073" ht="12" x14ac:dyDescent="0.2"/>
    <row r="4074" ht="12" x14ac:dyDescent="0.2"/>
    <row r="4075" ht="12" x14ac:dyDescent="0.2"/>
    <row r="4076" ht="12" x14ac:dyDescent="0.2"/>
    <row r="4077" ht="12" x14ac:dyDescent="0.2"/>
    <row r="4078" ht="12" x14ac:dyDescent="0.2"/>
    <row r="4079" ht="12" x14ac:dyDescent="0.2"/>
    <row r="4080" ht="12" x14ac:dyDescent="0.2"/>
    <row r="4081" ht="12" x14ac:dyDescent="0.2"/>
    <row r="4082" ht="12" x14ac:dyDescent="0.2"/>
    <row r="4083" ht="12" x14ac:dyDescent="0.2"/>
    <row r="4084" ht="12" x14ac:dyDescent="0.2"/>
    <row r="4085" ht="12" x14ac:dyDescent="0.2"/>
    <row r="4086" ht="12" x14ac:dyDescent="0.2"/>
    <row r="4087" ht="12" x14ac:dyDescent="0.2"/>
    <row r="4088" ht="12" x14ac:dyDescent="0.2"/>
    <row r="4089" ht="12" x14ac:dyDescent="0.2"/>
    <row r="4090" ht="12" x14ac:dyDescent="0.2"/>
    <row r="4091" ht="12" x14ac:dyDescent="0.2"/>
    <row r="4092" ht="12" x14ac:dyDescent="0.2"/>
    <row r="4093" ht="12" x14ac:dyDescent="0.2"/>
    <row r="4094" ht="12" x14ac:dyDescent="0.2"/>
    <row r="4095" ht="12" x14ac:dyDescent="0.2"/>
    <row r="4096" ht="12" x14ac:dyDescent="0.2"/>
    <row r="4097" ht="12" x14ac:dyDescent="0.2"/>
    <row r="4098" ht="12" x14ac:dyDescent="0.2"/>
    <row r="4099" ht="12" x14ac:dyDescent="0.2"/>
    <row r="4100" ht="12" x14ac:dyDescent="0.2"/>
    <row r="4101" ht="12" x14ac:dyDescent="0.2"/>
    <row r="4102" ht="12" x14ac:dyDescent="0.2"/>
    <row r="4103" ht="12" x14ac:dyDescent="0.2"/>
    <row r="4104" ht="12" x14ac:dyDescent="0.2"/>
    <row r="4105" ht="12" x14ac:dyDescent="0.2"/>
    <row r="4106" ht="12" x14ac:dyDescent="0.2"/>
    <row r="4107" ht="12" x14ac:dyDescent="0.2"/>
    <row r="4108" ht="12" x14ac:dyDescent="0.2"/>
    <row r="4109" ht="12" x14ac:dyDescent="0.2"/>
    <row r="4110" ht="12" x14ac:dyDescent="0.2"/>
    <row r="4111" ht="12" x14ac:dyDescent="0.2"/>
    <row r="4112" ht="12" x14ac:dyDescent="0.2"/>
    <row r="4113" ht="12" x14ac:dyDescent="0.2"/>
    <row r="4114" ht="12" x14ac:dyDescent="0.2"/>
    <row r="4115" ht="12" x14ac:dyDescent="0.2"/>
    <row r="4116" ht="12" x14ac:dyDescent="0.2"/>
    <row r="4117" ht="12" x14ac:dyDescent="0.2"/>
    <row r="4118" ht="12" x14ac:dyDescent="0.2"/>
    <row r="4119" ht="12" x14ac:dyDescent="0.2"/>
    <row r="4120" ht="12" x14ac:dyDescent="0.2"/>
    <row r="4121" ht="12" x14ac:dyDescent="0.2"/>
    <row r="4122" ht="12" x14ac:dyDescent="0.2"/>
    <row r="4123" ht="12" x14ac:dyDescent="0.2"/>
    <row r="4124" ht="12" x14ac:dyDescent="0.2"/>
    <row r="4125" ht="12" x14ac:dyDescent="0.2"/>
    <row r="4126" ht="12" x14ac:dyDescent="0.2"/>
    <row r="4127" ht="12" x14ac:dyDescent="0.2"/>
    <row r="4128" ht="12" x14ac:dyDescent="0.2"/>
    <row r="4129" ht="12" x14ac:dyDescent="0.2"/>
    <row r="4130" ht="12" x14ac:dyDescent="0.2"/>
    <row r="4131" ht="12" x14ac:dyDescent="0.2"/>
    <row r="4132" ht="12" x14ac:dyDescent="0.2"/>
    <row r="4133" ht="12" x14ac:dyDescent="0.2"/>
    <row r="4134" ht="12" x14ac:dyDescent="0.2"/>
    <row r="4135" ht="12" x14ac:dyDescent="0.2"/>
    <row r="4136" ht="12" x14ac:dyDescent="0.2"/>
    <row r="4137" ht="12" x14ac:dyDescent="0.2"/>
    <row r="4138" ht="12" x14ac:dyDescent="0.2"/>
    <row r="4139" ht="12" x14ac:dyDescent="0.2"/>
    <row r="4140" ht="12" x14ac:dyDescent="0.2"/>
    <row r="4141" ht="12" x14ac:dyDescent="0.2"/>
    <row r="4142" ht="12" x14ac:dyDescent="0.2"/>
    <row r="4143" ht="12" x14ac:dyDescent="0.2"/>
    <row r="4144" ht="12" x14ac:dyDescent="0.2"/>
    <row r="4145" ht="12" x14ac:dyDescent="0.2"/>
    <row r="4146" ht="12" x14ac:dyDescent="0.2"/>
    <row r="4147" ht="12" x14ac:dyDescent="0.2"/>
    <row r="4148" ht="12" x14ac:dyDescent="0.2"/>
    <row r="4149" ht="12" x14ac:dyDescent="0.2"/>
    <row r="4150" ht="12" x14ac:dyDescent="0.2"/>
    <row r="4151" ht="12" x14ac:dyDescent="0.2"/>
    <row r="4152" ht="12" x14ac:dyDescent="0.2"/>
    <row r="4153" ht="12" x14ac:dyDescent="0.2"/>
    <row r="4154" ht="12" x14ac:dyDescent="0.2"/>
    <row r="4155" ht="12" x14ac:dyDescent="0.2"/>
    <row r="4156" ht="12" x14ac:dyDescent="0.2"/>
    <row r="4157" ht="12" x14ac:dyDescent="0.2"/>
    <row r="4158" ht="12" x14ac:dyDescent="0.2"/>
    <row r="4159" ht="12" x14ac:dyDescent="0.2"/>
    <row r="4160" ht="12" x14ac:dyDescent="0.2"/>
    <row r="4161" ht="12" x14ac:dyDescent="0.2"/>
    <row r="4162" ht="12" x14ac:dyDescent="0.2"/>
    <row r="4163" ht="12" x14ac:dyDescent="0.2"/>
    <row r="4164" ht="12" x14ac:dyDescent="0.2"/>
    <row r="4165" ht="12" x14ac:dyDescent="0.2"/>
    <row r="4166" ht="12" x14ac:dyDescent="0.2"/>
    <row r="4167" ht="12" x14ac:dyDescent="0.2"/>
    <row r="4168" ht="12" x14ac:dyDescent="0.2"/>
    <row r="4169" ht="12" x14ac:dyDescent="0.2"/>
    <row r="4170" ht="12" x14ac:dyDescent="0.2"/>
    <row r="4171" ht="12" x14ac:dyDescent="0.2"/>
    <row r="4172" ht="12" x14ac:dyDescent="0.2"/>
    <row r="4173" ht="12" x14ac:dyDescent="0.2"/>
    <row r="4174" ht="12" x14ac:dyDescent="0.2"/>
    <row r="4175" ht="12" x14ac:dyDescent="0.2"/>
    <row r="4176" ht="12" x14ac:dyDescent="0.2"/>
    <row r="4177" ht="12" x14ac:dyDescent="0.2"/>
    <row r="4178" ht="12" x14ac:dyDescent="0.2"/>
    <row r="4179" ht="12" x14ac:dyDescent="0.2"/>
    <row r="4180" ht="12" x14ac:dyDescent="0.2"/>
    <row r="4181" ht="12" x14ac:dyDescent="0.2"/>
    <row r="4182" ht="12" x14ac:dyDescent="0.2"/>
    <row r="4183" ht="12" x14ac:dyDescent="0.2"/>
    <row r="4184" ht="12" x14ac:dyDescent="0.2"/>
    <row r="4185" ht="12" x14ac:dyDescent="0.2"/>
    <row r="4186" ht="12" x14ac:dyDescent="0.2"/>
    <row r="4187" ht="12" x14ac:dyDescent="0.2"/>
    <row r="4188" ht="12" x14ac:dyDescent="0.2"/>
    <row r="4189" ht="12" x14ac:dyDescent="0.2"/>
    <row r="4190" ht="12" x14ac:dyDescent="0.2"/>
    <row r="4191" ht="12" x14ac:dyDescent="0.2"/>
    <row r="4192" ht="12" x14ac:dyDescent="0.2"/>
    <row r="4193" ht="12" x14ac:dyDescent="0.2"/>
    <row r="4194" ht="12" x14ac:dyDescent="0.2"/>
    <row r="4195" ht="12" x14ac:dyDescent="0.2"/>
    <row r="4196" ht="12" x14ac:dyDescent="0.2"/>
    <row r="4197" ht="12" x14ac:dyDescent="0.2"/>
    <row r="4198" ht="12" x14ac:dyDescent="0.2"/>
    <row r="4199" ht="12" x14ac:dyDescent="0.2"/>
    <row r="4200" ht="12" x14ac:dyDescent="0.2"/>
    <row r="4201" ht="12" x14ac:dyDescent="0.2"/>
    <row r="4202" ht="12" x14ac:dyDescent="0.2"/>
    <row r="4203" ht="12" x14ac:dyDescent="0.2"/>
    <row r="4204" ht="12" x14ac:dyDescent="0.2"/>
    <row r="4205" ht="12" x14ac:dyDescent="0.2"/>
    <row r="4206" ht="12" x14ac:dyDescent="0.2"/>
    <row r="4207" ht="12" x14ac:dyDescent="0.2"/>
    <row r="4208" ht="12" x14ac:dyDescent="0.2"/>
    <row r="4209" ht="12" x14ac:dyDescent="0.2"/>
    <row r="4210" ht="12" x14ac:dyDescent="0.2"/>
    <row r="4211" ht="12" x14ac:dyDescent="0.2"/>
    <row r="4212" ht="12" x14ac:dyDescent="0.2"/>
    <row r="4213" ht="12" x14ac:dyDescent="0.2"/>
    <row r="4214" ht="12" x14ac:dyDescent="0.2"/>
    <row r="4215" ht="12" x14ac:dyDescent="0.2"/>
    <row r="4216" ht="12" x14ac:dyDescent="0.2"/>
    <row r="4217" ht="12" x14ac:dyDescent="0.2"/>
    <row r="4218" ht="12" x14ac:dyDescent="0.2"/>
    <row r="4219" ht="12" x14ac:dyDescent="0.2"/>
    <row r="4220" ht="12" x14ac:dyDescent="0.2"/>
    <row r="4221" ht="12" x14ac:dyDescent="0.2"/>
    <row r="4222" ht="12" x14ac:dyDescent="0.2"/>
    <row r="4223" ht="12" x14ac:dyDescent="0.2"/>
    <row r="4224" ht="12" x14ac:dyDescent="0.2"/>
    <row r="4225" ht="12" x14ac:dyDescent="0.2"/>
    <row r="4226" ht="12" x14ac:dyDescent="0.2"/>
    <row r="4227" ht="12" x14ac:dyDescent="0.2"/>
    <row r="4228" ht="12" x14ac:dyDescent="0.2"/>
    <row r="4229" ht="12" x14ac:dyDescent="0.2"/>
    <row r="4230" ht="12" x14ac:dyDescent="0.2"/>
    <row r="4231" ht="12" x14ac:dyDescent="0.2"/>
    <row r="4232" ht="12" x14ac:dyDescent="0.2"/>
    <row r="4233" ht="12" x14ac:dyDescent="0.2"/>
    <row r="4234" ht="12" x14ac:dyDescent="0.2"/>
    <row r="4235" ht="12" x14ac:dyDescent="0.2"/>
    <row r="4236" ht="12" x14ac:dyDescent="0.2"/>
    <row r="4237" ht="12" x14ac:dyDescent="0.2"/>
    <row r="4238" ht="12" x14ac:dyDescent="0.2"/>
    <row r="4239" ht="12" x14ac:dyDescent="0.2"/>
    <row r="4240" ht="12" x14ac:dyDescent="0.2"/>
    <row r="4241" ht="12" x14ac:dyDescent="0.2"/>
    <row r="4242" ht="12" x14ac:dyDescent="0.2"/>
    <row r="4243" ht="12" x14ac:dyDescent="0.2"/>
    <row r="4244" ht="12" x14ac:dyDescent="0.2"/>
    <row r="4245" ht="12" x14ac:dyDescent="0.2"/>
    <row r="4246" ht="12" x14ac:dyDescent="0.2"/>
    <row r="4247" ht="12" x14ac:dyDescent="0.2"/>
    <row r="4248" ht="12" x14ac:dyDescent="0.2"/>
    <row r="4249" ht="12" x14ac:dyDescent="0.2"/>
    <row r="4250" ht="12" x14ac:dyDescent="0.2"/>
    <row r="4251" ht="12" x14ac:dyDescent="0.2"/>
    <row r="4252" ht="12" x14ac:dyDescent="0.2"/>
    <row r="4253" ht="12" x14ac:dyDescent="0.2"/>
    <row r="4254" ht="12" x14ac:dyDescent="0.2"/>
    <row r="4255" ht="12" x14ac:dyDescent="0.2"/>
    <row r="4256" ht="12" x14ac:dyDescent="0.2"/>
    <row r="4257" ht="12" x14ac:dyDescent="0.2"/>
    <row r="4258" ht="12" x14ac:dyDescent="0.2"/>
    <row r="4259" ht="12" x14ac:dyDescent="0.2"/>
    <row r="4260" ht="12" x14ac:dyDescent="0.2"/>
    <row r="4261" ht="12" x14ac:dyDescent="0.2"/>
    <row r="4262" ht="12" x14ac:dyDescent="0.2"/>
    <row r="4263" ht="12" x14ac:dyDescent="0.2"/>
    <row r="4264" ht="12" x14ac:dyDescent="0.2"/>
    <row r="4265" ht="12" x14ac:dyDescent="0.2"/>
    <row r="4266" ht="12" x14ac:dyDescent="0.2"/>
    <row r="4267" ht="12" x14ac:dyDescent="0.2"/>
    <row r="4268" ht="12" x14ac:dyDescent="0.2"/>
    <row r="4269" ht="12" x14ac:dyDescent="0.2"/>
    <row r="4270" ht="12" x14ac:dyDescent="0.2"/>
    <row r="4271" ht="12" x14ac:dyDescent="0.2"/>
    <row r="4272" ht="12" x14ac:dyDescent="0.2"/>
    <row r="4273" ht="12" x14ac:dyDescent="0.2"/>
    <row r="4274" ht="12" x14ac:dyDescent="0.2"/>
    <row r="4275" ht="12" x14ac:dyDescent="0.2"/>
    <row r="4276" ht="12" x14ac:dyDescent="0.2"/>
    <row r="4277" ht="12" x14ac:dyDescent="0.2"/>
    <row r="4278" ht="12" x14ac:dyDescent="0.2"/>
    <row r="4279" ht="12" x14ac:dyDescent="0.2"/>
    <row r="4280" ht="12" x14ac:dyDescent="0.2"/>
    <row r="4281" ht="12" x14ac:dyDescent="0.2"/>
    <row r="4282" ht="12" x14ac:dyDescent="0.2"/>
    <row r="4283" ht="12" x14ac:dyDescent="0.2"/>
    <row r="4284" ht="12" x14ac:dyDescent="0.2"/>
    <row r="4285" ht="12" x14ac:dyDescent="0.2"/>
    <row r="4286" ht="12" x14ac:dyDescent="0.2"/>
    <row r="4287" ht="12" x14ac:dyDescent="0.2"/>
    <row r="4288" ht="12" x14ac:dyDescent="0.2"/>
    <row r="4289" ht="12" x14ac:dyDescent="0.2"/>
    <row r="4290" ht="12" x14ac:dyDescent="0.2"/>
    <row r="4291" ht="12" x14ac:dyDescent="0.2"/>
    <row r="4292" ht="12" x14ac:dyDescent="0.2"/>
    <row r="4293" ht="12" x14ac:dyDescent="0.2"/>
    <row r="4294" ht="12" x14ac:dyDescent="0.2"/>
    <row r="4295" ht="12" x14ac:dyDescent="0.2"/>
    <row r="4296" ht="12" x14ac:dyDescent="0.2"/>
    <row r="4297" ht="12" x14ac:dyDescent="0.2"/>
    <row r="4298" ht="12" x14ac:dyDescent="0.2"/>
    <row r="4299" ht="12" x14ac:dyDescent="0.2"/>
    <row r="4300" ht="12" x14ac:dyDescent="0.2"/>
    <row r="4301" ht="12" x14ac:dyDescent="0.2"/>
    <row r="4302" ht="12" x14ac:dyDescent="0.2"/>
    <row r="4303" ht="12" x14ac:dyDescent="0.2"/>
    <row r="4304" ht="12" x14ac:dyDescent="0.2"/>
    <row r="4305" ht="12" x14ac:dyDescent="0.2"/>
    <row r="4306" ht="12" x14ac:dyDescent="0.2"/>
    <row r="4307" ht="12" x14ac:dyDescent="0.2"/>
    <row r="4308" ht="12" x14ac:dyDescent="0.2"/>
    <row r="4309" ht="12" x14ac:dyDescent="0.2"/>
    <row r="4310" ht="12" x14ac:dyDescent="0.2"/>
    <row r="4311" ht="12" x14ac:dyDescent="0.2"/>
    <row r="4312" ht="12" x14ac:dyDescent="0.2"/>
    <row r="4313" ht="12" x14ac:dyDescent="0.2"/>
    <row r="4314" ht="12" x14ac:dyDescent="0.2"/>
    <row r="4315" ht="12" x14ac:dyDescent="0.2"/>
    <row r="4316" ht="12" x14ac:dyDescent="0.2"/>
    <row r="4317" ht="12" x14ac:dyDescent="0.2"/>
    <row r="4318" ht="12" x14ac:dyDescent="0.2"/>
    <row r="4319" ht="12" x14ac:dyDescent="0.2"/>
    <row r="4320" ht="12" x14ac:dyDescent="0.2"/>
    <row r="4321" ht="12" x14ac:dyDescent="0.2"/>
    <row r="4322" ht="12" x14ac:dyDescent="0.2"/>
    <row r="4323" ht="12" x14ac:dyDescent="0.2"/>
    <row r="4324" ht="12" x14ac:dyDescent="0.2"/>
    <row r="4325" ht="12" x14ac:dyDescent="0.2"/>
    <row r="4326" ht="12" x14ac:dyDescent="0.2"/>
    <row r="4327" ht="12" x14ac:dyDescent="0.2"/>
    <row r="4328" ht="12" x14ac:dyDescent="0.2"/>
    <row r="4329" ht="12" x14ac:dyDescent="0.2"/>
    <row r="4330" ht="12" x14ac:dyDescent="0.2"/>
    <row r="4331" ht="12" x14ac:dyDescent="0.2"/>
    <row r="4332" ht="12" x14ac:dyDescent="0.2"/>
    <row r="4333" ht="12" x14ac:dyDescent="0.2"/>
    <row r="4334" ht="12" x14ac:dyDescent="0.2"/>
    <row r="4335" ht="12" x14ac:dyDescent="0.2"/>
    <row r="4336" ht="12" x14ac:dyDescent="0.2"/>
    <row r="4337" ht="12" x14ac:dyDescent="0.2"/>
    <row r="4338" ht="12" x14ac:dyDescent="0.2"/>
    <row r="4339" ht="12" x14ac:dyDescent="0.2"/>
    <row r="4340" ht="12" x14ac:dyDescent="0.2"/>
    <row r="4341" ht="12" x14ac:dyDescent="0.2"/>
    <row r="4342" ht="12" x14ac:dyDescent="0.2"/>
    <row r="4343" ht="12" x14ac:dyDescent="0.2"/>
    <row r="4344" ht="12" x14ac:dyDescent="0.2"/>
    <row r="4345" ht="12" x14ac:dyDescent="0.2"/>
    <row r="4346" ht="12" x14ac:dyDescent="0.2"/>
    <row r="4347" ht="12" x14ac:dyDescent="0.2"/>
    <row r="4348" ht="12" x14ac:dyDescent="0.2"/>
    <row r="4349" ht="12" x14ac:dyDescent="0.2"/>
    <row r="4350" ht="12" x14ac:dyDescent="0.2"/>
    <row r="4351" ht="12" x14ac:dyDescent="0.2"/>
    <row r="4352" ht="12" x14ac:dyDescent="0.2"/>
    <row r="4353" ht="12" x14ac:dyDescent="0.2"/>
    <row r="4354" ht="12" x14ac:dyDescent="0.2"/>
    <row r="4355" ht="12" x14ac:dyDescent="0.2"/>
    <row r="4356" ht="12" x14ac:dyDescent="0.2"/>
    <row r="4357" ht="12" x14ac:dyDescent="0.2"/>
    <row r="4358" ht="12" x14ac:dyDescent="0.2"/>
    <row r="4359" ht="12" x14ac:dyDescent="0.2"/>
    <row r="4360" ht="12" x14ac:dyDescent="0.2"/>
    <row r="4361" ht="12" x14ac:dyDescent="0.2"/>
    <row r="4362" ht="12" x14ac:dyDescent="0.2"/>
    <row r="4363" ht="12" x14ac:dyDescent="0.2"/>
    <row r="4364" ht="12" x14ac:dyDescent="0.2"/>
    <row r="4365" ht="12" x14ac:dyDescent="0.2"/>
    <row r="4366" ht="12" x14ac:dyDescent="0.2"/>
    <row r="4367" ht="12" x14ac:dyDescent="0.2"/>
    <row r="4368" ht="12" x14ac:dyDescent="0.2"/>
    <row r="4369" ht="12" x14ac:dyDescent="0.2"/>
    <row r="4370" ht="12" x14ac:dyDescent="0.2"/>
    <row r="4371" ht="12" x14ac:dyDescent="0.2"/>
    <row r="4372" ht="12" x14ac:dyDescent="0.2"/>
    <row r="4373" ht="12" x14ac:dyDescent="0.2"/>
    <row r="4374" ht="12" x14ac:dyDescent="0.2"/>
    <row r="4375" ht="12" x14ac:dyDescent="0.2"/>
    <row r="4376" ht="12" x14ac:dyDescent="0.2"/>
    <row r="4377" ht="12" x14ac:dyDescent="0.2"/>
    <row r="4378" ht="12" x14ac:dyDescent="0.2"/>
    <row r="4379" ht="12" x14ac:dyDescent="0.2"/>
    <row r="4380" ht="12" x14ac:dyDescent="0.2"/>
    <row r="4381" ht="12" x14ac:dyDescent="0.2"/>
    <row r="4382" ht="12" x14ac:dyDescent="0.2"/>
    <row r="4383" ht="12" x14ac:dyDescent="0.2"/>
    <row r="4384" ht="12" x14ac:dyDescent="0.2"/>
    <row r="4385" ht="12" x14ac:dyDescent="0.2"/>
    <row r="4386" ht="12" x14ac:dyDescent="0.2"/>
    <row r="4387" ht="12" x14ac:dyDescent="0.2"/>
    <row r="4388" ht="12" x14ac:dyDescent="0.2"/>
    <row r="4389" ht="12" x14ac:dyDescent="0.2"/>
    <row r="4390" ht="12" x14ac:dyDescent="0.2"/>
    <row r="4391" ht="12" x14ac:dyDescent="0.2"/>
    <row r="4392" ht="12" x14ac:dyDescent="0.2"/>
    <row r="4393" ht="12" x14ac:dyDescent="0.2"/>
    <row r="4394" ht="12" x14ac:dyDescent="0.2"/>
    <row r="4395" ht="12" x14ac:dyDescent="0.2"/>
    <row r="4396" ht="12" x14ac:dyDescent="0.2"/>
    <row r="4397" ht="12" x14ac:dyDescent="0.2"/>
    <row r="4398" ht="12" x14ac:dyDescent="0.2"/>
    <row r="4399" ht="12" x14ac:dyDescent="0.2"/>
    <row r="4400" ht="12" x14ac:dyDescent="0.2"/>
    <row r="4401" ht="12" x14ac:dyDescent="0.2"/>
    <row r="4402" ht="12" x14ac:dyDescent="0.2"/>
    <row r="4403" ht="12" x14ac:dyDescent="0.2"/>
    <row r="4404" ht="12" x14ac:dyDescent="0.2"/>
    <row r="4405" ht="12" x14ac:dyDescent="0.2"/>
    <row r="4406" ht="12" x14ac:dyDescent="0.2"/>
    <row r="4407" ht="12" x14ac:dyDescent="0.2"/>
    <row r="4408" ht="12" x14ac:dyDescent="0.2"/>
    <row r="4409" ht="12" x14ac:dyDescent="0.2"/>
    <row r="4410" ht="12" x14ac:dyDescent="0.2"/>
    <row r="4411" ht="12" x14ac:dyDescent="0.2"/>
    <row r="4412" ht="12" x14ac:dyDescent="0.2"/>
    <row r="4413" ht="12" x14ac:dyDescent="0.2"/>
    <row r="4414" ht="12" x14ac:dyDescent="0.2"/>
    <row r="4415" ht="12" x14ac:dyDescent="0.2"/>
    <row r="4416" ht="12" x14ac:dyDescent="0.2"/>
    <row r="4417" ht="12" x14ac:dyDescent="0.2"/>
    <row r="4418" ht="12" x14ac:dyDescent="0.2"/>
    <row r="4419" ht="12" x14ac:dyDescent="0.2"/>
    <row r="4420" ht="12" x14ac:dyDescent="0.2"/>
    <row r="4421" ht="12" x14ac:dyDescent="0.2"/>
    <row r="4422" ht="12" x14ac:dyDescent="0.2"/>
    <row r="4423" ht="12" x14ac:dyDescent="0.2"/>
    <row r="4424" ht="12" x14ac:dyDescent="0.2"/>
    <row r="4425" ht="12" x14ac:dyDescent="0.2"/>
    <row r="4426" ht="12" x14ac:dyDescent="0.2"/>
    <row r="4427" ht="12" x14ac:dyDescent="0.2"/>
    <row r="4428" ht="12" x14ac:dyDescent="0.2"/>
    <row r="4429" ht="12" x14ac:dyDescent="0.2"/>
    <row r="4430" ht="12" x14ac:dyDescent="0.2"/>
    <row r="4431" ht="12" x14ac:dyDescent="0.2"/>
    <row r="4432" ht="12" x14ac:dyDescent="0.2"/>
    <row r="4433" ht="12" x14ac:dyDescent="0.2"/>
    <row r="4434" ht="12" x14ac:dyDescent="0.2"/>
    <row r="4435" ht="12" x14ac:dyDescent="0.2"/>
    <row r="4436" ht="12" x14ac:dyDescent="0.2"/>
    <row r="4437" ht="12" x14ac:dyDescent="0.2"/>
    <row r="4438" ht="12" x14ac:dyDescent="0.2"/>
    <row r="4439" ht="12" x14ac:dyDescent="0.2"/>
    <row r="4440" ht="12" x14ac:dyDescent="0.2"/>
    <row r="4441" ht="12" x14ac:dyDescent="0.2"/>
    <row r="4442" ht="12" x14ac:dyDescent="0.2"/>
    <row r="4443" ht="12" x14ac:dyDescent="0.2"/>
    <row r="4444" ht="12" x14ac:dyDescent="0.2"/>
    <row r="4445" ht="12" x14ac:dyDescent="0.2"/>
    <row r="4446" ht="12" x14ac:dyDescent="0.2"/>
    <row r="4447" ht="12" x14ac:dyDescent="0.2"/>
    <row r="4448" ht="12" x14ac:dyDescent="0.2"/>
    <row r="4449" ht="12" x14ac:dyDescent="0.2"/>
    <row r="4450" ht="12" x14ac:dyDescent="0.2"/>
    <row r="4451" ht="12" x14ac:dyDescent="0.2"/>
    <row r="4452" ht="12" x14ac:dyDescent="0.2"/>
    <row r="4453" ht="12" x14ac:dyDescent="0.2"/>
    <row r="4454" ht="12" x14ac:dyDescent="0.2"/>
    <row r="4455" ht="12" x14ac:dyDescent="0.2"/>
    <row r="4456" ht="12" x14ac:dyDescent="0.2"/>
    <row r="4457" ht="12" x14ac:dyDescent="0.2"/>
    <row r="4458" ht="12" x14ac:dyDescent="0.2"/>
    <row r="4459" ht="12" x14ac:dyDescent="0.2"/>
    <row r="4460" ht="12" x14ac:dyDescent="0.2"/>
    <row r="4461" ht="12" x14ac:dyDescent="0.2"/>
    <row r="4462" ht="12" x14ac:dyDescent="0.2"/>
    <row r="4463" ht="12" x14ac:dyDescent="0.2"/>
    <row r="4464" ht="12" x14ac:dyDescent="0.2"/>
    <row r="4465" ht="12" x14ac:dyDescent="0.2"/>
    <row r="4466" ht="12" x14ac:dyDescent="0.2"/>
    <row r="4467" ht="12" x14ac:dyDescent="0.2"/>
    <row r="4468" ht="12" x14ac:dyDescent="0.2"/>
    <row r="4469" ht="12" x14ac:dyDescent="0.2"/>
    <row r="4470" ht="12" x14ac:dyDescent="0.2"/>
    <row r="4471" ht="12" x14ac:dyDescent="0.2"/>
    <row r="4472" ht="12" x14ac:dyDescent="0.2"/>
    <row r="4473" ht="12" x14ac:dyDescent="0.2"/>
    <row r="4474" ht="12" x14ac:dyDescent="0.2"/>
    <row r="4475" ht="12" x14ac:dyDescent="0.2"/>
    <row r="4476" ht="12" x14ac:dyDescent="0.2"/>
    <row r="4477" ht="12" x14ac:dyDescent="0.2"/>
    <row r="4478" ht="12" x14ac:dyDescent="0.2"/>
    <row r="4479" ht="12" x14ac:dyDescent="0.2"/>
    <row r="4480" ht="12" x14ac:dyDescent="0.2"/>
    <row r="4481" ht="12" x14ac:dyDescent="0.2"/>
    <row r="4482" ht="12" x14ac:dyDescent="0.2"/>
    <row r="4483" ht="12" x14ac:dyDescent="0.2"/>
    <row r="4484" ht="12" x14ac:dyDescent="0.2"/>
    <row r="4485" ht="12" x14ac:dyDescent="0.2"/>
    <row r="4486" ht="12" x14ac:dyDescent="0.2"/>
    <row r="4487" ht="12" x14ac:dyDescent="0.2"/>
    <row r="4488" ht="12" x14ac:dyDescent="0.2"/>
    <row r="4489" ht="12" x14ac:dyDescent="0.2"/>
    <row r="4490" ht="12" x14ac:dyDescent="0.2"/>
    <row r="4491" ht="12" x14ac:dyDescent="0.2"/>
    <row r="4492" ht="12" x14ac:dyDescent="0.2"/>
    <row r="4493" ht="12" x14ac:dyDescent="0.2"/>
    <row r="4494" ht="12" x14ac:dyDescent="0.2"/>
    <row r="4495" ht="12" x14ac:dyDescent="0.2"/>
    <row r="4496" ht="12" x14ac:dyDescent="0.2"/>
    <row r="4497" ht="12" x14ac:dyDescent="0.2"/>
    <row r="4498" ht="12" x14ac:dyDescent="0.2"/>
    <row r="4499" ht="12" x14ac:dyDescent="0.2"/>
    <row r="4500" ht="12" x14ac:dyDescent="0.2"/>
    <row r="4501" ht="12" x14ac:dyDescent="0.2"/>
    <row r="4502" ht="12" x14ac:dyDescent="0.2"/>
    <row r="4503" ht="12" x14ac:dyDescent="0.2"/>
    <row r="4504" ht="12" x14ac:dyDescent="0.2"/>
    <row r="4505" ht="12" x14ac:dyDescent="0.2"/>
    <row r="4506" ht="12" x14ac:dyDescent="0.2"/>
    <row r="4507" ht="12" x14ac:dyDescent="0.2"/>
    <row r="4508" ht="12" x14ac:dyDescent="0.2"/>
    <row r="4509" ht="12" x14ac:dyDescent="0.2"/>
    <row r="4510" ht="12" x14ac:dyDescent="0.2"/>
    <row r="4511" ht="12" x14ac:dyDescent="0.2"/>
    <row r="4512" ht="12" x14ac:dyDescent="0.2"/>
    <row r="4513" ht="12" x14ac:dyDescent="0.2"/>
    <row r="4514" ht="12" x14ac:dyDescent="0.2"/>
    <row r="4515" ht="12" x14ac:dyDescent="0.2"/>
    <row r="4516" ht="12" x14ac:dyDescent="0.2"/>
    <row r="4517" ht="12" x14ac:dyDescent="0.2"/>
    <row r="4518" ht="12" x14ac:dyDescent="0.2"/>
    <row r="4519" ht="12" x14ac:dyDescent="0.2"/>
    <row r="4520" ht="12" x14ac:dyDescent="0.2"/>
    <row r="4521" ht="12" x14ac:dyDescent="0.2"/>
    <row r="4522" ht="12" x14ac:dyDescent="0.2"/>
    <row r="4523" ht="12" x14ac:dyDescent="0.2"/>
    <row r="4524" ht="12" x14ac:dyDescent="0.2"/>
    <row r="4525" ht="12" x14ac:dyDescent="0.2"/>
    <row r="4526" ht="12" x14ac:dyDescent="0.2"/>
    <row r="4527" ht="12" x14ac:dyDescent="0.2"/>
    <row r="4528" ht="12" x14ac:dyDescent="0.2"/>
    <row r="4529" ht="12" x14ac:dyDescent="0.2"/>
    <row r="4530" ht="12" x14ac:dyDescent="0.2"/>
    <row r="4531" ht="12" x14ac:dyDescent="0.2"/>
    <row r="4532" ht="12" x14ac:dyDescent="0.2"/>
    <row r="4533" ht="12" x14ac:dyDescent="0.2"/>
    <row r="4534" ht="12" x14ac:dyDescent="0.2"/>
    <row r="4535" ht="12" x14ac:dyDescent="0.2"/>
    <row r="4536" ht="12" x14ac:dyDescent="0.2"/>
    <row r="4537" ht="12" x14ac:dyDescent="0.2"/>
    <row r="4538" ht="12" x14ac:dyDescent="0.2"/>
    <row r="4539" ht="12" x14ac:dyDescent="0.2"/>
    <row r="4540" ht="12" x14ac:dyDescent="0.2"/>
    <row r="4541" ht="12" x14ac:dyDescent="0.2"/>
    <row r="4542" ht="12" x14ac:dyDescent="0.2"/>
    <row r="4543" ht="12" x14ac:dyDescent="0.2"/>
    <row r="4544" ht="12" x14ac:dyDescent="0.2"/>
    <row r="4545" ht="12" x14ac:dyDescent="0.2"/>
    <row r="4546" ht="12" x14ac:dyDescent="0.2"/>
    <row r="4547" ht="12" x14ac:dyDescent="0.2"/>
    <row r="4548" ht="12" x14ac:dyDescent="0.2"/>
    <row r="4549" ht="12" x14ac:dyDescent="0.2"/>
    <row r="4550" ht="12" x14ac:dyDescent="0.2"/>
    <row r="4551" ht="12" x14ac:dyDescent="0.2"/>
    <row r="4552" ht="12" x14ac:dyDescent="0.2"/>
    <row r="4553" ht="12" x14ac:dyDescent="0.2"/>
    <row r="4554" ht="12" x14ac:dyDescent="0.2"/>
    <row r="4555" ht="12" x14ac:dyDescent="0.2"/>
    <row r="4556" ht="12" x14ac:dyDescent="0.2"/>
    <row r="4557" ht="12" x14ac:dyDescent="0.2"/>
    <row r="4558" ht="12" x14ac:dyDescent="0.2"/>
    <row r="4559" ht="12" x14ac:dyDescent="0.2"/>
    <row r="4560" ht="12" x14ac:dyDescent="0.2"/>
    <row r="4561" ht="12" x14ac:dyDescent="0.2"/>
    <row r="4562" ht="12" x14ac:dyDescent="0.2"/>
    <row r="4563" ht="12" x14ac:dyDescent="0.2"/>
    <row r="4564" ht="12" x14ac:dyDescent="0.2"/>
    <row r="4565" ht="12" x14ac:dyDescent="0.2"/>
    <row r="4566" ht="12" x14ac:dyDescent="0.2"/>
    <row r="4567" ht="12" x14ac:dyDescent="0.2"/>
    <row r="4568" ht="12" x14ac:dyDescent="0.2"/>
    <row r="4569" ht="12" x14ac:dyDescent="0.2"/>
    <row r="4570" ht="12" x14ac:dyDescent="0.2"/>
    <row r="4571" ht="12" x14ac:dyDescent="0.2"/>
    <row r="4572" ht="12" x14ac:dyDescent="0.2"/>
    <row r="4573" ht="12" x14ac:dyDescent="0.2"/>
    <row r="4574" ht="12" x14ac:dyDescent="0.2"/>
    <row r="4575" ht="12" x14ac:dyDescent="0.2"/>
    <row r="4576" ht="12" x14ac:dyDescent="0.2"/>
    <row r="4577" ht="12" x14ac:dyDescent="0.2"/>
    <row r="4578" ht="12" x14ac:dyDescent="0.2"/>
    <row r="4579" ht="12" x14ac:dyDescent="0.2"/>
    <row r="4580" ht="12" x14ac:dyDescent="0.2"/>
    <row r="4581" ht="12" x14ac:dyDescent="0.2"/>
    <row r="4582" ht="12" x14ac:dyDescent="0.2"/>
    <row r="4583" ht="12" x14ac:dyDescent="0.2"/>
    <row r="4584" ht="12" x14ac:dyDescent="0.2"/>
    <row r="4585" ht="12" x14ac:dyDescent="0.2"/>
    <row r="4586" ht="12" x14ac:dyDescent="0.2"/>
    <row r="4587" ht="12" x14ac:dyDescent="0.2"/>
    <row r="4588" ht="12" x14ac:dyDescent="0.2"/>
    <row r="4589" ht="12" x14ac:dyDescent="0.2"/>
    <row r="4590" ht="12" x14ac:dyDescent="0.2"/>
    <row r="4591" ht="12" x14ac:dyDescent="0.2"/>
    <row r="4592" ht="12" x14ac:dyDescent="0.2"/>
    <row r="4593" ht="12" x14ac:dyDescent="0.2"/>
    <row r="4594" ht="12" x14ac:dyDescent="0.2"/>
    <row r="4595" ht="12" x14ac:dyDescent="0.2"/>
    <row r="4596" ht="12" x14ac:dyDescent="0.2"/>
    <row r="4597" ht="12" x14ac:dyDescent="0.2"/>
    <row r="4598" ht="12" x14ac:dyDescent="0.2"/>
    <row r="4599" ht="12" x14ac:dyDescent="0.2"/>
    <row r="4600" ht="12" x14ac:dyDescent="0.2"/>
    <row r="4601" ht="12" x14ac:dyDescent="0.2"/>
    <row r="4602" ht="12" x14ac:dyDescent="0.2"/>
    <row r="4603" ht="12" x14ac:dyDescent="0.2"/>
    <row r="4604" ht="12" x14ac:dyDescent="0.2"/>
    <row r="4605" ht="12" x14ac:dyDescent="0.2"/>
    <row r="4606" ht="12" x14ac:dyDescent="0.2"/>
    <row r="4607" ht="12" x14ac:dyDescent="0.2"/>
    <row r="4608" ht="12" x14ac:dyDescent="0.2"/>
    <row r="4609" ht="12" x14ac:dyDescent="0.2"/>
    <row r="4610" ht="12" x14ac:dyDescent="0.2"/>
    <row r="4611" ht="12" x14ac:dyDescent="0.2"/>
    <row r="4612" ht="12" x14ac:dyDescent="0.2"/>
    <row r="4613" ht="12" x14ac:dyDescent="0.2"/>
    <row r="4614" ht="12" x14ac:dyDescent="0.2"/>
    <row r="4615" ht="12" x14ac:dyDescent="0.2"/>
    <row r="4616" ht="12" x14ac:dyDescent="0.2"/>
    <row r="4617" ht="12" x14ac:dyDescent="0.2"/>
    <row r="4618" ht="12" x14ac:dyDescent="0.2"/>
    <row r="4619" ht="12" x14ac:dyDescent="0.2"/>
    <row r="4620" ht="12" x14ac:dyDescent="0.2"/>
    <row r="4621" ht="12" x14ac:dyDescent="0.2"/>
    <row r="4622" ht="12" x14ac:dyDescent="0.2"/>
    <row r="4623" ht="12" x14ac:dyDescent="0.2"/>
    <row r="4624" ht="12" x14ac:dyDescent="0.2"/>
    <row r="4625" ht="12" x14ac:dyDescent="0.2"/>
    <row r="4626" ht="12" x14ac:dyDescent="0.2"/>
    <row r="4627" ht="12" x14ac:dyDescent="0.2"/>
    <row r="4628" ht="12" x14ac:dyDescent="0.2"/>
    <row r="4629" ht="12" x14ac:dyDescent="0.2"/>
    <row r="4630" ht="12" x14ac:dyDescent="0.2"/>
    <row r="4631" ht="12" x14ac:dyDescent="0.2"/>
    <row r="4632" ht="12" x14ac:dyDescent="0.2"/>
    <row r="4633" ht="12" x14ac:dyDescent="0.2"/>
    <row r="4634" ht="12" x14ac:dyDescent="0.2"/>
    <row r="4635" ht="12" x14ac:dyDescent="0.2"/>
    <row r="4636" ht="12" x14ac:dyDescent="0.2"/>
    <row r="4637" ht="12" x14ac:dyDescent="0.2"/>
    <row r="4638" ht="12" x14ac:dyDescent="0.2"/>
    <row r="4639" ht="12" x14ac:dyDescent="0.2"/>
    <row r="4640" ht="12" x14ac:dyDescent="0.2"/>
    <row r="4641" ht="12" x14ac:dyDescent="0.2"/>
    <row r="4642" ht="12" x14ac:dyDescent="0.2"/>
    <row r="4643" ht="12" x14ac:dyDescent="0.2"/>
    <row r="4644" ht="12" x14ac:dyDescent="0.2"/>
    <row r="4645" ht="12" x14ac:dyDescent="0.2"/>
    <row r="4646" ht="12" x14ac:dyDescent="0.2"/>
    <row r="4647" ht="12" x14ac:dyDescent="0.2"/>
    <row r="4648" ht="12" x14ac:dyDescent="0.2"/>
    <row r="4649" ht="12" x14ac:dyDescent="0.2"/>
    <row r="4650" ht="12" x14ac:dyDescent="0.2"/>
    <row r="4651" ht="12" x14ac:dyDescent="0.2"/>
    <row r="4652" ht="12" x14ac:dyDescent="0.2"/>
    <row r="4653" ht="12" x14ac:dyDescent="0.2"/>
    <row r="4654" ht="12" x14ac:dyDescent="0.2"/>
    <row r="4655" ht="12" x14ac:dyDescent="0.2"/>
    <row r="4656" ht="12" x14ac:dyDescent="0.2"/>
    <row r="4657" ht="12" x14ac:dyDescent="0.2"/>
    <row r="4658" ht="12" x14ac:dyDescent="0.2"/>
    <row r="4659" ht="12" x14ac:dyDescent="0.2"/>
    <row r="4660" ht="12" x14ac:dyDescent="0.2"/>
    <row r="4661" ht="12" x14ac:dyDescent="0.2"/>
    <row r="4662" ht="12" x14ac:dyDescent="0.2"/>
    <row r="4663" ht="12" x14ac:dyDescent="0.2"/>
    <row r="4664" ht="12" x14ac:dyDescent="0.2"/>
    <row r="4665" ht="12" x14ac:dyDescent="0.2"/>
    <row r="4666" ht="12" x14ac:dyDescent="0.2"/>
    <row r="4667" ht="12" x14ac:dyDescent="0.2"/>
    <row r="4668" ht="12" x14ac:dyDescent="0.2"/>
    <row r="4669" ht="12" x14ac:dyDescent="0.2"/>
    <row r="4670" ht="12" x14ac:dyDescent="0.2"/>
    <row r="4671" ht="12" x14ac:dyDescent="0.2"/>
    <row r="4672" ht="12" x14ac:dyDescent="0.2"/>
    <row r="4673" ht="12" x14ac:dyDescent="0.2"/>
    <row r="4674" ht="12" x14ac:dyDescent="0.2"/>
    <row r="4675" ht="12" x14ac:dyDescent="0.2"/>
    <row r="4676" ht="12" x14ac:dyDescent="0.2"/>
    <row r="4677" ht="12" x14ac:dyDescent="0.2"/>
    <row r="4678" ht="12" x14ac:dyDescent="0.2"/>
    <row r="4679" ht="12" x14ac:dyDescent="0.2"/>
    <row r="4680" ht="12" x14ac:dyDescent="0.2"/>
    <row r="4681" ht="12" x14ac:dyDescent="0.2"/>
    <row r="4682" ht="12" x14ac:dyDescent="0.2"/>
    <row r="4683" ht="12" x14ac:dyDescent="0.2"/>
    <row r="4684" ht="12" x14ac:dyDescent="0.2"/>
    <row r="4685" ht="12" x14ac:dyDescent="0.2"/>
    <row r="4686" ht="12" x14ac:dyDescent="0.2"/>
    <row r="4687" ht="12" x14ac:dyDescent="0.2"/>
    <row r="4688" ht="12" x14ac:dyDescent="0.2"/>
    <row r="4689" ht="12" x14ac:dyDescent="0.2"/>
    <row r="4690" ht="12" x14ac:dyDescent="0.2"/>
    <row r="4691" ht="12" x14ac:dyDescent="0.2"/>
    <row r="4692" ht="12" x14ac:dyDescent="0.2"/>
    <row r="4693" ht="12" x14ac:dyDescent="0.2"/>
    <row r="4694" ht="12" x14ac:dyDescent="0.2"/>
    <row r="4695" ht="12" x14ac:dyDescent="0.2"/>
    <row r="4696" ht="12" x14ac:dyDescent="0.2"/>
    <row r="4697" ht="12" x14ac:dyDescent="0.2"/>
    <row r="4698" ht="12" x14ac:dyDescent="0.2"/>
    <row r="4699" ht="12" x14ac:dyDescent="0.2"/>
    <row r="4700" ht="12" x14ac:dyDescent="0.2"/>
    <row r="4701" ht="12" x14ac:dyDescent="0.2"/>
    <row r="4702" ht="12" x14ac:dyDescent="0.2"/>
    <row r="4703" ht="12" x14ac:dyDescent="0.2"/>
    <row r="4704" ht="12" x14ac:dyDescent="0.2"/>
    <row r="4705" ht="12" x14ac:dyDescent="0.2"/>
    <row r="4706" ht="12" x14ac:dyDescent="0.2"/>
    <row r="4707" ht="12" x14ac:dyDescent="0.2"/>
    <row r="4708" ht="12" x14ac:dyDescent="0.2"/>
    <row r="4709" ht="12" x14ac:dyDescent="0.2"/>
    <row r="4710" ht="12" x14ac:dyDescent="0.2"/>
    <row r="4711" ht="12" x14ac:dyDescent="0.2"/>
    <row r="4712" ht="12" x14ac:dyDescent="0.2"/>
    <row r="4713" ht="12" x14ac:dyDescent="0.2"/>
    <row r="4714" ht="12" x14ac:dyDescent="0.2"/>
    <row r="4715" ht="12" x14ac:dyDescent="0.2"/>
    <row r="4716" ht="12" x14ac:dyDescent="0.2"/>
    <row r="4717" ht="12" x14ac:dyDescent="0.2"/>
    <row r="4718" ht="12" x14ac:dyDescent="0.2"/>
    <row r="4719" ht="12" x14ac:dyDescent="0.2"/>
    <row r="4720" ht="12" x14ac:dyDescent="0.2"/>
    <row r="4721" ht="12" x14ac:dyDescent="0.2"/>
    <row r="4722" ht="12" x14ac:dyDescent="0.2"/>
    <row r="4723" ht="12" x14ac:dyDescent="0.2"/>
    <row r="4724" ht="12" x14ac:dyDescent="0.2"/>
    <row r="4725" ht="12" x14ac:dyDescent="0.2"/>
    <row r="4726" ht="12" x14ac:dyDescent="0.2"/>
    <row r="4727" ht="12" x14ac:dyDescent="0.2"/>
    <row r="4728" ht="12" x14ac:dyDescent="0.2"/>
    <row r="4729" ht="12" x14ac:dyDescent="0.2"/>
    <row r="4730" ht="12" x14ac:dyDescent="0.2"/>
    <row r="4731" ht="12" x14ac:dyDescent="0.2"/>
    <row r="4732" ht="12" x14ac:dyDescent="0.2"/>
    <row r="4733" ht="12" x14ac:dyDescent="0.2"/>
    <row r="4734" ht="12" x14ac:dyDescent="0.2"/>
    <row r="4735" ht="12" x14ac:dyDescent="0.2"/>
    <row r="4736" ht="12" x14ac:dyDescent="0.2"/>
    <row r="4737" ht="12" x14ac:dyDescent="0.2"/>
    <row r="4738" ht="12" x14ac:dyDescent="0.2"/>
    <row r="4739" ht="12" x14ac:dyDescent="0.2"/>
    <row r="4740" ht="12" x14ac:dyDescent="0.2"/>
    <row r="4741" ht="12" x14ac:dyDescent="0.2"/>
    <row r="4742" ht="12" x14ac:dyDescent="0.2"/>
    <row r="4743" ht="12" x14ac:dyDescent="0.2"/>
    <row r="4744" ht="12" x14ac:dyDescent="0.2"/>
    <row r="4745" ht="12" x14ac:dyDescent="0.2"/>
    <row r="4746" ht="12" x14ac:dyDescent="0.2"/>
    <row r="4747" ht="12" x14ac:dyDescent="0.2"/>
    <row r="4748" ht="12" x14ac:dyDescent="0.2"/>
    <row r="4749" ht="12" x14ac:dyDescent="0.2"/>
    <row r="4750" ht="12" x14ac:dyDescent="0.2"/>
    <row r="4751" ht="12" x14ac:dyDescent="0.2"/>
    <row r="4752" ht="12" x14ac:dyDescent="0.2"/>
    <row r="4753" ht="12" x14ac:dyDescent="0.2"/>
    <row r="4754" ht="12" x14ac:dyDescent="0.2"/>
    <row r="4755" ht="12" x14ac:dyDescent="0.2"/>
    <row r="4756" ht="12" x14ac:dyDescent="0.2"/>
    <row r="4757" ht="12" x14ac:dyDescent="0.2"/>
    <row r="4758" ht="12" x14ac:dyDescent="0.2"/>
    <row r="4759" ht="12" x14ac:dyDescent="0.2"/>
    <row r="4760" ht="12" x14ac:dyDescent="0.2"/>
    <row r="4761" ht="12" x14ac:dyDescent="0.2"/>
    <row r="4762" ht="12" x14ac:dyDescent="0.2"/>
    <row r="4763" ht="12" x14ac:dyDescent="0.2"/>
    <row r="4764" ht="12" x14ac:dyDescent="0.2"/>
    <row r="4765" ht="12" x14ac:dyDescent="0.2"/>
    <row r="4766" ht="12" x14ac:dyDescent="0.2"/>
    <row r="4767" ht="12" x14ac:dyDescent="0.2"/>
    <row r="4768" ht="12" x14ac:dyDescent="0.2"/>
    <row r="4769" ht="12" x14ac:dyDescent="0.2"/>
    <row r="4770" ht="12" x14ac:dyDescent="0.2"/>
    <row r="4771" ht="12" x14ac:dyDescent="0.2"/>
    <row r="4772" ht="12" x14ac:dyDescent="0.2"/>
    <row r="4773" ht="12" x14ac:dyDescent="0.2"/>
    <row r="4774" ht="12" x14ac:dyDescent="0.2"/>
    <row r="4775" ht="12" x14ac:dyDescent="0.2"/>
    <row r="4776" ht="12" x14ac:dyDescent="0.2"/>
    <row r="4777" ht="12" x14ac:dyDescent="0.2"/>
    <row r="4778" ht="12" x14ac:dyDescent="0.2"/>
    <row r="4779" ht="12" x14ac:dyDescent="0.2"/>
    <row r="4780" ht="12" x14ac:dyDescent="0.2"/>
    <row r="4781" ht="12" x14ac:dyDescent="0.2"/>
    <row r="4782" ht="12" x14ac:dyDescent="0.2"/>
    <row r="4783" ht="12" x14ac:dyDescent="0.2"/>
    <row r="4784" ht="12" x14ac:dyDescent="0.2"/>
    <row r="4785" ht="12" x14ac:dyDescent="0.2"/>
    <row r="4786" ht="12" x14ac:dyDescent="0.2"/>
    <row r="4787" ht="12" x14ac:dyDescent="0.2"/>
    <row r="4788" ht="12" x14ac:dyDescent="0.2"/>
    <row r="4789" ht="12" x14ac:dyDescent="0.2"/>
    <row r="4790" ht="12" x14ac:dyDescent="0.2"/>
    <row r="4791" ht="12" x14ac:dyDescent="0.2"/>
    <row r="4792" ht="12" x14ac:dyDescent="0.2"/>
    <row r="4793" ht="12" x14ac:dyDescent="0.2"/>
    <row r="4794" ht="12" x14ac:dyDescent="0.2"/>
    <row r="4795" ht="12" x14ac:dyDescent="0.2"/>
    <row r="4796" ht="12" x14ac:dyDescent="0.2"/>
    <row r="4797" ht="12" x14ac:dyDescent="0.2"/>
    <row r="4798" ht="12" x14ac:dyDescent="0.2"/>
    <row r="4799" ht="12" x14ac:dyDescent="0.2"/>
    <row r="4800" ht="12" x14ac:dyDescent="0.2"/>
    <row r="4801" ht="12" x14ac:dyDescent="0.2"/>
    <row r="4802" ht="12" x14ac:dyDescent="0.2"/>
    <row r="4803" ht="12" x14ac:dyDescent="0.2"/>
    <row r="4804" ht="12" x14ac:dyDescent="0.2"/>
    <row r="4805" ht="12" x14ac:dyDescent="0.2"/>
    <row r="4806" ht="12" x14ac:dyDescent="0.2"/>
    <row r="4807" ht="12" x14ac:dyDescent="0.2"/>
    <row r="4808" ht="12" x14ac:dyDescent="0.2"/>
    <row r="4809" ht="12" x14ac:dyDescent="0.2"/>
    <row r="4810" ht="12" x14ac:dyDescent="0.2"/>
    <row r="4811" ht="12" x14ac:dyDescent="0.2"/>
    <row r="4812" ht="12" x14ac:dyDescent="0.2"/>
    <row r="4813" ht="12" x14ac:dyDescent="0.2"/>
    <row r="4814" ht="12" x14ac:dyDescent="0.2"/>
    <row r="4815" ht="12" x14ac:dyDescent="0.2"/>
    <row r="4816" ht="12" x14ac:dyDescent="0.2"/>
    <row r="4817" ht="12" x14ac:dyDescent="0.2"/>
    <row r="4818" ht="12" x14ac:dyDescent="0.2"/>
    <row r="4819" ht="12" x14ac:dyDescent="0.2"/>
    <row r="4820" ht="12" x14ac:dyDescent="0.2"/>
    <row r="4821" ht="12" x14ac:dyDescent="0.2"/>
    <row r="4822" ht="12" x14ac:dyDescent="0.2"/>
    <row r="4823" ht="12" x14ac:dyDescent="0.2"/>
    <row r="4824" ht="12" x14ac:dyDescent="0.2"/>
    <row r="4825" ht="12" x14ac:dyDescent="0.2"/>
    <row r="4826" ht="12" x14ac:dyDescent="0.2"/>
    <row r="4827" ht="12" x14ac:dyDescent="0.2"/>
    <row r="4828" ht="12" x14ac:dyDescent="0.2"/>
    <row r="4829" ht="12" x14ac:dyDescent="0.2"/>
    <row r="4830" ht="12" x14ac:dyDescent="0.2"/>
    <row r="4831" ht="12" x14ac:dyDescent="0.2"/>
    <row r="4832" ht="12" x14ac:dyDescent="0.2"/>
    <row r="4833" ht="12" x14ac:dyDescent="0.2"/>
    <row r="4834" ht="12" x14ac:dyDescent="0.2"/>
    <row r="4835" ht="12" x14ac:dyDescent="0.2"/>
    <row r="4836" ht="12" x14ac:dyDescent="0.2"/>
    <row r="4837" ht="12" x14ac:dyDescent="0.2"/>
    <row r="4838" ht="12" x14ac:dyDescent="0.2"/>
    <row r="4839" ht="12" x14ac:dyDescent="0.2"/>
    <row r="4840" ht="12" x14ac:dyDescent="0.2"/>
    <row r="4841" ht="12" x14ac:dyDescent="0.2"/>
    <row r="4842" ht="12" x14ac:dyDescent="0.2"/>
    <row r="4843" ht="12" x14ac:dyDescent="0.2"/>
    <row r="4844" ht="12" x14ac:dyDescent="0.2"/>
    <row r="4845" ht="12" x14ac:dyDescent="0.2"/>
    <row r="4846" ht="12" x14ac:dyDescent="0.2"/>
    <row r="4847" ht="12" x14ac:dyDescent="0.2"/>
    <row r="4848" ht="12" x14ac:dyDescent="0.2"/>
    <row r="4849" ht="12" x14ac:dyDescent="0.2"/>
    <row r="4850" ht="12" x14ac:dyDescent="0.2"/>
    <row r="4851" ht="12" x14ac:dyDescent="0.2"/>
    <row r="4852" ht="12" x14ac:dyDescent="0.2"/>
    <row r="4853" ht="12" x14ac:dyDescent="0.2"/>
    <row r="4854" ht="12" x14ac:dyDescent="0.2"/>
    <row r="4855" ht="12" x14ac:dyDescent="0.2"/>
    <row r="4856" ht="12" x14ac:dyDescent="0.2"/>
    <row r="4857" ht="12" x14ac:dyDescent="0.2"/>
    <row r="4858" ht="12" x14ac:dyDescent="0.2"/>
    <row r="4859" ht="12" x14ac:dyDescent="0.2"/>
    <row r="4860" ht="12" x14ac:dyDescent="0.2"/>
    <row r="4861" ht="12" x14ac:dyDescent="0.2"/>
    <row r="4862" ht="12" x14ac:dyDescent="0.2"/>
    <row r="4863" ht="12" x14ac:dyDescent="0.2"/>
    <row r="4864" ht="12" x14ac:dyDescent="0.2"/>
    <row r="4865" ht="12" x14ac:dyDescent="0.2"/>
    <row r="4866" ht="12" x14ac:dyDescent="0.2"/>
    <row r="4867" ht="12" x14ac:dyDescent="0.2"/>
    <row r="4868" ht="12" x14ac:dyDescent="0.2"/>
    <row r="4869" ht="12" x14ac:dyDescent="0.2"/>
    <row r="4870" ht="12" x14ac:dyDescent="0.2"/>
    <row r="4871" ht="12" x14ac:dyDescent="0.2"/>
    <row r="4872" ht="12" x14ac:dyDescent="0.2"/>
    <row r="4873" ht="12" x14ac:dyDescent="0.2"/>
    <row r="4874" ht="12" x14ac:dyDescent="0.2"/>
    <row r="4875" ht="12" x14ac:dyDescent="0.2"/>
    <row r="4876" ht="12" x14ac:dyDescent="0.2"/>
    <row r="4877" ht="12" x14ac:dyDescent="0.2"/>
    <row r="4878" ht="12" x14ac:dyDescent="0.2"/>
    <row r="4879" ht="12" x14ac:dyDescent="0.2"/>
    <row r="4880" ht="12" x14ac:dyDescent="0.2"/>
    <row r="4881" ht="12" x14ac:dyDescent="0.2"/>
    <row r="4882" ht="12" x14ac:dyDescent="0.2"/>
    <row r="4883" ht="12" x14ac:dyDescent="0.2"/>
    <row r="4884" ht="12" x14ac:dyDescent="0.2"/>
    <row r="4885" ht="12" x14ac:dyDescent="0.2"/>
    <row r="4886" ht="12" x14ac:dyDescent="0.2"/>
    <row r="4887" ht="12" x14ac:dyDescent="0.2"/>
    <row r="4888" ht="12" x14ac:dyDescent="0.2"/>
    <row r="4889" ht="12" x14ac:dyDescent="0.2"/>
    <row r="4890" ht="12" x14ac:dyDescent="0.2"/>
    <row r="4891" ht="12" x14ac:dyDescent="0.2"/>
    <row r="4892" ht="12" x14ac:dyDescent="0.2"/>
    <row r="4893" ht="12" x14ac:dyDescent="0.2"/>
    <row r="4894" ht="12" x14ac:dyDescent="0.2"/>
    <row r="4895" ht="12" x14ac:dyDescent="0.2"/>
    <row r="4896" ht="12" x14ac:dyDescent="0.2"/>
    <row r="4897" ht="12" x14ac:dyDescent="0.2"/>
    <row r="4898" ht="12" x14ac:dyDescent="0.2"/>
    <row r="4899" ht="12" x14ac:dyDescent="0.2"/>
    <row r="4900" ht="12" x14ac:dyDescent="0.2"/>
    <row r="4901" ht="12" x14ac:dyDescent="0.2"/>
    <row r="4902" ht="12" x14ac:dyDescent="0.2"/>
    <row r="4903" ht="12" x14ac:dyDescent="0.2"/>
    <row r="4904" ht="12" x14ac:dyDescent="0.2"/>
    <row r="4905" ht="12" x14ac:dyDescent="0.2"/>
    <row r="4906" ht="12" x14ac:dyDescent="0.2"/>
    <row r="4907" ht="12" x14ac:dyDescent="0.2"/>
    <row r="4908" ht="12" x14ac:dyDescent="0.2"/>
    <row r="4909" ht="12" x14ac:dyDescent="0.2"/>
    <row r="4910" ht="12" x14ac:dyDescent="0.2"/>
    <row r="4911" ht="12" x14ac:dyDescent="0.2"/>
    <row r="4912" ht="12" x14ac:dyDescent="0.2"/>
    <row r="4913" ht="12" x14ac:dyDescent="0.2"/>
    <row r="4914" ht="12" x14ac:dyDescent="0.2"/>
    <row r="4915" ht="12" x14ac:dyDescent="0.2"/>
    <row r="4916" ht="12" x14ac:dyDescent="0.2"/>
    <row r="4917" ht="12" x14ac:dyDescent="0.2"/>
    <row r="4918" ht="12" x14ac:dyDescent="0.2"/>
    <row r="4919" ht="12" x14ac:dyDescent="0.2"/>
    <row r="4920" ht="12" x14ac:dyDescent="0.2"/>
    <row r="4921" ht="12" x14ac:dyDescent="0.2"/>
    <row r="4922" ht="12" x14ac:dyDescent="0.2"/>
    <row r="4923" ht="12" x14ac:dyDescent="0.2"/>
    <row r="4924" ht="12" x14ac:dyDescent="0.2"/>
    <row r="4925" ht="12" x14ac:dyDescent="0.2"/>
    <row r="4926" ht="12" x14ac:dyDescent="0.2"/>
    <row r="4927" ht="12" x14ac:dyDescent="0.2"/>
    <row r="4928" ht="12" x14ac:dyDescent="0.2"/>
    <row r="4929" ht="12" x14ac:dyDescent="0.2"/>
    <row r="4930" ht="12" x14ac:dyDescent="0.2"/>
    <row r="4931" ht="12" x14ac:dyDescent="0.2"/>
    <row r="4932" ht="12" x14ac:dyDescent="0.2"/>
    <row r="4933" ht="12" x14ac:dyDescent="0.2"/>
    <row r="4934" ht="12" x14ac:dyDescent="0.2"/>
    <row r="4935" ht="12" x14ac:dyDescent="0.2"/>
    <row r="4936" ht="12" x14ac:dyDescent="0.2"/>
    <row r="4937" ht="12" x14ac:dyDescent="0.2"/>
    <row r="4938" ht="12" x14ac:dyDescent="0.2"/>
    <row r="4939" ht="12" x14ac:dyDescent="0.2"/>
    <row r="4940" ht="12" x14ac:dyDescent="0.2"/>
    <row r="4941" ht="12" x14ac:dyDescent="0.2"/>
    <row r="4942" ht="12" x14ac:dyDescent="0.2"/>
    <row r="4943" ht="12" x14ac:dyDescent="0.2"/>
    <row r="4944" ht="12" x14ac:dyDescent="0.2"/>
    <row r="4945" ht="12" x14ac:dyDescent="0.2"/>
    <row r="4946" ht="12" x14ac:dyDescent="0.2"/>
    <row r="4947" ht="12" x14ac:dyDescent="0.2"/>
    <row r="4948" ht="12" x14ac:dyDescent="0.2"/>
    <row r="4949" ht="12" x14ac:dyDescent="0.2"/>
    <row r="4950" ht="12" x14ac:dyDescent="0.2"/>
    <row r="4951" ht="12" x14ac:dyDescent="0.2"/>
    <row r="4952" ht="12" x14ac:dyDescent="0.2"/>
    <row r="4953" ht="12" x14ac:dyDescent="0.2"/>
    <row r="4954" ht="12" x14ac:dyDescent="0.2"/>
    <row r="4955" ht="12" x14ac:dyDescent="0.2"/>
    <row r="4956" ht="12" x14ac:dyDescent="0.2"/>
    <row r="4957" ht="12" x14ac:dyDescent="0.2"/>
    <row r="4958" ht="12" x14ac:dyDescent="0.2"/>
    <row r="4959" ht="12" x14ac:dyDescent="0.2"/>
    <row r="4960" ht="12" x14ac:dyDescent="0.2"/>
    <row r="4961" ht="12" x14ac:dyDescent="0.2"/>
    <row r="4962" ht="12" x14ac:dyDescent="0.2"/>
    <row r="4963" ht="12" x14ac:dyDescent="0.2"/>
    <row r="4964" ht="12" x14ac:dyDescent="0.2"/>
    <row r="4965" ht="12" x14ac:dyDescent="0.2"/>
    <row r="4966" ht="12" x14ac:dyDescent="0.2"/>
    <row r="4967" ht="12" x14ac:dyDescent="0.2"/>
    <row r="4968" ht="12" x14ac:dyDescent="0.2"/>
    <row r="4969" ht="12" x14ac:dyDescent="0.2"/>
    <row r="4970" ht="12" x14ac:dyDescent="0.2"/>
    <row r="4971" ht="12" x14ac:dyDescent="0.2"/>
    <row r="4972" ht="12" x14ac:dyDescent="0.2"/>
    <row r="4973" ht="12" x14ac:dyDescent="0.2"/>
    <row r="4974" ht="12" x14ac:dyDescent="0.2"/>
    <row r="4975" ht="12" x14ac:dyDescent="0.2"/>
    <row r="4976" ht="12" x14ac:dyDescent="0.2"/>
    <row r="4977" ht="12" x14ac:dyDescent="0.2"/>
    <row r="4978" ht="12" x14ac:dyDescent="0.2"/>
    <row r="4979" ht="12" x14ac:dyDescent="0.2"/>
    <row r="4980" ht="12" x14ac:dyDescent="0.2"/>
    <row r="4981" ht="12" x14ac:dyDescent="0.2"/>
    <row r="4982" ht="12" x14ac:dyDescent="0.2"/>
    <row r="4983" ht="12" x14ac:dyDescent="0.2"/>
    <row r="4984" ht="12" x14ac:dyDescent="0.2"/>
    <row r="4985" ht="12" x14ac:dyDescent="0.2"/>
    <row r="4986" ht="12" x14ac:dyDescent="0.2"/>
    <row r="4987" ht="12" x14ac:dyDescent="0.2"/>
    <row r="4988" ht="12" x14ac:dyDescent="0.2"/>
    <row r="4989" ht="12" x14ac:dyDescent="0.2"/>
    <row r="4990" ht="12" x14ac:dyDescent="0.2"/>
    <row r="4991" ht="12" x14ac:dyDescent="0.2"/>
    <row r="4992" ht="12" x14ac:dyDescent="0.2"/>
    <row r="4993" ht="12" x14ac:dyDescent="0.2"/>
    <row r="4994" ht="12" x14ac:dyDescent="0.2"/>
    <row r="4995" ht="12" x14ac:dyDescent="0.2"/>
    <row r="4996" ht="12" x14ac:dyDescent="0.2"/>
    <row r="4997" ht="12" x14ac:dyDescent="0.2"/>
    <row r="4998" ht="12" x14ac:dyDescent="0.2"/>
    <row r="4999" ht="12" x14ac:dyDescent="0.2"/>
    <row r="5000" ht="12" x14ac:dyDescent="0.2"/>
    <row r="5001" ht="12" x14ac:dyDescent="0.2"/>
    <row r="5002" ht="12" x14ac:dyDescent="0.2"/>
    <row r="5003" ht="12" x14ac:dyDescent="0.2"/>
    <row r="5004" ht="12" x14ac:dyDescent="0.2"/>
    <row r="5005" ht="12" x14ac:dyDescent="0.2"/>
    <row r="5006" ht="12" x14ac:dyDescent="0.2"/>
    <row r="5007" ht="12" x14ac:dyDescent="0.2"/>
    <row r="5008" ht="12" x14ac:dyDescent="0.2"/>
    <row r="5009" ht="12" x14ac:dyDescent="0.2"/>
    <row r="5010" ht="12" x14ac:dyDescent="0.2"/>
    <row r="5011" ht="12" x14ac:dyDescent="0.2"/>
    <row r="5012" ht="12" x14ac:dyDescent="0.2"/>
    <row r="5013" ht="12" x14ac:dyDescent="0.2"/>
    <row r="5014" ht="12" x14ac:dyDescent="0.2"/>
    <row r="5015" ht="12" x14ac:dyDescent="0.2"/>
    <row r="5016" ht="12" x14ac:dyDescent="0.2"/>
    <row r="5017" ht="12" x14ac:dyDescent="0.2"/>
    <row r="5018" ht="12" x14ac:dyDescent="0.2"/>
    <row r="5019" ht="12" x14ac:dyDescent="0.2"/>
    <row r="5020" ht="12" x14ac:dyDescent="0.2"/>
    <row r="5021" ht="12" x14ac:dyDescent="0.2"/>
    <row r="5022" ht="12" x14ac:dyDescent="0.2"/>
    <row r="5023" ht="12" x14ac:dyDescent="0.2"/>
    <row r="5024" ht="12" x14ac:dyDescent="0.2"/>
    <row r="5025" ht="12" x14ac:dyDescent="0.2"/>
    <row r="5026" ht="12" x14ac:dyDescent="0.2"/>
    <row r="5027" ht="12" x14ac:dyDescent="0.2"/>
    <row r="5028" ht="12" x14ac:dyDescent="0.2"/>
    <row r="5029" ht="12" x14ac:dyDescent="0.2"/>
    <row r="5030" ht="12" x14ac:dyDescent="0.2"/>
    <row r="5031" ht="12" x14ac:dyDescent="0.2"/>
    <row r="5032" ht="12" x14ac:dyDescent="0.2"/>
    <row r="5033" ht="12" x14ac:dyDescent="0.2"/>
    <row r="5034" ht="12" x14ac:dyDescent="0.2"/>
    <row r="5035" ht="12" x14ac:dyDescent="0.2"/>
    <row r="5036" ht="12" x14ac:dyDescent="0.2"/>
    <row r="5037" ht="12" x14ac:dyDescent="0.2"/>
    <row r="5038" ht="12" x14ac:dyDescent="0.2"/>
    <row r="5039" ht="12" x14ac:dyDescent="0.2"/>
    <row r="5040" ht="12" x14ac:dyDescent="0.2"/>
    <row r="5041" ht="12" x14ac:dyDescent="0.2"/>
    <row r="5042" ht="12" x14ac:dyDescent="0.2"/>
    <row r="5043" ht="12" x14ac:dyDescent="0.2"/>
    <row r="5044" ht="12" x14ac:dyDescent="0.2"/>
    <row r="5045" ht="12" x14ac:dyDescent="0.2"/>
    <row r="5046" ht="12" x14ac:dyDescent="0.2"/>
    <row r="5047" ht="12" x14ac:dyDescent="0.2"/>
    <row r="5048" ht="12" x14ac:dyDescent="0.2"/>
    <row r="5049" ht="12" x14ac:dyDescent="0.2"/>
    <row r="5050" ht="12" x14ac:dyDescent="0.2"/>
    <row r="5051" ht="12" x14ac:dyDescent="0.2"/>
    <row r="5052" ht="12" x14ac:dyDescent="0.2"/>
    <row r="5053" ht="12" x14ac:dyDescent="0.2"/>
    <row r="5054" ht="12" x14ac:dyDescent="0.2"/>
    <row r="5055" ht="12" x14ac:dyDescent="0.2"/>
    <row r="5056" ht="12" x14ac:dyDescent="0.2"/>
    <row r="5057" ht="12" x14ac:dyDescent="0.2"/>
    <row r="5058" ht="12" x14ac:dyDescent="0.2"/>
    <row r="5059" ht="12" x14ac:dyDescent="0.2"/>
    <row r="5060" ht="12" x14ac:dyDescent="0.2"/>
    <row r="5061" ht="12" x14ac:dyDescent="0.2"/>
    <row r="5062" ht="12" x14ac:dyDescent="0.2"/>
    <row r="5063" ht="12" x14ac:dyDescent="0.2"/>
    <row r="5064" ht="12" x14ac:dyDescent="0.2"/>
    <row r="5065" ht="12" x14ac:dyDescent="0.2"/>
    <row r="5066" ht="12" x14ac:dyDescent="0.2"/>
    <row r="5067" ht="12" x14ac:dyDescent="0.2"/>
    <row r="5068" ht="12" x14ac:dyDescent="0.2"/>
    <row r="5069" ht="12" x14ac:dyDescent="0.2"/>
    <row r="5070" ht="12" x14ac:dyDescent="0.2"/>
    <row r="5071" ht="12" x14ac:dyDescent="0.2"/>
    <row r="5072" ht="12" x14ac:dyDescent="0.2"/>
    <row r="5073" ht="12" x14ac:dyDescent="0.2"/>
    <row r="5074" ht="12" x14ac:dyDescent="0.2"/>
    <row r="5075" ht="12" x14ac:dyDescent="0.2"/>
    <row r="5076" ht="12" x14ac:dyDescent="0.2"/>
    <row r="5077" ht="12" x14ac:dyDescent="0.2"/>
    <row r="5078" ht="12" x14ac:dyDescent="0.2"/>
    <row r="5079" ht="12" x14ac:dyDescent="0.2"/>
    <row r="5080" ht="12" x14ac:dyDescent="0.2"/>
    <row r="5081" ht="12" x14ac:dyDescent="0.2"/>
    <row r="5082" ht="12" x14ac:dyDescent="0.2"/>
    <row r="5083" ht="12" x14ac:dyDescent="0.2"/>
    <row r="5084" ht="12" x14ac:dyDescent="0.2"/>
    <row r="5085" ht="12" x14ac:dyDescent="0.2"/>
    <row r="5086" ht="12" x14ac:dyDescent="0.2"/>
    <row r="5087" ht="12" x14ac:dyDescent="0.2"/>
    <row r="5088" ht="12" x14ac:dyDescent="0.2"/>
    <row r="5089" ht="12" x14ac:dyDescent="0.2"/>
    <row r="5090" ht="12" x14ac:dyDescent="0.2"/>
    <row r="5091" ht="12" x14ac:dyDescent="0.2"/>
    <row r="5092" ht="12" x14ac:dyDescent="0.2"/>
    <row r="5093" ht="12" x14ac:dyDescent="0.2"/>
    <row r="5094" ht="12" x14ac:dyDescent="0.2"/>
    <row r="5095" ht="12" x14ac:dyDescent="0.2"/>
    <row r="5096" ht="12" x14ac:dyDescent="0.2"/>
    <row r="5097" ht="12" x14ac:dyDescent="0.2"/>
    <row r="5098" ht="12" x14ac:dyDescent="0.2"/>
    <row r="5099" ht="12" x14ac:dyDescent="0.2"/>
    <row r="5100" ht="12" x14ac:dyDescent="0.2"/>
    <row r="5101" ht="12" x14ac:dyDescent="0.2"/>
    <row r="5102" ht="12" x14ac:dyDescent="0.2"/>
    <row r="5103" ht="12" x14ac:dyDescent="0.2"/>
    <row r="5104" ht="12" x14ac:dyDescent="0.2"/>
    <row r="5105" ht="12" x14ac:dyDescent="0.2"/>
    <row r="5106" ht="12" x14ac:dyDescent="0.2"/>
    <row r="5107" ht="12" x14ac:dyDescent="0.2"/>
    <row r="5108" ht="12" x14ac:dyDescent="0.2"/>
    <row r="5109" ht="12" x14ac:dyDescent="0.2"/>
    <row r="5110" ht="12" x14ac:dyDescent="0.2"/>
    <row r="5111" ht="12" x14ac:dyDescent="0.2"/>
    <row r="5112" ht="12" x14ac:dyDescent="0.2"/>
    <row r="5113" ht="12" x14ac:dyDescent="0.2"/>
    <row r="5114" ht="12" x14ac:dyDescent="0.2"/>
    <row r="5115" ht="12" x14ac:dyDescent="0.2"/>
    <row r="5116" ht="12" x14ac:dyDescent="0.2"/>
    <row r="5117" ht="12" x14ac:dyDescent="0.2"/>
    <row r="5118" ht="12" x14ac:dyDescent="0.2"/>
    <row r="5119" ht="12" x14ac:dyDescent="0.2"/>
    <row r="5120" ht="12" x14ac:dyDescent="0.2"/>
    <row r="5121" ht="12" x14ac:dyDescent="0.2"/>
    <row r="5122" ht="12" x14ac:dyDescent="0.2"/>
    <row r="5123" ht="12" x14ac:dyDescent="0.2"/>
    <row r="5124" ht="12" x14ac:dyDescent="0.2"/>
    <row r="5125" ht="12" x14ac:dyDescent="0.2"/>
    <row r="5126" ht="12" x14ac:dyDescent="0.2"/>
    <row r="5127" ht="12" x14ac:dyDescent="0.2"/>
    <row r="5128" ht="12" x14ac:dyDescent="0.2"/>
    <row r="5129" ht="12" x14ac:dyDescent="0.2"/>
    <row r="5130" ht="12" x14ac:dyDescent="0.2"/>
    <row r="5131" ht="12" x14ac:dyDescent="0.2"/>
    <row r="5132" ht="12" x14ac:dyDescent="0.2"/>
    <row r="5133" ht="12" x14ac:dyDescent="0.2"/>
    <row r="5134" ht="12" x14ac:dyDescent="0.2"/>
    <row r="5135" ht="12" x14ac:dyDescent="0.2"/>
    <row r="5136" ht="12" x14ac:dyDescent="0.2"/>
    <row r="5137" ht="12" x14ac:dyDescent="0.2"/>
    <row r="5138" ht="12" x14ac:dyDescent="0.2"/>
    <row r="5139" ht="12" x14ac:dyDescent="0.2"/>
    <row r="5140" ht="12" x14ac:dyDescent="0.2"/>
    <row r="5141" ht="12" x14ac:dyDescent="0.2"/>
    <row r="5142" ht="12" x14ac:dyDescent="0.2"/>
    <row r="5143" ht="12" x14ac:dyDescent="0.2"/>
    <row r="5144" ht="12" x14ac:dyDescent="0.2"/>
    <row r="5145" ht="12" x14ac:dyDescent="0.2"/>
    <row r="5146" ht="12" x14ac:dyDescent="0.2"/>
    <row r="5147" ht="12" x14ac:dyDescent="0.2"/>
    <row r="5148" ht="12" x14ac:dyDescent="0.2"/>
    <row r="5149" ht="12" x14ac:dyDescent="0.2"/>
    <row r="5150" ht="12" x14ac:dyDescent="0.2"/>
    <row r="5151" ht="12" x14ac:dyDescent="0.2"/>
    <row r="5152" ht="12" x14ac:dyDescent="0.2"/>
    <row r="5153" ht="12" x14ac:dyDescent="0.2"/>
    <row r="5154" ht="12" x14ac:dyDescent="0.2"/>
    <row r="5155" ht="12" x14ac:dyDescent="0.2"/>
    <row r="5156" ht="12" x14ac:dyDescent="0.2"/>
    <row r="5157" ht="12" x14ac:dyDescent="0.2"/>
    <row r="5158" ht="12" x14ac:dyDescent="0.2"/>
    <row r="5159" ht="12" x14ac:dyDescent="0.2"/>
    <row r="5160" ht="12" x14ac:dyDescent="0.2"/>
    <row r="5161" ht="12" x14ac:dyDescent="0.2"/>
    <row r="5162" ht="12" x14ac:dyDescent="0.2"/>
    <row r="5163" ht="12" x14ac:dyDescent="0.2"/>
    <row r="5164" ht="12" x14ac:dyDescent="0.2"/>
    <row r="5165" ht="12" x14ac:dyDescent="0.2"/>
    <row r="5166" ht="12" x14ac:dyDescent="0.2"/>
    <row r="5167" ht="12" x14ac:dyDescent="0.2"/>
    <row r="5168" ht="12" x14ac:dyDescent="0.2"/>
    <row r="5169" ht="12" x14ac:dyDescent="0.2"/>
    <row r="5170" ht="12" x14ac:dyDescent="0.2"/>
    <row r="5171" ht="12" x14ac:dyDescent="0.2"/>
    <row r="5172" ht="12" x14ac:dyDescent="0.2"/>
    <row r="5173" ht="12" x14ac:dyDescent="0.2"/>
    <row r="5174" ht="12" x14ac:dyDescent="0.2"/>
    <row r="5175" ht="12" x14ac:dyDescent="0.2"/>
    <row r="5176" ht="12" x14ac:dyDescent="0.2"/>
    <row r="5177" ht="12" x14ac:dyDescent="0.2"/>
    <row r="5178" ht="12" x14ac:dyDescent="0.2"/>
    <row r="5179" ht="12" x14ac:dyDescent="0.2"/>
    <row r="5180" ht="12" x14ac:dyDescent="0.2"/>
    <row r="5181" ht="12" x14ac:dyDescent="0.2"/>
    <row r="5182" ht="12" x14ac:dyDescent="0.2"/>
    <row r="5183" ht="12" x14ac:dyDescent="0.2"/>
    <row r="5184" ht="12" x14ac:dyDescent="0.2"/>
    <row r="5185" ht="12" x14ac:dyDescent="0.2"/>
    <row r="5186" ht="12" x14ac:dyDescent="0.2"/>
    <row r="5187" ht="12" x14ac:dyDescent="0.2"/>
    <row r="5188" ht="12" x14ac:dyDescent="0.2"/>
    <row r="5189" ht="12" x14ac:dyDescent="0.2"/>
    <row r="5190" ht="12" x14ac:dyDescent="0.2"/>
    <row r="5191" ht="12" x14ac:dyDescent="0.2"/>
    <row r="5192" ht="12" x14ac:dyDescent="0.2"/>
    <row r="5193" ht="12" x14ac:dyDescent="0.2"/>
    <row r="5194" ht="12" x14ac:dyDescent="0.2"/>
    <row r="5195" ht="12" x14ac:dyDescent="0.2"/>
    <row r="5196" ht="12" x14ac:dyDescent="0.2"/>
    <row r="5197" ht="12" x14ac:dyDescent="0.2"/>
    <row r="5198" ht="12" x14ac:dyDescent="0.2"/>
    <row r="5199" ht="12" x14ac:dyDescent="0.2"/>
    <row r="5200" ht="12" x14ac:dyDescent="0.2"/>
    <row r="5201" ht="12" x14ac:dyDescent="0.2"/>
    <row r="5202" ht="12" x14ac:dyDescent="0.2"/>
    <row r="5203" ht="12" x14ac:dyDescent="0.2"/>
    <row r="5204" ht="12" x14ac:dyDescent="0.2"/>
    <row r="5205" ht="12" x14ac:dyDescent="0.2"/>
    <row r="5206" ht="12" x14ac:dyDescent="0.2"/>
    <row r="5207" ht="12" x14ac:dyDescent="0.2"/>
    <row r="5208" ht="12" x14ac:dyDescent="0.2"/>
    <row r="5209" ht="12" x14ac:dyDescent="0.2"/>
    <row r="5210" ht="12" x14ac:dyDescent="0.2"/>
    <row r="5211" ht="12" x14ac:dyDescent="0.2"/>
    <row r="5212" ht="12" x14ac:dyDescent="0.2"/>
    <row r="5213" ht="12" x14ac:dyDescent="0.2"/>
    <row r="5214" ht="12" x14ac:dyDescent="0.2"/>
    <row r="5215" ht="12" x14ac:dyDescent="0.2"/>
    <row r="5216" ht="12" x14ac:dyDescent="0.2"/>
    <row r="5217" ht="12" x14ac:dyDescent="0.2"/>
    <row r="5218" ht="12" x14ac:dyDescent="0.2"/>
    <row r="5219" ht="12" x14ac:dyDescent="0.2"/>
    <row r="5220" ht="12" x14ac:dyDescent="0.2"/>
    <row r="5221" ht="12" x14ac:dyDescent="0.2"/>
    <row r="5222" ht="12" x14ac:dyDescent="0.2"/>
    <row r="5223" ht="12" x14ac:dyDescent="0.2"/>
    <row r="5224" ht="12" x14ac:dyDescent="0.2"/>
    <row r="5225" ht="12" x14ac:dyDescent="0.2"/>
    <row r="5226" ht="12" x14ac:dyDescent="0.2"/>
    <row r="5227" ht="12" x14ac:dyDescent="0.2"/>
    <row r="5228" ht="12" x14ac:dyDescent="0.2"/>
    <row r="5229" ht="12" x14ac:dyDescent="0.2"/>
    <row r="5230" ht="12" x14ac:dyDescent="0.2"/>
    <row r="5231" ht="12" x14ac:dyDescent="0.2"/>
    <row r="5232" ht="12" x14ac:dyDescent="0.2"/>
    <row r="5233" ht="12" x14ac:dyDescent="0.2"/>
    <row r="5234" ht="12" x14ac:dyDescent="0.2"/>
    <row r="5235" ht="12" x14ac:dyDescent="0.2"/>
    <row r="5236" ht="12" x14ac:dyDescent="0.2"/>
    <row r="5237" ht="12" x14ac:dyDescent="0.2"/>
    <row r="5238" ht="12" x14ac:dyDescent="0.2"/>
    <row r="5239" ht="12" x14ac:dyDescent="0.2"/>
    <row r="5240" ht="12" x14ac:dyDescent="0.2"/>
    <row r="5241" ht="12" x14ac:dyDescent="0.2"/>
    <row r="5242" ht="12" x14ac:dyDescent="0.2"/>
    <row r="5243" ht="12" x14ac:dyDescent="0.2"/>
    <row r="5244" ht="12" x14ac:dyDescent="0.2"/>
    <row r="5245" ht="12" x14ac:dyDescent="0.2"/>
    <row r="5246" ht="12" x14ac:dyDescent="0.2"/>
    <row r="5247" ht="12" x14ac:dyDescent="0.2"/>
    <row r="5248" ht="12" x14ac:dyDescent="0.2"/>
    <row r="5249" ht="12" x14ac:dyDescent="0.2"/>
    <row r="5250" ht="12" x14ac:dyDescent="0.2"/>
    <row r="5251" ht="12" x14ac:dyDescent="0.2"/>
    <row r="5252" ht="12" x14ac:dyDescent="0.2"/>
    <row r="5253" ht="12" x14ac:dyDescent="0.2"/>
    <row r="5254" ht="12" x14ac:dyDescent="0.2"/>
    <row r="5255" ht="12" x14ac:dyDescent="0.2"/>
    <row r="5256" ht="12" x14ac:dyDescent="0.2"/>
    <row r="5257" ht="12" x14ac:dyDescent="0.2"/>
    <row r="5258" ht="12" x14ac:dyDescent="0.2"/>
    <row r="5259" ht="12" x14ac:dyDescent="0.2"/>
    <row r="5260" ht="12" x14ac:dyDescent="0.2"/>
    <row r="5261" ht="12" x14ac:dyDescent="0.2"/>
    <row r="5262" ht="12" x14ac:dyDescent="0.2"/>
    <row r="5263" ht="12" x14ac:dyDescent="0.2"/>
    <row r="5264" ht="12" x14ac:dyDescent="0.2"/>
    <row r="5265" ht="12" x14ac:dyDescent="0.2"/>
    <row r="5266" ht="12" x14ac:dyDescent="0.2"/>
    <row r="5267" ht="12" x14ac:dyDescent="0.2"/>
    <row r="5268" ht="12" x14ac:dyDescent="0.2"/>
    <row r="5269" ht="12" x14ac:dyDescent="0.2"/>
    <row r="5270" ht="12" x14ac:dyDescent="0.2"/>
    <row r="5271" ht="12" x14ac:dyDescent="0.2"/>
    <row r="5272" ht="12" x14ac:dyDescent="0.2"/>
    <row r="5273" ht="12" x14ac:dyDescent="0.2"/>
    <row r="5274" ht="12" x14ac:dyDescent="0.2"/>
    <row r="5275" ht="12" x14ac:dyDescent="0.2"/>
    <row r="5276" ht="12" x14ac:dyDescent="0.2"/>
    <row r="5277" ht="12" x14ac:dyDescent="0.2"/>
    <row r="5278" ht="12" x14ac:dyDescent="0.2"/>
    <row r="5279" ht="12" x14ac:dyDescent="0.2"/>
    <row r="5280" ht="12" x14ac:dyDescent="0.2"/>
    <row r="5281" ht="12" x14ac:dyDescent="0.2"/>
    <row r="5282" ht="12" x14ac:dyDescent="0.2"/>
    <row r="5283" ht="12" x14ac:dyDescent="0.2"/>
    <row r="5284" ht="12" x14ac:dyDescent="0.2"/>
    <row r="5285" ht="12" x14ac:dyDescent="0.2"/>
    <row r="5286" ht="12" x14ac:dyDescent="0.2"/>
    <row r="5287" ht="12" x14ac:dyDescent="0.2"/>
    <row r="5288" ht="12" x14ac:dyDescent="0.2"/>
    <row r="5289" ht="12" x14ac:dyDescent="0.2"/>
    <row r="5290" ht="12" x14ac:dyDescent="0.2"/>
    <row r="5291" ht="12" x14ac:dyDescent="0.2"/>
    <row r="5292" ht="12" x14ac:dyDescent="0.2"/>
    <row r="5293" ht="12" x14ac:dyDescent="0.2"/>
    <row r="5294" ht="12" x14ac:dyDescent="0.2"/>
    <row r="5295" ht="12" x14ac:dyDescent="0.2"/>
    <row r="5296" ht="12" x14ac:dyDescent="0.2"/>
    <row r="5297" ht="12" x14ac:dyDescent="0.2"/>
    <row r="5298" ht="12" x14ac:dyDescent="0.2"/>
    <row r="5299" ht="12" x14ac:dyDescent="0.2"/>
    <row r="5300" ht="12" x14ac:dyDescent="0.2"/>
    <row r="5301" ht="12" x14ac:dyDescent="0.2"/>
    <row r="5302" ht="12" x14ac:dyDescent="0.2"/>
    <row r="5303" ht="12" x14ac:dyDescent="0.2"/>
    <row r="5304" ht="12" x14ac:dyDescent="0.2"/>
    <row r="5305" ht="12" x14ac:dyDescent="0.2"/>
    <row r="5306" ht="12" x14ac:dyDescent="0.2"/>
    <row r="5307" ht="12" x14ac:dyDescent="0.2"/>
    <row r="5308" ht="12" x14ac:dyDescent="0.2"/>
    <row r="5309" ht="12" x14ac:dyDescent="0.2"/>
    <row r="5310" ht="12" x14ac:dyDescent="0.2"/>
    <row r="5311" ht="12" x14ac:dyDescent="0.2"/>
    <row r="5312" ht="12" x14ac:dyDescent="0.2"/>
    <row r="5313" ht="12" x14ac:dyDescent="0.2"/>
    <row r="5314" ht="12" x14ac:dyDescent="0.2"/>
    <row r="5315" ht="12" x14ac:dyDescent="0.2"/>
    <row r="5316" ht="12" x14ac:dyDescent="0.2"/>
    <row r="5317" ht="12" x14ac:dyDescent="0.2"/>
    <row r="5318" ht="12" x14ac:dyDescent="0.2"/>
    <row r="5319" ht="12" x14ac:dyDescent="0.2"/>
    <row r="5320" ht="12" x14ac:dyDescent="0.2"/>
    <row r="5321" ht="12" x14ac:dyDescent="0.2"/>
    <row r="5322" ht="12" x14ac:dyDescent="0.2"/>
    <row r="5323" ht="12" x14ac:dyDescent="0.2"/>
    <row r="5324" ht="12" x14ac:dyDescent="0.2"/>
    <row r="5325" ht="12" x14ac:dyDescent="0.2"/>
    <row r="5326" ht="12" x14ac:dyDescent="0.2"/>
    <row r="5327" ht="12" x14ac:dyDescent="0.2"/>
    <row r="5328" ht="12" x14ac:dyDescent="0.2"/>
    <row r="5329" ht="12" x14ac:dyDescent="0.2"/>
    <row r="5330" ht="12" x14ac:dyDescent="0.2"/>
    <row r="5331" ht="12" x14ac:dyDescent="0.2"/>
    <row r="5332" ht="12" x14ac:dyDescent="0.2"/>
    <row r="5333" ht="12" x14ac:dyDescent="0.2"/>
    <row r="5334" ht="12" x14ac:dyDescent="0.2"/>
    <row r="5335" ht="12" x14ac:dyDescent="0.2"/>
    <row r="5336" ht="12" x14ac:dyDescent="0.2"/>
    <row r="5337" ht="12" x14ac:dyDescent="0.2"/>
    <row r="5338" ht="12" x14ac:dyDescent="0.2"/>
    <row r="5339" ht="12" x14ac:dyDescent="0.2"/>
    <row r="5340" ht="12" x14ac:dyDescent="0.2"/>
    <row r="5341" ht="12" x14ac:dyDescent="0.2"/>
    <row r="5342" ht="12" x14ac:dyDescent="0.2"/>
    <row r="5343" ht="12" x14ac:dyDescent="0.2"/>
    <row r="5344" ht="12" x14ac:dyDescent="0.2"/>
    <row r="5345" ht="12" x14ac:dyDescent="0.2"/>
    <row r="5346" ht="12" x14ac:dyDescent="0.2"/>
    <row r="5347" ht="12" x14ac:dyDescent="0.2"/>
    <row r="5348" ht="12" x14ac:dyDescent="0.2"/>
    <row r="5349" ht="12" x14ac:dyDescent="0.2"/>
    <row r="5350" ht="12" x14ac:dyDescent="0.2"/>
    <row r="5351" ht="12" x14ac:dyDescent="0.2"/>
    <row r="5352" ht="12" x14ac:dyDescent="0.2"/>
    <row r="5353" ht="12" x14ac:dyDescent="0.2"/>
    <row r="5354" ht="12" x14ac:dyDescent="0.2"/>
    <row r="5355" ht="12" x14ac:dyDescent="0.2"/>
    <row r="5356" ht="12" x14ac:dyDescent="0.2"/>
    <row r="5357" ht="12" x14ac:dyDescent="0.2"/>
    <row r="5358" ht="12" x14ac:dyDescent="0.2"/>
    <row r="5359" ht="12" x14ac:dyDescent="0.2"/>
    <row r="5360" ht="12" x14ac:dyDescent="0.2"/>
    <row r="5361" ht="12" x14ac:dyDescent="0.2"/>
    <row r="5362" ht="12" x14ac:dyDescent="0.2"/>
    <row r="5363" ht="12" x14ac:dyDescent="0.2"/>
    <row r="5364" ht="12" x14ac:dyDescent="0.2"/>
    <row r="5365" ht="12" x14ac:dyDescent="0.2"/>
    <row r="5366" ht="12" x14ac:dyDescent="0.2"/>
    <row r="5367" ht="12" x14ac:dyDescent="0.2"/>
    <row r="5368" ht="12" x14ac:dyDescent="0.2"/>
    <row r="5369" ht="12" x14ac:dyDescent="0.2"/>
    <row r="5370" ht="12" x14ac:dyDescent="0.2"/>
    <row r="5371" ht="12" x14ac:dyDescent="0.2"/>
    <row r="5372" ht="12" x14ac:dyDescent="0.2"/>
    <row r="5373" ht="12" x14ac:dyDescent="0.2"/>
    <row r="5374" ht="12" x14ac:dyDescent="0.2"/>
    <row r="5375" ht="12" x14ac:dyDescent="0.2"/>
    <row r="5376" ht="12" x14ac:dyDescent="0.2"/>
    <row r="5377" ht="12" x14ac:dyDescent="0.2"/>
    <row r="5378" ht="12" x14ac:dyDescent="0.2"/>
    <row r="5379" ht="12" x14ac:dyDescent="0.2"/>
    <row r="5380" ht="12" x14ac:dyDescent="0.2"/>
    <row r="5381" ht="12" x14ac:dyDescent="0.2"/>
    <row r="5382" ht="12" x14ac:dyDescent="0.2"/>
    <row r="5383" ht="12" x14ac:dyDescent="0.2"/>
    <row r="5384" ht="12" x14ac:dyDescent="0.2"/>
    <row r="5385" ht="12" x14ac:dyDescent="0.2"/>
    <row r="5386" ht="12" x14ac:dyDescent="0.2"/>
    <row r="5387" ht="12" x14ac:dyDescent="0.2"/>
    <row r="5388" ht="12" x14ac:dyDescent="0.2"/>
    <row r="5389" ht="12" x14ac:dyDescent="0.2"/>
    <row r="5390" ht="12" x14ac:dyDescent="0.2"/>
    <row r="5391" ht="12" x14ac:dyDescent="0.2"/>
    <row r="5392" ht="12" x14ac:dyDescent="0.2"/>
    <row r="5393" ht="12" x14ac:dyDescent="0.2"/>
    <row r="5394" ht="12" x14ac:dyDescent="0.2"/>
    <row r="5395" ht="12" x14ac:dyDescent="0.2"/>
    <row r="5396" ht="12" x14ac:dyDescent="0.2"/>
    <row r="5397" ht="12" x14ac:dyDescent="0.2"/>
    <row r="5398" ht="12" x14ac:dyDescent="0.2"/>
    <row r="5399" ht="12" x14ac:dyDescent="0.2"/>
    <row r="5400" ht="12" x14ac:dyDescent="0.2"/>
    <row r="5401" ht="12" x14ac:dyDescent="0.2"/>
    <row r="5402" ht="12" x14ac:dyDescent="0.2"/>
    <row r="5403" ht="12" x14ac:dyDescent="0.2"/>
    <row r="5404" ht="12" x14ac:dyDescent="0.2"/>
    <row r="5405" ht="12" x14ac:dyDescent="0.2"/>
    <row r="5406" ht="12" x14ac:dyDescent="0.2"/>
    <row r="5407" ht="12" x14ac:dyDescent="0.2"/>
    <row r="5408" ht="12" x14ac:dyDescent="0.2"/>
    <row r="5409" ht="12" x14ac:dyDescent="0.2"/>
    <row r="5410" ht="12" x14ac:dyDescent="0.2"/>
    <row r="5411" ht="12" x14ac:dyDescent="0.2"/>
    <row r="5412" ht="12" x14ac:dyDescent="0.2"/>
    <row r="5413" ht="12" x14ac:dyDescent="0.2"/>
    <row r="5414" ht="12" x14ac:dyDescent="0.2"/>
    <row r="5415" ht="12" x14ac:dyDescent="0.2"/>
    <row r="5416" ht="12" x14ac:dyDescent="0.2"/>
    <row r="5417" ht="12" x14ac:dyDescent="0.2"/>
    <row r="5418" ht="12" x14ac:dyDescent="0.2"/>
    <row r="5419" ht="12" x14ac:dyDescent="0.2"/>
    <row r="5420" ht="12" x14ac:dyDescent="0.2"/>
    <row r="5421" ht="12" x14ac:dyDescent="0.2"/>
    <row r="5422" ht="12" x14ac:dyDescent="0.2"/>
    <row r="5423" ht="12" x14ac:dyDescent="0.2"/>
    <row r="5424" ht="12" x14ac:dyDescent="0.2"/>
    <row r="5425" ht="12" x14ac:dyDescent="0.2"/>
    <row r="5426" ht="12" x14ac:dyDescent="0.2"/>
    <row r="5427" ht="12" x14ac:dyDescent="0.2"/>
    <row r="5428" ht="12" x14ac:dyDescent="0.2"/>
    <row r="5429" ht="12" x14ac:dyDescent="0.2"/>
    <row r="5430" ht="12" x14ac:dyDescent="0.2"/>
    <row r="5431" ht="12" x14ac:dyDescent="0.2"/>
    <row r="5432" ht="12" x14ac:dyDescent="0.2"/>
    <row r="5433" ht="12" x14ac:dyDescent="0.2"/>
    <row r="5434" ht="12" x14ac:dyDescent="0.2"/>
    <row r="5435" ht="12" x14ac:dyDescent="0.2"/>
    <row r="5436" ht="12" x14ac:dyDescent="0.2"/>
    <row r="5437" ht="12" x14ac:dyDescent="0.2"/>
    <row r="5438" ht="12" x14ac:dyDescent="0.2"/>
    <row r="5439" ht="12" x14ac:dyDescent="0.2"/>
    <row r="5440" ht="12" x14ac:dyDescent="0.2"/>
    <row r="5441" ht="12" x14ac:dyDescent="0.2"/>
    <row r="5442" ht="12" x14ac:dyDescent="0.2"/>
    <row r="5443" ht="12" x14ac:dyDescent="0.2"/>
    <row r="5444" ht="12" x14ac:dyDescent="0.2"/>
    <row r="5445" ht="12" x14ac:dyDescent="0.2"/>
    <row r="5446" ht="12" x14ac:dyDescent="0.2"/>
    <row r="5447" ht="12" x14ac:dyDescent="0.2"/>
    <row r="5448" ht="12" x14ac:dyDescent="0.2"/>
    <row r="5449" ht="12" x14ac:dyDescent="0.2"/>
    <row r="5450" ht="12" x14ac:dyDescent="0.2"/>
    <row r="5451" ht="12" x14ac:dyDescent="0.2"/>
    <row r="5452" ht="12" x14ac:dyDescent="0.2"/>
    <row r="5453" ht="12" x14ac:dyDescent="0.2"/>
    <row r="5454" ht="12" x14ac:dyDescent="0.2"/>
    <row r="5455" ht="12" x14ac:dyDescent="0.2"/>
    <row r="5456" ht="12" x14ac:dyDescent="0.2"/>
    <row r="5457" ht="12" x14ac:dyDescent="0.2"/>
    <row r="5458" ht="12" x14ac:dyDescent="0.2"/>
    <row r="5459" ht="12" x14ac:dyDescent="0.2"/>
    <row r="5460" ht="12" x14ac:dyDescent="0.2"/>
    <row r="5461" ht="12" x14ac:dyDescent="0.2"/>
    <row r="5462" ht="12" x14ac:dyDescent="0.2"/>
    <row r="5463" ht="12" x14ac:dyDescent="0.2"/>
    <row r="5464" ht="12" x14ac:dyDescent="0.2"/>
    <row r="5465" ht="12" x14ac:dyDescent="0.2"/>
    <row r="5466" ht="12" x14ac:dyDescent="0.2"/>
    <row r="5467" ht="12" x14ac:dyDescent="0.2"/>
    <row r="5468" ht="12" x14ac:dyDescent="0.2"/>
    <row r="5469" ht="12" x14ac:dyDescent="0.2"/>
    <row r="5470" ht="12" x14ac:dyDescent="0.2"/>
    <row r="5471" ht="12" x14ac:dyDescent="0.2"/>
    <row r="5472" ht="12" x14ac:dyDescent="0.2"/>
    <row r="5473" ht="12" x14ac:dyDescent="0.2"/>
    <row r="5474" ht="12" x14ac:dyDescent="0.2"/>
    <row r="5475" ht="12" x14ac:dyDescent="0.2"/>
    <row r="5476" ht="12" x14ac:dyDescent="0.2"/>
    <row r="5477" ht="12" x14ac:dyDescent="0.2"/>
    <row r="5478" ht="12" x14ac:dyDescent="0.2"/>
    <row r="5479" ht="12" x14ac:dyDescent="0.2"/>
    <row r="5480" ht="12" x14ac:dyDescent="0.2"/>
    <row r="5481" ht="12" x14ac:dyDescent="0.2"/>
    <row r="5482" ht="12" x14ac:dyDescent="0.2"/>
    <row r="5483" ht="12" x14ac:dyDescent="0.2"/>
    <row r="5484" ht="12" x14ac:dyDescent="0.2"/>
    <row r="5485" ht="12" x14ac:dyDescent="0.2"/>
    <row r="5486" ht="12" x14ac:dyDescent="0.2"/>
    <row r="5487" ht="12" x14ac:dyDescent="0.2"/>
    <row r="5488" ht="12" x14ac:dyDescent="0.2"/>
    <row r="5489" ht="12" x14ac:dyDescent="0.2"/>
    <row r="5490" ht="12" x14ac:dyDescent="0.2"/>
    <row r="5491" ht="12" x14ac:dyDescent="0.2"/>
    <row r="5492" ht="12" x14ac:dyDescent="0.2"/>
    <row r="5493" ht="12" x14ac:dyDescent="0.2"/>
    <row r="5494" ht="12" x14ac:dyDescent="0.2"/>
    <row r="5495" ht="12" x14ac:dyDescent="0.2"/>
    <row r="5496" ht="12" x14ac:dyDescent="0.2"/>
    <row r="5497" ht="12" x14ac:dyDescent="0.2"/>
    <row r="5498" ht="12" x14ac:dyDescent="0.2"/>
    <row r="5499" ht="12" x14ac:dyDescent="0.2"/>
    <row r="5500" ht="12" x14ac:dyDescent="0.2"/>
    <row r="5501" ht="12" x14ac:dyDescent="0.2"/>
    <row r="5502" ht="12" x14ac:dyDescent="0.2"/>
    <row r="5503" ht="12" x14ac:dyDescent="0.2"/>
    <row r="5504" ht="12" x14ac:dyDescent="0.2"/>
    <row r="5505" ht="12" x14ac:dyDescent="0.2"/>
    <row r="5506" ht="12" x14ac:dyDescent="0.2"/>
    <row r="5507" ht="12" x14ac:dyDescent="0.2"/>
    <row r="5508" ht="12" x14ac:dyDescent="0.2"/>
    <row r="5509" ht="12" x14ac:dyDescent="0.2"/>
    <row r="5510" ht="12" x14ac:dyDescent="0.2"/>
    <row r="5511" ht="12" x14ac:dyDescent="0.2"/>
    <row r="5512" ht="12" x14ac:dyDescent="0.2"/>
    <row r="5513" ht="12" x14ac:dyDescent="0.2"/>
    <row r="5514" ht="12" x14ac:dyDescent="0.2"/>
    <row r="5515" ht="12" x14ac:dyDescent="0.2"/>
    <row r="5516" ht="12" x14ac:dyDescent="0.2"/>
    <row r="5517" ht="12" x14ac:dyDescent="0.2"/>
    <row r="5518" ht="12" x14ac:dyDescent="0.2"/>
    <row r="5519" ht="12" x14ac:dyDescent="0.2"/>
    <row r="5520" ht="12" x14ac:dyDescent="0.2"/>
    <row r="5521" ht="12" x14ac:dyDescent="0.2"/>
    <row r="5522" ht="12" x14ac:dyDescent="0.2"/>
    <row r="5523" ht="12" x14ac:dyDescent="0.2"/>
    <row r="5524" ht="12" x14ac:dyDescent="0.2"/>
    <row r="5525" ht="12" x14ac:dyDescent="0.2"/>
    <row r="5526" ht="12" x14ac:dyDescent="0.2"/>
    <row r="5527" ht="12" x14ac:dyDescent="0.2"/>
    <row r="5528" ht="12" x14ac:dyDescent="0.2"/>
    <row r="5529" ht="12" x14ac:dyDescent="0.2"/>
    <row r="5530" ht="12" x14ac:dyDescent="0.2"/>
    <row r="5531" ht="12" x14ac:dyDescent="0.2"/>
    <row r="5532" ht="12" x14ac:dyDescent="0.2"/>
    <row r="5533" ht="12" x14ac:dyDescent="0.2"/>
    <row r="5534" ht="12" x14ac:dyDescent="0.2"/>
    <row r="5535" ht="12" x14ac:dyDescent="0.2"/>
    <row r="5536" ht="12" x14ac:dyDescent="0.2"/>
    <row r="5537" ht="12" x14ac:dyDescent="0.2"/>
    <row r="5538" ht="12" x14ac:dyDescent="0.2"/>
    <row r="5539" ht="12" x14ac:dyDescent="0.2"/>
    <row r="5540" ht="12" x14ac:dyDescent="0.2"/>
    <row r="5541" ht="12" x14ac:dyDescent="0.2"/>
    <row r="5542" ht="12" x14ac:dyDescent="0.2"/>
    <row r="5543" ht="12" x14ac:dyDescent="0.2"/>
    <row r="5544" ht="12" x14ac:dyDescent="0.2"/>
    <row r="5545" ht="12" x14ac:dyDescent="0.2"/>
    <row r="5546" ht="12" x14ac:dyDescent="0.2"/>
    <row r="5547" ht="12" x14ac:dyDescent="0.2"/>
    <row r="5548" ht="12" x14ac:dyDescent="0.2"/>
    <row r="5549" ht="12" x14ac:dyDescent="0.2"/>
    <row r="5550" ht="12" x14ac:dyDescent="0.2"/>
    <row r="5551" ht="12" x14ac:dyDescent="0.2"/>
    <row r="5552" ht="12" x14ac:dyDescent="0.2"/>
    <row r="5553" ht="12" x14ac:dyDescent="0.2"/>
    <row r="5554" ht="12" x14ac:dyDescent="0.2"/>
    <row r="5555" ht="12" x14ac:dyDescent="0.2"/>
    <row r="5556" ht="12" x14ac:dyDescent="0.2"/>
    <row r="5557" ht="12" x14ac:dyDescent="0.2"/>
    <row r="5558" ht="12" x14ac:dyDescent="0.2"/>
    <row r="5559" ht="12" x14ac:dyDescent="0.2"/>
    <row r="5560" ht="12" x14ac:dyDescent="0.2"/>
    <row r="5561" ht="12" x14ac:dyDescent="0.2"/>
    <row r="5562" ht="12" x14ac:dyDescent="0.2"/>
    <row r="5563" ht="12" x14ac:dyDescent="0.2"/>
    <row r="5564" ht="12" x14ac:dyDescent="0.2"/>
    <row r="5565" ht="12" x14ac:dyDescent="0.2"/>
    <row r="5566" ht="12" x14ac:dyDescent="0.2"/>
    <row r="5567" ht="12" x14ac:dyDescent="0.2"/>
    <row r="5568" ht="12" x14ac:dyDescent="0.2"/>
    <row r="5569" ht="12" x14ac:dyDescent="0.2"/>
    <row r="5570" ht="12" x14ac:dyDescent="0.2"/>
    <row r="5571" ht="12" x14ac:dyDescent="0.2"/>
    <row r="5572" ht="12" x14ac:dyDescent="0.2"/>
    <row r="5573" ht="12" x14ac:dyDescent="0.2"/>
    <row r="5574" ht="12" x14ac:dyDescent="0.2"/>
    <row r="5575" ht="12" x14ac:dyDescent="0.2"/>
    <row r="5576" ht="12" x14ac:dyDescent="0.2"/>
    <row r="5577" ht="12" x14ac:dyDescent="0.2"/>
    <row r="5578" ht="12" x14ac:dyDescent="0.2"/>
    <row r="5579" ht="12" x14ac:dyDescent="0.2"/>
    <row r="5580" ht="12" x14ac:dyDescent="0.2"/>
    <row r="5581" ht="12" x14ac:dyDescent="0.2"/>
    <row r="5582" ht="12" x14ac:dyDescent="0.2"/>
    <row r="5583" ht="12" x14ac:dyDescent="0.2"/>
    <row r="5584" ht="12" x14ac:dyDescent="0.2"/>
    <row r="5585" ht="12" x14ac:dyDescent="0.2"/>
    <row r="5586" ht="12" x14ac:dyDescent="0.2"/>
    <row r="5587" ht="12" x14ac:dyDescent="0.2"/>
    <row r="5588" ht="12" x14ac:dyDescent="0.2"/>
    <row r="5589" ht="12" x14ac:dyDescent="0.2"/>
    <row r="5590" ht="12" x14ac:dyDescent="0.2"/>
    <row r="5591" ht="12" x14ac:dyDescent="0.2"/>
    <row r="5592" ht="12" x14ac:dyDescent="0.2"/>
    <row r="5593" ht="12" x14ac:dyDescent="0.2"/>
    <row r="5594" ht="12" x14ac:dyDescent="0.2"/>
    <row r="5595" ht="12" x14ac:dyDescent="0.2"/>
    <row r="5596" ht="12" x14ac:dyDescent="0.2"/>
    <row r="5597" ht="12" x14ac:dyDescent="0.2"/>
    <row r="5598" ht="12" x14ac:dyDescent="0.2"/>
    <row r="5599" ht="12" x14ac:dyDescent="0.2"/>
    <row r="5600" ht="12" x14ac:dyDescent="0.2"/>
    <row r="5601" ht="12" x14ac:dyDescent="0.2"/>
    <row r="5602" ht="12" x14ac:dyDescent="0.2"/>
    <row r="5603" ht="12" x14ac:dyDescent="0.2"/>
    <row r="5604" ht="12" x14ac:dyDescent="0.2"/>
    <row r="5605" ht="12" x14ac:dyDescent="0.2"/>
    <row r="5606" ht="12" x14ac:dyDescent="0.2"/>
    <row r="5607" ht="12" x14ac:dyDescent="0.2"/>
    <row r="5608" ht="12" x14ac:dyDescent="0.2"/>
    <row r="5609" ht="12" x14ac:dyDescent="0.2"/>
    <row r="5610" ht="12" x14ac:dyDescent="0.2"/>
    <row r="5611" ht="12" x14ac:dyDescent="0.2"/>
    <row r="5612" ht="12" x14ac:dyDescent="0.2"/>
    <row r="5613" ht="12" x14ac:dyDescent="0.2"/>
    <row r="5614" ht="12" x14ac:dyDescent="0.2"/>
    <row r="5615" ht="12" x14ac:dyDescent="0.2"/>
    <row r="5616" ht="12" x14ac:dyDescent="0.2"/>
    <row r="5617" ht="12" x14ac:dyDescent="0.2"/>
    <row r="5618" ht="12" x14ac:dyDescent="0.2"/>
    <row r="5619" ht="12" x14ac:dyDescent="0.2"/>
    <row r="5620" ht="12" x14ac:dyDescent="0.2"/>
    <row r="5621" ht="12" x14ac:dyDescent="0.2"/>
    <row r="5622" ht="12" x14ac:dyDescent="0.2"/>
    <row r="5623" ht="12" x14ac:dyDescent="0.2"/>
    <row r="5624" ht="12" x14ac:dyDescent="0.2"/>
    <row r="5625" ht="12" x14ac:dyDescent="0.2"/>
    <row r="5626" ht="12" x14ac:dyDescent="0.2"/>
    <row r="5627" ht="12" x14ac:dyDescent="0.2"/>
    <row r="5628" ht="12" x14ac:dyDescent="0.2"/>
    <row r="5629" ht="12" x14ac:dyDescent="0.2"/>
    <row r="5630" ht="12" x14ac:dyDescent="0.2"/>
    <row r="5631" ht="12" x14ac:dyDescent="0.2"/>
    <row r="5632" ht="12" x14ac:dyDescent="0.2"/>
    <row r="5633" ht="12" x14ac:dyDescent="0.2"/>
    <row r="5634" ht="12" x14ac:dyDescent="0.2"/>
    <row r="5635" ht="12" x14ac:dyDescent="0.2"/>
    <row r="5636" ht="12" x14ac:dyDescent="0.2"/>
    <row r="5637" ht="12" x14ac:dyDescent="0.2"/>
    <row r="5638" ht="12" x14ac:dyDescent="0.2"/>
    <row r="5639" ht="12" x14ac:dyDescent="0.2"/>
    <row r="5640" ht="12" x14ac:dyDescent="0.2"/>
    <row r="5641" ht="12" x14ac:dyDescent="0.2"/>
    <row r="5642" ht="12" x14ac:dyDescent="0.2"/>
    <row r="5643" ht="12" x14ac:dyDescent="0.2"/>
    <row r="5644" ht="12" x14ac:dyDescent="0.2"/>
    <row r="5645" ht="12" x14ac:dyDescent="0.2"/>
    <row r="5646" ht="12" x14ac:dyDescent="0.2"/>
    <row r="5647" ht="12" x14ac:dyDescent="0.2"/>
    <row r="5648" ht="12" x14ac:dyDescent="0.2"/>
    <row r="5649" ht="12" x14ac:dyDescent="0.2"/>
    <row r="5650" ht="12" x14ac:dyDescent="0.2"/>
    <row r="5651" ht="12" x14ac:dyDescent="0.2"/>
    <row r="5652" ht="12" x14ac:dyDescent="0.2"/>
    <row r="5653" ht="12" x14ac:dyDescent="0.2"/>
    <row r="5654" ht="12" x14ac:dyDescent="0.2"/>
    <row r="5655" ht="12" x14ac:dyDescent="0.2"/>
    <row r="5656" ht="12" x14ac:dyDescent="0.2"/>
    <row r="5657" ht="12" x14ac:dyDescent="0.2"/>
    <row r="5658" ht="12" x14ac:dyDescent="0.2"/>
    <row r="5659" ht="12" x14ac:dyDescent="0.2"/>
    <row r="5660" ht="12" x14ac:dyDescent="0.2"/>
    <row r="5661" ht="12" x14ac:dyDescent="0.2"/>
    <row r="5662" ht="12" x14ac:dyDescent="0.2"/>
    <row r="5663" ht="12" x14ac:dyDescent="0.2"/>
    <row r="5664" ht="12" x14ac:dyDescent="0.2"/>
    <row r="5665" ht="12" x14ac:dyDescent="0.2"/>
    <row r="5666" ht="12" x14ac:dyDescent="0.2"/>
    <row r="5667" ht="12" x14ac:dyDescent="0.2"/>
    <row r="5668" ht="12" x14ac:dyDescent="0.2"/>
    <row r="5669" ht="12" x14ac:dyDescent="0.2"/>
    <row r="5670" ht="12" x14ac:dyDescent="0.2"/>
    <row r="5671" ht="12" x14ac:dyDescent="0.2"/>
    <row r="5672" ht="12" x14ac:dyDescent="0.2"/>
    <row r="5673" ht="12" x14ac:dyDescent="0.2"/>
    <row r="5674" ht="12" x14ac:dyDescent="0.2"/>
    <row r="5675" ht="12" x14ac:dyDescent="0.2"/>
    <row r="5676" ht="12" x14ac:dyDescent="0.2"/>
    <row r="5677" ht="12" x14ac:dyDescent="0.2"/>
    <row r="5678" ht="12" x14ac:dyDescent="0.2"/>
    <row r="5679" ht="12" x14ac:dyDescent="0.2"/>
    <row r="5680" ht="12" x14ac:dyDescent="0.2"/>
    <row r="5681" ht="12" x14ac:dyDescent="0.2"/>
    <row r="5682" ht="12" x14ac:dyDescent="0.2"/>
    <row r="5683" ht="12" x14ac:dyDescent="0.2"/>
    <row r="5684" ht="12" x14ac:dyDescent="0.2"/>
    <row r="5685" ht="12" x14ac:dyDescent="0.2"/>
    <row r="5686" ht="12" x14ac:dyDescent="0.2"/>
    <row r="5687" ht="12" x14ac:dyDescent="0.2"/>
    <row r="5688" ht="12" x14ac:dyDescent="0.2"/>
    <row r="5689" ht="12" x14ac:dyDescent="0.2"/>
    <row r="5690" ht="12" x14ac:dyDescent="0.2"/>
    <row r="5691" ht="12" x14ac:dyDescent="0.2"/>
    <row r="5692" ht="12" x14ac:dyDescent="0.2"/>
    <row r="5693" ht="12" x14ac:dyDescent="0.2"/>
    <row r="5694" ht="12" x14ac:dyDescent="0.2"/>
    <row r="5695" ht="12" x14ac:dyDescent="0.2"/>
    <row r="5696" ht="12" x14ac:dyDescent="0.2"/>
    <row r="5697" ht="12" x14ac:dyDescent="0.2"/>
    <row r="5698" ht="12" x14ac:dyDescent="0.2"/>
    <row r="5699" ht="12" x14ac:dyDescent="0.2"/>
    <row r="5700" ht="12" x14ac:dyDescent="0.2"/>
    <row r="5701" ht="12" x14ac:dyDescent="0.2"/>
    <row r="5702" ht="12" x14ac:dyDescent="0.2"/>
    <row r="5703" ht="12" x14ac:dyDescent="0.2"/>
    <row r="5704" ht="12" x14ac:dyDescent="0.2"/>
    <row r="5705" ht="12" x14ac:dyDescent="0.2"/>
    <row r="5706" ht="12" x14ac:dyDescent="0.2"/>
    <row r="5707" ht="12" x14ac:dyDescent="0.2"/>
    <row r="5708" ht="12" x14ac:dyDescent="0.2"/>
    <row r="5709" ht="12" x14ac:dyDescent="0.2"/>
    <row r="5710" ht="12" x14ac:dyDescent="0.2"/>
    <row r="5711" ht="12" x14ac:dyDescent="0.2"/>
    <row r="5712" ht="12" x14ac:dyDescent="0.2"/>
    <row r="5713" ht="12" x14ac:dyDescent="0.2"/>
    <row r="5714" ht="12" x14ac:dyDescent="0.2"/>
    <row r="5715" ht="12" x14ac:dyDescent="0.2"/>
    <row r="5716" ht="12" x14ac:dyDescent="0.2"/>
    <row r="5717" ht="12" x14ac:dyDescent="0.2"/>
    <row r="5718" ht="12" x14ac:dyDescent="0.2"/>
    <row r="5719" ht="12" x14ac:dyDescent="0.2"/>
    <row r="5720" ht="12" x14ac:dyDescent="0.2"/>
    <row r="5721" ht="12" x14ac:dyDescent="0.2"/>
    <row r="5722" ht="12" x14ac:dyDescent="0.2"/>
    <row r="5723" ht="12" x14ac:dyDescent="0.2"/>
    <row r="5724" ht="12" x14ac:dyDescent="0.2"/>
    <row r="5725" ht="12" x14ac:dyDescent="0.2"/>
    <row r="5726" ht="12" x14ac:dyDescent="0.2"/>
    <row r="5727" ht="12" x14ac:dyDescent="0.2"/>
    <row r="5728" ht="12" x14ac:dyDescent="0.2"/>
    <row r="5729" ht="12" x14ac:dyDescent="0.2"/>
    <row r="5730" ht="12" x14ac:dyDescent="0.2"/>
    <row r="5731" ht="12" x14ac:dyDescent="0.2"/>
    <row r="5732" ht="12" x14ac:dyDescent="0.2"/>
    <row r="5733" ht="12" x14ac:dyDescent="0.2"/>
    <row r="5734" ht="12" x14ac:dyDescent="0.2"/>
    <row r="5735" ht="12" x14ac:dyDescent="0.2"/>
    <row r="5736" ht="12" x14ac:dyDescent="0.2"/>
    <row r="5737" ht="12" x14ac:dyDescent="0.2"/>
    <row r="5738" ht="12" x14ac:dyDescent="0.2"/>
    <row r="5739" ht="12" x14ac:dyDescent="0.2"/>
    <row r="5740" ht="12" x14ac:dyDescent="0.2"/>
    <row r="5741" ht="12" x14ac:dyDescent="0.2"/>
    <row r="5742" ht="12" x14ac:dyDescent="0.2"/>
    <row r="5743" ht="12" x14ac:dyDescent="0.2"/>
    <row r="5744" ht="12" x14ac:dyDescent="0.2"/>
    <row r="5745" ht="12" x14ac:dyDescent="0.2"/>
    <row r="5746" ht="12" x14ac:dyDescent="0.2"/>
    <row r="5747" ht="12" x14ac:dyDescent="0.2"/>
    <row r="5748" ht="12" x14ac:dyDescent="0.2"/>
    <row r="5749" ht="12" x14ac:dyDescent="0.2"/>
    <row r="5750" ht="12" x14ac:dyDescent="0.2"/>
    <row r="5751" ht="12" x14ac:dyDescent="0.2"/>
    <row r="5752" ht="12" x14ac:dyDescent="0.2"/>
    <row r="5753" ht="12" x14ac:dyDescent="0.2"/>
    <row r="5754" ht="12" x14ac:dyDescent="0.2"/>
    <row r="5755" ht="12" x14ac:dyDescent="0.2"/>
    <row r="5756" ht="12" x14ac:dyDescent="0.2"/>
    <row r="5757" ht="12" x14ac:dyDescent="0.2"/>
    <row r="5758" ht="12" x14ac:dyDescent="0.2"/>
    <row r="5759" ht="12" x14ac:dyDescent="0.2"/>
    <row r="5760" ht="12" x14ac:dyDescent="0.2"/>
    <row r="5761" ht="12" x14ac:dyDescent="0.2"/>
    <row r="5762" ht="12" x14ac:dyDescent="0.2"/>
    <row r="5763" ht="12" x14ac:dyDescent="0.2"/>
    <row r="5764" ht="12" x14ac:dyDescent="0.2"/>
    <row r="5765" ht="12" x14ac:dyDescent="0.2"/>
    <row r="5766" ht="12" x14ac:dyDescent="0.2"/>
    <row r="5767" ht="12" x14ac:dyDescent="0.2"/>
    <row r="5768" ht="12" x14ac:dyDescent="0.2"/>
    <row r="5769" ht="12" x14ac:dyDescent="0.2"/>
    <row r="5770" ht="12" x14ac:dyDescent="0.2"/>
    <row r="5771" ht="12" x14ac:dyDescent="0.2"/>
    <row r="5772" ht="12" x14ac:dyDescent="0.2"/>
    <row r="5773" ht="12" x14ac:dyDescent="0.2"/>
    <row r="5774" ht="12" x14ac:dyDescent="0.2"/>
    <row r="5775" ht="12" x14ac:dyDescent="0.2"/>
    <row r="5776" ht="12" x14ac:dyDescent="0.2"/>
    <row r="5777" ht="12" x14ac:dyDescent="0.2"/>
    <row r="5778" ht="12" x14ac:dyDescent="0.2"/>
    <row r="5779" ht="12" x14ac:dyDescent="0.2"/>
    <row r="5780" ht="12" x14ac:dyDescent="0.2"/>
    <row r="5781" ht="12" x14ac:dyDescent="0.2"/>
    <row r="5782" ht="12" x14ac:dyDescent="0.2"/>
    <row r="5783" ht="12" x14ac:dyDescent="0.2"/>
    <row r="5784" ht="12" x14ac:dyDescent="0.2"/>
    <row r="5785" ht="12" x14ac:dyDescent="0.2"/>
    <row r="5786" ht="12" x14ac:dyDescent="0.2"/>
    <row r="5787" ht="12" x14ac:dyDescent="0.2"/>
    <row r="5788" ht="12" x14ac:dyDescent="0.2"/>
    <row r="5789" ht="12" x14ac:dyDescent="0.2"/>
    <row r="5790" ht="12" x14ac:dyDescent="0.2"/>
    <row r="5791" ht="12" x14ac:dyDescent="0.2"/>
    <row r="5792" ht="12" x14ac:dyDescent="0.2"/>
    <row r="5793" ht="12" x14ac:dyDescent="0.2"/>
    <row r="5794" ht="12" x14ac:dyDescent="0.2"/>
    <row r="5795" ht="12" x14ac:dyDescent="0.2"/>
    <row r="5796" ht="12" x14ac:dyDescent="0.2"/>
    <row r="5797" ht="12" x14ac:dyDescent="0.2"/>
    <row r="5798" ht="12" x14ac:dyDescent="0.2"/>
    <row r="5799" ht="12" x14ac:dyDescent="0.2"/>
    <row r="5800" ht="12" x14ac:dyDescent="0.2"/>
    <row r="5801" ht="12" x14ac:dyDescent="0.2"/>
    <row r="5802" ht="12" x14ac:dyDescent="0.2"/>
    <row r="5803" ht="12" x14ac:dyDescent="0.2"/>
    <row r="5804" ht="12" x14ac:dyDescent="0.2"/>
    <row r="5805" ht="12" x14ac:dyDescent="0.2"/>
    <row r="5806" ht="12" x14ac:dyDescent="0.2"/>
    <row r="5807" ht="12" x14ac:dyDescent="0.2"/>
    <row r="5808" ht="12" x14ac:dyDescent="0.2"/>
    <row r="5809" ht="12" x14ac:dyDescent="0.2"/>
    <row r="5810" ht="12" x14ac:dyDescent="0.2"/>
    <row r="5811" ht="12" x14ac:dyDescent="0.2"/>
    <row r="5812" ht="12" x14ac:dyDescent="0.2"/>
    <row r="5813" ht="12" x14ac:dyDescent="0.2"/>
    <row r="5814" ht="12" x14ac:dyDescent="0.2"/>
    <row r="5815" ht="12" x14ac:dyDescent="0.2"/>
    <row r="5816" ht="12" x14ac:dyDescent="0.2"/>
    <row r="5817" ht="12" x14ac:dyDescent="0.2"/>
    <row r="5818" ht="12" x14ac:dyDescent="0.2"/>
    <row r="5819" ht="12" x14ac:dyDescent="0.2"/>
    <row r="5820" ht="12" x14ac:dyDescent="0.2"/>
    <row r="5821" ht="12" x14ac:dyDescent="0.2"/>
    <row r="5822" ht="12" x14ac:dyDescent="0.2"/>
    <row r="5823" ht="12" x14ac:dyDescent="0.2"/>
    <row r="5824" ht="12" x14ac:dyDescent="0.2"/>
    <row r="5825" ht="12" x14ac:dyDescent="0.2"/>
    <row r="5826" ht="12" x14ac:dyDescent="0.2"/>
    <row r="5827" ht="12" x14ac:dyDescent="0.2"/>
    <row r="5828" ht="12" x14ac:dyDescent="0.2"/>
    <row r="5829" ht="12" x14ac:dyDescent="0.2"/>
    <row r="5830" ht="12" x14ac:dyDescent="0.2"/>
    <row r="5831" ht="12" x14ac:dyDescent="0.2"/>
    <row r="5832" ht="12" x14ac:dyDescent="0.2"/>
    <row r="5833" ht="12" x14ac:dyDescent="0.2"/>
    <row r="5834" ht="12" x14ac:dyDescent="0.2"/>
    <row r="5835" ht="12" x14ac:dyDescent="0.2"/>
    <row r="5836" ht="12" x14ac:dyDescent="0.2"/>
    <row r="5837" ht="12" x14ac:dyDescent="0.2"/>
    <row r="5838" ht="12" x14ac:dyDescent="0.2"/>
    <row r="5839" ht="12" x14ac:dyDescent="0.2"/>
    <row r="5840" ht="12" x14ac:dyDescent="0.2"/>
    <row r="5841" ht="12" x14ac:dyDescent="0.2"/>
    <row r="5842" ht="12" x14ac:dyDescent="0.2"/>
    <row r="5843" ht="12" x14ac:dyDescent="0.2"/>
    <row r="5844" ht="12" x14ac:dyDescent="0.2"/>
    <row r="5845" ht="12" x14ac:dyDescent="0.2"/>
    <row r="5846" ht="12" x14ac:dyDescent="0.2"/>
    <row r="5847" ht="12" x14ac:dyDescent="0.2"/>
    <row r="5848" ht="12" x14ac:dyDescent="0.2"/>
    <row r="5849" ht="12" x14ac:dyDescent="0.2"/>
    <row r="5850" ht="12" x14ac:dyDescent="0.2"/>
    <row r="5851" ht="12" x14ac:dyDescent="0.2"/>
    <row r="5852" ht="12" x14ac:dyDescent="0.2"/>
    <row r="5853" ht="12" x14ac:dyDescent="0.2"/>
    <row r="5854" ht="12" x14ac:dyDescent="0.2"/>
    <row r="5855" ht="12" x14ac:dyDescent="0.2"/>
    <row r="5856" ht="12" x14ac:dyDescent="0.2"/>
    <row r="5857" ht="12" x14ac:dyDescent="0.2"/>
    <row r="5858" ht="12" x14ac:dyDescent="0.2"/>
    <row r="5859" ht="12" x14ac:dyDescent="0.2"/>
    <row r="5860" ht="12" x14ac:dyDescent="0.2"/>
    <row r="5861" ht="12" x14ac:dyDescent="0.2"/>
    <row r="5862" ht="12" x14ac:dyDescent="0.2"/>
    <row r="5863" ht="12" x14ac:dyDescent="0.2"/>
    <row r="5864" ht="12" x14ac:dyDescent="0.2"/>
    <row r="5865" ht="12" x14ac:dyDescent="0.2"/>
    <row r="5866" ht="12" x14ac:dyDescent="0.2"/>
    <row r="5867" ht="12" x14ac:dyDescent="0.2"/>
    <row r="5868" ht="12" x14ac:dyDescent="0.2"/>
    <row r="5869" ht="12" x14ac:dyDescent="0.2"/>
    <row r="5870" ht="12" x14ac:dyDescent="0.2"/>
    <row r="5871" ht="12" x14ac:dyDescent="0.2"/>
    <row r="5872" ht="12" x14ac:dyDescent="0.2"/>
    <row r="5873" ht="12" x14ac:dyDescent="0.2"/>
    <row r="5874" ht="12" x14ac:dyDescent="0.2"/>
    <row r="5875" ht="12" x14ac:dyDescent="0.2"/>
    <row r="5876" ht="12" x14ac:dyDescent="0.2"/>
    <row r="5877" ht="12" x14ac:dyDescent="0.2"/>
    <row r="5878" ht="12" x14ac:dyDescent="0.2"/>
    <row r="5879" ht="12" x14ac:dyDescent="0.2"/>
    <row r="5880" ht="12" x14ac:dyDescent="0.2"/>
    <row r="5881" ht="12" x14ac:dyDescent="0.2"/>
    <row r="5882" ht="12" x14ac:dyDescent="0.2"/>
    <row r="5883" ht="12" x14ac:dyDescent="0.2"/>
    <row r="5884" ht="12" x14ac:dyDescent="0.2"/>
    <row r="5885" ht="12" x14ac:dyDescent="0.2"/>
    <row r="5886" ht="12" x14ac:dyDescent="0.2"/>
    <row r="5887" ht="12" x14ac:dyDescent="0.2"/>
    <row r="5888" ht="12" x14ac:dyDescent="0.2"/>
    <row r="5889" ht="12" x14ac:dyDescent="0.2"/>
    <row r="5890" ht="12" x14ac:dyDescent="0.2"/>
    <row r="5891" ht="12" x14ac:dyDescent="0.2"/>
    <row r="5892" ht="12" x14ac:dyDescent="0.2"/>
    <row r="5893" ht="12" x14ac:dyDescent="0.2"/>
    <row r="5894" ht="12" x14ac:dyDescent="0.2"/>
    <row r="5895" ht="12" x14ac:dyDescent="0.2"/>
    <row r="5896" ht="12" x14ac:dyDescent="0.2"/>
    <row r="5897" ht="12" x14ac:dyDescent="0.2"/>
    <row r="5898" ht="12" x14ac:dyDescent="0.2"/>
    <row r="5899" ht="12" x14ac:dyDescent="0.2"/>
    <row r="5900" ht="12" x14ac:dyDescent="0.2"/>
    <row r="5901" ht="12" x14ac:dyDescent="0.2"/>
    <row r="5902" ht="12" x14ac:dyDescent="0.2"/>
    <row r="5903" ht="12" x14ac:dyDescent="0.2"/>
    <row r="5904" ht="12" x14ac:dyDescent="0.2"/>
    <row r="5905" ht="12" x14ac:dyDescent="0.2"/>
    <row r="5906" ht="12" x14ac:dyDescent="0.2"/>
    <row r="5907" ht="12" x14ac:dyDescent="0.2"/>
    <row r="5908" ht="12" x14ac:dyDescent="0.2"/>
    <row r="5909" ht="12" x14ac:dyDescent="0.2"/>
    <row r="5910" ht="12" x14ac:dyDescent="0.2"/>
    <row r="5911" ht="12" x14ac:dyDescent="0.2"/>
    <row r="5912" ht="12" x14ac:dyDescent="0.2"/>
    <row r="5913" ht="12" x14ac:dyDescent="0.2"/>
    <row r="5914" ht="12" x14ac:dyDescent="0.2"/>
    <row r="5915" ht="12" x14ac:dyDescent="0.2"/>
    <row r="5916" ht="12" x14ac:dyDescent="0.2"/>
    <row r="5917" ht="12" x14ac:dyDescent="0.2"/>
    <row r="5918" ht="12" x14ac:dyDescent="0.2"/>
    <row r="5919" ht="12" x14ac:dyDescent="0.2"/>
    <row r="5920" ht="12" x14ac:dyDescent="0.2"/>
    <row r="5921" ht="12" x14ac:dyDescent="0.2"/>
    <row r="5922" ht="12" x14ac:dyDescent="0.2"/>
    <row r="5923" ht="12" x14ac:dyDescent="0.2"/>
    <row r="5924" ht="12" x14ac:dyDescent="0.2"/>
    <row r="5925" ht="12" x14ac:dyDescent="0.2"/>
    <row r="5926" ht="12" x14ac:dyDescent="0.2"/>
    <row r="5927" ht="12" x14ac:dyDescent="0.2"/>
    <row r="5928" ht="12" x14ac:dyDescent="0.2"/>
    <row r="5929" ht="12" x14ac:dyDescent="0.2"/>
    <row r="5930" ht="12" x14ac:dyDescent="0.2"/>
    <row r="5931" ht="12" x14ac:dyDescent="0.2"/>
    <row r="5932" ht="12" x14ac:dyDescent="0.2"/>
    <row r="5933" ht="12" x14ac:dyDescent="0.2"/>
    <row r="5934" ht="12" x14ac:dyDescent="0.2"/>
    <row r="5935" ht="12" x14ac:dyDescent="0.2"/>
    <row r="5936" ht="12" x14ac:dyDescent="0.2"/>
    <row r="5937" ht="12" x14ac:dyDescent="0.2"/>
    <row r="5938" ht="12" x14ac:dyDescent="0.2"/>
    <row r="5939" ht="12" x14ac:dyDescent="0.2"/>
    <row r="5940" ht="12" x14ac:dyDescent="0.2"/>
    <row r="5941" ht="12" x14ac:dyDescent="0.2"/>
    <row r="5942" ht="12" x14ac:dyDescent="0.2"/>
    <row r="5943" ht="12" x14ac:dyDescent="0.2"/>
    <row r="5944" ht="12" x14ac:dyDescent="0.2"/>
    <row r="5945" ht="12" x14ac:dyDescent="0.2"/>
    <row r="5946" ht="12" x14ac:dyDescent="0.2"/>
    <row r="5947" ht="12" x14ac:dyDescent="0.2"/>
    <row r="5948" ht="12" x14ac:dyDescent="0.2"/>
    <row r="5949" ht="12" x14ac:dyDescent="0.2"/>
    <row r="5950" ht="12" x14ac:dyDescent="0.2"/>
    <row r="5951" ht="12" x14ac:dyDescent="0.2"/>
    <row r="5952" ht="12" x14ac:dyDescent="0.2"/>
    <row r="5953" ht="12" x14ac:dyDescent="0.2"/>
    <row r="5954" ht="12" x14ac:dyDescent="0.2"/>
    <row r="5955" ht="12" x14ac:dyDescent="0.2"/>
    <row r="5956" ht="12" x14ac:dyDescent="0.2"/>
    <row r="5957" ht="12" x14ac:dyDescent="0.2"/>
    <row r="5958" ht="12" x14ac:dyDescent="0.2"/>
    <row r="5959" ht="12" x14ac:dyDescent="0.2"/>
    <row r="5960" ht="12" x14ac:dyDescent="0.2"/>
    <row r="5961" ht="12" x14ac:dyDescent="0.2"/>
    <row r="5962" ht="12" x14ac:dyDescent="0.2"/>
    <row r="5963" ht="12" x14ac:dyDescent="0.2"/>
    <row r="5964" ht="12" x14ac:dyDescent="0.2"/>
    <row r="5965" ht="12" x14ac:dyDescent="0.2"/>
    <row r="5966" ht="12" x14ac:dyDescent="0.2"/>
    <row r="5967" ht="12" x14ac:dyDescent="0.2"/>
    <row r="5968" ht="12" x14ac:dyDescent="0.2"/>
    <row r="5969" ht="12" x14ac:dyDescent="0.2"/>
    <row r="5970" ht="12" x14ac:dyDescent="0.2"/>
    <row r="5971" ht="12" x14ac:dyDescent="0.2"/>
    <row r="5972" ht="12" x14ac:dyDescent="0.2"/>
    <row r="5973" ht="12" x14ac:dyDescent="0.2"/>
    <row r="5974" ht="12" x14ac:dyDescent="0.2"/>
    <row r="5975" ht="12" x14ac:dyDescent="0.2"/>
    <row r="5976" ht="12" x14ac:dyDescent="0.2"/>
    <row r="5977" ht="12" x14ac:dyDescent="0.2"/>
    <row r="5978" ht="12" x14ac:dyDescent="0.2"/>
    <row r="5979" ht="12" x14ac:dyDescent="0.2"/>
    <row r="5980" ht="12" x14ac:dyDescent="0.2"/>
    <row r="5981" ht="12" x14ac:dyDescent="0.2"/>
    <row r="5982" ht="12" x14ac:dyDescent="0.2"/>
    <row r="5983" ht="12" x14ac:dyDescent="0.2"/>
    <row r="5984" ht="12" x14ac:dyDescent="0.2"/>
    <row r="5985" ht="12" x14ac:dyDescent="0.2"/>
    <row r="5986" ht="12" x14ac:dyDescent="0.2"/>
    <row r="5987" ht="12" x14ac:dyDescent="0.2"/>
    <row r="5988" ht="12" x14ac:dyDescent="0.2"/>
    <row r="5989" ht="12" x14ac:dyDescent="0.2"/>
    <row r="5990" ht="12" x14ac:dyDescent="0.2"/>
    <row r="5991" ht="12" x14ac:dyDescent="0.2"/>
    <row r="5992" ht="12" x14ac:dyDescent="0.2"/>
    <row r="5993" ht="12" x14ac:dyDescent="0.2"/>
    <row r="5994" ht="12" x14ac:dyDescent="0.2"/>
    <row r="5995" ht="12" x14ac:dyDescent="0.2"/>
    <row r="5996" ht="12" x14ac:dyDescent="0.2"/>
    <row r="5997" ht="12" x14ac:dyDescent="0.2"/>
    <row r="5998" ht="12" x14ac:dyDescent="0.2"/>
    <row r="5999" ht="12" x14ac:dyDescent="0.2"/>
    <row r="6000" ht="12" x14ac:dyDescent="0.2"/>
    <row r="6001" ht="12" x14ac:dyDescent="0.2"/>
    <row r="6002" ht="12" x14ac:dyDescent="0.2"/>
    <row r="6003" ht="12" x14ac:dyDescent="0.2"/>
    <row r="6004" ht="12" x14ac:dyDescent="0.2"/>
    <row r="6005" ht="12" x14ac:dyDescent="0.2"/>
    <row r="6006" ht="12" x14ac:dyDescent="0.2"/>
    <row r="6007" ht="12" x14ac:dyDescent="0.2"/>
    <row r="6008" ht="12" x14ac:dyDescent="0.2"/>
    <row r="6009" ht="12" x14ac:dyDescent="0.2"/>
    <row r="6010" ht="12" x14ac:dyDescent="0.2"/>
    <row r="6011" ht="12" x14ac:dyDescent="0.2"/>
    <row r="6012" ht="12" x14ac:dyDescent="0.2"/>
    <row r="6013" ht="12" x14ac:dyDescent="0.2"/>
    <row r="6014" ht="12" x14ac:dyDescent="0.2"/>
    <row r="6015" ht="12" x14ac:dyDescent="0.2"/>
    <row r="6016" ht="12" x14ac:dyDescent="0.2"/>
    <row r="6017" ht="12" x14ac:dyDescent="0.2"/>
    <row r="6018" ht="12" x14ac:dyDescent="0.2"/>
    <row r="6019" ht="12" x14ac:dyDescent="0.2"/>
    <row r="6020" ht="12" x14ac:dyDescent="0.2"/>
    <row r="6021" ht="12" x14ac:dyDescent="0.2"/>
    <row r="6022" ht="12" x14ac:dyDescent="0.2"/>
    <row r="6023" ht="12" x14ac:dyDescent="0.2"/>
    <row r="6024" ht="12" x14ac:dyDescent="0.2"/>
    <row r="6025" ht="12" x14ac:dyDescent="0.2"/>
    <row r="6026" ht="12" x14ac:dyDescent="0.2"/>
    <row r="6027" ht="12" x14ac:dyDescent="0.2"/>
    <row r="6028" ht="12" x14ac:dyDescent="0.2"/>
    <row r="6029" ht="12" x14ac:dyDescent="0.2"/>
    <row r="6030" ht="12" x14ac:dyDescent="0.2"/>
    <row r="6031" ht="12" x14ac:dyDescent="0.2"/>
    <row r="6032" ht="12" x14ac:dyDescent="0.2"/>
    <row r="6033" ht="12" x14ac:dyDescent="0.2"/>
    <row r="6034" ht="12" x14ac:dyDescent="0.2"/>
    <row r="6035" ht="12" x14ac:dyDescent="0.2"/>
    <row r="6036" ht="12" x14ac:dyDescent="0.2"/>
    <row r="6037" ht="12" x14ac:dyDescent="0.2"/>
    <row r="6038" ht="12" x14ac:dyDescent="0.2"/>
    <row r="6039" ht="12" x14ac:dyDescent="0.2"/>
    <row r="6040" ht="12" x14ac:dyDescent="0.2"/>
    <row r="6041" ht="12" x14ac:dyDescent="0.2"/>
    <row r="6042" ht="12" x14ac:dyDescent="0.2"/>
    <row r="6043" ht="12" x14ac:dyDescent="0.2"/>
    <row r="6044" ht="12" x14ac:dyDescent="0.2"/>
    <row r="6045" ht="12" x14ac:dyDescent="0.2"/>
    <row r="6046" ht="12" x14ac:dyDescent="0.2"/>
    <row r="6047" ht="12" x14ac:dyDescent="0.2"/>
    <row r="6048" ht="12" x14ac:dyDescent="0.2"/>
    <row r="6049" ht="12" x14ac:dyDescent="0.2"/>
    <row r="6050" ht="12" x14ac:dyDescent="0.2"/>
    <row r="6051" ht="12" x14ac:dyDescent="0.2"/>
    <row r="6052" ht="12" x14ac:dyDescent="0.2"/>
    <row r="6053" ht="12" x14ac:dyDescent="0.2"/>
    <row r="6054" ht="12" x14ac:dyDescent="0.2"/>
    <row r="6055" ht="12" x14ac:dyDescent="0.2"/>
    <row r="6056" ht="12" x14ac:dyDescent="0.2"/>
    <row r="6057" ht="12" x14ac:dyDescent="0.2"/>
    <row r="6058" ht="12" x14ac:dyDescent="0.2"/>
    <row r="6059" ht="12" x14ac:dyDescent="0.2"/>
    <row r="6060" ht="12" x14ac:dyDescent="0.2"/>
    <row r="6061" ht="12" x14ac:dyDescent="0.2"/>
    <row r="6062" ht="12" x14ac:dyDescent="0.2"/>
    <row r="6063" ht="12" x14ac:dyDescent="0.2"/>
    <row r="6064" ht="12" x14ac:dyDescent="0.2"/>
    <row r="6065" ht="12" x14ac:dyDescent="0.2"/>
    <row r="6066" ht="12" x14ac:dyDescent="0.2"/>
    <row r="6067" ht="12" x14ac:dyDescent="0.2"/>
    <row r="6068" ht="12" x14ac:dyDescent="0.2"/>
    <row r="6069" ht="12" x14ac:dyDescent="0.2"/>
    <row r="6070" ht="12" x14ac:dyDescent="0.2"/>
    <row r="6071" ht="12" x14ac:dyDescent="0.2"/>
    <row r="6072" ht="12" x14ac:dyDescent="0.2"/>
    <row r="6073" ht="12" x14ac:dyDescent="0.2"/>
    <row r="6074" ht="12" x14ac:dyDescent="0.2"/>
    <row r="6075" ht="12" x14ac:dyDescent="0.2"/>
    <row r="6076" ht="12" x14ac:dyDescent="0.2"/>
    <row r="6077" ht="12" x14ac:dyDescent="0.2"/>
    <row r="6078" ht="12" x14ac:dyDescent="0.2"/>
    <row r="6079" ht="12" x14ac:dyDescent="0.2"/>
    <row r="6080" ht="12" x14ac:dyDescent="0.2"/>
    <row r="6081" ht="12" x14ac:dyDescent="0.2"/>
    <row r="6082" ht="12" x14ac:dyDescent="0.2"/>
    <row r="6083" ht="12" x14ac:dyDescent="0.2"/>
    <row r="6084" ht="12" x14ac:dyDescent="0.2"/>
    <row r="6085" ht="12" x14ac:dyDescent="0.2"/>
    <row r="6086" ht="12" x14ac:dyDescent="0.2"/>
    <row r="6087" ht="12" x14ac:dyDescent="0.2"/>
    <row r="6088" ht="12" x14ac:dyDescent="0.2"/>
    <row r="6089" ht="12" x14ac:dyDescent="0.2"/>
    <row r="6090" ht="12" x14ac:dyDescent="0.2"/>
    <row r="6091" ht="12" x14ac:dyDescent="0.2"/>
    <row r="6092" ht="12" x14ac:dyDescent="0.2"/>
    <row r="6093" ht="12" x14ac:dyDescent="0.2"/>
    <row r="6094" ht="12" x14ac:dyDescent="0.2"/>
    <row r="6095" ht="12" x14ac:dyDescent="0.2"/>
    <row r="6096" ht="12" x14ac:dyDescent="0.2"/>
    <row r="6097" ht="12" x14ac:dyDescent="0.2"/>
    <row r="6098" ht="12" x14ac:dyDescent="0.2"/>
    <row r="6099" ht="12" x14ac:dyDescent="0.2"/>
    <row r="6100" ht="12" x14ac:dyDescent="0.2"/>
    <row r="6101" ht="12" x14ac:dyDescent="0.2"/>
    <row r="6102" ht="12" x14ac:dyDescent="0.2"/>
    <row r="6103" ht="12" x14ac:dyDescent="0.2"/>
    <row r="6104" ht="12" x14ac:dyDescent="0.2"/>
    <row r="6105" ht="12" x14ac:dyDescent="0.2"/>
    <row r="6106" ht="12" x14ac:dyDescent="0.2"/>
    <row r="6107" ht="12" x14ac:dyDescent="0.2"/>
    <row r="6108" ht="12" x14ac:dyDescent="0.2"/>
    <row r="6109" ht="12" x14ac:dyDescent="0.2"/>
    <row r="6110" ht="12" x14ac:dyDescent="0.2"/>
    <row r="6111" ht="12" x14ac:dyDescent="0.2"/>
    <row r="6112" ht="12" x14ac:dyDescent="0.2"/>
    <row r="6113" ht="12" x14ac:dyDescent="0.2"/>
    <row r="6114" ht="12" x14ac:dyDescent="0.2"/>
    <row r="6115" ht="12" x14ac:dyDescent="0.2"/>
    <row r="6116" ht="12" x14ac:dyDescent="0.2"/>
    <row r="6117" ht="12" x14ac:dyDescent="0.2"/>
    <row r="6118" ht="12" x14ac:dyDescent="0.2"/>
    <row r="6119" ht="12" x14ac:dyDescent="0.2"/>
    <row r="6120" ht="12" x14ac:dyDescent="0.2"/>
    <row r="6121" ht="12" x14ac:dyDescent="0.2"/>
    <row r="6122" ht="12" x14ac:dyDescent="0.2"/>
    <row r="6123" ht="12" x14ac:dyDescent="0.2"/>
    <row r="6124" ht="12" x14ac:dyDescent="0.2"/>
    <row r="6125" ht="12" x14ac:dyDescent="0.2"/>
    <row r="6126" ht="12" x14ac:dyDescent="0.2"/>
    <row r="6127" ht="12" x14ac:dyDescent="0.2"/>
    <row r="6128" ht="12" x14ac:dyDescent="0.2"/>
    <row r="6129" ht="12" x14ac:dyDescent="0.2"/>
    <row r="6130" ht="12" x14ac:dyDescent="0.2"/>
    <row r="6131" ht="12" x14ac:dyDescent="0.2"/>
    <row r="6132" ht="12" x14ac:dyDescent="0.2"/>
    <row r="6133" ht="12" x14ac:dyDescent="0.2"/>
    <row r="6134" ht="12" x14ac:dyDescent="0.2"/>
    <row r="6135" ht="12" x14ac:dyDescent="0.2"/>
    <row r="6136" ht="12" x14ac:dyDescent="0.2"/>
    <row r="6137" ht="12" x14ac:dyDescent="0.2"/>
    <row r="6138" ht="12" x14ac:dyDescent="0.2"/>
    <row r="6139" ht="12" x14ac:dyDescent="0.2"/>
    <row r="6140" ht="12" x14ac:dyDescent="0.2"/>
    <row r="6141" ht="12" x14ac:dyDescent="0.2"/>
    <row r="6142" ht="12" x14ac:dyDescent="0.2"/>
    <row r="6143" ht="12" x14ac:dyDescent="0.2"/>
    <row r="6144" ht="12" x14ac:dyDescent="0.2"/>
    <row r="6145" ht="12" x14ac:dyDescent="0.2"/>
    <row r="6146" ht="12" x14ac:dyDescent="0.2"/>
    <row r="6147" ht="12" x14ac:dyDescent="0.2"/>
    <row r="6148" ht="12" x14ac:dyDescent="0.2"/>
    <row r="6149" ht="12" x14ac:dyDescent="0.2"/>
    <row r="6150" ht="12" x14ac:dyDescent="0.2"/>
    <row r="6151" ht="12" x14ac:dyDescent="0.2"/>
    <row r="6152" ht="12" x14ac:dyDescent="0.2"/>
    <row r="6153" ht="12" x14ac:dyDescent="0.2"/>
    <row r="6154" ht="12" x14ac:dyDescent="0.2"/>
    <row r="6155" ht="12" x14ac:dyDescent="0.2"/>
    <row r="6156" ht="12" x14ac:dyDescent="0.2"/>
    <row r="6157" ht="12" x14ac:dyDescent="0.2"/>
    <row r="6158" ht="12" x14ac:dyDescent="0.2"/>
    <row r="6159" ht="12" x14ac:dyDescent="0.2"/>
    <row r="6160" ht="12" x14ac:dyDescent="0.2"/>
    <row r="6161" ht="12" x14ac:dyDescent="0.2"/>
    <row r="6162" ht="12" x14ac:dyDescent="0.2"/>
    <row r="6163" ht="12" x14ac:dyDescent="0.2"/>
    <row r="6164" ht="12" x14ac:dyDescent="0.2"/>
    <row r="6165" ht="12" x14ac:dyDescent="0.2"/>
    <row r="6166" ht="12" x14ac:dyDescent="0.2"/>
    <row r="6167" ht="12" x14ac:dyDescent="0.2"/>
    <row r="6168" ht="12" x14ac:dyDescent="0.2"/>
    <row r="6169" ht="12" x14ac:dyDescent="0.2"/>
    <row r="6170" ht="12" x14ac:dyDescent="0.2"/>
    <row r="6171" ht="12" x14ac:dyDescent="0.2"/>
    <row r="6172" ht="12" x14ac:dyDescent="0.2"/>
    <row r="6173" ht="12" x14ac:dyDescent="0.2"/>
    <row r="6174" ht="12" x14ac:dyDescent="0.2"/>
    <row r="6175" ht="12" x14ac:dyDescent="0.2"/>
    <row r="6176" ht="12" x14ac:dyDescent="0.2"/>
    <row r="6177" ht="12" x14ac:dyDescent="0.2"/>
    <row r="6178" ht="12" x14ac:dyDescent="0.2"/>
    <row r="6179" ht="12" x14ac:dyDescent="0.2"/>
    <row r="6180" ht="12" x14ac:dyDescent="0.2"/>
    <row r="6181" ht="12" x14ac:dyDescent="0.2"/>
    <row r="6182" ht="12" x14ac:dyDescent="0.2"/>
    <row r="6183" ht="12" x14ac:dyDescent="0.2"/>
    <row r="6184" ht="12" x14ac:dyDescent="0.2"/>
    <row r="6185" ht="12" x14ac:dyDescent="0.2"/>
    <row r="6186" ht="12" x14ac:dyDescent="0.2"/>
    <row r="6187" ht="12" x14ac:dyDescent="0.2"/>
    <row r="6188" ht="12" x14ac:dyDescent="0.2"/>
    <row r="6189" ht="12" x14ac:dyDescent="0.2"/>
    <row r="6190" ht="12" x14ac:dyDescent="0.2"/>
    <row r="6191" ht="12" x14ac:dyDescent="0.2"/>
    <row r="6192" ht="12" x14ac:dyDescent="0.2"/>
    <row r="6193" ht="12" x14ac:dyDescent="0.2"/>
    <row r="6194" ht="12" x14ac:dyDescent="0.2"/>
    <row r="6195" ht="12" x14ac:dyDescent="0.2"/>
    <row r="6196" ht="12" x14ac:dyDescent="0.2"/>
    <row r="6197" ht="12" x14ac:dyDescent="0.2"/>
    <row r="6198" ht="12" x14ac:dyDescent="0.2"/>
    <row r="6199" ht="12" x14ac:dyDescent="0.2"/>
    <row r="6200" ht="12" x14ac:dyDescent="0.2"/>
    <row r="6201" ht="12" x14ac:dyDescent="0.2"/>
    <row r="6202" ht="12" x14ac:dyDescent="0.2"/>
    <row r="6203" ht="12" x14ac:dyDescent="0.2"/>
    <row r="6204" ht="12" x14ac:dyDescent="0.2"/>
    <row r="6205" ht="12" x14ac:dyDescent="0.2"/>
    <row r="6206" ht="12" x14ac:dyDescent="0.2"/>
    <row r="6207" ht="12" x14ac:dyDescent="0.2"/>
    <row r="6208" ht="12" x14ac:dyDescent="0.2"/>
    <row r="6209" ht="12" x14ac:dyDescent="0.2"/>
    <row r="6210" ht="12" x14ac:dyDescent="0.2"/>
    <row r="6211" ht="12" x14ac:dyDescent="0.2"/>
    <row r="6212" ht="12" x14ac:dyDescent="0.2"/>
    <row r="6213" ht="12" x14ac:dyDescent="0.2"/>
    <row r="6214" ht="12" x14ac:dyDescent="0.2"/>
    <row r="6215" ht="12" x14ac:dyDescent="0.2"/>
    <row r="6216" ht="12" x14ac:dyDescent="0.2"/>
    <row r="6217" ht="12" x14ac:dyDescent="0.2"/>
    <row r="6218" ht="12" x14ac:dyDescent="0.2"/>
    <row r="6219" ht="12" x14ac:dyDescent="0.2"/>
    <row r="6220" ht="12" x14ac:dyDescent="0.2"/>
    <row r="6221" ht="12" x14ac:dyDescent="0.2"/>
    <row r="6222" ht="12" x14ac:dyDescent="0.2"/>
    <row r="6223" ht="12" x14ac:dyDescent="0.2"/>
    <row r="6224" ht="12" x14ac:dyDescent="0.2"/>
    <row r="6225" ht="12" x14ac:dyDescent="0.2"/>
    <row r="6226" ht="12" x14ac:dyDescent="0.2"/>
    <row r="6227" ht="12" x14ac:dyDescent="0.2"/>
    <row r="6228" ht="12" x14ac:dyDescent="0.2"/>
    <row r="6229" ht="12" x14ac:dyDescent="0.2"/>
    <row r="6230" ht="12" x14ac:dyDescent="0.2"/>
    <row r="6231" ht="12" x14ac:dyDescent="0.2"/>
    <row r="6232" ht="12" x14ac:dyDescent="0.2"/>
    <row r="6233" ht="12" x14ac:dyDescent="0.2"/>
    <row r="6234" ht="12" x14ac:dyDescent="0.2"/>
    <row r="6235" ht="12" x14ac:dyDescent="0.2"/>
    <row r="6236" ht="12" x14ac:dyDescent="0.2"/>
    <row r="6237" ht="12" x14ac:dyDescent="0.2"/>
    <row r="6238" ht="12" x14ac:dyDescent="0.2"/>
    <row r="6239" ht="12" x14ac:dyDescent="0.2"/>
    <row r="6240" ht="12" x14ac:dyDescent="0.2"/>
    <row r="6241" ht="12" x14ac:dyDescent="0.2"/>
    <row r="6242" ht="12" x14ac:dyDescent="0.2"/>
    <row r="6243" ht="12" x14ac:dyDescent="0.2"/>
    <row r="6244" ht="12" x14ac:dyDescent="0.2"/>
    <row r="6245" ht="12" x14ac:dyDescent="0.2"/>
    <row r="6246" ht="12" x14ac:dyDescent="0.2"/>
    <row r="6247" ht="12" x14ac:dyDescent="0.2"/>
    <row r="6248" ht="12" x14ac:dyDescent="0.2"/>
    <row r="6249" ht="12" x14ac:dyDescent="0.2"/>
    <row r="6250" ht="12" x14ac:dyDescent="0.2"/>
    <row r="6251" ht="12" x14ac:dyDescent="0.2"/>
    <row r="6252" ht="12" x14ac:dyDescent="0.2"/>
    <row r="6253" ht="12" x14ac:dyDescent="0.2"/>
    <row r="6254" ht="12" x14ac:dyDescent="0.2"/>
    <row r="6255" ht="12" x14ac:dyDescent="0.2"/>
    <row r="6256" ht="12" x14ac:dyDescent="0.2"/>
    <row r="6257" ht="12" x14ac:dyDescent="0.2"/>
    <row r="6258" ht="12" x14ac:dyDescent="0.2"/>
    <row r="6259" ht="12" x14ac:dyDescent="0.2"/>
    <row r="6260" ht="12" x14ac:dyDescent="0.2"/>
    <row r="6261" ht="12" x14ac:dyDescent="0.2"/>
    <row r="6262" ht="12" x14ac:dyDescent="0.2"/>
    <row r="6263" ht="12" x14ac:dyDescent="0.2"/>
    <row r="6264" ht="12" x14ac:dyDescent="0.2"/>
    <row r="6265" ht="12" x14ac:dyDescent="0.2"/>
    <row r="6266" ht="12" x14ac:dyDescent="0.2"/>
    <row r="6267" ht="12" x14ac:dyDescent="0.2"/>
    <row r="6268" ht="12" x14ac:dyDescent="0.2"/>
    <row r="6269" ht="12" x14ac:dyDescent="0.2"/>
    <row r="6270" ht="12" x14ac:dyDescent="0.2"/>
    <row r="6271" ht="12" x14ac:dyDescent="0.2"/>
    <row r="6272" ht="12" x14ac:dyDescent="0.2"/>
    <row r="6273" ht="12" x14ac:dyDescent="0.2"/>
    <row r="6274" ht="12" x14ac:dyDescent="0.2"/>
    <row r="6275" ht="12" x14ac:dyDescent="0.2"/>
    <row r="6276" ht="12" x14ac:dyDescent="0.2"/>
    <row r="6277" ht="12" x14ac:dyDescent="0.2"/>
    <row r="6278" ht="12" x14ac:dyDescent="0.2"/>
    <row r="6279" ht="12" x14ac:dyDescent="0.2"/>
    <row r="6280" ht="12" x14ac:dyDescent="0.2"/>
    <row r="6281" ht="12" x14ac:dyDescent="0.2"/>
    <row r="6282" ht="12" x14ac:dyDescent="0.2"/>
    <row r="6283" ht="12" x14ac:dyDescent="0.2"/>
    <row r="6284" ht="12" x14ac:dyDescent="0.2"/>
    <row r="6285" ht="12" x14ac:dyDescent="0.2"/>
    <row r="6286" ht="12" x14ac:dyDescent="0.2"/>
    <row r="6287" ht="12" x14ac:dyDescent="0.2"/>
    <row r="6288" ht="12" x14ac:dyDescent="0.2"/>
    <row r="6289" ht="12" x14ac:dyDescent="0.2"/>
    <row r="6290" ht="12" x14ac:dyDescent="0.2"/>
    <row r="6291" ht="12" x14ac:dyDescent="0.2"/>
    <row r="6292" ht="12" x14ac:dyDescent="0.2"/>
    <row r="6293" ht="12" x14ac:dyDescent="0.2"/>
    <row r="6294" ht="12" x14ac:dyDescent="0.2"/>
    <row r="6295" ht="12" x14ac:dyDescent="0.2"/>
    <row r="6296" ht="12" x14ac:dyDescent="0.2"/>
    <row r="6297" ht="12" x14ac:dyDescent="0.2"/>
    <row r="6298" ht="12" x14ac:dyDescent="0.2"/>
    <row r="6299" ht="12" x14ac:dyDescent="0.2"/>
    <row r="6300" ht="12" x14ac:dyDescent="0.2"/>
    <row r="6301" ht="12" x14ac:dyDescent="0.2"/>
    <row r="6302" ht="12" x14ac:dyDescent="0.2"/>
    <row r="6303" ht="12" x14ac:dyDescent="0.2"/>
    <row r="6304" ht="12" x14ac:dyDescent="0.2"/>
    <row r="6305" ht="12" x14ac:dyDescent="0.2"/>
    <row r="6306" ht="12" x14ac:dyDescent="0.2"/>
    <row r="6307" ht="12" x14ac:dyDescent="0.2"/>
    <row r="6308" ht="12" x14ac:dyDescent="0.2"/>
    <row r="6309" ht="12" x14ac:dyDescent="0.2"/>
    <row r="6310" ht="12" x14ac:dyDescent="0.2"/>
    <row r="6311" ht="12" x14ac:dyDescent="0.2"/>
    <row r="6312" ht="12" x14ac:dyDescent="0.2"/>
    <row r="6313" ht="12" x14ac:dyDescent="0.2"/>
    <row r="6314" ht="12" x14ac:dyDescent="0.2"/>
    <row r="6315" ht="12" x14ac:dyDescent="0.2"/>
    <row r="6316" ht="12" x14ac:dyDescent="0.2"/>
    <row r="6317" ht="12" x14ac:dyDescent="0.2"/>
    <row r="6318" ht="12" x14ac:dyDescent="0.2"/>
    <row r="6319" ht="12" x14ac:dyDescent="0.2"/>
    <row r="6320" ht="12" x14ac:dyDescent="0.2"/>
    <row r="6321" ht="12" x14ac:dyDescent="0.2"/>
    <row r="6322" ht="12" x14ac:dyDescent="0.2"/>
    <row r="6323" ht="12" x14ac:dyDescent="0.2"/>
    <row r="6324" ht="12" x14ac:dyDescent="0.2"/>
    <row r="6325" ht="12" x14ac:dyDescent="0.2"/>
    <row r="6326" ht="12" x14ac:dyDescent="0.2"/>
    <row r="6327" ht="12" x14ac:dyDescent="0.2"/>
    <row r="6328" ht="12" x14ac:dyDescent="0.2"/>
    <row r="6329" ht="12" x14ac:dyDescent="0.2"/>
    <row r="6330" ht="12" x14ac:dyDescent="0.2"/>
    <row r="6331" ht="12" x14ac:dyDescent="0.2"/>
    <row r="6332" ht="12" x14ac:dyDescent="0.2"/>
    <row r="6333" ht="12" x14ac:dyDescent="0.2"/>
    <row r="6334" ht="12" x14ac:dyDescent="0.2"/>
    <row r="6335" ht="12" x14ac:dyDescent="0.2"/>
    <row r="6336" ht="12" x14ac:dyDescent="0.2"/>
    <row r="6337" ht="12" x14ac:dyDescent="0.2"/>
    <row r="6338" ht="12" x14ac:dyDescent="0.2"/>
    <row r="6339" ht="12" x14ac:dyDescent="0.2"/>
    <row r="6340" ht="12" x14ac:dyDescent="0.2"/>
    <row r="6341" ht="12" x14ac:dyDescent="0.2"/>
    <row r="6342" ht="12" x14ac:dyDescent="0.2"/>
    <row r="6343" ht="12" x14ac:dyDescent="0.2"/>
    <row r="6344" ht="12" x14ac:dyDescent="0.2"/>
    <row r="6345" ht="12" x14ac:dyDescent="0.2"/>
    <row r="6346" ht="12" x14ac:dyDescent="0.2"/>
    <row r="6347" ht="12" x14ac:dyDescent="0.2"/>
    <row r="6348" ht="12" x14ac:dyDescent="0.2"/>
    <row r="6349" ht="12" x14ac:dyDescent="0.2"/>
    <row r="6350" ht="12" x14ac:dyDescent="0.2"/>
    <row r="6351" ht="12" x14ac:dyDescent="0.2"/>
    <row r="6352" ht="12" x14ac:dyDescent="0.2"/>
    <row r="6353" ht="12" x14ac:dyDescent="0.2"/>
    <row r="6354" ht="12" x14ac:dyDescent="0.2"/>
    <row r="6355" ht="12" x14ac:dyDescent="0.2"/>
    <row r="6356" ht="12" x14ac:dyDescent="0.2"/>
    <row r="6357" ht="12" x14ac:dyDescent="0.2"/>
    <row r="6358" ht="12" x14ac:dyDescent="0.2"/>
    <row r="6359" ht="12" x14ac:dyDescent="0.2"/>
    <row r="6360" ht="12" x14ac:dyDescent="0.2"/>
    <row r="6361" ht="12" x14ac:dyDescent="0.2"/>
    <row r="6362" ht="12" x14ac:dyDescent="0.2"/>
    <row r="6363" ht="12" x14ac:dyDescent="0.2"/>
    <row r="6364" ht="12" x14ac:dyDescent="0.2"/>
    <row r="6365" ht="12" x14ac:dyDescent="0.2"/>
    <row r="6366" ht="12" x14ac:dyDescent="0.2"/>
    <row r="6367" ht="12" x14ac:dyDescent="0.2"/>
    <row r="6368" ht="12" x14ac:dyDescent="0.2"/>
    <row r="6369" ht="12" x14ac:dyDescent="0.2"/>
    <row r="6370" ht="12" x14ac:dyDescent="0.2"/>
    <row r="6371" ht="12" x14ac:dyDescent="0.2"/>
    <row r="6372" ht="12" x14ac:dyDescent="0.2"/>
    <row r="6373" ht="12" x14ac:dyDescent="0.2"/>
    <row r="6374" ht="12" x14ac:dyDescent="0.2"/>
    <row r="6375" ht="12" x14ac:dyDescent="0.2"/>
    <row r="6376" ht="12" x14ac:dyDescent="0.2"/>
    <row r="6377" ht="12" x14ac:dyDescent="0.2"/>
    <row r="6378" ht="12" x14ac:dyDescent="0.2"/>
    <row r="6379" ht="12" x14ac:dyDescent="0.2"/>
    <row r="6380" ht="12" x14ac:dyDescent="0.2"/>
    <row r="6381" ht="12" x14ac:dyDescent="0.2"/>
    <row r="6382" ht="12" x14ac:dyDescent="0.2"/>
    <row r="6383" ht="12" x14ac:dyDescent="0.2"/>
    <row r="6384" ht="12" x14ac:dyDescent="0.2"/>
    <row r="6385" ht="12" x14ac:dyDescent="0.2"/>
    <row r="6386" ht="12" x14ac:dyDescent="0.2"/>
    <row r="6387" ht="12" x14ac:dyDescent="0.2"/>
    <row r="6388" ht="12" x14ac:dyDescent="0.2"/>
    <row r="6389" ht="12" x14ac:dyDescent="0.2"/>
    <row r="6390" ht="12" x14ac:dyDescent="0.2"/>
    <row r="6391" ht="12" x14ac:dyDescent="0.2"/>
    <row r="6392" ht="12" x14ac:dyDescent="0.2"/>
    <row r="6393" ht="12" x14ac:dyDescent="0.2"/>
    <row r="6394" ht="12" x14ac:dyDescent="0.2"/>
    <row r="6395" ht="12" x14ac:dyDescent="0.2"/>
    <row r="6396" ht="12" x14ac:dyDescent="0.2"/>
    <row r="6397" ht="12" x14ac:dyDescent="0.2"/>
    <row r="6398" ht="12" x14ac:dyDescent="0.2"/>
    <row r="6399" ht="12" x14ac:dyDescent="0.2"/>
    <row r="6400" ht="12" x14ac:dyDescent="0.2"/>
    <row r="6401" ht="12" x14ac:dyDescent="0.2"/>
    <row r="6402" ht="12" x14ac:dyDescent="0.2"/>
    <row r="6403" ht="12" x14ac:dyDescent="0.2"/>
    <row r="6404" ht="12" x14ac:dyDescent="0.2"/>
    <row r="6405" ht="12" x14ac:dyDescent="0.2"/>
    <row r="6406" ht="12" x14ac:dyDescent="0.2"/>
    <row r="6407" ht="12" x14ac:dyDescent="0.2"/>
    <row r="6408" ht="12" x14ac:dyDescent="0.2"/>
    <row r="6409" ht="12" x14ac:dyDescent="0.2"/>
    <row r="6410" ht="12" x14ac:dyDescent="0.2"/>
    <row r="6411" ht="12" x14ac:dyDescent="0.2"/>
    <row r="6412" ht="12" x14ac:dyDescent="0.2"/>
    <row r="6413" ht="12" x14ac:dyDescent="0.2"/>
    <row r="6414" ht="12" x14ac:dyDescent="0.2"/>
    <row r="6415" ht="12" x14ac:dyDescent="0.2"/>
    <row r="6416" ht="12" x14ac:dyDescent="0.2"/>
    <row r="6417" ht="12" x14ac:dyDescent="0.2"/>
    <row r="6418" ht="12" x14ac:dyDescent="0.2"/>
    <row r="6419" ht="12" x14ac:dyDescent="0.2"/>
    <row r="6420" ht="12" x14ac:dyDescent="0.2"/>
    <row r="6421" ht="12" x14ac:dyDescent="0.2"/>
    <row r="6422" ht="12" x14ac:dyDescent="0.2"/>
    <row r="6423" ht="12" x14ac:dyDescent="0.2"/>
    <row r="6424" ht="12" x14ac:dyDescent="0.2"/>
    <row r="6425" ht="12" x14ac:dyDescent="0.2"/>
    <row r="6426" ht="12" x14ac:dyDescent="0.2"/>
    <row r="6427" ht="12" x14ac:dyDescent="0.2"/>
    <row r="6428" ht="12" x14ac:dyDescent="0.2"/>
    <row r="6429" ht="12" x14ac:dyDescent="0.2"/>
    <row r="6430" ht="12" x14ac:dyDescent="0.2"/>
    <row r="6431" ht="12" x14ac:dyDescent="0.2"/>
    <row r="6432" ht="12" x14ac:dyDescent="0.2"/>
    <row r="6433" ht="12" x14ac:dyDescent="0.2"/>
    <row r="6434" ht="12" x14ac:dyDescent="0.2"/>
    <row r="6435" ht="12" x14ac:dyDescent="0.2"/>
    <row r="6436" ht="12" x14ac:dyDescent="0.2"/>
    <row r="6437" ht="12" x14ac:dyDescent="0.2"/>
    <row r="6438" ht="12" x14ac:dyDescent="0.2"/>
    <row r="6439" ht="12" x14ac:dyDescent="0.2"/>
    <row r="6440" ht="12" x14ac:dyDescent="0.2"/>
    <row r="6441" ht="12" x14ac:dyDescent="0.2"/>
    <row r="6442" ht="12" x14ac:dyDescent="0.2"/>
    <row r="6443" ht="12" x14ac:dyDescent="0.2"/>
    <row r="6444" ht="12" x14ac:dyDescent="0.2"/>
    <row r="6445" ht="12" x14ac:dyDescent="0.2"/>
    <row r="6446" ht="12" x14ac:dyDescent="0.2"/>
    <row r="6447" ht="12" x14ac:dyDescent="0.2"/>
    <row r="6448" ht="12" x14ac:dyDescent="0.2"/>
    <row r="6449" ht="12" x14ac:dyDescent="0.2"/>
    <row r="6450" ht="12" x14ac:dyDescent="0.2"/>
    <row r="6451" ht="12" x14ac:dyDescent="0.2"/>
    <row r="6452" ht="12" x14ac:dyDescent="0.2"/>
    <row r="6453" ht="12" x14ac:dyDescent="0.2"/>
    <row r="6454" ht="12" x14ac:dyDescent="0.2"/>
    <row r="6455" ht="12" x14ac:dyDescent="0.2"/>
    <row r="6456" ht="12" x14ac:dyDescent="0.2"/>
    <row r="6457" ht="12" x14ac:dyDescent="0.2"/>
    <row r="6458" ht="12" x14ac:dyDescent="0.2"/>
    <row r="6459" ht="12" x14ac:dyDescent="0.2"/>
    <row r="6460" ht="12" x14ac:dyDescent="0.2"/>
    <row r="6461" ht="12" x14ac:dyDescent="0.2"/>
    <row r="6462" ht="12" x14ac:dyDescent="0.2"/>
    <row r="6463" ht="12" x14ac:dyDescent="0.2"/>
    <row r="6464" ht="12" x14ac:dyDescent="0.2"/>
    <row r="6465" ht="12" x14ac:dyDescent="0.2"/>
    <row r="6466" ht="12" x14ac:dyDescent="0.2"/>
    <row r="6467" ht="12" x14ac:dyDescent="0.2"/>
    <row r="6468" ht="12" x14ac:dyDescent="0.2"/>
    <row r="6469" ht="12" x14ac:dyDescent="0.2"/>
    <row r="6470" ht="12" x14ac:dyDescent="0.2"/>
    <row r="6471" ht="12" x14ac:dyDescent="0.2"/>
    <row r="6472" ht="12" x14ac:dyDescent="0.2"/>
    <row r="6473" ht="12" x14ac:dyDescent="0.2"/>
    <row r="6474" ht="12" x14ac:dyDescent="0.2"/>
    <row r="6475" ht="12" x14ac:dyDescent="0.2"/>
    <row r="6476" ht="12" x14ac:dyDescent="0.2"/>
    <row r="6477" ht="12" x14ac:dyDescent="0.2"/>
    <row r="6478" ht="12" x14ac:dyDescent="0.2"/>
    <row r="6479" ht="12" x14ac:dyDescent="0.2"/>
    <row r="6480" ht="12" x14ac:dyDescent="0.2"/>
    <row r="6481" ht="12" x14ac:dyDescent="0.2"/>
    <row r="6482" ht="12" x14ac:dyDescent="0.2"/>
    <row r="6483" ht="12" x14ac:dyDescent="0.2"/>
    <row r="6484" ht="12" x14ac:dyDescent="0.2"/>
    <row r="6485" ht="12" x14ac:dyDescent="0.2"/>
    <row r="6486" ht="12" x14ac:dyDescent="0.2"/>
    <row r="6487" ht="12" x14ac:dyDescent="0.2"/>
    <row r="6488" ht="12" x14ac:dyDescent="0.2"/>
    <row r="6489" ht="12" x14ac:dyDescent="0.2"/>
    <row r="6490" ht="12" x14ac:dyDescent="0.2"/>
    <row r="6491" ht="12" x14ac:dyDescent="0.2"/>
    <row r="6492" ht="12" x14ac:dyDescent="0.2"/>
    <row r="6493" ht="12" x14ac:dyDescent="0.2"/>
    <row r="6494" ht="12" x14ac:dyDescent="0.2"/>
    <row r="6495" ht="12" x14ac:dyDescent="0.2"/>
    <row r="6496" ht="12" x14ac:dyDescent="0.2"/>
    <row r="6497" ht="12" x14ac:dyDescent="0.2"/>
    <row r="6498" ht="12" x14ac:dyDescent="0.2"/>
    <row r="6499" ht="12" x14ac:dyDescent="0.2"/>
    <row r="6500" ht="12" x14ac:dyDescent="0.2"/>
    <row r="6501" ht="12" x14ac:dyDescent="0.2"/>
    <row r="6502" ht="12" x14ac:dyDescent="0.2"/>
    <row r="6503" ht="12" x14ac:dyDescent="0.2"/>
    <row r="6504" ht="12" x14ac:dyDescent="0.2"/>
    <row r="6505" ht="12" x14ac:dyDescent="0.2"/>
    <row r="6506" ht="12" x14ac:dyDescent="0.2"/>
    <row r="6507" ht="12" x14ac:dyDescent="0.2"/>
    <row r="6508" ht="12" x14ac:dyDescent="0.2"/>
    <row r="6509" ht="12" x14ac:dyDescent="0.2"/>
    <row r="6510" ht="12" x14ac:dyDescent="0.2"/>
    <row r="6511" ht="12" x14ac:dyDescent="0.2"/>
    <row r="6512" ht="12" x14ac:dyDescent="0.2"/>
    <row r="6513" ht="12" x14ac:dyDescent="0.2"/>
    <row r="6514" ht="12" x14ac:dyDescent="0.2"/>
    <row r="6515" ht="12" x14ac:dyDescent="0.2"/>
    <row r="6516" ht="12" x14ac:dyDescent="0.2"/>
    <row r="6517" ht="12" x14ac:dyDescent="0.2"/>
    <row r="6518" ht="12" x14ac:dyDescent="0.2"/>
    <row r="6519" ht="12" x14ac:dyDescent="0.2"/>
    <row r="6520" ht="12" x14ac:dyDescent="0.2"/>
    <row r="6521" ht="12" x14ac:dyDescent="0.2"/>
    <row r="6522" ht="12" x14ac:dyDescent="0.2"/>
    <row r="6523" ht="12" x14ac:dyDescent="0.2"/>
    <row r="6524" ht="12" x14ac:dyDescent="0.2"/>
    <row r="6525" ht="12" x14ac:dyDescent="0.2"/>
    <row r="6526" ht="12" x14ac:dyDescent="0.2"/>
    <row r="6527" ht="12" x14ac:dyDescent="0.2"/>
    <row r="6528" ht="12" x14ac:dyDescent="0.2"/>
    <row r="6529" ht="12" x14ac:dyDescent="0.2"/>
    <row r="6530" ht="12" x14ac:dyDescent="0.2"/>
    <row r="6531" ht="12" x14ac:dyDescent="0.2"/>
    <row r="6532" ht="12" x14ac:dyDescent="0.2"/>
    <row r="6533" ht="12" x14ac:dyDescent="0.2"/>
    <row r="6534" ht="12" x14ac:dyDescent="0.2"/>
    <row r="6535" ht="12" x14ac:dyDescent="0.2"/>
    <row r="6536" ht="12" x14ac:dyDescent="0.2"/>
    <row r="6537" ht="12" x14ac:dyDescent="0.2"/>
    <row r="6538" ht="12" x14ac:dyDescent="0.2"/>
    <row r="6539" ht="12" x14ac:dyDescent="0.2"/>
    <row r="6540" ht="12" x14ac:dyDescent="0.2"/>
    <row r="6541" ht="12" x14ac:dyDescent="0.2"/>
    <row r="6542" ht="12" x14ac:dyDescent="0.2"/>
    <row r="6543" ht="12" x14ac:dyDescent="0.2"/>
    <row r="6544" ht="12" x14ac:dyDescent="0.2"/>
    <row r="6545" ht="12" x14ac:dyDescent="0.2"/>
    <row r="6546" ht="12" x14ac:dyDescent="0.2"/>
    <row r="6547" ht="12" x14ac:dyDescent="0.2"/>
    <row r="6548" ht="12" x14ac:dyDescent="0.2"/>
    <row r="6549" ht="12" x14ac:dyDescent="0.2"/>
    <row r="6550" ht="12" x14ac:dyDescent="0.2"/>
    <row r="6551" ht="12" x14ac:dyDescent="0.2"/>
    <row r="6552" ht="12" x14ac:dyDescent="0.2"/>
    <row r="6553" ht="12" x14ac:dyDescent="0.2"/>
    <row r="6554" ht="12" x14ac:dyDescent="0.2"/>
    <row r="6555" ht="12" x14ac:dyDescent="0.2"/>
    <row r="6556" ht="12" x14ac:dyDescent="0.2"/>
    <row r="6557" ht="12" x14ac:dyDescent="0.2"/>
    <row r="6558" ht="12" x14ac:dyDescent="0.2"/>
    <row r="6559" ht="12" x14ac:dyDescent="0.2"/>
    <row r="6560" ht="12" x14ac:dyDescent="0.2"/>
    <row r="6561" ht="12" x14ac:dyDescent="0.2"/>
    <row r="6562" ht="12" x14ac:dyDescent="0.2"/>
    <row r="6563" ht="12" x14ac:dyDescent="0.2"/>
    <row r="6564" ht="12" x14ac:dyDescent="0.2"/>
    <row r="6565" ht="12" x14ac:dyDescent="0.2"/>
    <row r="6566" ht="12" x14ac:dyDescent="0.2"/>
    <row r="6567" ht="12" x14ac:dyDescent="0.2"/>
    <row r="6568" ht="12" x14ac:dyDescent="0.2"/>
    <row r="6569" ht="12" x14ac:dyDescent="0.2"/>
    <row r="6570" ht="12" x14ac:dyDescent="0.2"/>
    <row r="6571" ht="12" x14ac:dyDescent="0.2"/>
    <row r="6572" ht="12" x14ac:dyDescent="0.2"/>
    <row r="6573" ht="12" x14ac:dyDescent="0.2"/>
    <row r="6574" ht="12" x14ac:dyDescent="0.2"/>
    <row r="6575" ht="12" x14ac:dyDescent="0.2"/>
    <row r="6576" ht="12" x14ac:dyDescent="0.2"/>
    <row r="6577" ht="12" x14ac:dyDescent="0.2"/>
    <row r="6578" ht="12" x14ac:dyDescent="0.2"/>
    <row r="6579" ht="12" x14ac:dyDescent="0.2"/>
    <row r="6580" ht="12" x14ac:dyDescent="0.2"/>
    <row r="6581" ht="12" x14ac:dyDescent="0.2"/>
    <row r="6582" ht="12" x14ac:dyDescent="0.2"/>
    <row r="6583" ht="12" x14ac:dyDescent="0.2"/>
    <row r="6584" ht="12" x14ac:dyDescent="0.2"/>
    <row r="6585" ht="12" x14ac:dyDescent="0.2"/>
    <row r="6586" ht="12" x14ac:dyDescent="0.2"/>
    <row r="6587" ht="12" x14ac:dyDescent="0.2"/>
    <row r="6588" ht="12" x14ac:dyDescent="0.2"/>
    <row r="6589" ht="12" x14ac:dyDescent="0.2"/>
    <row r="6590" ht="12" x14ac:dyDescent="0.2"/>
    <row r="6591" ht="12" x14ac:dyDescent="0.2"/>
    <row r="6592" ht="12" x14ac:dyDescent="0.2"/>
    <row r="6593" ht="12" x14ac:dyDescent="0.2"/>
    <row r="6594" ht="12" x14ac:dyDescent="0.2"/>
    <row r="6595" ht="12" x14ac:dyDescent="0.2"/>
    <row r="6596" ht="12" x14ac:dyDescent="0.2"/>
    <row r="6597" ht="12" x14ac:dyDescent="0.2"/>
    <row r="6598" ht="12" x14ac:dyDescent="0.2"/>
    <row r="6599" ht="12" x14ac:dyDescent="0.2"/>
    <row r="6600" ht="12" x14ac:dyDescent="0.2"/>
    <row r="6601" ht="12" x14ac:dyDescent="0.2"/>
    <row r="6602" ht="12" x14ac:dyDescent="0.2"/>
    <row r="6603" ht="12" x14ac:dyDescent="0.2"/>
    <row r="6604" ht="12" x14ac:dyDescent="0.2"/>
    <row r="6605" ht="12" x14ac:dyDescent="0.2"/>
    <row r="6606" ht="12" x14ac:dyDescent="0.2"/>
    <row r="6607" ht="12" x14ac:dyDescent="0.2"/>
    <row r="6608" ht="12" x14ac:dyDescent="0.2"/>
    <row r="6609" ht="12" x14ac:dyDescent="0.2"/>
    <row r="6610" ht="12" x14ac:dyDescent="0.2"/>
    <row r="6611" ht="12" x14ac:dyDescent="0.2"/>
    <row r="6612" ht="12" x14ac:dyDescent="0.2"/>
    <row r="6613" ht="12" x14ac:dyDescent="0.2"/>
    <row r="6614" ht="12" x14ac:dyDescent="0.2"/>
    <row r="6615" ht="12" x14ac:dyDescent="0.2"/>
    <row r="6616" ht="12" x14ac:dyDescent="0.2"/>
    <row r="6617" ht="12" x14ac:dyDescent="0.2"/>
    <row r="6618" ht="12" x14ac:dyDescent="0.2"/>
    <row r="6619" ht="12" x14ac:dyDescent="0.2"/>
    <row r="6620" ht="12" x14ac:dyDescent="0.2"/>
    <row r="6621" ht="12" x14ac:dyDescent="0.2"/>
    <row r="6622" ht="12" x14ac:dyDescent="0.2"/>
    <row r="6623" ht="12" x14ac:dyDescent="0.2"/>
    <row r="6624" ht="12" x14ac:dyDescent="0.2"/>
    <row r="6625" ht="12" x14ac:dyDescent="0.2"/>
    <row r="6626" ht="12" x14ac:dyDescent="0.2"/>
    <row r="6627" ht="12" x14ac:dyDescent="0.2"/>
    <row r="6628" ht="12" x14ac:dyDescent="0.2"/>
    <row r="6629" ht="12" x14ac:dyDescent="0.2"/>
    <row r="6630" ht="12" x14ac:dyDescent="0.2"/>
    <row r="6631" ht="12" x14ac:dyDescent="0.2"/>
    <row r="6632" ht="12" x14ac:dyDescent="0.2"/>
    <row r="6633" ht="12" x14ac:dyDescent="0.2"/>
    <row r="6634" ht="12" x14ac:dyDescent="0.2"/>
    <row r="6635" ht="12" x14ac:dyDescent="0.2"/>
    <row r="6636" ht="12" x14ac:dyDescent="0.2"/>
    <row r="6637" ht="12" x14ac:dyDescent="0.2"/>
    <row r="6638" ht="12" x14ac:dyDescent="0.2"/>
    <row r="6639" ht="12" x14ac:dyDescent="0.2"/>
    <row r="6640" ht="12" x14ac:dyDescent="0.2"/>
    <row r="6641" ht="12" x14ac:dyDescent="0.2"/>
    <row r="6642" ht="12" x14ac:dyDescent="0.2"/>
    <row r="6643" ht="12" x14ac:dyDescent="0.2"/>
    <row r="6644" ht="12" x14ac:dyDescent="0.2"/>
    <row r="6645" ht="12" x14ac:dyDescent="0.2"/>
    <row r="6646" ht="12" x14ac:dyDescent="0.2"/>
    <row r="6647" ht="12" x14ac:dyDescent="0.2"/>
    <row r="6648" ht="12" x14ac:dyDescent="0.2"/>
    <row r="6649" ht="12" x14ac:dyDescent="0.2"/>
    <row r="6650" ht="12" x14ac:dyDescent="0.2"/>
    <row r="6651" ht="12" x14ac:dyDescent="0.2"/>
    <row r="6652" ht="12" x14ac:dyDescent="0.2"/>
    <row r="6653" ht="12" x14ac:dyDescent="0.2"/>
    <row r="6654" ht="12" x14ac:dyDescent="0.2"/>
    <row r="6655" ht="12" x14ac:dyDescent="0.2"/>
    <row r="6656" ht="12" x14ac:dyDescent="0.2"/>
    <row r="6657" ht="12" x14ac:dyDescent="0.2"/>
    <row r="6658" ht="12" x14ac:dyDescent="0.2"/>
    <row r="6659" ht="12" x14ac:dyDescent="0.2"/>
    <row r="6660" ht="12" x14ac:dyDescent="0.2"/>
    <row r="6661" ht="12" x14ac:dyDescent="0.2"/>
    <row r="6662" ht="12" x14ac:dyDescent="0.2"/>
    <row r="6663" ht="12" x14ac:dyDescent="0.2"/>
    <row r="6664" ht="12" x14ac:dyDescent="0.2"/>
    <row r="6665" ht="12" x14ac:dyDescent="0.2"/>
    <row r="6666" ht="12" x14ac:dyDescent="0.2"/>
    <row r="6667" ht="12" x14ac:dyDescent="0.2"/>
    <row r="6668" ht="12" x14ac:dyDescent="0.2"/>
    <row r="6669" ht="12" x14ac:dyDescent="0.2"/>
    <row r="6670" ht="12" x14ac:dyDescent="0.2"/>
    <row r="6671" ht="12" x14ac:dyDescent="0.2"/>
    <row r="6672" ht="12" x14ac:dyDescent="0.2"/>
    <row r="6673" ht="12" x14ac:dyDescent="0.2"/>
    <row r="6674" ht="12" x14ac:dyDescent="0.2"/>
    <row r="6675" ht="12" x14ac:dyDescent="0.2"/>
    <row r="6676" ht="12" x14ac:dyDescent="0.2"/>
    <row r="6677" ht="12" x14ac:dyDescent="0.2"/>
    <row r="6678" ht="12" x14ac:dyDescent="0.2"/>
    <row r="6679" ht="12" x14ac:dyDescent="0.2"/>
    <row r="6680" ht="12" x14ac:dyDescent="0.2"/>
    <row r="6681" ht="12" x14ac:dyDescent="0.2"/>
    <row r="6682" ht="12" x14ac:dyDescent="0.2"/>
    <row r="6683" ht="12" x14ac:dyDescent="0.2"/>
    <row r="6684" ht="12" x14ac:dyDescent="0.2"/>
    <row r="6685" ht="12" x14ac:dyDescent="0.2"/>
    <row r="6686" ht="12" x14ac:dyDescent="0.2"/>
    <row r="6687" ht="12" x14ac:dyDescent="0.2"/>
    <row r="6688" ht="12" x14ac:dyDescent="0.2"/>
    <row r="6689" ht="12" x14ac:dyDescent="0.2"/>
    <row r="6690" ht="12" x14ac:dyDescent="0.2"/>
    <row r="6691" ht="12" x14ac:dyDescent="0.2"/>
    <row r="6692" ht="12" x14ac:dyDescent="0.2"/>
    <row r="6693" ht="12" x14ac:dyDescent="0.2"/>
    <row r="6694" ht="12" x14ac:dyDescent="0.2"/>
    <row r="6695" ht="12" x14ac:dyDescent="0.2"/>
    <row r="6696" ht="12" x14ac:dyDescent="0.2"/>
    <row r="6697" ht="12" x14ac:dyDescent="0.2"/>
    <row r="6698" ht="12" x14ac:dyDescent="0.2"/>
    <row r="6699" ht="12" x14ac:dyDescent="0.2"/>
    <row r="6700" ht="12" x14ac:dyDescent="0.2"/>
    <row r="6701" ht="12" x14ac:dyDescent="0.2"/>
    <row r="6702" ht="12" x14ac:dyDescent="0.2"/>
    <row r="6703" ht="12" x14ac:dyDescent="0.2"/>
    <row r="6704" ht="12" x14ac:dyDescent="0.2"/>
    <row r="6705" ht="12" x14ac:dyDescent="0.2"/>
    <row r="6706" ht="12" x14ac:dyDescent="0.2"/>
    <row r="6707" ht="12" x14ac:dyDescent="0.2"/>
    <row r="6708" ht="12" x14ac:dyDescent="0.2"/>
    <row r="6709" ht="12" x14ac:dyDescent="0.2"/>
    <row r="6710" ht="12" x14ac:dyDescent="0.2"/>
    <row r="6711" ht="12" x14ac:dyDescent="0.2"/>
    <row r="6712" ht="12" x14ac:dyDescent="0.2"/>
    <row r="6713" ht="12" x14ac:dyDescent="0.2"/>
    <row r="6714" ht="12" x14ac:dyDescent="0.2"/>
    <row r="6715" ht="12" x14ac:dyDescent="0.2"/>
    <row r="6716" ht="12" x14ac:dyDescent="0.2"/>
    <row r="6717" ht="12" x14ac:dyDescent="0.2"/>
    <row r="6718" ht="12" x14ac:dyDescent="0.2"/>
    <row r="6719" ht="12" x14ac:dyDescent="0.2"/>
    <row r="6720" ht="12" x14ac:dyDescent="0.2"/>
    <row r="6721" ht="12" x14ac:dyDescent="0.2"/>
    <row r="6722" ht="12" x14ac:dyDescent="0.2"/>
    <row r="6723" ht="12" x14ac:dyDescent="0.2"/>
    <row r="6724" ht="12" x14ac:dyDescent="0.2"/>
    <row r="6725" ht="12" x14ac:dyDescent="0.2"/>
    <row r="6726" ht="12" x14ac:dyDescent="0.2"/>
    <row r="6727" ht="12" x14ac:dyDescent="0.2"/>
    <row r="6728" ht="12" x14ac:dyDescent="0.2"/>
    <row r="6729" ht="12" x14ac:dyDescent="0.2"/>
    <row r="6730" ht="12" x14ac:dyDescent="0.2"/>
    <row r="6731" ht="12" x14ac:dyDescent="0.2"/>
    <row r="6732" ht="12" x14ac:dyDescent="0.2"/>
    <row r="6733" ht="12" x14ac:dyDescent="0.2"/>
    <row r="6734" ht="12" x14ac:dyDescent="0.2"/>
    <row r="6735" ht="12" x14ac:dyDescent="0.2"/>
    <row r="6736" ht="12" x14ac:dyDescent="0.2"/>
    <row r="6737" ht="12" x14ac:dyDescent="0.2"/>
    <row r="6738" ht="12" x14ac:dyDescent="0.2"/>
    <row r="6739" ht="12" x14ac:dyDescent="0.2"/>
    <row r="6740" ht="12" x14ac:dyDescent="0.2"/>
    <row r="6741" ht="12" x14ac:dyDescent="0.2"/>
    <row r="6742" ht="12" x14ac:dyDescent="0.2"/>
    <row r="6743" ht="12" x14ac:dyDescent="0.2"/>
    <row r="6744" ht="12" x14ac:dyDescent="0.2"/>
    <row r="6745" ht="12" x14ac:dyDescent="0.2"/>
    <row r="6746" ht="12" x14ac:dyDescent="0.2"/>
    <row r="6747" ht="12" x14ac:dyDescent="0.2"/>
    <row r="6748" ht="12" x14ac:dyDescent="0.2"/>
    <row r="6749" ht="12" x14ac:dyDescent="0.2"/>
    <row r="6750" ht="12" x14ac:dyDescent="0.2"/>
    <row r="6751" ht="12" x14ac:dyDescent="0.2"/>
    <row r="6752" ht="12" x14ac:dyDescent="0.2"/>
    <row r="6753" ht="12" x14ac:dyDescent="0.2"/>
    <row r="6754" ht="12" x14ac:dyDescent="0.2"/>
    <row r="6755" ht="12" x14ac:dyDescent="0.2"/>
    <row r="6756" ht="12" x14ac:dyDescent="0.2"/>
    <row r="6757" ht="12" x14ac:dyDescent="0.2"/>
    <row r="6758" ht="12" x14ac:dyDescent="0.2"/>
    <row r="6759" ht="12" x14ac:dyDescent="0.2"/>
    <row r="6760" ht="12" x14ac:dyDescent="0.2"/>
    <row r="6761" ht="12" x14ac:dyDescent="0.2"/>
    <row r="6762" ht="12" x14ac:dyDescent="0.2"/>
    <row r="6763" ht="12" x14ac:dyDescent="0.2"/>
    <row r="6764" ht="12" x14ac:dyDescent="0.2"/>
    <row r="6765" ht="12" x14ac:dyDescent="0.2"/>
    <row r="6766" ht="12" x14ac:dyDescent="0.2"/>
    <row r="6767" ht="12" x14ac:dyDescent="0.2"/>
    <row r="6768" ht="12" x14ac:dyDescent="0.2"/>
    <row r="6769" ht="12" x14ac:dyDescent="0.2"/>
    <row r="6770" ht="12" x14ac:dyDescent="0.2"/>
    <row r="6771" ht="12" x14ac:dyDescent="0.2"/>
    <row r="6772" ht="12" x14ac:dyDescent="0.2"/>
    <row r="6773" ht="12" x14ac:dyDescent="0.2"/>
    <row r="6774" ht="12" x14ac:dyDescent="0.2"/>
    <row r="6775" ht="12" x14ac:dyDescent="0.2"/>
    <row r="6776" ht="12" x14ac:dyDescent="0.2"/>
    <row r="6777" ht="12" x14ac:dyDescent="0.2"/>
    <row r="6778" ht="12" x14ac:dyDescent="0.2"/>
    <row r="6779" ht="12" x14ac:dyDescent="0.2"/>
    <row r="6780" ht="12" x14ac:dyDescent="0.2"/>
    <row r="6781" ht="12" x14ac:dyDescent="0.2"/>
    <row r="6782" ht="12" x14ac:dyDescent="0.2"/>
    <row r="6783" ht="12" x14ac:dyDescent="0.2"/>
    <row r="6784" ht="12" x14ac:dyDescent="0.2"/>
    <row r="6785" ht="12" x14ac:dyDescent="0.2"/>
    <row r="6786" ht="12" x14ac:dyDescent="0.2"/>
    <row r="6787" ht="12" x14ac:dyDescent="0.2"/>
    <row r="6788" ht="12" x14ac:dyDescent="0.2"/>
    <row r="6789" ht="12" x14ac:dyDescent="0.2"/>
    <row r="6790" ht="12" x14ac:dyDescent="0.2"/>
    <row r="6791" ht="12" x14ac:dyDescent="0.2"/>
    <row r="6792" ht="12" x14ac:dyDescent="0.2"/>
    <row r="6793" ht="12" x14ac:dyDescent="0.2"/>
    <row r="6794" ht="12" x14ac:dyDescent="0.2"/>
    <row r="6795" ht="12" x14ac:dyDescent="0.2"/>
    <row r="6796" ht="12" x14ac:dyDescent="0.2"/>
    <row r="6797" ht="12" x14ac:dyDescent="0.2"/>
    <row r="6798" ht="12" x14ac:dyDescent="0.2"/>
    <row r="6799" ht="12" x14ac:dyDescent="0.2"/>
    <row r="6800" ht="12" x14ac:dyDescent="0.2"/>
    <row r="6801" ht="12" x14ac:dyDescent="0.2"/>
    <row r="6802" ht="12" x14ac:dyDescent="0.2"/>
    <row r="6803" ht="12" x14ac:dyDescent="0.2"/>
    <row r="6804" ht="12" x14ac:dyDescent="0.2"/>
    <row r="6805" ht="12" x14ac:dyDescent="0.2"/>
    <row r="6806" ht="12" x14ac:dyDescent="0.2"/>
    <row r="6807" ht="12" x14ac:dyDescent="0.2"/>
    <row r="6808" ht="12" x14ac:dyDescent="0.2"/>
    <row r="6809" ht="12" x14ac:dyDescent="0.2"/>
    <row r="6810" ht="12" x14ac:dyDescent="0.2"/>
    <row r="6811" ht="12" x14ac:dyDescent="0.2"/>
    <row r="6812" ht="12" x14ac:dyDescent="0.2"/>
    <row r="6813" ht="12" x14ac:dyDescent="0.2"/>
    <row r="6814" ht="12" x14ac:dyDescent="0.2"/>
    <row r="6815" ht="12" x14ac:dyDescent="0.2"/>
    <row r="6816" ht="12" x14ac:dyDescent="0.2"/>
    <row r="6817" ht="12" x14ac:dyDescent="0.2"/>
    <row r="6818" ht="12" x14ac:dyDescent="0.2"/>
    <row r="6819" ht="12" x14ac:dyDescent="0.2"/>
    <row r="6820" ht="12" x14ac:dyDescent="0.2"/>
    <row r="6821" ht="12" x14ac:dyDescent="0.2"/>
    <row r="6822" ht="12" x14ac:dyDescent="0.2"/>
    <row r="6823" ht="12" x14ac:dyDescent="0.2"/>
    <row r="6824" ht="12" x14ac:dyDescent="0.2"/>
    <row r="6825" ht="12" x14ac:dyDescent="0.2"/>
    <row r="6826" ht="12" x14ac:dyDescent="0.2"/>
    <row r="6827" ht="12" x14ac:dyDescent="0.2"/>
    <row r="6828" ht="12" x14ac:dyDescent="0.2"/>
    <row r="6829" ht="12" x14ac:dyDescent="0.2"/>
    <row r="6830" ht="12" x14ac:dyDescent="0.2"/>
    <row r="6831" ht="12" x14ac:dyDescent="0.2"/>
    <row r="6832" ht="12" x14ac:dyDescent="0.2"/>
    <row r="6833" ht="12" x14ac:dyDescent="0.2"/>
    <row r="6834" ht="12" x14ac:dyDescent="0.2"/>
    <row r="6835" ht="12" x14ac:dyDescent="0.2"/>
    <row r="6836" ht="12" x14ac:dyDescent="0.2"/>
    <row r="6837" ht="12" x14ac:dyDescent="0.2"/>
    <row r="6838" ht="12" x14ac:dyDescent="0.2"/>
    <row r="6839" ht="12" x14ac:dyDescent="0.2"/>
    <row r="6840" ht="12" x14ac:dyDescent="0.2"/>
    <row r="6841" ht="12" x14ac:dyDescent="0.2"/>
    <row r="6842" ht="12" x14ac:dyDescent="0.2"/>
    <row r="6843" ht="12" x14ac:dyDescent="0.2"/>
    <row r="6844" ht="12" x14ac:dyDescent="0.2"/>
    <row r="6845" ht="12" x14ac:dyDescent="0.2"/>
    <row r="6846" ht="12" x14ac:dyDescent="0.2"/>
    <row r="6847" ht="12" x14ac:dyDescent="0.2"/>
    <row r="6848" ht="12" x14ac:dyDescent="0.2"/>
    <row r="6849" ht="12" x14ac:dyDescent="0.2"/>
    <row r="6850" ht="12" x14ac:dyDescent="0.2"/>
    <row r="6851" ht="12" x14ac:dyDescent="0.2"/>
    <row r="6852" ht="12" x14ac:dyDescent="0.2"/>
    <row r="6853" ht="12" x14ac:dyDescent="0.2"/>
    <row r="6854" ht="12" x14ac:dyDescent="0.2"/>
    <row r="6855" ht="12" x14ac:dyDescent="0.2"/>
    <row r="6856" ht="12" x14ac:dyDescent="0.2"/>
    <row r="6857" ht="12" x14ac:dyDescent="0.2"/>
    <row r="6858" ht="12" x14ac:dyDescent="0.2"/>
    <row r="6859" ht="12" x14ac:dyDescent="0.2"/>
    <row r="6860" ht="12" x14ac:dyDescent="0.2"/>
    <row r="6861" ht="12" x14ac:dyDescent="0.2"/>
    <row r="6862" ht="12" x14ac:dyDescent="0.2"/>
    <row r="6863" ht="12" x14ac:dyDescent="0.2"/>
    <row r="6864" ht="12" x14ac:dyDescent="0.2"/>
    <row r="6865" ht="12" x14ac:dyDescent="0.2"/>
    <row r="6866" ht="12" x14ac:dyDescent="0.2"/>
    <row r="6867" ht="12" x14ac:dyDescent="0.2"/>
    <row r="6868" ht="12" x14ac:dyDescent="0.2"/>
    <row r="6869" ht="12" x14ac:dyDescent="0.2"/>
    <row r="6870" ht="12" x14ac:dyDescent="0.2"/>
    <row r="6871" ht="12" x14ac:dyDescent="0.2"/>
    <row r="6872" ht="12" x14ac:dyDescent="0.2"/>
    <row r="6873" ht="12" x14ac:dyDescent="0.2"/>
    <row r="6874" ht="12" x14ac:dyDescent="0.2"/>
    <row r="6875" ht="12" x14ac:dyDescent="0.2"/>
    <row r="6876" ht="12" x14ac:dyDescent="0.2"/>
    <row r="6877" ht="12" x14ac:dyDescent="0.2"/>
    <row r="6878" ht="12" x14ac:dyDescent="0.2"/>
    <row r="6879" ht="12" x14ac:dyDescent="0.2"/>
    <row r="6880" ht="12" x14ac:dyDescent="0.2"/>
    <row r="6881" ht="12" x14ac:dyDescent="0.2"/>
    <row r="6882" ht="12" x14ac:dyDescent="0.2"/>
    <row r="6883" ht="12" x14ac:dyDescent="0.2"/>
    <row r="6884" ht="12" x14ac:dyDescent="0.2"/>
    <row r="6885" ht="12" x14ac:dyDescent="0.2"/>
    <row r="6886" ht="12" x14ac:dyDescent="0.2"/>
    <row r="6887" ht="12" x14ac:dyDescent="0.2"/>
    <row r="6888" ht="12" x14ac:dyDescent="0.2"/>
    <row r="6889" ht="12" x14ac:dyDescent="0.2"/>
    <row r="6890" ht="12" x14ac:dyDescent="0.2"/>
    <row r="6891" ht="12" x14ac:dyDescent="0.2"/>
    <row r="6892" ht="12" x14ac:dyDescent="0.2"/>
    <row r="6893" ht="12" x14ac:dyDescent="0.2"/>
    <row r="6894" ht="12" x14ac:dyDescent="0.2"/>
    <row r="6895" ht="12" x14ac:dyDescent="0.2"/>
    <row r="6896" ht="12" x14ac:dyDescent="0.2"/>
    <row r="6897" ht="12" x14ac:dyDescent="0.2"/>
    <row r="6898" ht="12" x14ac:dyDescent="0.2"/>
    <row r="6899" ht="12" x14ac:dyDescent="0.2"/>
    <row r="6900" ht="12" x14ac:dyDescent="0.2"/>
    <row r="6901" ht="12" x14ac:dyDescent="0.2"/>
    <row r="6902" ht="12" x14ac:dyDescent="0.2"/>
    <row r="6903" ht="12" x14ac:dyDescent="0.2"/>
    <row r="6904" ht="12" x14ac:dyDescent="0.2"/>
    <row r="6905" ht="12" x14ac:dyDescent="0.2"/>
    <row r="6906" ht="12" x14ac:dyDescent="0.2"/>
    <row r="6907" ht="12" x14ac:dyDescent="0.2"/>
    <row r="6908" ht="12" x14ac:dyDescent="0.2"/>
    <row r="6909" ht="12" x14ac:dyDescent="0.2"/>
    <row r="6910" ht="12" x14ac:dyDescent="0.2"/>
    <row r="6911" ht="12" x14ac:dyDescent="0.2"/>
    <row r="6912" ht="12" x14ac:dyDescent="0.2"/>
    <row r="6913" ht="12" x14ac:dyDescent="0.2"/>
    <row r="6914" ht="12" x14ac:dyDescent="0.2"/>
    <row r="6915" ht="12" x14ac:dyDescent="0.2"/>
    <row r="6916" ht="12" x14ac:dyDescent="0.2"/>
    <row r="6917" ht="12" x14ac:dyDescent="0.2"/>
    <row r="6918" ht="12" x14ac:dyDescent="0.2"/>
    <row r="6919" ht="12" x14ac:dyDescent="0.2"/>
    <row r="6920" ht="12" x14ac:dyDescent="0.2"/>
    <row r="6921" ht="12" x14ac:dyDescent="0.2"/>
    <row r="6922" ht="12" x14ac:dyDescent="0.2"/>
    <row r="6923" ht="12" x14ac:dyDescent="0.2"/>
    <row r="6924" ht="12" x14ac:dyDescent="0.2"/>
    <row r="6925" ht="12" x14ac:dyDescent="0.2"/>
    <row r="6926" ht="12" x14ac:dyDescent="0.2"/>
    <row r="6927" ht="12" x14ac:dyDescent="0.2"/>
    <row r="6928" ht="12" x14ac:dyDescent="0.2"/>
    <row r="6929" ht="12" x14ac:dyDescent="0.2"/>
    <row r="6930" ht="12" x14ac:dyDescent="0.2"/>
    <row r="6931" ht="12" x14ac:dyDescent="0.2"/>
    <row r="6932" ht="12" x14ac:dyDescent="0.2"/>
    <row r="6933" ht="12" x14ac:dyDescent="0.2"/>
    <row r="6934" ht="12" x14ac:dyDescent="0.2"/>
    <row r="6935" ht="12" x14ac:dyDescent="0.2"/>
    <row r="6936" ht="12" x14ac:dyDescent="0.2"/>
    <row r="6937" ht="12" x14ac:dyDescent="0.2"/>
    <row r="6938" ht="12" x14ac:dyDescent="0.2"/>
    <row r="6939" ht="12" x14ac:dyDescent="0.2"/>
    <row r="6940" ht="12" x14ac:dyDescent="0.2"/>
    <row r="6941" ht="12" x14ac:dyDescent="0.2"/>
    <row r="6942" ht="12" x14ac:dyDescent="0.2"/>
    <row r="6943" ht="12" x14ac:dyDescent="0.2"/>
    <row r="6944" ht="12" x14ac:dyDescent="0.2"/>
    <row r="6945" ht="12" x14ac:dyDescent="0.2"/>
    <row r="6946" ht="12" x14ac:dyDescent="0.2"/>
    <row r="6947" ht="12" x14ac:dyDescent="0.2"/>
    <row r="6948" ht="12" x14ac:dyDescent="0.2"/>
    <row r="6949" ht="12" x14ac:dyDescent="0.2"/>
    <row r="6950" ht="12" x14ac:dyDescent="0.2"/>
    <row r="6951" ht="12" x14ac:dyDescent="0.2"/>
    <row r="6952" ht="12" x14ac:dyDescent="0.2"/>
    <row r="6953" ht="12" x14ac:dyDescent="0.2"/>
    <row r="6954" ht="12" x14ac:dyDescent="0.2"/>
    <row r="6955" ht="12" x14ac:dyDescent="0.2"/>
    <row r="6956" ht="12" x14ac:dyDescent="0.2"/>
    <row r="6957" ht="12" x14ac:dyDescent="0.2"/>
    <row r="6958" ht="12" x14ac:dyDescent="0.2"/>
    <row r="6959" ht="12" x14ac:dyDescent="0.2"/>
    <row r="6960" ht="12" x14ac:dyDescent="0.2"/>
    <row r="6961" ht="12" x14ac:dyDescent="0.2"/>
    <row r="6962" ht="12" x14ac:dyDescent="0.2"/>
    <row r="6963" ht="12" x14ac:dyDescent="0.2"/>
    <row r="6964" ht="12" x14ac:dyDescent="0.2"/>
    <row r="6965" ht="12" x14ac:dyDescent="0.2"/>
    <row r="6966" ht="12" x14ac:dyDescent="0.2"/>
    <row r="6967" ht="12" x14ac:dyDescent="0.2"/>
    <row r="6968" ht="12" x14ac:dyDescent="0.2"/>
    <row r="6969" ht="12" x14ac:dyDescent="0.2"/>
    <row r="6970" ht="12" x14ac:dyDescent="0.2"/>
    <row r="6971" ht="12" x14ac:dyDescent="0.2"/>
    <row r="6972" ht="12" x14ac:dyDescent="0.2"/>
    <row r="6973" ht="12" x14ac:dyDescent="0.2"/>
    <row r="6974" ht="12" x14ac:dyDescent="0.2"/>
    <row r="6975" ht="12" x14ac:dyDescent="0.2"/>
    <row r="6976" ht="12" x14ac:dyDescent="0.2"/>
    <row r="6977" ht="12" x14ac:dyDescent="0.2"/>
    <row r="6978" ht="12" x14ac:dyDescent="0.2"/>
    <row r="6979" ht="12" x14ac:dyDescent="0.2"/>
    <row r="6980" ht="12" x14ac:dyDescent="0.2"/>
    <row r="6981" ht="12" x14ac:dyDescent="0.2"/>
    <row r="6982" ht="12" x14ac:dyDescent="0.2"/>
    <row r="6983" ht="12" x14ac:dyDescent="0.2"/>
    <row r="6984" ht="12" x14ac:dyDescent="0.2"/>
    <row r="6985" ht="12" x14ac:dyDescent="0.2"/>
    <row r="6986" ht="12" x14ac:dyDescent="0.2"/>
    <row r="6987" ht="12" x14ac:dyDescent="0.2"/>
    <row r="6988" ht="12" x14ac:dyDescent="0.2"/>
    <row r="6989" ht="12" x14ac:dyDescent="0.2"/>
    <row r="6990" ht="12" x14ac:dyDescent="0.2"/>
    <row r="6991" ht="12" x14ac:dyDescent="0.2"/>
    <row r="6992" ht="12" x14ac:dyDescent="0.2"/>
    <row r="6993" ht="12" x14ac:dyDescent="0.2"/>
    <row r="6994" ht="12" x14ac:dyDescent="0.2"/>
    <row r="6995" ht="12" x14ac:dyDescent="0.2"/>
    <row r="6996" ht="12" x14ac:dyDescent="0.2"/>
    <row r="6997" ht="12" x14ac:dyDescent="0.2"/>
    <row r="6998" ht="12" x14ac:dyDescent="0.2"/>
    <row r="6999" ht="12" x14ac:dyDescent="0.2"/>
    <row r="7000" ht="12" x14ac:dyDescent="0.2"/>
    <row r="7001" ht="12" x14ac:dyDescent="0.2"/>
    <row r="7002" ht="12" x14ac:dyDescent="0.2"/>
    <row r="7003" ht="12" x14ac:dyDescent="0.2"/>
    <row r="7004" ht="12" x14ac:dyDescent="0.2"/>
    <row r="7005" ht="12" x14ac:dyDescent="0.2"/>
    <row r="7006" ht="12" x14ac:dyDescent="0.2"/>
    <row r="7007" ht="12" x14ac:dyDescent="0.2"/>
    <row r="7008" ht="12" x14ac:dyDescent="0.2"/>
    <row r="7009" ht="12" x14ac:dyDescent="0.2"/>
    <row r="7010" ht="12" x14ac:dyDescent="0.2"/>
    <row r="7011" ht="12" x14ac:dyDescent="0.2"/>
    <row r="7012" ht="12" x14ac:dyDescent="0.2"/>
    <row r="7013" ht="12" x14ac:dyDescent="0.2"/>
    <row r="7014" ht="12" x14ac:dyDescent="0.2"/>
    <row r="7015" ht="12" x14ac:dyDescent="0.2"/>
    <row r="7016" ht="12" x14ac:dyDescent="0.2"/>
    <row r="7017" ht="12" x14ac:dyDescent="0.2"/>
    <row r="7018" ht="12" x14ac:dyDescent="0.2"/>
    <row r="7019" ht="12" x14ac:dyDescent="0.2"/>
    <row r="7020" ht="12" x14ac:dyDescent="0.2"/>
    <row r="7021" ht="12" x14ac:dyDescent="0.2"/>
    <row r="7022" ht="12" x14ac:dyDescent="0.2"/>
    <row r="7023" ht="12" x14ac:dyDescent="0.2"/>
    <row r="7024" ht="12" x14ac:dyDescent="0.2"/>
    <row r="7025" ht="12" x14ac:dyDescent="0.2"/>
    <row r="7026" ht="12" x14ac:dyDescent="0.2"/>
    <row r="7027" ht="12" x14ac:dyDescent="0.2"/>
    <row r="7028" ht="12" x14ac:dyDescent="0.2"/>
    <row r="7029" ht="12" x14ac:dyDescent="0.2"/>
    <row r="7030" ht="12" x14ac:dyDescent="0.2"/>
    <row r="7031" ht="12" x14ac:dyDescent="0.2"/>
    <row r="7032" ht="12" x14ac:dyDescent="0.2"/>
    <row r="7033" ht="12" x14ac:dyDescent="0.2"/>
    <row r="7034" ht="12" x14ac:dyDescent="0.2"/>
    <row r="7035" ht="12" x14ac:dyDescent="0.2"/>
    <row r="7036" ht="12" x14ac:dyDescent="0.2"/>
    <row r="7037" ht="12" x14ac:dyDescent="0.2"/>
    <row r="7038" ht="12" x14ac:dyDescent="0.2"/>
    <row r="7039" ht="12" x14ac:dyDescent="0.2"/>
    <row r="7040" ht="12" x14ac:dyDescent="0.2"/>
    <row r="7041" ht="12" x14ac:dyDescent="0.2"/>
    <row r="7042" ht="12" x14ac:dyDescent="0.2"/>
    <row r="7043" ht="12" x14ac:dyDescent="0.2"/>
    <row r="7044" ht="12" x14ac:dyDescent="0.2"/>
    <row r="7045" ht="12" x14ac:dyDescent="0.2"/>
    <row r="7046" ht="12" x14ac:dyDescent="0.2"/>
    <row r="7047" ht="12" x14ac:dyDescent="0.2"/>
    <row r="7048" ht="12" x14ac:dyDescent="0.2"/>
    <row r="7049" ht="12" x14ac:dyDescent="0.2"/>
    <row r="7050" ht="12" x14ac:dyDescent="0.2"/>
    <row r="7051" ht="12" x14ac:dyDescent="0.2"/>
    <row r="7052" ht="12" x14ac:dyDescent="0.2"/>
    <row r="7053" ht="12" x14ac:dyDescent="0.2"/>
    <row r="7054" ht="12" x14ac:dyDescent="0.2"/>
    <row r="7055" ht="12" x14ac:dyDescent="0.2"/>
    <row r="7056" ht="12" x14ac:dyDescent="0.2"/>
    <row r="7057" ht="12" x14ac:dyDescent="0.2"/>
    <row r="7058" ht="12" x14ac:dyDescent="0.2"/>
    <row r="7059" ht="12" x14ac:dyDescent="0.2"/>
    <row r="7060" ht="12" x14ac:dyDescent="0.2"/>
    <row r="7061" ht="12" x14ac:dyDescent="0.2"/>
    <row r="7062" ht="12" x14ac:dyDescent="0.2"/>
    <row r="7063" ht="12" x14ac:dyDescent="0.2"/>
    <row r="7064" ht="12" x14ac:dyDescent="0.2"/>
    <row r="7065" ht="12" x14ac:dyDescent="0.2"/>
    <row r="7066" ht="12" x14ac:dyDescent="0.2"/>
    <row r="7067" ht="12" x14ac:dyDescent="0.2"/>
    <row r="7068" ht="12" x14ac:dyDescent="0.2"/>
    <row r="7069" ht="12" x14ac:dyDescent="0.2"/>
    <row r="7070" ht="12" x14ac:dyDescent="0.2"/>
    <row r="7071" ht="12" x14ac:dyDescent="0.2"/>
    <row r="7072" ht="12" x14ac:dyDescent="0.2"/>
    <row r="7073" ht="12" x14ac:dyDescent="0.2"/>
    <row r="7074" ht="12" x14ac:dyDescent="0.2"/>
    <row r="7075" ht="12" x14ac:dyDescent="0.2"/>
    <row r="7076" ht="12" x14ac:dyDescent="0.2"/>
    <row r="7077" ht="12" x14ac:dyDescent="0.2"/>
    <row r="7078" ht="12" x14ac:dyDescent="0.2"/>
    <row r="7079" ht="12" x14ac:dyDescent="0.2"/>
    <row r="7080" ht="12" x14ac:dyDescent="0.2"/>
    <row r="7081" ht="12" x14ac:dyDescent="0.2"/>
    <row r="7082" ht="12" x14ac:dyDescent="0.2"/>
    <row r="7083" ht="12" x14ac:dyDescent="0.2"/>
    <row r="7084" ht="12" x14ac:dyDescent="0.2"/>
    <row r="7085" ht="12" x14ac:dyDescent="0.2"/>
    <row r="7086" ht="12" x14ac:dyDescent="0.2"/>
    <row r="7087" ht="12" x14ac:dyDescent="0.2"/>
    <row r="7088" ht="12" x14ac:dyDescent="0.2"/>
    <row r="7089" ht="12" x14ac:dyDescent="0.2"/>
    <row r="7090" ht="12" x14ac:dyDescent="0.2"/>
    <row r="7091" ht="12" x14ac:dyDescent="0.2"/>
    <row r="7092" ht="12" x14ac:dyDescent="0.2"/>
    <row r="7093" ht="12" x14ac:dyDescent="0.2"/>
    <row r="7094" ht="12" x14ac:dyDescent="0.2"/>
    <row r="7095" ht="12" x14ac:dyDescent="0.2"/>
    <row r="7096" ht="12" x14ac:dyDescent="0.2"/>
    <row r="7097" ht="12" x14ac:dyDescent="0.2"/>
    <row r="7098" ht="12" x14ac:dyDescent="0.2"/>
    <row r="7099" ht="12" x14ac:dyDescent="0.2"/>
    <row r="7100" ht="12" x14ac:dyDescent="0.2"/>
    <row r="7101" ht="12" x14ac:dyDescent="0.2"/>
    <row r="7102" ht="12" x14ac:dyDescent="0.2"/>
    <row r="7103" ht="12" x14ac:dyDescent="0.2"/>
    <row r="7104" ht="12" x14ac:dyDescent="0.2"/>
    <row r="7105" ht="12" x14ac:dyDescent="0.2"/>
    <row r="7106" ht="12" x14ac:dyDescent="0.2"/>
    <row r="7107" ht="12" x14ac:dyDescent="0.2"/>
    <row r="7108" ht="12" x14ac:dyDescent="0.2"/>
    <row r="7109" ht="12" x14ac:dyDescent="0.2"/>
    <row r="7110" ht="12" x14ac:dyDescent="0.2"/>
    <row r="7111" ht="12" x14ac:dyDescent="0.2"/>
    <row r="7112" ht="12" x14ac:dyDescent="0.2"/>
    <row r="7113" ht="12" x14ac:dyDescent="0.2"/>
    <row r="7114" ht="12" x14ac:dyDescent="0.2"/>
    <row r="7115" ht="12" x14ac:dyDescent="0.2"/>
    <row r="7116" ht="12" x14ac:dyDescent="0.2"/>
    <row r="7117" ht="12" x14ac:dyDescent="0.2"/>
    <row r="7118" ht="12" x14ac:dyDescent="0.2"/>
    <row r="7119" ht="12" x14ac:dyDescent="0.2"/>
    <row r="7120" ht="12" x14ac:dyDescent="0.2"/>
    <row r="7121" ht="12" x14ac:dyDescent="0.2"/>
    <row r="7122" ht="12" x14ac:dyDescent="0.2"/>
    <row r="7123" ht="12" x14ac:dyDescent="0.2"/>
    <row r="7124" ht="12" x14ac:dyDescent="0.2"/>
    <row r="7125" ht="12" x14ac:dyDescent="0.2"/>
    <row r="7126" ht="12" x14ac:dyDescent="0.2"/>
    <row r="7127" ht="12" x14ac:dyDescent="0.2"/>
    <row r="7128" ht="12" x14ac:dyDescent="0.2"/>
    <row r="7129" ht="12" x14ac:dyDescent="0.2"/>
    <row r="7130" ht="12" x14ac:dyDescent="0.2"/>
    <row r="7131" ht="12" x14ac:dyDescent="0.2"/>
    <row r="7132" ht="12" x14ac:dyDescent="0.2"/>
    <row r="7133" ht="12" x14ac:dyDescent="0.2"/>
    <row r="7134" ht="12" x14ac:dyDescent="0.2"/>
    <row r="7135" ht="12" x14ac:dyDescent="0.2"/>
    <row r="7136" ht="12" x14ac:dyDescent="0.2"/>
    <row r="7137" ht="12" x14ac:dyDescent="0.2"/>
    <row r="7138" ht="12" x14ac:dyDescent="0.2"/>
    <row r="7139" ht="12" x14ac:dyDescent="0.2"/>
    <row r="7140" ht="12" x14ac:dyDescent="0.2"/>
    <row r="7141" ht="12" x14ac:dyDescent="0.2"/>
    <row r="7142" ht="12" x14ac:dyDescent="0.2"/>
    <row r="7143" ht="12" x14ac:dyDescent="0.2"/>
    <row r="7144" ht="12" x14ac:dyDescent="0.2"/>
    <row r="7145" ht="12" x14ac:dyDescent="0.2"/>
    <row r="7146" ht="12" x14ac:dyDescent="0.2"/>
    <row r="7147" ht="12" x14ac:dyDescent="0.2"/>
    <row r="7148" ht="12" x14ac:dyDescent="0.2"/>
    <row r="7149" ht="12" x14ac:dyDescent="0.2"/>
    <row r="7150" ht="12" x14ac:dyDescent="0.2"/>
    <row r="7151" ht="12" x14ac:dyDescent="0.2"/>
    <row r="7152" ht="12" x14ac:dyDescent="0.2"/>
    <row r="7153" ht="12" x14ac:dyDescent="0.2"/>
    <row r="7154" ht="12" x14ac:dyDescent="0.2"/>
    <row r="7155" ht="12" x14ac:dyDescent="0.2"/>
    <row r="7156" ht="12" x14ac:dyDescent="0.2"/>
    <row r="7157" ht="12" x14ac:dyDescent="0.2"/>
    <row r="7158" ht="12" x14ac:dyDescent="0.2"/>
    <row r="7159" ht="12" x14ac:dyDescent="0.2"/>
    <row r="7160" ht="12" x14ac:dyDescent="0.2"/>
    <row r="7161" ht="12" x14ac:dyDescent="0.2"/>
    <row r="7162" ht="12" x14ac:dyDescent="0.2"/>
    <row r="7163" ht="12" x14ac:dyDescent="0.2"/>
    <row r="7164" ht="12" x14ac:dyDescent="0.2"/>
    <row r="7165" ht="12" x14ac:dyDescent="0.2"/>
    <row r="7166" ht="12" x14ac:dyDescent="0.2"/>
    <row r="7167" ht="12" x14ac:dyDescent="0.2"/>
    <row r="7168" ht="12" x14ac:dyDescent="0.2"/>
    <row r="7169" ht="12" x14ac:dyDescent="0.2"/>
    <row r="7170" ht="12" x14ac:dyDescent="0.2"/>
    <row r="7171" ht="12" x14ac:dyDescent="0.2"/>
    <row r="7172" ht="12" x14ac:dyDescent="0.2"/>
    <row r="7173" ht="12" x14ac:dyDescent="0.2"/>
    <row r="7174" ht="12" x14ac:dyDescent="0.2"/>
    <row r="7175" ht="12" x14ac:dyDescent="0.2"/>
    <row r="7176" ht="12" x14ac:dyDescent="0.2"/>
    <row r="7177" ht="12" x14ac:dyDescent="0.2"/>
    <row r="7178" ht="12" x14ac:dyDescent="0.2"/>
    <row r="7179" ht="12" x14ac:dyDescent="0.2"/>
    <row r="7180" ht="12" x14ac:dyDescent="0.2"/>
    <row r="7181" ht="12" x14ac:dyDescent="0.2"/>
    <row r="7182" ht="12" x14ac:dyDescent="0.2"/>
    <row r="7183" ht="12" x14ac:dyDescent="0.2"/>
    <row r="7184" ht="12" x14ac:dyDescent="0.2"/>
    <row r="7185" ht="12" x14ac:dyDescent="0.2"/>
    <row r="7186" ht="12" x14ac:dyDescent="0.2"/>
    <row r="7187" ht="12" x14ac:dyDescent="0.2"/>
    <row r="7188" ht="12" x14ac:dyDescent="0.2"/>
    <row r="7189" ht="12" x14ac:dyDescent="0.2"/>
    <row r="7190" ht="12" x14ac:dyDescent="0.2"/>
    <row r="7191" ht="12" x14ac:dyDescent="0.2"/>
    <row r="7192" ht="12" x14ac:dyDescent="0.2"/>
    <row r="7193" ht="12" x14ac:dyDescent="0.2"/>
    <row r="7194" ht="12" x14ac:dyDescent="0.2"/>
    <row r="7195" ht="12" x14ac:dyDescent="0.2"/>
    <row r="7196" ht="12" x14ac:dyDescent="0.2"/>
    <row r="7197" ht="12" x14ac:dyDescent="0.2"/>
    <row r="7198" ht="12" x14ac:dyDescent="0.2"/>
    <row r="7199" ht="12" x14ac:dyDescent="0.2"/>
    <row r="7200" ht="12" x14ac:dyDescent="0.2"/>
    <row r="7201" ht="12" x14ac:dyDescent="0.2"/>
    <row r="7202" ht="12" x14ac:dyDescent="0.2"/>
    <row r="7203" ht="12" x14ac:dyDescent="0.2"/>
    <row r="7204" ht="12" x14ac:dyDescent="0.2"/>
    <row r="7205" ht="12" x14ac:dyDescent="0.2"/>
    <row r="7206" ht="12" x14ac:dyDescent="0.2"/>
    <row r="7207" ht="12" x14ac:dyDescent="0.2"/>
    <row r="7208" ht="12" x14ac:dyDescent="0.2"/>
    <row r="7209" ht="12" x14ac:dyDescent="0.2"/>
    <row r="7210" ht="12" x14ac:dyDescent="0.2"/>
    <row r="7211" ht="12" x14ac:dyDescent="0.2"/>
    <row r="7212" ht="12" x14ac:dyDescent="0.2"/>
    <row r="7213" ht="12" x14ac:dyDescent="0.2"/>
    <row r="7214" ht="12" x14ac:dyDescent="0.2"/>
    <row r="7215" ht="12" x14ac:dyDescent="0.2"/>
    <row r="7216" ht="12" x14ac:dyDescent="0.2"/>
    <row r="7217" ht="12" x14ac:dyDescent="0.2"/>
    <row r="7218" ht="12" x14ac:dyDescent="0.2"/>
    <row r="7219" ht="12" x14ac:dyDescent="0.2"/>
    <row r="7220" ht="12" x14ac:dyDescent="0.2"/>
    <row r="7221" ht="12" x14ac:dyDescent="0.2"/>
    <row r="7222" ht="12" x14ac:dyDescent="0.2"/>
    <row r="7223" ht="12" x14ac:dyDescent="0.2"/>
    <row r="7224" ht="12" x14ac:dyDescent="0.2"/>
    <row r="7225" ht="12" x14ac:dyDescent="0.2"/>
    <row r="7226" ht="12" x14ac:dyDescent="0.2"/>
    <row r="7227" ht="12" x14ac:dyDescent="0.2"/>
    <row r="7228" ht="12" x14ac:dyDescent="0.2"/>
    <row r="7229" ht="12" x14ac:dyDescent="0.2"/>
    <row r="7230" ht="12" x14ac:dyDescent="0.2"/>
    <row r="7231" ht="12" x14ac:dyDescent="0.2"/>
    <row r="7232" ht="12" x14ac:dyDescent="0.2"/>
    <row r="7233" ht="12" x14ac:dyDescent="0.2"/>
    <row r="7234" ht="12" x14ac:dyDescent="0.2"/>
    <row r="7235" ht="12" x14ac:dyDescent="0.2"/>
    <row r="7236" ht="12" x14ac:dyDescent="0.2"/>
    <row r="7237" ht="12" x14ac:dyDescent="0.2"/>
    <row r="7238" ht="12" x14ac:dyDescent="0.2"/>
    <row r="7239" ht="12" x14ac:dyDescent="0.2"/>
    <row r="7240" ht="12" x14ac:dyDescent="0.2"/>
    <row r="7241" ht="12" x14ac:dyDescent="0.2"/>
    <row r="7242" ht="12" x14ac:dyDescent="0.2"/>
    <row r="7243" ht="12" x14ac:dyDescent="0.2"/>
    <row r="7244" ht="12" x14ac:dyDescent="0.2"/>
    <row r="7245" ht="12" x14ac:dyDescent="0.2"/>
    <row r="7246" ht="12" x14ac:dyDescent="0.2"/>
    <row r="7247" ht="12" x14ac:dyDescent="0.2"/>
    <row r="7248" ht="12" x14ac:dyDescent="0.2"/>
    <row r="7249" ht="12" x14ac:dyDescent="0.2"/>
    <row r="7250" ht="12" x14ac:dyDescent="0.2"/>
    <row r="7251" ht="12" x14ac:dyDescent="0.2"/>
    <row r="7252" ht="12" x14ac:dyDescent="0.2"/>
    <row r="7253" ht="12" x14ac:dyDescent="0.2"/>
    <row r="7254" ht="12" x14ac:dyDescent="0.2"/>
    <row r="7255" ht="12" x14ac:dyDescent="0.2"/>
    <row r="7256" ht="12" x14ac:dyDescent="0.2"/>
    <row r="7257" ht="12" x14ac:dyDescent="0.2"/>
    <row r="7258" ht="12" x14ac:dyDescent="0.2"/>
    <row r="7259" ht="12" x14ac:dyDescent="0.2"/>
    <row r="7260" ht="12" x14ac:dyDescent="0.2"/>
    <row r="7261" ht="12" x14ac:dyDescent="0.2"/>
    <row r="7262" ht="12" x14ac:dyDescent="0.2"/>
    <row r="7263" ht="12" x14ac:dyDescent="0.2"/>
    <row r="7264" ht="12" x14ac:dyDescent="0.2"/>
    <row r="7265" ht="12" x14ac:dyDescent="0.2"/>
    <row r="7266" ht="12" x14ac:dyDescent="0.2"/>
    <row r="7267" ht="12" x14ac:dyDescent="0.2"/>
    <row r="7268" ht="12" x14ac:dyDescent="0.2"/>
    <row r="7269" ht="12" x14ac:dyDescent="0.2"/>
    <row r="7270" ht="12" x14ac:dyDescent="0.2"/>
    <row r="7271" ht="12" x14ac:dyDescent="0.2"/>
    <row r="7272" ht="12" x14ac:dyDescent="0.2"/>
    <row r="7273" ht="12" x14ac:dyDescent="0.2"/>
    <row r="7274" ht="12" x14ac:dyDescent="0.2"/>
    <row r="7275" ht="12" x14ac:dyDescent="0.2"/>
    <row r="7276" ht="12" x14ac:dyDescent="0.2"/>
    <row r="7277" ht="12" x14ac:dyDescent="0.2"/>
    <row r="7278" ht="12" x14ac:dyDescent="0.2"/>
    <row r="7279" ht="12" x14ac:dyDescent="0.2"/>
    <row r="7280" ht="12" x14ac:dyDescent="0.2"/>
    <row r="7281" ht="12" x14ac:dyDescent="0.2"/>
    <row r="7282" ht="12" x14ac:dyDescent="0.2"/>
    <row r="7283" ht="12" x14ac:dyDescent="0.2"/>
    <row r="7284" ht="12" x14ac:dyDescent="0.2"/>
    <row r="7285" ht="12" x14ac:dyDescent="0.2"/>
    <row r="7286" ht="12" x14ac:dyDescent="0.2"/>
    <row r="7287" ht="12" x14ac:dyDescent="0.2"/>
    <row r="7288" ht="12" x14ac:dyDescent="0.2"/>
    <row r="7289" ht="12" x14ac:dyDescent="0.2"/>
    <row r="7290" ht="12" x14ac:dyDescent="0.2"/>
    <row r="7291" ht="12" x14ac:dyDescent="0.2"/>
    <row r="7292" ht="12" x14ac:dyDescent="0.2"/>
    <row r="7293" ht="12" x14ac:dyDescent="0.2"/>
    <row r="7294" ht="12" x14ac:dyDescent="0.2"/>
    <row r="7295" ht="12" x14ac:dyDescent="0.2"/>
    <row r="7296" ht="12" x14ac:dyDescent="0.2"/>
    <row r="7297" ht="12" x14ac:dyDescent="0.2"/>
    <row r="7298" ht="12" x14ac:dyDescent="0.2"/>
    <row r="7299" ht="12" x14ac:dyDescent="0.2"/>
    <row r="7300" ht="12" x14ac:dyDescent="0.2"/>
    <row r="7301" ht="12" x14ac:dyDescent="0.2"/>
    <row r="7302" ht="12" x14ac:dyDescent="0.2"/>
    <row r="7303" ht="12" x14ac:dyDescent="0.2"/>
    <row r="7304" ht="12" x14ac:dyDescent="0.2"/>
    <row r="7305" ht="12" x14ac:dyDescent="0.2"/>
    <row r="7306" ht="12" x14ac:dyDescent="0.2"/>
    <row r="7307" ht="12" x14ac:dyDescent="0.2"/>
    <row r="7308" ht="12" x14ac:dyDescent="0.2"/>
    <row r="7309" ht="12" x14ac:dyDescent="0.2"/>
    <row r="7310" ht="12" x14ac:dyDescent="0.2"/>
    <row r="7311" ht="12" x14ac:dyDescent="0.2"/>
    <row r="7312" ht="12" x14ac:dyDescent="0.2"/>
    <row r="7313" ht="12" x14ac:dyDescent="0.2"/>
    <row r="7314" ht="12" x14ac:dyDescent="0.2"/>
    <row r="7315" ht="12" x14ac:dyDescent="0.2"/>
    <row r="7316" ht="12" x14ac:dyDescent="0.2"/>
    <row r="7317" ht="12" x14ac:dyDescent="0.2"/>
    <row r="7318" ht="12" x14ac:dyDescent="0.2"/>
    <row r="7319" ht="12" x14ac:dyDescent="0.2"/>
    <row r="7320" ht="12" x14ac:dyDescent="0.2"/>
    <row r="7321" ht="12" x14ac:dyDescent="0.2"/>
    <row r="7322" ht="12" x14ac:dyDescent="0.2"/>
    <row r="7323" ht="12" x14ac:dyDescent="0.2"/>
    <row r="7324" ht="12" x14ac:dyDescent="0.2"/>
    <row r="7325" ht="12" x14ac:dyDescent="0.2"/>
    <row r="7326" ht="12" x14ac:dyDescent="0.2"/>
    <row r="7327" ht="12" x14ac:dyDescent="0.2"/>
    <row r="7328" ht="12" x14ac:dyDescent="0.2"/>
    <row r="7329" ht="12" x14ac:dyDescent="0.2"/>
    <row r="7330" ht="12" x14ac:dyDescent="0.2"/>
    <row r="7331" ht="12" x14ac:dyDescent="0.2"/>
    <row r="7332" ht="12" x14ac:dyDescent="0.2"/>
    <row r="7333" ht="12" x14ac:dyDescent="0.2"/>
    <row r="7334" ht="12" x14ac:dyDescent="0.2"/>
    <row r="7335" ht="12" x14ac:dyDescent="0.2"/>
    <row r="7336" ht="12" x14ac:dyDescent="0.2"/>
    <row r="7337" ht="12" x14ac:dyDescent="0.2"/>
    <row r="7338" ht="12" x14ac:dyDescent="0.2"/>
    <row r="7339" ht="12" x14ac:dyDescent="0.2"/>
    <row r="7340" ht="12" x14ac:dyDescent="0.2"/>
    <row r="7341" ht="12" x14ac:dyDescent="0.2"/>
    <row r="7342" ht="12" x14ac:dyDescent="0.2"/>
    <row r="7343" ht="12" x14ac:dyDescent="0.2"/>
    <row r="7344" ht="12" x14ac:dyDescent="0.2"/>
    <row r="7345" ht="12" x14ac:dyDescent="0.2"/>
    <row r="7346" ht="12" x14ac:dyDescent="0.2"/>
    <row r="7347" ht="12" x14ac:dyDescent="0.2"/>
    <row r="7348" ht="12" x14ac:dyDescent="0.2"/>
    <row r="7349" ht="12" x14ac:dyDescent="0.2"/>
    <row r="7350" ht="12" x14ac:dyDescent="0.2"/>
    <row r="7351" ht="12" x14ac:dyDescent="0.2"/>
    <row r="7352" ht="12" x14ac:dyDescent="0.2"/>
    <row r="7353" ht="12" x14ac:dyDescent="0.2"/>
    <row r="7354" ht="12" x14ac:dyDescent="0.2"/>
    <row r="7355" ht="12" x14ac:dyDescent="0.2"/>
    <row r="7356" ht="12" x14ac:dyDescent="0.2"/>
    <row r="7357" ht="12" x14ac:dyDescent="0.2"/>
    <row r="7358" ht="12" x14ac:dyDescent="0.2"/>
    <row r="7359" ht="12" x14ac:dyDescent="0.2"/>
    <row r="7360" ht="12" x14ac:dyDescent="0.2"/>
    <row r="7361" ht="12" x14ac:dyDescent="0.2"/>
    <row r="7362" ht="12" x14ac:dyDescent="0.2"/>
    <row r="7363" ht="12" x14ac:dyDescent="0.2"/>
    <row r="7364" ht="12" x14ac:dyDescent="0.2"/>
    <row r="7365" ht="12" x14ac:dyDescent="0.2"/>
    <row r="7366" ht="12" x14ac:dyDescent="0.2"/>
    <row r="7367" ht="12" x14ac:dyDescent="0.2"/>
    <row r="7368" ht="12" x14ac:dyDescent="0.2"/>
    <row r="7369" ht="12" x14ac:dyDescent="0.2"/>
    <row r="7370" ht="12" x14ac:dyDescent="0.2"/>
    <row r="7371" ht="12" x14ac:dyDescent="0.2"/>
    <row r="7372" ht="12" x14ac:dyDescent="0.2"/>
    <row r="7373" ht="12" x14ac:dyDescent="0.2"/>
    <row r="7374" ht="12" x14ac:dyDescent="0.2"/>
    <row r="7375" ht="12" x14ac:dyDescent="0.2"/>
    <row r="7376" ht="12" x14ac:dyDescent="0.2"/>
    <row r="7377" ht="12" x14ac:dyDescent="0.2"/>
    <row r="7378" ht="12" x14ac:dyDescent="0.2"/>
    <row r="7379" ht="12" x14ac:dyDescent="0.2"/>
    <row r="7380" ht="12" x14ac:dyDescent="0.2"/>
    <row r="7381" ht="12" x14ac:dyDescent="0.2"/>
    <row r="7382" ht="12" x14ac:dyDescent="0.2"/>
    <row r="7383" ht="12" x14ac:dyDescent="0.2"/>
    <row r="7384" ht="12" x14ac:dyDescent="0.2"/>
    <row r="7385" ht="12" x14ac:dyDescent="0.2"/>
    <row r="7386" ht="12" x14ac:dyDescent="0.2"/>
    <row r="7387" ht="12" x14ac:dyDescent="0.2"/>
    <row r="7388" ht="12" x14ac:dyDescent="0.2"/>
    <row r="7389" ht="12" x14ac:dyDescent="0.2"/>
    <row r="7390" ht="12" x14ac:dyDescent="0.2"/>
    <row r="7391" ht="12" x14ac:dyDescent="0.2"/>
    <row r="7392" ht="12" x14ac:dyDescent="0.2"/>
    <row r="7393" ht="12" x14ac:dyDescent="0.2"/>
    <row r="7394" ht="12" x14ac:dyDescent="0.2"/>
    <row r="7395" ht="12" x14ac:dyDescent="0.2"/>
    <row r="7396" ht="12" x14ac:dyDescent="0.2"/>
    <row r="7397" ht="12" x14ac:dyDescent="0.2"/>
    <row r="7398" ht="12" x14ac:dyDescent="0.2"/>
    <row r="7399" ht="12" x14ac:dyDescent="0.2"/>
    <row r="7400" ht="12" x14ac:dyDescent="0.2"/>
    <row r="7401" ht="12" x14ac:dyDescent="0.2"/>
    <row r="7402" ht="12" x14ac:dyDescent="0.2"/>
    <row r="7403" ht="12" x14ac:dyDescent="0.2"/>
    <row r="7404" ht="12" x14ac:dyDescent="0.2"/>
    <row r="7405" ht="12" x14ac:dyDescent="0.2"/>
    <row r="7406" ht="12" x14ac:dyDescent="0.2"/>
    <row r="7407" ht="12" x14ac:dyDescent="0.2"/>
    <row r="7408" ht="12" x14ac:dyDescent="0.2"/>
    <row r="7409" ht="12" x14ac:dyDescent="0.2"/>
    <row r="7410" ht="12" x14ac:dyDescent="0.2"/>
    <row r="7411" ht="12" x14ac:dyDescent="0.2"/>
    <row r="7412" ht="12" x14ac:dyDescent="0.2"/>
    <row r="7413" ht="12" x14ac:dyDescent="0.2"/>
    <row r="7414" ht="12" x14ac:dyDescent="0.2"/>
    <row r="7415" ht="12" x14ac:dyDescent="0.2"/>
    <row r="7416" ht="12" x14ac:dyDescent="0.2"/>
    <row r="7417" ht="12" x14ac:dyDescent="0.2"/>
    <row r="7418" ht="12" x14ac:dyDescent="0.2"/>
    <row r="7419" ht="12" x14ac:dyDescent="0.2"/>
    <row r="7420" ht="12" x14ac:dyDescent="0.2"/>
    <row r="7421" ht="12" x14ac:dyDescent="0.2"/>
    <row r="7422" ht="12" x14ac:dyDescent="0.2"/>
    <row r="7423" ht="12" x14ac:dyDescent="0.2"/>
    <row r="7424" ht="12" x14ac:dyDescent="0.2"/>
    <row r="7425" ht="12" x14ac:dyDescent="0.2"/>
    <row r="7426" ht="12" x14ac:dyDescent="0.2"/>
    <row r="7427" ht="12" x14ac:dyDescent="0.2"/>
    <row r="7428" ht="12" x14ac:dyDescent="0.2"/>
    <row r="7429" ht="12" x14ac:dyDescent="0.2"/>
    <row r="7430" ht="12" x14ac:dyDescent="0.2"/>
    <row r="7431" ht="12" x14ac:dyDescent="0.2"/>
    <row r="7432" ht="12" x14ac:dyDescent="0.2"/>
    <row r="7433" ht="12" x14ac:dyDescent="0.2"/>
    <row r="7434" ht="12" x14ac:dyDescent="0.2"/>
    <row r="7435" ht="12" x14ac:dyDescent="0.2"/>
    <row r="7436" ht="12" x14ac:dyDescent="0.2"/>
    <row r="7437" ht="12" x14ac:dyDescent="0.2"/>
    <row r="7438" ht="12" x14ac:dyDescent="0.2"/>
    <row r="7439" ht="12" x14ac:dyDescent="0.2"/>
    <row r="7440" ht="12" x14ac:dyDescent="0.2"/>
    <row r="7441" ht="12" x14ac:dyDescent="0.2"/>
    <row r="7442" ht="12" x14ac:dyDescent="0.2"/>
    <row r="7443" ht="12" x14ac:dyDescent="0.2"/>
    <row r="7444" ht="12" x14ac:dyDescent="0.2"/>
    <row r="7445" ht="12" x14ac:dyDescent="0.2"/>
    <row r="7446" ht="12" x14ac:dyDescent="0.2"/>
    <row r="7447" ht="12" x14ac:dyDescent="0.2"/>
    <row r="7448" ht="12" x14ac:dyDescent="0.2"/>
    <row r="7449" ht="12" x14ac:dyDescent="0.2"/>
    <row r="7450" ht="12" x14ac:dyDescent="0.2"/>
    <row r="7451" ht="12" x14ac:dyDescent="0.2"/>
    <row r="7452" ht="12" x14ac:dyDescent="0.2"/>
    <row r="7453" ht="12" x14ac:dyDescent="0.2"/>
    <row r="7454" ht="12" x14ac:dyDescent="0.2"/>
    <row r="7455" ht="12" x14ac:dyDescent="0.2"/>
    <row r="7456" ht="12" x14ac:dyDescent="0.2"/>
    <row r="7457" ht="12" x14ac:dyDescent="0.2"/>
    <row r="7458" ht="12" x14ac:dyDescent="0.2"/>
    <row r="7459" ht="12" x14ac:dyDescent="0.2"/>
    <row r="7460" ht="12" x14ac:dyDescent="0.2"/>
    <row r="7461" ht="12" x14ac:dyDescent="0.2"/>
    <row r="7462" ht="12" x14ac:dyDescent="0.2"/>
    <row r="7463" ht="12" x14ac:dyDescent="0.2"/>
    <row r="7464" ht="12" x14ac:dyDescent="0.2"/>
    <row r="7465" ht="12" x14ac:dyDescent="0.2"/>
    <row r="7466" ht="12" x14ac:dyDescent="0.2"/>
    <row r="7467" ht="12" x14ac:dyDescent="0.2"/>
    <row r="7468" ht="12" x14ac:dyDescent="0.2"/>
    <row r="7469" ht="12" x14ac:dyDescent="0.2"/>
    <row r="7470" ht="12" x14ac:dyDescent="0.2"/>
    <row r="7471" ht="12" x14ac:dyDescent="0.2"/>
    <row r="7472" ht="12" x14ac:dyDescent="0.2"/>
    <row r="7473" ht="12" x14ac:dyDescent="0.2"/>
    <row r="7474" ht="12" x14ac:dyDescent="0.2"/>
    <row r="7475" ht="12" x14ac:dyDescent="0.2"/>
    <row r="7476" ht="12" x14ac:dyDescent="0.2"/>
    <row r="7477" ht="12" x14ac:dyDescent="0.2"/>
    <row r="7478" ht="12" x14ac:dyDescent="0.2"/>
    <row r="7479" ht="12" x14ac:dyDescent="0.2"/>
    <row r="7480" ht="12" x14ac:dyDescent="0.2"/>
    <row r="7481" ht="12" x14ac:dyDescent="0.2"/>
    <row r="7482" ht="12" x14ac:dyDescent="0.2"/>
    <row r="7483" ht="12" x14ac:dyDescent="0.2"/>
    <row r="7484" ht="12" x14ac:dyDescent="0.2"/>
    <row r="7485" ht="12" x14ac:dyDescent="0.2"/>
    <row r="7486" ht="12" x14ac:dyDescent="0.2"/>
    <row r="7487" ht="12" x14ac:dyDescent="0.2"/>
    <row r="7488" ht="12" x14ac:dyDescent="0.2"/>
    <row r="7489" ht="12" x14ac:dyDescent="0.2"/>
    <row r="7490" ht="12" x14ac:dyDescent="0.2"/>
    <row r="7491" ht="12" x14ac:dyDescent="0.2"/>
    <row r="7492" ht="12" x14ac:dyDescent="0.2"/>
    <row r="7493" ht="12" x14ac:dyDescent="0.2"/>
    <row r="7494" ht="12" x14ac:dyDescent="0.2"/>
    <row r="7495" ht="12" x14ac:dyDescent="0.2"/>
    <row r="7496" ht="12" x14ac:dyDescent="0.2"/>
    <row r="7497" ht="12" x14ac:dyDescent="0.2"/>
    <row r="7498" ht="12" x14ac:dyDescent="0.2"/>
    <row r="7499" ht="12" x14ac:dyDescent="0.2"/>
    <row r="7500" ht="12" x14ac:dyDescent="0.2"/>
    <row r="7501" ht="12" x14ac:dyDescent="0.2"/>
    <row r="7502" ht="12" x14ac:dyDescent="0.2"/>
    <row r="7503" ht="12" x14ac:dyDescent="0.2"/>
    <row r="7504" ht="12" x14ac:dyDescent="0.2"/>
    <row r="7505" ht="12" x14ac:dyDescent="0.2"/>
    <row r="7506" ht="12" x14ac:dyDescent="0.2"/>
    <row r="7507" ht="12" x14ac:dyDescent="0.2"/>
    <row r="7508" ht="12" x14ac:dyDescent="0.2"/>
    <row r="7509" ht="12" x14ac:dyDescent="0.2"/>
    <row r="7510" ht="12" x14ac:dyDescent="0.2"/>
    <row r="7511" ht="12" x14ac:dyDescent="0.2"/>
    <row r="7512" ht="12" x14ac:dyDescent="0.2"/>
    <row r="7513" ht="12" x14ac:dyDescent="0.2"/>
    <row r="7514" ht="12" x14ac:dyDescent="0.2"/>
    <row r="7515" ht="12" x14ac:dyDescent="0.2"/>
    <row r="7516" ht="12" x14ac:dyDescent="0.2"/>
    <row r="7517" ht="12" x14ac:dyDescent="0.2"/>
    <row r="7518" ht="12" x14ac:dyDescent="0.2"/>
    <row r="7519" ht="12" x14ac:dyDescent="0.2"/>
    <row r="7520" ht="12" x14ac:dyDescent="0.2"/>
    <row r="7521" ht="12" x14ac:dyDescent="0.2"/>
    <row r="7522" ht="12" x14ac:dyDescent="0.2"/>
    <row r="7523" ht="12" x14ac:dyDescent="0.2"/>
    <row r="7524" ht="12" x14ac:dyDescent="0.2"/>
    <row r="7525" ht="12" x14ac:dyDescent="0.2"/>
    <row r="7526" ht="12" x14ac:dyDescent="0.2"/>
    <row r="7527" ht="12" x14ac:dyDescent="0.2"/>
    <row r="7528" ht="12" x14ac:dyDescent="0.2"/>
    <row r="7529" ht="12" x14ac:dyDescent="0.2"/>
    <row r="7530" ht="12" x14ac:dyDescent="0.2"/>
    <row r="7531" ht="12" x14ac:dyDescent="0.2"/>
    <row r="7532" ht="12" x14ac:dyDescent="0.2"/>
    <row r="7533" ht="12" x14ac:dyDescent="0.2"/>
    <row r="7534" ht="12" x14ac:dyDescent="0.2"/>
    <row r="7535" ht="12" x14ac:dyDescent="0.2"/>
    <row r="7536" ht="12" x14ac:dyDescent="0.2"/>
    <row r="7537" ht="12" x14ac:dyDescent="0.2"/>
    <row r="7538" ht="12" x14ac:dyDescent="0.2"/>
    <row r="7539" ht="12" x14ac:dyDescent="0.2"/>
    <row r="7540" ht="12" x14ac:dyDescent="0.2"/>
    <row r="7541" ht="12" x14ac:dyDescent="0.2"/>
    <row r="7542" ht="12" x14ac:dyDescent="0.2"/>
    <row r="7543" ht="12" x14ac:dyDescent="0.2"/>
    <row r="7544" ht="12" x14ac:dyDescent="0.2"/>
    <row r="7545" ht="12" x14ac:dyDescent="0.2"/>
    <row r="7546" ht="12" x14ac:dyDescent="0.2"/>
    <row r="7547" ht="12" x14ac:dyDescent="0.2"/>
    <row r="7548" ht="12" x14ac:dyDescent="0.2"/>
    <row r="7549" ht="12" x14ac:dyDescent="0.2"/>
    <row r="7550" ht="12" x14ac:dyDescent="0.2"/>
    <row r="7551" ht="12" x14ac:dyDescent="0.2"/>
    <row r="7552" ht="12" x14ac:dyDescent="0.2"/>
    <row r="7553" ht="12" x14ac:dyDescent="0.2"/>
    <row r="7554" ht="12" x14ac:dyDescent="0.2"/>
    <row r="7555" ht="12" x14ac:dyDescent="0.2"/>
    <row r="7556" ht="12" x14ac:dyDescent="0.2"/>
    <row r="7557" ht="12" x14ac:dyDescent="0.2"/>
    <row r="7558" ht="12" x14ac:dyDescent="0.2"/>
    <row r="7559" ht="12" x14ac:dyDescent="0.2"/>
    <row r="7560" ht="12" x14ac:dyDescent="0.2"/>
    <row r="7561" ht="12" x14ac:dyDescent="0.2"/>
    <row r="7562" ht="12" x14ac:dyDescent="0.2"/>
    <row r="7563" ht="12" x14ac:dyDescent="0.2"/>
    <row r="7564" ht="12" x14ac:dyDescent="0.2"/>
    <row r="7565" ht="12" x14ac:dyDescent="0.2"/>
    <row r="7566" ht="12" x14ac:dyDescent="0.2"/>
    <row r="7567" ht="12" x14ac:dyDescent="0.2"/>
    <row r="7568" ht="12" x14ac:dyDescent="0.2"/>
    <row r="7569" ht="12" x14ac:dyDescent="0.2"/>
    <row r="7570" ht="12" x14ac:dyDescent="0.2"/>
    <row r="7571" ht="12" x14ac:dyDescent="0.2"/>
    <row r="7572" ht="12" x14ac:dyDescent="0.2"/>
    <row r="7573" ht="12" x14ac:dyDescent="0.2"/>
    <row r="7574" ht="12" x14ac:dyDescent="0.2"/>
    <row r="7575" ht="12" x14ac:dyDescent="0.2"/>
    <row r="7576" ht="12" x14ac:dyDescent="0.2"/>
    <row r="7577" ht="12" x14ac:dyDescent="0.2"/>
    <row r="7578" ht="12" x14ac:dyDescent="0.2"/>
    <row r="7579" ht="12" x14ac:dyDescent="0.2"/>
    <row r="7580" ht="12" x14ac:dyDescent="0.2"/>
    <row r="7581" ht="12" x14ac:dyDescent="0.2"/>
    <row r="7582" ht="12" x14ac:dyDescent="0.2"/>
    <row r="7583" ht="12" x14ac:dyDescent="0.2"/>
    <row r="7584" ht="12" x14ac:dyDescent="0.2"/>
    <row r="7585" ht="12" x14ac:dyDescent="0.2"/>
    <row r="7586" ht="12" x14ac:dyDescent="0.2"/>
    <row r="7587" ht="12" x14ac:dyDescent="0.2"/>
    <row r="7588" ht="12" x14ac:dyDescent="0.2"/>
    <row r="7589" ht="12" x14ac:dyDescent="0.2"/>
    <row r="7590" ht="12" x14ac:dyDescent="0.2"/>
    <row r="7591" ht="12" x14ac:dyDescent="0.2"/>
    <row r="7592" ht="12" x14ac:dyDescent="0.2"/>
    <row r="7593" ht="12" x14ac:dyDescent="0.2"/>
    <row r="7594" ht="12" x14ac:dyDescent="0.2"/>
    <row r="7595" ht="12" x14ac:dyDescent="0.2"/>
    <row r="7596" ht="12" x14ac:dyDescent="0.2"/>
    <row r="7597" ht="12" x14ac:dyDescent="0.2"/>
    <row r="7598" ht="12" x14ac:dyDescent="0.2"/>
    <row r="7599" ht="12" x14ac:dyDescent="0.2"/>
    <row r="7600" ht="12" x14ac:dyDescent="0.2"/>
    <row r="7601" ht="12" x14ac:dyDescent="0.2"/>
    <row r="7602" ht="12" x14ac:dyDescent="0.2"/>
    <row r="7603" ht="12" x14ac:dyDescent="0.2"/>
    <row r="7604" ht="12" x14ac:dyDescent="0.2"/>
    <row r="7605" ht="12" x14ac:dyDescent="0.2"/>
    <row r="7606" ht="12" x14ac:dyDescent="0.2"/>
    <row r="7607" ht="12" x14ac:dyDescent="0.2"/>
    <row r="7608" ht="12" x14ac:dyDescent="0.2"/>
    <row r="7609" ht="12" x14ac:dyDescent="0.2"/>
    <row r="7610" ht="12" x14ac:dyDescent="0.2"/>
    <row r="7611" ht="12" x14ac:dyDescent="0.2"/>
    <row r="7612" ht="12" x14ac:dyDescent="0.2"/>
    <row r="7613" ht="12" x14ac:dyDescent="0.2"/>
    <row r="7614" ht="12" x14ac:dyDescent="0.2"/>
    <row r="7615" ht="12" x14ac:dyDescent="0.2"/>
    <row r="7616" ht="12" x14ac:dyDescent="0.2"/>
    <row r="7617" ht="12" x14ac:dyDescent="0.2"/>
    <row r="7618" ht="12" x14ac:dyDescent="0.2"/>
    <row r="7619" ht="12" x14ac:dyDescent="0.2"/>
    <row r="7620" ht="12" x14ac:dyDescent="0.2"/>
    <row r="7621" ht="12" x14ac:dyDescent="0.2"/>
    <row r="7622" ht="12" x14ac:dyDescent="0.2"/>
    <row r="7623" ht="12" x14ac:dyDescent="0.2"/>
    <row r="7624" ht="12" x14ac:dyDescent="0.2"/>
    <row r="7625" ht="12" x14ac:dyDescent="0.2"/>
    <row r="7626" ht="12" x14ac:dyDescent="0.2"/>
    <row r="7627" ht="12" x14ac:dyDescent="0.2"/>
    <row r="7628" ht="12" x14ac:dyDescent="0.2"/>
    <row r="7629" ht="12" x14ac:dyDescent="0.2"/>
    <row r="7630" ht="12" x14ac:dyDescent="0.2"/>
    <row r="7631" ht="12" x14ac:dyDescent="0.2"/>
    <row r="7632" ht="12" x14ac:dyDescent="0.2"/>
    <row r="7633" ht="12" x14ac:dyDescent="0.2"/>
    <row r="7634" ht="12" x14ac:dyDescent="0.2"/>
    <row r="7635" ht="12" x14ac:dyDescent="0.2"/>
    <row r="7636" ht="12" x14ac:dyDescent="0.2"/>
    <row r="7637" ht="12" x14ac:dyDescent="0.2"/>
    <row r="7638" ht="12" x14ac:dyDescent="0.2"/>
    <row r="7639" ht="12" x14ac:dyDescent="0.2"/>
    <row r="7640" ht="12" x14ac:dyDescent="0.2"/>
    <row r="7641" ht="12" x14ac:dyDescent="0.2"/>
    <row r="7642" ht="12" x14ac:dyDescent="0.2"/>
    <row r="7643" ht="12" x14ac:dyDescent="0.2"/>
    <row r="7644" ht="12" x14ac:dyDescent="0.2"/>
    <row r="7645" ht="12" x14ac:dyDescent="0.2"/>
    <row r="7646" ht="12" x14ac:dyDescent="0.2"/>
    <row r="7647" ht="12" x14ac:dyDescent="0.2"/>
    <row r="7648" ht="12" x14ac:dyDescent="0.2"/>
    <row r="7649" ht="12" x14ac:dyDescent="0.2"/>
    <row r="7650" ht="12" x14ac:dyDescent="0.2"/>
    <row r="7651" ht="12" x14ac:dyDescent="0.2"/>
    <row r="7652" ht="12" x14ac:dyDescent="0.2"/>
    <row r="7653" ht="12" x14ac:dyDescent="0.2"/>
    <row r="7654" ht="12" x14ac:dyDescent="0.2"/>
    <row r="7655" ht="12" x14ac:dyDescent="0.2"/>
    <row r="7656" ht="12" x14ac:dyDescent="0.2"/>
    <row r="7657" ht="12" x14ac:dyDescent="0.2"/>
    <row r="7658" ht="12" x14ac:dyDescent="0.2"/>
    <row r="7659" ht="12" x14ac:dyDescent="0.2"/>
    <row r="7660" ht="12" x14ac:dyDescent="0.2"/>
    <row r="7661" ht="12" x14ac:dyDescent="0.2"/>
    <row r="7662" ht="12" x14ac:dyDescent="0.2"/>
    <row r="7663" ht="12" x14ac:dyDescent="0.2"/>
    <row r="7664" ht="12" x14ac:dyDescent="0.2"/>
    <row r="7665" ht="12" x14ac:dyDescent="0.2"/>
    <row r="7666" ht="12" x14ac:dyDescent="0.2"/>
    <row r="7667" ht="12" x14ac:dyDescent="0.2"/>
    <row r="7668" ht="12" x14ac:dyDescent="0.2"/>
    <row r="7669" ht="12" x14ac:dyDescent="0.2"/>
    <row r="7670" ht="12" x14ac:dyDescent="0.2"/>
    <row r="7671" ht="12" x14ac:dyDescent="0.2"/>
    <row r="7672" ht="12" x14ac:dyDescent="0.2"/>
    <row r="7673" ht="12" x14ac:dyDescent="0.2"/>
    <row r="7674" ht="12" x14ac:dyDescent="0.2"/>
    <row r="7675" ht="12" x14ac:dyDescent="0.2"/>
    <row r="7676" ht="12" x14ac:dyDescent="0.2"/>
    <row r="7677" ht="12" x14ac:dyDescent="0.2"/>
    <row r="7678" ht="12" x14ac:dyDescent="0.2"/>
    <row r="7679" ht="12" x14ac:dyDescent="0.2"/>
    <row r="7680" ht="12" x14ac:dyDescent="0.2"/>
    <row r="7681" ht="12" x14ac:dyDescent="0.2"/>
    <row r="7682" ht="12" x14ac:dyDescent="0.2"/>
    <row r="7683" ht="12" x14ac:dyDescent="0.2"/>
    <row r="7684" ht="12" x14ac:dyDescent="0.2"/>
    <row r="7685" ht="12" x14ac:dyDescent="0.2"/>
    <row r="7686" ht="12" x14ac:dyDescent="0.2"/>
    <row r="7687" ht="12" x14ac:dyDescent="0.2"/>
    <row r="7688" ht="12" x14ac:dyDescent="0.2"/>
    <row r="7689" ht="12" x14ac:dyDescent="0.2"/>
    <row r="7690" ht="12" x14ac:dyDescent="0.2"/>
    <row r="7691" ht="12" x14ac:dyDescent="0.2"/>
    <row r="7692" ht="12" x14ac:dyDescent="0.2"/>
    <row r="7693" ht="12" x14ac:dyDescent="0.2"/>
    <row r="7694" ht="12" x14ac:dyDescent="0.2"/>
    <row r="7695" ht="12" x14ac:dyDescent="0.2"/>
    <row r="7696" ht="12" x14ac:dyDescent="0.2"/>
    <row r="7697" ht="12" x14ac:dyDescent="0.2"/>
    <row r="7698" ht="12" x14ac:dyDescent="0.2"/>
    <row r="7699" ht="12" x14ac:dyDescent="0.2"/>
    <row r="7700" ht="12" x14ac:dyDescent="0.2"/>
    <row r="7701" ht="12" x14ac:dyDescent="0.2"/>
    <row r="7702" ht="12" x14ac:dyDescent="0.2"/>
    <row r="7703" ht="12" x14ac:dyDescent="0.2"/>
    <row r="7704" ht="12" x14ac:dyDescent="0.2"/>
    <row r="7705" ht="12" x14ac:dyDescent="0.2"/>
    <row r="7706" ht="12" x14ac:dyDescent="0.2"/>
    <row r="7707" ht="12" x14ac:dyDescent="0.2"/>
    <row r="7708" ht="12" x14ac:dyDescent="0.2"/>
    <row r="7709" ht="12" x14ac:dyDescent="0.2"/>
    <row r="7710" ht="12" x14ac:dyDescent="0.2"/>
    <row r="7711" ht="12" x14ac:dyDescent="0.2"/>
    <row r="7712" ht="12" x14ac:dyDescent="0.2"/>
    <row r="7713" ht="12" x14ac:dyDescent="0.2"/>
    <row r="7714" ht="12" x14ac:dyDescent="0.2"/>
    <row r="7715" ht="12" x14ac:dyDescent="0.2"/>
    <row r="7716" ht="12" x14ac:dyDescent="0.2"/>
    <row r="7717" ht="12" x14ac:dyDescent="0.2"/>
    <row r="7718" ht="12" x14ac:dyDescent="0.2"/>
    <row r="7719" ht="12" x14ac:dyDescent="0.2"/>
    <row r="7720" ht="12" x14ac:dyDescent="0.2"/>
    <row r="7721" ht="12" x14ac:dyDescent="0.2"/>
    <row r="7722" ht="12" x14ac:dyDescent="0.2"/>
    <row r="7723" ht="12" x14ac:dyDescent="0.2"/>
    <row r="7724" ht="12" x14ac:dyDescent="0.2"/>
    <row r="7725" ht="12" x14ac:dyDescent="0.2"/>
    <row r="7726" ht="12" x14ac:dyDescent="0.2"/>
    <row r="7727" ht="12" x14ac:dyDescent="0.2"/>
    <row r="7728" ht="12" x14ac:dyDescent="0.2"/>
    <row r="7729" ht="12" x14ac:dyDescent="0.2"/>
    <row r="7730" ht="12" x14ac:dyDescent="0.2"/>
    <row r="7731" ht="12" x14ac:dyDescent="0.2"/>
    <row r="7732" ht="12" x14ac:dyDescent="0.2"/>
    <row r="7733" ht="12" x14ac:dyDescent="0.2"/>
    <row r="7734" ht="12" x14ac:dyDescent="0.2"/>
    <row r="7735" ht="12" x14ac:dyDescent="0.2"/>
    <row r="7736" ht="12" x14ac:dyDescent="0.2"/>
    <row r="7737" ht="12" x14ac:dyDescent="0.2"/>
    <row r="7738" ht="12" x14ac:dyDescent="0.2"/>
    <row r="7739" ht="12" x14ac:dyDescent="0.2"/>
    <row r="7740" ht="12" x14ac:dyDescent="0.2"/>
    <row r="7741" ht="12" x14ac:dyDescent="0.2"/>
    <row r="7742" ht="12" x14ac:dyDescent="0.2"/>
    <row r="7743" ht="12" x14ac:dyDescent="0.2"/>
    <row r="7744" ht="12" x14ac:dyDescent="0.2"/>
    <row r="7745" ht="12" x14ac:dyDescent="0.2"/>
    <row r="7746" ht="12" x14ac:dyDescent="0.2"/>
    <row r="7747" ht="12" x14ac:dyDescent="0.2"/>
    <row r="7748" ht="12" x14ac:dyDescent="0.2"/>
    <row r="7749" ht="12" x14ac:dyDescent="0.2"/>
    <row r="7750" ht="12" x14ac:dyDescent="0.2"/>
    <row r="7751" ht="12" x14ac:dyDescent="0.2"/>
    <row r="7752" ht="12" x14ac:dyDescent="0.2"/>
    <row r="7753" ht="12" x14ac:dyDescent="0.2"/>
    <row r="7754" ht="12" x14ac:dyDescent="0.2"/>
    <row r="7755" ht="12" x14ac:dyDescent="0.2"/>
    <row r="7756" ht="12" x14ac:dyDescent="0.2"/>
    <row r="7757" ht="12" x14ac:dyDescent="0.2"/>
    <row r="7758" ht="12" x14ac:dyDescent="0.2"/>
    <row r="7759" ht="12" x14ac:dyDescent="0.2"/>
    <row r="7760" ht="12" x14ac:dyDescent="0.2"/>
    <row r="7761" ht="12" x14ac:dyDescent="0.2"/>
    <row r="7762" ht="12" x14ac:dyDescent="0.2"/>
    <row r="7763" ht="12" x14ac:dyDescent="0.2"/>
    <row r="7764" ht="12" x14ac:dyDescent="0.2"/>
    <row r="7765" ht="12" x14ac:dyDescent="0.2"/>
    <row r="7766" ht="12" x14ac:dyDescent="0.2"/>
    <row r="7767" ht="12" x14ac:dyDescent="0.2"/>
    <row r="7768" ht="12" x14ac:dyDescent="0.2"/>
    <row r="7769" ht="12" x14ac:dyDescent="0.2"/>
    <row r="7770" ht="12" x14ac:dyDescent="0.2"/>
    <row r="7771" ht="12" x14ac:dyDescent="0.2"/>
    <row r="7772" ht="12" x14ac:dyDescent="0.2"/>
    <row r="7773" ht="12" x14ac:dyDescent="0.2"/>
    <row r="7774" ht="12" x14ac:dyDescent="0.2"/>
    <row r="7775" ht="12" x14ac:dyDescent="0.2"/>
    <row r="7776" ht="12" x14ac:dyDescent="0.2"/>
    <row r="7777" ht="12" x14ac:dyDescent="0.2"/>
    <row r="7778" ht="12" x14ac:dyDescent="0.2"/>
    <row r="7779" ht="12" x14ac:dyDescent="0.2"/>
    <row r="7780" ht="12" x14ac:dyDescent="0.2"/>
    <row r="7781" ht="12" x14ac:dyDescent="0.2"/>
    <row r="7782" ht="12" x14ac:dyDescent="0.2"/>
    <row r="7783" ht="12" x14ac:dyDescent="0.2"/>
    <row r="7784" ht="12" x14ac:dyDescent="0.2"/>
    <row r="7785" ht="12" x14ac:dyDescent="0.2"/>
    <row r="7786" ht="12" x14ac:dyDescent="0.2"/>
    <row r="7787" ht="12" x14ac:dyDescent="0.2"/>
    <row r="7788" ht="12" x14ac:dyDescent="0.2"/>
    <row r="7789" ht="12" x14ac:dyDescent="0.2"/>
    <row r="7790" ht="12" x14ac:dyDescent="0.2"/>
    <row r="7791" ht="12" x14ac:dyDescent="0.2"/>
    <row r="7792" ht="12" x14ac:dyDescent="0.2"/>
    <row r="7793" ht="12" x14ac:dyDescent="0.2"/>
    <row r="7794" ht="12" x14ac:dyDescent="0.2"/>
    <row r="7795" ht="12" x14ac:dyDescent="0.2"/>
    <row r="7796" ht="12" x14ac:dyDescent="0.2"/>
    <row r="7797" ht="12" x14ac:dyDescent="0.2"/>
    <row r="7798" ht="12" x14ac:dyDescent="0.2"/>
    <row r="7799" ht="12" x14ac:dyDescent="0.2"/>
    <row r="7800" ht="12" x14ac:dyDescent="0.2"/>
    <row r="7801" ht="12" x14ac:dyDescent="0.2"/>
    <row r="7802" ht="12" x14ac:dyDescent="0.2"/>
    <row r="7803" ht="12" x14ac:dyDescent="0.2"/>
    <row r="7804" ht="12" x14ac:dyDescent="0.2"/>
    <row r="7805" ht="12" x14ac:dyDescent="0.2"/>
    <row r="7806" ht="12" x14ac:dyDescent="0.2"/>
    <row r="7807" ht="12" x14ac:dyDescent="0.2"/>
    <row r="7808" ht="12" x14ac:dyDescent="0.2"/>
    <row r="7809" ht="12" x14ac:dyDescent="0.2"/>
    <row r="7810" ht="12" x14ac:dyDescent="0.2"/>
    <row r="7811" ht="12" x14ac:dyDescent="0.2"/>
    <row r="7812" ht="12" x14ac:dyDescent="0.2"/>
    <row r="7813" ht="12" x14ac:dyDescent="0.2"/>
    <row r="7814" ht="12" x14ac:dyDescent="0.2"/>
    <row r="7815" ht="12" x14ac:dyDescent="0.2"/>
    <row r="7816" ht="12" x14ac:dyDescent="0.2"/>
    <row r="7817" ht="12" x14ac:dyDescent="0.2"/>
    <row r="7818" ht="12" x14ac:dyDescent="0.2"/>
    <row r="7819" ht="12" x14ac:dyDescent="0.2"/>
    <row r="7820" ht="12" x14ac:dyDescent="0.2"/>
    <row r="7821" ht="12" x14ac:dyDescent="0.2"/>
    <row r="7822" ht="12" x14ac:dyDescent="0.2"/>
    <row r="7823" ht="12" x14ac:dyDescent="0.2"/>
    <row r="7824" ht="12" x14ac:dyDescent="0.2"/>
    <row r="7825" ht="12" x14ac:dyDescent="0.2"/>
    <row r="7826" ht="12" x14ac:dyDescent="0.2"/>
    <row r="7827" ht="12" x14ac:dyDescent="0.2"/>
    <row r="7828" ht="12" x14ac:dyDescent="0.2"/>
    <row r="7829" ht="12" x14ac:dyDescent="0.2"/>
    <row r="7830" ht="12" x14ac:dyDescent="0.2"/>
    <row r="7831" ht="12" x14ac:dyDescent="0.2"/>
    <row r="7832" ht="12" x14ac:dyDescent="0.2"/>
    <row r="7833" ht="12" x14ac:dyDescent="0.2"/>
    <row r="7834" ht="12" x14ac:dyDescent="0.2"/>
    <row r="7835" ht="12" x14ac:dyDescent="0.2"/>
    <row r="7836" ht="12" x14ac:dyDescent="0.2"/>
    <row r="7837" ht="12" x14ac:dyDescent="0.2"/>
    <row r="7838" ht="12" x14ac:dyDescent="0.2"/>
    <row r="7839" ht="12" x14ac:dyDescent="0.2"/>
    <row r="7840" ht="12" x14ac:dyDescent="0.2"/>
    <row r="7841" ht="12" x14ac:dyDescent="0.2"/>
    <row r="7842" ht="12" x14ac:dyDescent="0.2"/>
    <row r="7843" ht="12" x14ac:dyDescent="0.2"/>
    <row r="7844" ht="12" x14ac:dyDescent="0.2"/>
    <row r="7845" ht="12" x14ac:dyDescent="0.2"/>
    <row r="7846" ht="12" x14ac:dyDescent="0.2"/>
    <row r="7847" ht="12" x14ac:dyDescent="0.2"/>
    <row r="7848" ht="12" x14ac:dyDescent="0.2"/>
    <row r="7849" ht="12" x14ac:dyDescent="0.2"/>
    <row r="7850" ht="12" x14ac:dyDescent="0.2"/>
    <row r="7851" ht="12" x14ac:dyDescent="0.2"/>
    <row r="7852" ht="12" x14ac:dyDescent="0.2"/>
    <row r="7853" ht="12" x14ac:dyDescent="0.2"/>
    <row r="7854" ht="12" x14ac:dyDescent="0.2"/>
    <row r="7855" ht="12" x14ac:dyDescent="0.2"/>
    <row r="7856" ht="12" x14ac:dyDescent="0.2"/>
    <row r="7857" ht="12" x14ac:dyDescent="0.2"/>
    <row r="7858" ht="12" x14ac:dyDescent="0.2"/>
    <row r="7859" ht="12" x14ac:dyDescent="0.2"/>
    <row r="7860" ht="12" x14ac:dyDescent="0.2"/>
    <row r="7861" ht="12" x14ac:dyDescent="0.2"/>
    <row r="7862" ht="12" x14ac:dyDescent="0.2"/>
    <row r="7863" ht="12" x14ac:dyDescent="0.2"/>
    <row r="7864" ht="12" x14ac:dyDescent="0.2"/>
    <row r="7865" ht="12" x14ac:dyDescent="0.2"/>
    <row r="7866" ht="12" x14ac:dyDescent="0.2"/>
    <row r="7867" ht="12" x14ac:dyDescent="0.2"/>
    <row r="7868" ht="12" x14ac:dyDescent="0.2"/>
    <row r="7869" ht="12" x14ac:dyDescent="0.2"/>
    <row r="7870" ht="12" x14ac:dyDescent="0.2"/>
    <row r="7871" ht="12" x14ac:dyDescent="0.2"/>
    <row r="7872" ht="12" x14ac:dyDescent="0.2"/>
    <row r="7873" ht="12" x14ac:dyDescent="0.2"/>
    <row r="7874" ht="12" x14ac:dyDescent="0.2"/>
    <row r="7875" ht="12" x14ac:dyDescent="0.2"/>
    <row r="7876" ht="12" x14ac:dyDescent="0.2"/>
    <row r="7877" ht="12" x14ac:dyDescent="0.2"/>
    <row r="7878" ht="12" x14ac:dyDescent="0.2"/>
    <row r="7879" ht="12" x14ac:dyDescent="0.2"/>
    <row r="7880" ht="12" x14ac:dyDescent="0.2"/>
    <row r="7881" ht="12" x14ac:dyDescent="0.2"/>
    <row r="7882" ht="12" x14ac:dyDescent="0.2"/>
    <row r="7883" ht="12" x14ac:dyDescent="0.2"/>
    <row r="7884" ht="12" x14ac:dyDescent="0.2"/>
    <row r="7885" ht="12" x14ac:dyDescent="0.2"/>
    <row r="7886" ht="12" x14ac:dyDescent="0.2"/>
    <row r="7887" ht="12" x14ac:dyDescent="0.2"/>
    <row r="7888" ht="12" x14ac:dyDescent="0.2"/>
    <row r="7889" ht="12" x14ac:dyDescent="0.2"/>
    <row r="7890" ht="12" x14ac:dyDescent="0.2"/>
    <row r="7891" ht="12" x14ac:dyDescent="0.2"/>
    <row r="7892" ht="12" x14ac:dyDescent="0.2"/>
    <row r="7893" ht="12" x14ac:dyDescent="0.2"/>
    <row r="7894" ht="12" x14ac:dyDescent="0.2"/>
    <row r="7895" ht="12" x14ac:dyDescent="0.2"/>
    <row r="7896" ht="12" x14ac:dyDescent="0.2"/>
    <row r="7897" ht="12" x14ac:dyDescent="0.2"/>
    <row r="7898" ht="12" x14ac:dyDescent="0.2"/>
    <row r="7899" ht="12" x14ac:dyDescent="0.2"/>
    <row r="7900" ht="12" x14ac:dyDescent="0.2"/>
    <row r="7901" ht="12" x14ac:dyDescent="0.2"/>
    <row r="7902" ht="12" x14ac:dyDescent="0.2"/>
    <row r="7903" ht="12" x14ac:dyDescent="0.2"/>
    <row r="7904" ht="12" x14ac:dyDescent="0.2"/>
    <row r="7905" ht="12" x14ac:dyDescent="0.2"/>
    <row r="7906" ht="12" x14ac:dyDescent="0.2"/>
    <row r="7907" ht="12" x14ac:dyDescent="0.2"/>
    <row r="7908" ht="12" x14ac:dyDescent="0.2"/>
    <row r="7909" ht="12" x14ac:dyDescent="0.2"/>
    <row r="7910" ht="12" x14ac:dyDescent="0.2"/>
    <row r="7911" ht="12" x14ac:dyDescent="0.2"/>
    <row r="7912" ht="12" x14ac:dyDescent="0.2"/>
    <row r="7913" ht="12" x14ac:dyDescent="0.2"/>
    <row r="7914" ht="12" x14ac:dyDescent="0.2"/>
    <row r="7915" ht="12" x14ac:dyDescent="0.2"/>
    <row r="7916" ht="12" x14ac:dyDescent="0.2"/>
    <row r="7917" ht="12" x14ac:dyDescent="0.2"/>
    <row r="7918" ht="12" x14ac:dyDescent="0.2"/>
    <row r="7919" ht="12" x14ac:dyDescent="0.2"/>
    <row r="7920" ht="12" x14ac:dyDescent="0.2"/>
    <row r="7921" ht="12" x14ac:dyDescent="0.2"/>
    <row r="7922" ht="12" x14ac:dyDescent="0.2"/>
    <row r="7923" ht="12" x14ac:dyDescent="0.2"/>
    <row r="7924" ht="12" x14ac:dyDescent="0.2"/>
    <row r="7925" ht="12" x14ac:dyDescent="0.2"/>
    <row r="7926" ht="12" x14ac:dyDescent="0.2"/>
    <row r="7927" ht="12" x14ac:dyDescent="0.2"/>
    <row r="7928" ht="12" x14ac:dyDescent="0.2"/>
    <row r="7929" ht="12" x14ac:dyDescent="0.2"/>
    <row r="7930" ht="12" x14ac:dyDescent="0.2"/>
    <row r="7931" ht="12" x14ac:dyDescent="0.2"/>
    <row r="7932" ht="12" x14ac:dyDescent="0.2"/>
    <row r="7933" ht="12" x14ac:dyDescent="0.2"/>
    <row r="7934" ht="12" x14ac:dyDescent="0.2"/>
    <row r="7935" ht="12" x14ac:dyDescent="0.2"/>
    <row r="7936" ht="12" x14ac:dyDescent="0.2"/>
    <row r="7937" ht="12" x14ac:dyDescent="0.2"/>
    <row r="7938" ht="12" x14ac:dyDescent="0.2"/>
    <row r="7939" ht="12" x14ac:dyDescent="0.2"/>
    <row r="7940" ht="12" x14ac:dyDescent="0.2"/>
    <row r="7941" ht="12" x14ac:dyDescent="0.2"/>
    <row r="7942" ht="12" x14ac:dyDescent="0.2"/>
    <row r="7943" ht="12" x14ac:dyDescent="0.2"/>
    <row r="7944" ht="12" x14ac:dyDescent="0.2"/>
    <row r="7945" ht="12" x14ac:dyDescent="0.2"/>
    <row r="7946" ht="12" x14ac:dyDescent="0.2"/>
    <row r="7947" ht="12" x14ac:dyDescent="0.2"/>
    <row r="7948" ht="12" x14ac:dyDescent="0.2"/>
    <row r="7949" ht="12" x14ac:dyDescent="0.2"/>
    <row r="7950" ht="12" x14ac:dyDescent="0.2"/>
    <row r="7951" ht="12" x14ac:dyDescent="0.2"/>
    <row r="7952" ht="12" x14ac:dyDescent="0.2"/>
    <row r="7953" ht="12" x14ac:dyDescent="0.2"/>
    <row r="7954" ht="12" x14ac:dyDescent="0.2"/>
    <row r="7955" ht="12" x14ac:dyDescent="0.2"/>
    <row r="7956" ht="12" x14ac:dyDescent="0.2"/>
    <row r="7957" ht="12" x14ac:dyDescent="0.2"/>
    <row r="7958" ht="12" x14ac:dyDescent="0.2"/>
    <row r="7959" ht="12" x14ac:dyDescent="0.2"/>
    <row r="7960" ht="12" x14ac:dyDescent="0.2"/>
    <row r="7961" ht="12" x14ac:dyDescent="0.2"/>
    <row r="7962" ht="12" x14ac:dyDescent="0.2"/>
    <row r="7963" ht="12" x14ac:dyDescent="0.2"/>
    <row r="7964" ht="12" x14ac:dyDescent="0.2"/>
    <row r="7965" ht="12" x14ac:dyDescent="0.2"/>
    <row r="7966" ht="12" x14ac:dyDescent="0.2"/>
    <row r="7967" ht="12" x14ac:dyDescent="0.2"/>
    <row r="7968" ht="12" x14ac:dyDescent="0.2"/>
    <row r="7969" ht="12" x14ac:dyDescent="0.2"/>
    <row r="7970" ht="12" x14ac:dyDescent="0.2"/>
    <row r="7971" ht="12" x14ac:dyDescent="0.2"/>
    <row r="7972" ht="12" x14ac:dyDescent="0.2"/>
    <row r="7973" ht="12" x14ac:dyDescent="0.2"/>
    <row r="7974" ht="12" x14ac:dyDescent="0.2"/>
    <row r="7975" ht="12" x14ac:dyDescent="0.2"/>
    <row r="7976" ht="12" x14ac:dyDescent="0.2"/>
    <row r="7977" ht="12" x14ac:dyDescent="0.2"/>
    <row r="7978" ht="12" x14ac:dyDescent="0.2"/>
    <row r="7979" ht="12" x14ac:dyDescent="0.2"/>
    <row r="7980" ht="12" x14ac:dyDescent="0.2"/>
    <row r="7981" ht="12" x14ac:dyDescent="0.2"/>
    <row r="7982" ht="12" x14ac:dyDescent="0.2"/>
    <row r="7983" ht="12" x14ac:dyDescent="0.2"/>
    <row r="7984" ht="12" x14ac:dyDescent="0.2"/>
    <row r="7985" ht="12" x14ac:dyDescent="0.2"/>
    <row r="7986" ht="12" x14ac:dyDescent="0.2"/>
    <row r="7987" ht="12" x14ac:dyDescent="0.2"/>
    <row r="7988" ht="12" x14ac:dyDescent="0.2"/>
    <row r="7989" ht="12" x14ac:dyDescent="0.2"/>
    <row r="7990" ht="12" x14ac:dyDescent="0.2"/>
    <row r="7991" ht="12" x14ac:dyDescent="0.2"/>
    <row r="7992" ht="12" x14ac:dyDescent="0.2"/>
    <row r="7993" ht="12" x14ac:dyDescent="0.2"/>
    <row r="7994" ht="12" x14ac:dyDescent="0.2"/>
    <row r="7995" ht="12" x14ac:dyDescent="0.2"/>
    <row r="7996" ht="12" x14ac:dyDescent="0.2"/>
    <row r="7997" ht="12" x14ac:dyDescent="0.2"/>
    <row r="7998" ht="12" x14ac:dyDescent="0.2"/>
    <row r="7999" ht="12" x14ac:dyDescent="0.2"/>
    <row r="8000" ht="12" x14ac:dyDescent="0.2"/>
    <row r="8001" ht="12" x14ac:dyDescent="0.2"/>
    <row r="8002" ht="12" x14ac:dyDescent="0.2"/>
    <row r="8003" ht="12" x14ac:dyDescent="0.2"/>
    <row r="8004" ht="12" x14ac:dyDescent="0.2"/>
    <row r="8005" ht="12" x14ac:dyDescent="0.2"/>
    <row r="8006" ht="12" x14ac:dyDescent="0.2"/>
    <row r="8007" ht="12" x14ac:dyDescent="0.2"/>
    <row r="8008" ht="12" x14ac:dyDescent="0.2"/>
    <row r="8009" ht="12" x14ac:dyDescent="0.2"/>
    <row r="8010" ht="12" x14ac:dyDescent="0.2"/>
    <row r="8011" ht="12" x14ac:dyDescent="0.2"/>
    <row r="8012" ht="12" x14ac:dyDescent="0.2"/>
    <row r="8013" ht="12" x14ac:dyDescent="0.2"/>
    <row r="8014" ht="12" x14ac:dyDescent="0.2"/>
    <row r="8015" ht="12" x14ac:dyDescent="0.2"/>
    <row r="8016" ht="12" x14ac:dyDescent="0.2"/>
    <row r="8017" ht="12" x14ac:dyDescent="0.2"/>
    <row r="8018" ht="12" x14ac:dyDescent="0.2"/>
    <row r="8019" ht="12" x14ac:dyDescent="0.2"/>
    <row r="8020" ht="12" x14ac:dyDescent="0.2"/>
    <row r="8021" ht="12" x14ac:dyDescent="0.2"/>
    <row r="8022" ht="12" x14ac:dyDescent="0.2"/>
    <row r="8023" ht="12" x14ac:dyDescent="0.2"/>
    <row r="8024" ht="12" x14ac:dyDescent="0.2"/>
    <row r="8025" ht="12" x14ac:dyDescent="0.2"/>
    <row r="8026" ht="12" x14ac:dyDescent="0.2"/>
    <row r="8027" ht="12" x14ac:dyDescent="0.2"/>
    <row r="8028" ht="12" x14ac:dyDescent="0.2"/>
    <row r="8029" ht="12" x14ac:dyDescent="0.2"/>
    <row r="8030" ht="12" x14ac:dyDescent="0.2"/>
    <row r="8031" ht="12" x14ac:dyDescent="0.2"/>
    <row r="8032" ht="12" x14ac:dyDescent="0.2"/>
    <row r="8033" ht="12" x14ac:dyDescent="0.2"/>
    <row r="8034" ht="12" x14ac:dyDescent="0.2"/>
    <row r="8035" ht="12" x14ac:dyDescent="0.2"/>
    <row r="8036" ht="12" x14ac:dyDescent="0.2"/>
    <row r="8037" ht="12" x14ac:dyDescent="0.2"/>
    <row r="8038" ht="12" x14ac:dyDescent="0.2"/>
    <row r="8039" ht="12" x14ac:dyDescent="0.2"/>
    <row r="8040" ht="12" x14ac:dyDescent="0.2"/>
    <row r="8041" ht="12" x14ac:dyDescent="0.2"/>
    <row r="8042" ht="12" x14ac:dyDescent="0.2"/>
    <row r="8043" ht="12" x14ac:dyDescent="0.2"/>
    <row r="8044" ht="12" x14ac:dyDescent="0.2"/>
    <row r="8045" ht="12" x14ac:dyDescent="0.2"/>
    <row r="8046" ht="12" x14ac:dyDescent="0.2"/>
    <row r="8047" ht="12" x14ac:dyDescent="0.2"/>
    <row r="8048" ht="12" x14ac:dyDescent="0.2"/>
    <row r="8049" ht="12" x14ac:dyDescent="0.2"/>
    <row r="8050" ht="12" x14ac:dyDescent="0.2"/>
    <row r="8051" ht="12" x14ac:dyDescent="0.2"/>
    <row r="8052" ht="12" x14ac:dyDescent="0.2"/>
    <row r="8053" ht="12" x14ac:dyDescent="0.2"/>
    <row r="8054" ht="12" x14ac:dyDescent="0.2"/>
    <row r="8055" ht="12" x14ac:dyDescent="0.2"/>
    <row r="8056" ht="12" x14ac:dyDescent="0.2"/>
    <row r="8057" ht="12" x14ac:dyDescent="0.2"/>
    <row r="8058" ht="12" x14ac:dyDescent="0.2"/>
    <row r="8059" ht="12" x14ac:dyDescent="0.2"/>
    <row r="8060" ht="12" x14ac:dyDescent="0.2"/>
    <row r="8061" ht="12" x14ac:dyDescent="0.2"/>
    <row r="8062" ht="12" x14ac:dyDescent="0.2"/>
    <row r="8063" ht="12" x14ac:dyDescent="0.2"/>
    <row r="8064" ht="12" x14ac:dyDescent="0.2"/>
    <row r="8065" ht="12" x14ac:dyDescent="0.2"/>
    <row r="8066" ht="12" x14ac:dyDescent="0.2"/>
    <row r="8067" ht="12" x14ac:dyDescent="0.2"/>
    <row r="8068" ht="12" x14ac:dyDescent="0.2"/>
    <row r="8069" ht="12" x14ac:dyDescent="0.2"/>
    <row r="8070" ht="12" x14ac:dyDescent="0.2"/>
    <row r="8071" ht="12" x14ac:dyDescent="0.2"/>
    <row r="8072" ht="12" x14ac:dyDescent="0.2"/>
    <row r="8073" ht="12" x14ac:dyDescent="0.2"/>
    <row r="8074" ht="12" x14ac:dyDescent="0.2"/>
    <row r="8075" ht="12" x14ac:dyDescent="0.2"/>
    <row r="8076" ht="12" x14ac:dyDescent="0.2"/>
    <row r="8077" ht="12" x14ac:dyDescent="0.2"/>
    <row r="8078" ht="12" x14ac:dyDescent="0.2"/>
    <row r="8079" ht="12" x14ac:dyDescent="0.2"/>
    <row r="8080" ht="12" x14ac:dyDescent="0.2"/>
    <row r="8081" ht="12" x14ac:dyDescent="0.2"/>
    <row r="8082" ht="12" x14ac:dyDescent="0.2"/>
    <row r="8083" ht="12" x14ac:dyDescent="0.2"/>
    <row r="8084" ht="12" x14ac:dyDescent="0.2"/>
    <row r="8085" ht="12" x14ac:dyDescent="0.2"/>
    <row r="8086" ht="12" x14ac:dyDescent="0.2"/>
    <row r="8087" ht="12" x14ac:dyDescent="0.2"/>
    <row r="8088" ht="12" x14ac:dyDescent="0.2"/>
    <row r="8089" ht="12" x14ac:dyDescent="0.2"/>
    <row r="8090" ht="12" x14ac:dyDescent="0.2"/>
    <row r="8091" ht="12" x14ac:dyDescent="0.2"/>
    <row r="8092" ht="12" x14ac:dyDescent="0.2"/>
    <row r="8093" ht="12" x14ac:dyDescent="0.2"/>
    <row r="8094" ht="12" x14ac:dyDescent="0.2"/>
    <row r="8095" ht="12" x14ac:dyDescent="0.2"/>
    <row r="8096" ht="12" x14ac:dyDescent="0.2"/>
    <row r="8097" ht="12" x14ac:dyDescent="0.2"/>
    <row r="8098" ht="12" x14ac:dyDescent="0.2"/>
    <row r="8099" ht="12" x14ac:dyDescent="0.2"/>
    <row r="8100" ht="12" x14ac:dyDescent="0.2"/>
    <row r="8101" ht="12" x14ac:dyDescent="0.2"/>
    <row r="8102" ht="12" x14ac:dyDescent="0.2"/>
    <row r="8103" ht="12" x14ac:dyDescent="0.2"/>
    <row r="8104" ht="12" x14ac:dyDescent="0.2"/>
    <row r="8105" ht="12" x14ac:dyDescent="0.2"/>
    <row r="8106" ht="12" x14ac:dyDescent="0.2"/>
    <row r="8107" ht="12" x14ac:dyDescent="0.2"/>
    <row r="8108" ht="12" x14ac:dyDescent="0.2"/>
    <row r="8109" ht="12" x14ac:dyDescent="0.2"/>
    <row r="8110" ht="12" x14ac:dyDescent="0.2"/>
    <row r="8111" ht="12" x14ac:dyDescent="0.2"/>
    <row r="8112" ht="12" x14ac:dyDescent="0.2"/>
    <row r="8113" ht="12" x14ac:dyDescent="0.2"/>
    <row r="8114" ht="12" x14ac:dyDescent="0.2"/>
    <row r="8115" ht="12" x14ac:dyDescent="0.2"/>
    <row r="8116" ht="12" x14ac:dyDescent="0.2"/>
    <row r="8117" ht="12" x14ac:dyDescent="0.2"/>
    <row r="8118" ht="12" x14ac:dyDescent="0.2"/>
    <row r="8119" ht="12" x14ac:dyDescent="0.2"/>
    <row r="8120" ht="12" x14ac:dyDescent="0.2"/>
    <row r="8121" ht="12" x14ac:dyDescent="0.2"/>
    <row r="8122" ht="12" x14ac:dyDescent="0.2"/>
    <row r="8123" ht="12" x14ac:dyDescent="0.2"/>
    <row r="8124" ht="12" x14ac:dyDescent="0.2"/>
    <row r="8125" ht="12" x14ac:dyDescent="0.2"/>
    <row r="8126" ht="12" x14ac:dyDescent="0.2"/>
    <row r="8127" ht="12" x14ac:dyDescent="0.2"/>
    <row r="8128" ht="12" x14ac:dyDescent="0.2"/>
    <row r="8129" ht="12" x14ac:dyDescent="0.2"/>
    <row r="8130" ht="12" x14ac:dyDescent="0.2"/>
    <row r="8131" ht="12" x14ac:dyDescent="0.2"/>
    <row r="8132" ht="12" x14ac:dyDescent="0.2"/>
    <row r="8133" ht="12" x14ac:dyDescent="0.2"/>
    <row r="8134" ht="12" x14ac:dyDescent="0.2"/>
    <row r="8135" ht="12" x14ac:dyDescent="0.2"/>
    <row r="8136" ht="12" x14ac:dyDescent="0.2"/>
    <row r="8137" ht="12" x14ac:dyDescent="0.2"/>
    <row r="8138" ht="12" x14ac:dyDescent="0.2"/>
    <row r="8139" ht="12" x14ac:dyDescent="0.2"/>
    <row r="8140" ht="12" x14ac:dyDescent="0.2"/>
    <row r="8141" ht="12" x14ac:dyDescent="0.2"/>
    <row r="8142" ht="12" x14ac:dyDescent="0.2"/>
    <row r="8143" ht="12" x14ac:dyDescent="0.2"/>
    <row r="8144" ht="12" x14ac:dyDescent="0.2"/>
    <row r="8145" ht="12" x14ac:dyDescent="0.2"/>
    <row r="8146" ht="12" x14ac:dyDescent="0.2"/>
    <row r="8147" ht="12" x14ac:dyDescent="0.2"/>
    <row r="8148" ht="12" x14ac:dyDescent="0.2"/>
    <row r="8149" ht="12" x14ac:dyDescent="0.2"/>
    <row r="8150" ht="12" x14ac:dyDescent="0.2"/>
    <row r="8151" ht="12" x14ac:dyDescent="0.2"/>
    <row r="8152" ht="12" x14ac:dyDescent="0.2"/>
    <row r="8153" ht="12" x14ac:dyDescent="0.2"/>
    <row r="8154" ht="12" x14ac:dyDescent="0.2"/>
    <row r="8155" ht="12" x14ac:dyDescent="0.2"/>
    <row r="8156" ht="12" x14ac:dyDescent="0.2"/>
    <row r="8157" ht="12" x14ac:dyDescent="0.2"/>
    <row r="8158" ht="12" x14ac:dyDescent="0.2"/>
    <row r="8159" ht="12" x14ac:dyDescent="0.2"/>
    <row r="8160" ht="12" x14ac:dyDescent="0.2"/>
    <row r="8161" ht="12" x14ac:dyDescent="0.2"/>
    <row r="8162" ht="12" x14ac:dyDescent="0.2"/>
    <row r="8163" ht="12" x14ac:dyDescent="0.2"/>
    <row r="8164" ht="12" x14ac:dyDescent="0.2"/>
    <row r="8165" ht="12" x14ac:dyDescent="0.2"/>
    <row r="8166" ht="12" x14ac:dyDescent="0.2"/>
    <row r="8167" ht="12" x14ac:dyDescent="0.2"/>
    <row r="8168" ht="12" x14ac:dyDescent="0.2"/>
    <row r="8169" ht="12" x14ac:dyDescent="0.2"/>
    <row r="8170" ht="12" x14ac:dyDescent="0.2"/>
    <row r="8171" ht="12" x14ac:dyDescent="0.2"/>
    <row r="8172" ht="12" x14ac:dyDescent="0.2"/>
    <row r="8173" ht="12" x14ac:dyDescent="0.2"/>
    <row r="8174" ht="12" x14ac:dyDescent="0.2"/>
    <row r="8175" ht="12" x14ac:dyDescent="0.2"/>
    <row r="8176" ht="12" x14ac:dyDescent="0.2"/>
    <row r="8177" ht="12" x14ac:dyDescent="0.2"/>
    <row r="8178" ht="12" x14ac:dyDescent="0.2"/>
    <row r="8179" ht="12" x14ac:dyDescent="0.2"/>
    <row r="8180" ht="12" x14ac:dyDescent="0.2"/>
    <row r="8181" ht="12" x14ac:dyDescent="0.2"/>
    <row r="8182" ht="12" x14ac:dyDescent="0.2"/>
    <row r="8183" ht="12" x14ac:dyDescent="0.2"/>
    <row r="8184" ht="12" x14ac:dyDescent="0.2"/>
    <row r="8185" ht="12" x14ac:dyDescent="0.2"/>
    <row r="8186" ht="12" x14ac:dyDescent="0.2"/>
    <row r="8187" ht="12" x14ac:dyDescent="0.2"/>
    <row r="8188" ht="12" x14ac:dyDescent="0.2"/>
    <row r="8189" ht="12" x14ac:dyDescent="0.2"/>
    <row r="8190" ht="12" x14ac:dyDescent="0.2"/>
    <row r="8191" ht="12" x14ac:dyDescent="0.2"/>
    <row r="8192" ht="12" x14ac:dyDescent="0.2"/>
    <row r="8193" ht="12" x14ac:dyDescent="0.2"/>
    <row r="8194" ht="12" x14ac:dyDescent="0.2"/>
    <row r="8195" ht="12" x14ac:dyDescent="0.2"/>
    <row r="8196" ht="12" x14ac:dyDescent="0.2"/>
    <row r="8197" ht="12" x14ac:dyDescent="0.2"/>
    <row r="8198" ht="12" x14ac:dyDescent="0.2"/>
    <row r="8199" ht="12" x14ac:dyDescent="0.2"/>
    <row r="8200" ht="12" x14ac:dyDescent="0.2"/>
    <row r="8201" ht="12" x14ac:dyDescent="0.2"/>
    <row r="8202" ht="12" x14ac:dyDescent="0.2"/>
    <row r="8203" ht="12" x14ac:dyDescent="0.2"/>
    <row r="8204" ht="12" x14ac:dyDescent="0.2"/>
    <row r="8205" ht="12" x14ac:dyDescent="0.2"/>
    <row r="8206" ht="12" x14ac:dyDescent="0.2"/>
    <row r="8207" ht="12" x14ac:dyDescent="0.2"/>
    <row r="8208" ht="12" x14ac:dyDescent="0.2"/>
    <row r="8209" ht="12" x14ac:dyDescent="0.2"/>
    <row r="8210" ht="12" x14ac:dyDescent="0.2"/>
    <row r="8211" ht="12" x14ac:dyDescent="0.2"/>
    <row r="8212" ht="12" x14ac:dyDescent="0.2"/>
    <row r="8213" ht="12" x14ac:dyDescent="0.2"/>
    <row r="8214" ht="12" x14ac:dyDescent="0.2"/>
    <row r="8215" ht="12" x14ac:dyDescent="0.2"/>
    <row r="8216" ht="12" x14ac:dyDescent="0.2"/>
    <row r="8217" ht="12" x14ac:dyDescent="0.2"/>
    <row r="8218" ht="12" x14ac:dyDescent="0.2"/>
    <row r="8219" ht="12" x14ac:dyDescent="0.2"/>
    <row r="8220" ht="12" x14ac:dyDescent="0.2"/>
    <row r="8221" ht="12" x14ac:dyDescent="0.2"/>
    <row r="8222" ht="12" x14ac:dyDescent="0.2"/>
    <row r="8223" ht="12" x14ac:dyDescent="0.2"/>
    <row r="8224" ht="12" x14ac:dyDescent="0.2"/>
    <row r="8225" ht="12" x14ac:dyDescent="0.2"/>
    <row r="8226" ht="12" x14ac:dyDescent="0.2"/>
    <row r="8227" ht="12" x14ac:dyDescent="0.2"/>
    <row r="8228" ht="12" x14ac:dyDescent="0.2"/>
    <row r="8229" ht="12" x14ac:dyDescent="0.2"/>
    <row r="8230" ht="12" x14ac:dyDescent="0.2"/>
    <row r="8231" ht="12" x14ac:dyDescent="0.2"/>
    <row r="8232" ht="12" x14ac:dyDescent="0.2"/>
    <row r="8233" ht="12" x14ac:dyDescent="0.2"/>
    <row r="8234" ht="12" x14ac:dyDescent="0.2"/>
    <row r="8235" ht="12" x14ac:dyDescent="0.2"/>
    <row r="8236" ht="12" x14ac:dyDescent="0.2"/>
    <row r="8237" ht="12" x14ac:dyDescent="0.2"/>
    <row r="8238" ht="12" x14ac:dyDescent="0.2"/>
    <row r="8239" ht="12" x14ac:dyDescent="0.2"/>
    <row r="8240" ht="12" x14ac:dyDescent="0.2"/>
    <row r="8241" ht="12" x14ac:dyDescent="0.2"/>
    <row r="8242" ht="12" x14ac:dyDescent="0.2"/>
    <row r="8243" ht="12" x14ac:dyDescent="0.2"/>
    <row r="8244" ht="12" x14ac:dyDescent="0.2"/>
    <row r="8245" ht="12" x14ac:dyDescent="0.2"/>
    <row r="8246" ht="12" x14ac:dyDescent="0.2"/>
    <row r="8247" ht="12" x14ac:dyDescent="0.2"/>
    <row r="8248" ht="12" x14ac:dyDescent="0.2"/>
    <row r="8249" ht="12" x14ac:dyDescent="0.2"/>
    <row r="8250" ht="12" x14ac:dyDescent="0.2"/>
    <row r="8251" ht="12" x14ac:dyDescent="0.2"/>
    <row r="8252" ht="12" x14ac:dyDescent="0.2"/>
    <row r="8253" ht="12" x14ac:dyDescent="0.2"/>
    <row r="8254" ht="12" x14ac:dyDescent="0.2"/>
    <row r="8255" ht="12" x14ac:dyDescent="0.2"/>
    <row r="8256" ht="12" x14ac:dyDescent="0.2"/>
    <row r="8257" ht="12" x14ac:dyDescent="0.2"/>
    <row r="8258" ht="12" x14ac:dyDescent="0.2"/>
    <row r="8259" ht="12" x14ac:dyDescent="0.2"/>
    <row r="8260" ht="12" x14ac:dyDescent="0.2"/>
    <row r="8261" ht="12" x14ac:dyDescent="0.2"/>
    <row r="8262" ht="12" x14ac:dyDescent="0.2"/>
    <row r="8263" ht="12" x14ac:dyDescent="0.2"/>
    <row r="8264" ht="12" x14ac:dyDescent="0.2"/>
    <row r="8265" ht="12" x14ac:dyDescent="0.2"/>
    <row r="8266" ht="12" x14ac:dyDescent="0.2"/>
    <row r="8267" ht="12" x14ac:dyDescent="0.2"/>
    <row r="8268" ht="12" x14ac:dyDescent="0.2"/>
    <row r="8269" ht="12" x14ac:dyDescent="0.2"/>
    <row r="8270" ht="12" x14ac:dyDescent="0.2"/>
    <row r="8271" ht="12" x14ac:dyDescent="0.2"/>
    <row r="8272" ht="12" x14ac:dyDescent="0.2"/>
    <row r="8273" ht="12" x14ac:dyDescent="0.2"/>
    <row r="8274" ht="12" x14ac:dyDescent="0.2"/>
    <row r="8275" ht="12" x14ac:dyDescent="0.2"/>
    <row r="8276" ht="12" x14ac:dyDescent="0.2"/>
    <row r="8277" ht="12" x14ac:dyDescent="0.2"/>
    <row r="8278" ht="12" x14ac:dyDescent="0.2"/>
    <row r="8279" ht="12" x14ac:dyDescent="0.2"/>
    <row r="8280" ht="12" x14ac:dyDescent="0.2"/>
    <row r="8281" ht="12" x14ac:dyDescent="0.2"/>
    <row r="8282" ht="12" x14ac:dyDescent="0.2"/>
    <row r="8283" ht="12" x14ac:dyDescent="0.2"/>
    <row r="8284" ht="12" x14ac:dyDescent="0.2"/>
    <row r="8285" ht="12" x14ac:dyDescent="0.2"/>
    <row r="8286" ht="12" x14ac:dyDescent="0.2"/>
    <row r="8287" ht="12" x14ac:dyDescent="0.2"/>
    <row r="8288" ht="12" x14ac:dyDescent="0.2"/>
    <row r="8289" ht="12" x14ac:dyDescent="0.2"/>
    <row r="8290" ht="12" x14ac:dyDescent="0.2"/>
    <row r="8291" ht="12" x14ac:dyDescent="0.2"/>
    <row r="8292" ht="12" x14ac:dyDescent="0.2"/>
    <row r="8293" ht="12" x14ac:dyDescent="0.2"/>
    <row r="8294" ht="12" x14ac:dyDescent="0.2"/>
    <row r="8295" ht="12" x14ac:dyDescent="0.2"/>
    <row r="8296" ht="12" x14ac:dyDescent="0.2"/>
    <row r="8297" ht="12" x14ac:dyDescent="0.2"/>
    <row r="8298" ht="12" x14ac:dyDescent="0.2"/>
    <row r="8299" ht="12" x14ac:dyDescent="0.2"/>
    <row r="8300" ht="12" x14ac:dyDescent="0.2"/>
    <row r="8301" ht="12" x14ac:dyDescent="0.2"/>
    <row r="8302" ht="12" x14ac:dyDescent="0.2"/>
    <row r="8303" ht="12" x14ac:dyDescent="0.2"/>
    <row r="8304" ht="12" x14ac:dyDescent="0.2"/>
    <row r="8305" ht="12" x14ac:dyDescent="0.2"/>
    <row r="8306" ht="12" x14ac:dyDescent="0.2"/>
    <row r="8307" ht="12" x14ac:dyDescent="0.2"/>
    <row r="8308" ht="12" x14ac:dyDescent="0.2"/>
    <row r="8309" ht="12" x14ac:dyDescent="0.2"/>
    <row r="8310" ht="12" x14ac:dyDescent="0.2"/>
    <row r="8311" ht="12" x14ac:dyDescent="0.2"/>
    <row r="8312" ht="12" x14ac:dyDescent="0.2"/>
    <row r="8313" ht="12" x14ac:dyDescent="0.2"/>
    <row r="8314" ht="12" x14ac:dyDescent="0.2"/>
    <row r="8315" ht="12" x14ac:dyDescent="0.2"/>
    <row r="8316" ht="12" x14ac:dyDescent="0.2"/>
    <row r="8317" ht="12" x14ac:dyDescent="0.2"/>
    <row r="8318" ht="12" x14ac:dyDescent="0.2"/>
    <row r="8319" ht="12" x14ac:dyDescent="0.2"/>
    <row r="8320" ht="12" x14ac:dyDescent="0.2"/>
    <row r="8321" ht="12" x14ac:dyDescent="0.2"/>
    <row r="8322" ht="12" x14ac:dyDescent="0.2"/>
    <row r="8323" ht="12" x14ac:dyDescent="0.2"/>
    <row r="8324" ht="12" x14ac:dyDescent="0.2"/>
    <row r="8325" ht="12" x14ac:dyDescent="0.2"/>
    <row r="8326" ht="12" x14ac:dyDescent="0.2"/>
    <row r="8327" ht="12" x14ac:dyDescent="0.2"/>
    <row r="8328" ht="12" x14ac:dyDescent="0.2"/>
    <row r="8329" ht="12" x14ac:dyDescent="0.2"/>
    <row r="8330" ht="12" x14ac:dyDescent="0.2"/>
    <row r="8331" ht="12" x14ac:dyDescent="0.2"/>
    <row r="8332" ht="12" x14ac:dyDescent="0.2"/>
    <row r="8333" ht="12" x14ac:dyDescent="0.2"/>
    <row r="8334" ht="12" x14ac:dyDescent="0.2"/>
    <row r="8335" ht="12" x14ac:dyDescent="0.2"/>
    <row r="8336" ht="12" x14ac:dyDescent="0.2"/>
    <row r="8337" ht="12" x14ac:dyDescent="0.2"/>
    <row r="8338" ht="12" x14ac:dyDescent="0.2"/>
    <row r="8339" ht="12" x14ac:dyDescent="0.2"/>
    <row r="8340" ht="12" x14ac:dyDescent="0.2"/>
    <row r="8341" ht="12" x14ac:dyDescent="0.2"/>
    <row r="8342" ht="12" x14ac:dyDescent="0.2"/>
    <row r="8343" ht="12" x14ac:dyDescent="0.2"/>
    <row r="8344" ht="12" x14ac:dyDescent="0.2"/>
    <row r="8345" ht="12" x14ac:dyDescent="0.2"/>
    <row r="8346" ht="12" x14ac:dyDescent="0.2"/>
    <row r="8347" ht="12" x14ac:dyDescent="0.2"/>
    <row r="8348" ht="12" x14ac:dyDescent="0.2"/>
    <row r="8349" ht="12" x14ac:dyDescent="0.2"/>
    <row r="8350" ht="12" x14ac:dyDescent="0.2"/>
    <row r="8351" ht="12" x14ac:dyDescent="0.2"/>
    <row r="8352" ht="12" x14ac:dyDescent="0.2"/>
    <row r="8353" ht="12" x14ac:dyDescent="0.2"/>
    <row r="8354" ht="12" x14ac:dyDescent="0.2"/>
    <row r="8355" ht="12" x14ac:dyDescent="0.2"/>
    <row r="8356" ht="12" x14ac:dyDescent="0.2"/>
    <row r="8357" ht="12" x14ac:dyDescent="0.2"/>
    <row r="8358" ht="12" x14ac:dyDescent="0.2"/>
    <row r="8359" ht="12" x14ac:dyDescent="0.2"/>
    <row r="8360" ht="12" x14ac:dyDescent="0.2"/>
    <row r="8361" ht="12" x14ac:dyDescent="0.2"/>
    <row r="8362" ht="12" x14ac:dyDescent="0.2"/>
    <row r="8363" ht="12" x14ac:dyDescent="0.2"/>
    <row r="8364" ht="12" x14ac:dyDescent="0.2"/>
    <row r="8365" ht="12" x14ac:dyDescent="0.2"/>
    <row r="8366" ht="12" x14ac:dyDescent="0.2"/>
    <row r="8367" ht="12" x14ac:dyDescent="0.2"/>
    <row r="8368" ht="12" x14ac:dyDescent="0.2"/>
    <row r="8369" ht="12" x14ac:dyDescent="0.2"/>
    <row r="8370" ht="12" x14ac:dyDescent="0.2"/>
    <row r="8371" ht="12" x14ac:dyDescent="0.2"/>
    <row r="8372" ht="12" x14ac:dyDescent="0.2"/>
    <row r="8373" ht="12" x14ac:dyDescent="0.2"/>
    <row r="8374" ht="12" x14ac:dyDescent="0.2"/>
    <row r="8375" ht="12" x14ac:dyDescent="0.2"/>
    <row r="8376" ht="12" x14ac:dyDescent="0.2"/>
    <row r="8377" ht="12" x14ac:dyDescent="0.2"/>
    <row r="8378" ht="12" x14ac:dyDescent="0.2"/>
    <row r="8379" ht="12" x14ac:dyDescent="0.2"/>
    <row r="8380" ht="12" x14ac:dyDescent="0.2"/>
    <row r="8381" ht="12" x14ac:dyDescent="0.2"/>
    <row r="8382" ht="12" x14ac:dyDescent="0.2"/>
    <row r="8383" ht="12" x14ac:dyDescent="0.2"/>
    <row r="8384" ht="12" x14ac:dyDescent="0.2"/>
    <row r="8385" ht="12" x14ac:dyDescent="0.2"/>
    <row r="8386" ht="12" x14ac:dyDescent="0.2"/>
    <row r="8387" ht="12" x14ac:dyDescent="0.2"/>
    <row r="8388" ht="12" x14ac:dyDescent="0.2"/>
    <row r="8389" ht="12" x14ac:dyDescent="0.2"/>
    <row r="8390" ht="12" x14ac:dyDescent="0.2"/>
    <row r="8391" ht="12" x14ac:dyDescent="0.2"/>
    <row r="8392" ht="12" x14ac:dyDescent="0.2"/>
    <row r="8393" ht="12" x14ac:dyDescent="0.2"/>
    <row r="8394" ht="12" x14ac:dyDescent="0.2"/>
    <row r="8395" ht="12" x14ac:dyDescent="0.2"/>
    <row r="8396" ht="12" x14ac:dyDescent="0.2"/>
    <row r="8397" ht="12" x14ac:dyDescent="0.2"/>
    <row r="8398" ht="12" x14ac:dyDescent="0.2"/>
    <row r="8399" ht="12" x14ac:dyDescent="0.2"/>
    <row r="8400" ht="12" x14ac:dyDescent="0.2"/>
    <row r="8401" ht="12" x14ac:dyDescent="0.2"/>
    <row r="8402" ht="12" x14ac:dyDescent="0.2"/>
    <row r="8403" ht="12" x14ac:dyDescent="0.2"/>
    <row r="8404" ht="12" x14ac:dyDescent="0.2"/>
    <row r="8405" ht="12" x14ac:dyDescent="0.2"/>
    <row r="8406" ht="12" x14ac:dyDescent="0.2"/>
    <row r="8407" ht="12" x14ac:dyDescent="0.2"/>
    <row r="8408" ht="12" x14ac:dyDescent="0.2"/>
    <row r="8409" ht="12" x14ac:dyDescent="0.2"/>
    <row r="8410" ht="12" x14ac:dyDescent="0.2"/>
    <row r="8411" ht="12" x14ac:dyDescent="0.2"/>
    <row r="8412" ht="12" x14ac:dyDescent="0.2"/>
    <row r="8413" ht="12" x14ac:dyDescent="0.2"/>
    <row r="8414" ht="12" x14ac:dyDescent="0.2"/>
    <row r="8415" ht="12" x14ac:dyDescent="0.2"/>
    <row r="8416" ht="12" x14ac:dyDescent="0.2"/>
    <row r="8417" ht="12" x14ac:dyDescent="0.2"/>
    <row r="8418" ht="12" x14ac:dyDescent="0.2"/>
    <row r="8419" ht="12" x14ac:dyDescent="0.2"/>
    <row r="8420" ht="12" x14ac:dyDescent="0.2"/>
    <row r="8421" ht="12" x14ac:dyDescent="0.2"/>
    <row r="8422" ht="12" x14ac:dyDescent="0.2"/>
    <row r="8423" ht="12" x14ac:dyDescent="0.2"/>
    <row r="8424" ht="12" x14ac:dyDescent="0.2"/>
    <row r="8425" ht="12" x14ac:dyDescent="0.2"/>
    <row r="8426" ht="12" x14ac:dyDescent="0.2"/>
    <row r="8427" ht="12" x14ac:dyDescent="0.2"/>
    <row r="8428" ht="12" x14ac:dyDescent="0.2"/>
    <row r="8429" ht="12" x14ac:dyDescent="0.2"/>
    <row r="8430" ht="12" x14ac:dyDescent="0.2"/>
    <row r="8431" ht="12" x14ac:dyDescent="0.2"/>
    <row r="8432" ht="12" x14ac:dyDescent="0.2"/>
    <row r="8433" ht="12" x14ac:dyDescent="0.2"/>
    <row r="8434" ht="12" x14ac:dyDescent="0.2"/>
    <row r="8435" ht="12" x14ac:dyDescent="0.2"/>
    <row r="8436" ht="12" x14ac:dyDescent="0.2"/>
    <row r="8437" ht="12" x14ac:dyDescent="0.2"/>
    <row r="8438" ht="12" x14ac:dyDescent="0.2"/>
    <row r="8439" ht="12" x14ac:dyDescent="0.2"/>
    <row r="8440" ht="12" x14ac:dyDescent="0.2"/>
    <row r="8441" ht="12" x14ac:dyDescent="0.2"/>
    <row r="8442" ht="12" x14ac:dyDescent="0.2"/>
    <row r="8443" ht="12" x14ac:dyDescent="0.2"/>
    <row r="8444" ht="12" x14ac:dyDescent="0.2"/>
    <row r="8445" ht="12" x14ac:dyDescent="0.2"/>
    <row r="8446" ht="12" x14ac:dyDescent="0.2"/>
    <row r="8447" ht="12" x14ac:dyDescent="0.2"/>
    <row r="8448" ht="12" x14ac:dyDescent="0.2"/>
    <row r="8449" ht="12" x14ac:dyDescent="0.2"/>
    <row r="8450" ht="12" x14ac:dyDescent="0.2"/>
    <row r="8451" ht="12" x14ac:dyDescent="0.2"/>
    <row r="8452" ht="12" x14ac:dyDescent="0.2"/>
    <row r="8453" ht="12" x14ac:dyDescent="0.2"/>
    <row r="8454" ht="12" x14ac:dyDescent="0.2"/>
    <row r="8455" ht="12" x14ac:dyDescent="0.2"/>
    <row r="8456" ht="12" x14ac:dyDescent="0.2"/>
    <row r="8457" ht="12" x14ac:dyDescent="0.2"/>
    <row r="8458" ht="12" x14ac:dyDescent="0.2"/>
    <row r="8459" ht="12" x14ac:dyDescent="0.2"/>
    <row r="8460" ht="12" x14ac:dyDescent="0.2"/>
    <row r="8461" ht="12" x14ac:dyDescent="0.2"/>
    <row r="8462" ht="12" x14ac:dyDescent="0.2"/>
    <row r="8463" ht="12" x14ac:dyDescent="0.2"/>
    <row r="8464" ht="12" x14ac:dyDescent="0.2"/>
    <row r="8465" ht="12" x14ac:dyDescent="0.2"/>
    <row r="8466" ht="12" x14ac:dyDescent="0.2"/>
    <row r="8467" ht="12" x14ac:dyDescent="0.2"/>
    <row r="8468" ht="12" x14ac:dyDescent="0.2"/>
    <row r="8469" ht="12" x14ac:dyDescent="0.2"/>
    <row r="8470" ht="12" x14ac:dyDescent="0.2"/>
    <row r="8471" ht="12" x14ac:dyDescent="0.2"/>
    <row r="8472" ht="12" x14ac:dyDescent="0.2"/>
    <row r="8473" ht="12" x14ac:dyDescent="0.2"/>
    <row r="8474" ht="12" x14ac:dyDescent="0.2"/>
    <row r="8475" ht="12" x14ac:dyDescent="0.2"/>
    <row r="8476" ht="12" x14ac:dyDescent="0.2"/>
    <row r="8477" ht="12" x14ac:dyDescent="0.2"/>
    <row r="8478" ht="12" x14ac:dyDescent="0.2"/>
    <row r="8479" ht="12" x14ac:dyDescent="0.2"/>
    <row r="8480" ht="12" x14ac:dyDescent="0.2"/>
    <row r="8481" ht="12" x14ac:dyDescent="0.2"/>
    <row r="8482" ht="12" x14ac:dyDescent="0.2"/>
    <row r="8483" ht="12" x14ac:dyDescent="0.2"/>
    <row r="8484" ht="12" x14ac:dyDescent="0.2"/>
    <row r="8485" ht="12" x14ac:dyDescent="0.2"/>
    <row r="8486" ht="12" x14ac:dyDescent="0.2"/>
    <row r="8487" ht="12" x14ac:dyDescent="0.2"/>
    <row r="8488" ht="12" x14ac:dyDescent="0.2"/>
    <row r="8489" ht="12" x14ac:dyDescent="0.2"/>
    <row r="8490" ht="12" x14ac:dyDescent="0.2"/>
    <row r="8491" ht="12" x14ac:dyDescent="0.2"/>
    <row r="8492" ht="12" x14ac:dyDescent="0.2"/>
    <row r="8493" ht="12" x14ac:dyDescent="0.2"/>
    <row r="8494" ht="12" x14ac:dyDescent="0.2"/>
    <row r="8495" ht="12" x14ac:dyDescent="0.2"/>
    <row r="8496" ht="12" x14ac:dyDescent="0.2"/>
    <row r="8497" ht="12" x14ac:dyDescent="0.2"/>
    <row r="8498" ht="12" x14ac:dyDescent="0.2"/>
    <row r="8499" ht="12" x14ac:dyDescent="0.2"/>
    <row r="8500" ht="12" x14ac:dyDescent="0.2"/>
    <row r="8501" ht="12" x14ac:dyDescent="0.2"/>
    <row r="8502" ht="12" x14ac:dyDescent="0.2"/>
    <row r="8503" ht="12" x14ac:dyDescent="0.2"/>
    <row r="8504" ht="12" x14ac:dyDescent="0.2"/>
    <row r="8505" ht="12" x14ac:dyDescent="0.2"/>
    <row r="8506" ht="12" x14ac:dyDescent="0.2"/>
    <row r="8507" ht="12" x14ac:dyDescent="0.2"/>
    <row r="8508" ht="12" x14ac:dyDescent="0.2"/>
    <row r="8509" ht="12" x14ac:dyDescent="0.2"/>
    <row r="8510" ht="12" x14ac:dyDescent="0.2"/>
    <row r="8511" ht="12" x14ac:dyDescent="0.2"/>
    <row r="8512" ht="12" x14ac:dyDescent="0.2"/>
    <row r="8513" ht="12" x14ac:dyDescent="0.2"/>
    <row r="8514" ht="12" x14ac:dyDescent="0.2"/>
    <row r="8515" ht="12" x14ac:dyDescent="0.2"/>
    <row r="8516" ht="12" x14ac:dyDescent="0.2"/>
    <row r="8517" ht="12" x14ac:dyDescent="0.2"/>
    <row r="8518" ht="12" x14ac:dyDescent="0.2"/>
    <row r="8519" ht="12" x14ac:dyDescent="0.2"/>
    <row r="8520" ht="12" x14ac:dyDescent="0.2"/>
    <row r="8521" ht="12" x14ac:dyDescent="0.2"/>
    <row r="8522" ht="12" x14ac:dyDescent="0.2"/>
    <row r="8523" ht="12" x14ac:dyDescent="0.2"/>
    <row r="8524" ht="12" x14ac:dyDescent="0.2"/>
    <row r="8525" ht="12" x14ac:dyDescent="0.2"/>
    <row r="8526" ht="12" x14ac:dyDescent="0.2"/>
    <row r="8527" ht="12" x14ac:dyDescent="0.2"/>
    <row r="8528" ht="12" x14ac:dyDescent="0.2"/>
    <row r="8529" ht="12" x14ac:dyDescent="0.2"/>
    <row r="8530" ht="12" x14ac:dyDescent="0.2"/>
    <row r="8531" ht="12" x14ac:dyDescent="0.2"/>
    <row r="8532" ht="12" x14ac:dyDescent="0.2"/>
    <row r="8533" ht="12" x14ac:dyDescent="0.2"/>
    <row r="8534" ht="12" x14ac:dyDescent="0.2"/>
    <row r="8535" ht="12" x14ac:dyDescent="0.2"/>
    <row r="8536" ht="12" x14ac:dyDescent="0.2"/>
    <row r="8537" ht="12" x14ac:dyDescent="0.2"/>
    <row r="8538" ht="12" x14ac:dyDescent="0.2"/>
    <row r="8539" ht="12" x14ac:dyDescent="0.2"/>
    <row r="8540" ht="12" x14ac:dyDescent="0.2"/>
    <row r="8541" ht="12" x14ac:dyDescent="0.2"/>
    <row r="8542" ht="12" x14ac:dyDescent="0.2"/>
    <row r="8543" ht="12" x14ac:dyDescent="0.2"/>
    <row r="8544" ht="12" x14ac:dyDescent="0.2"/>
    <row r="8545" ht="12" x14ac:dyDescent="0.2"/>
    <row r="8546" ht="12" x14ac:dyDescent="0.2"/>
    <row r="8547" ht="12" x14ac:dyDescent="0.2"/>
    <row r="8548" ht="12" x14ac:dyDescent="0.2"/>
    <row r="8549" ht="12" x14ac:dyDescent="0.2"/>
    <row r="8550" ht="12" x14ac:dyDescent="0.2"/>
    <row r="8551" ht="12" x14ac:dyDescent="0.2"/>
    <row r="8552" ht="12" x14ac:dyDescent="0.2"/>
    <row r="8553" ht="12" x14ac:dyDescent="0.2"/>
    <row r="8554" ht="12" x14ac:dyDescent="0.2"/>
    <row r="8555" ht="12" x14ac:dyDescent="0.2"/>
    <row r="8556" ht="12" x14ac:dyDescent="0.2"/>
    <row r="8557" ht="12" x14ac:dyDescent="0.2"/>
    <row r="8558" ht="12" x14ac:dyDescent="0.2"/>
    <row r="8559" ht="12" x14ac:dyDescent="0.2"/>
    <row r="8560" ht="12" x14ac:dyDescent="0.2"/>
    <row r="8561" ht="12" x14ac:dyDescent="0.2"/>
    <row r="8562" ht="12" x14ac:dyDescent="0.2"/>
    <row r="8563" ht="12" x14ac:dyDescent="0.2"/>
    <row r="8564" ht="12" x14ac:dyDescent="0.2"/>
    <row r="8565" ht="12" x14ac:dyDescent="0.2"/>
    <row r="8566" ht="12" x14ac:dyDescent="0.2"/>
    <row r="8567" ht="12" x14ac:dyDescent="0.2"/>
    <row r="8568" ht="12" x14ac:dyDescent="0.2"/>
    <row r="8569" ht="12" x14ac:dyDescent="0.2"/>
    <row r="8570" ht="12" x14ac:dyDescent="0.2"/>
    <row r="8571" ht="12" x14ac:dyDescent="0.2"/>
    <row r="8572" ht="12" x14ac:dyDescent="0.2"/>
    <row r="8573" ht="12" x14ac:dyDescent="0.2"/>
    <row r="8574" ht="12" x14ac:dyDescent="0.2"/>
    <row r="8575" ht="12" x14ac:dyDescent="0.2"/>
    <row r="8576" ht="12" x14ac:dyDescent="0.2"/>
    <row r="8577" ht="12" x14ac:dyDescent="0.2"/>
    <row r="8578" ht="12" x14ac:dyDescent="0.2"/>
    <row r="8579" ht="12" x14ac:dyDescent="0.2"/>
    <row r="8580" ht="12" x14ac:dyDescent="0.2"/>
    <row r="8581" ht="12" x14ac:dyDescent="0.2"/>
    <row r="8582" ht="12" x14ac:dyDescent="0.2"/>
    <row r="8583" ht="12" x14ac:dyDescent="0.2"/>
    <row r="8584" ht="12" x14ac:dyDescent="0.2"/>
    <row r="8585" ht="12" x14ac:dyDescent="0.2"/>
    <row r="8586" ht="12" x14ac:dyDescent="0.2"/>
    <row r="8587" ht="12" x14ac:dyDescent="0.2"/>
    <row r="8588" ht="12" x14ac:dyDescent="0.2"/>
    <row r="8589" ht="12" x14ac:dyDescent="0.2"/>
    <row r="8590" ht="12" x14ac:dyDescent="0.2"/>
    <row r="8591" ht="12" x14ac:dyDescent="0.2"/>
    <row r="8592" ht="12" x14ac:dyDescent="0.2"/>
    <row r="8593" ht="12" x14ac:dyDescent="0.2"/>
    <row r="8594" ht="12" x14ac:dyDescent="0.2"/>
    <row r="8595" ht="12" x14ac:dyDescent="0.2"/>
    <row r="8596" ht="12" x14ac:dyDescent="0.2"/>
    <row r="8597" ht="12" x14ac:dyDescent="0.2"/>
    <row r="8598" ht="12" x14ac:dyDescent="0.2"/>
    <row r="8599" ht="12" x14ac:dyDescent="0.2"/>
    <row r="8600" ht="12" x14ac:dyDescent="0.2"/>
    <row r="8601" ht="12" x14ac:dyDescent="0.2"/>
    <row r="8602" ht="12" x14ac:dyDescent="0.2"/>
    <row r="8603" ht="12" x14ac:dyDescent="0.2"/>
    <row r="8604" ht="12" x14ac:dyDescent="0.2"/>
    <row r="8605" ht="12" x14ac:dyDescent="0.2"/>
    <row r="8606" ht="12" x14ac:dyDescent="0.2"/>
    <row r="8607" ht="12" x14ac:dyDescent="0.2"/>
    <row r="8608" ht="12" x14ac:dyDescent="0.2"/>
    <row r="8609" ht="12" x14ac:dyDescent="0.2"/>
    <row r="8610" ht="12" x14ac:dyDescent="0.2"/>
    <row r="8611" ht="12" x14ac:dyDescent="0.2"/>
    <row r="8612" ht="12" x14ac:dyDescent="0.2"/>
    <row r="8613" ht="12" x14ac:dyDescent="0.2"/>
    <row r="8614" ht="12" x14ac:dyDescent="0.2"/>
    <row r="8615" ht="12" x14ac:dyDescent="0.2"/>
    <row r="8616" ht="12" x14ac:dyDescent="0.2"/>
    <row r="8617" ht="12" x14ac:dyDescent="0.2"/>
    <row r="8618" ht="12" x14ac:dyDescent="0.2"/>
    <row r="8619" ht="12" x14ac:dyDescent="0.2"/>
    <row r="8620" ht="12" x14ac:dyDescent="0.2"/>
    <row r="8621" ht="12" x14ac:dyDescent="0.2"/>
    <row r="8622" ht="12" x14ac:dyDescent="0.2"/>
    <row r="8623" ht="12" x14ac:dyDescent="0.2"/>
    <row r="8624" ht="12" x14ac:dyDescent="0.2"/>
    <row r="8625" ht="12" x14ac:dyDescent="0.2"/>
    <row r="8626" ht="12" x14ac:dyDescent="0.2"/>
    <row r="8627" ht="12" x14ac:dyDescent="0.2"/>
    <row r="8628" ht="12" x14ac:dyDescent="0.2"/>
    <row r="8629" ht="12" x14ac:dyDescent="0.2"/>
    <row r="8630" ht="12" x14ac:dyDescent="0.2"/>
    <row r="8631" ht="12" x14ac:dyDescent="0.2"/>
    <row r="8632" ht="12" x14ac:dyDescent="0.2"/>
    <row r="8633" ht="12" x14ac:dyDescent="0.2"/>
    <row r="8634" ht="12" x14ac:dyDescent="0.2"/>
    <row r="8635" ht="12" x14ac:dyDescent="0.2"/>
    <row r="8636" ht="12" x14ac:dyDescent="0.2"/>
    <row r="8637" ht="12" x14ac:dyDescent="0.2"/>
    <row r="8638" ht="12" x14ac:dyDescent="0.2"/>
    <row r="8639" ht="12" x14ac:dyDescent="0.2"/>
    <row r="8640" ht="12" x14ac:dyDescent="0.2"/>
    <row r="8641" ht="12" x14ac:dyDescent="0.2"/>
    <row r="8642" ht="12" x14ac:dyDescent="0.2"/>
    <row r="8643" ht="12" x14ac:dyDescent="0.2"/>
    <row r="8644" ht="12" x14ac:dyDescent="0.2"/>
    <row r="8645" ht="12" x14ac:dyDescent="0.2"/>
    <row r="8646" ht="12" x14ac:dyDescent="0.2"/>
    <row r="8647" ht="12" x14ac:dyDescent="0.2"/>
    <row r="8648" ht="12" x14ac:dyDescent="0.2"/>
    <row r="8649" ht="12" x14ac:dyDescent="0.2"/>
    <row r="8650" ht="12" x14ac:dyDescent="0.2"/>
    <row r="8651" ht="12" x14ac:dyDescent="0.2"/>
    <row r="8652" ht="12" x14ac:dyDescent="0.2"/>
    <row r="8653" ht="12" x14ac:dyDescent="0.2"/>
    <row r="8654" ht="12" x14ac:dyDescent="0.2"/>
    <row r="8655" ht="12" x14ac:dyDescent="0.2"/>
    <row r="8656" ht="12" x14ac:dyDescent="0.2"/>
    <row r="8657" ht="12" x14ac:dyDescent="0.2"/>
    <row r="8658" ht="12" x14ac:dyDescent="0.2"/>
    <row r="8659" ht="12" x14ac:dyDescent="0.2"/>
    <row r="8660" ht="12" x14ac:dyDescent="0.2"/>
    <row r="8661" ht="12" x14ac:dyDescent="0.2"/>
    <row r="8662" ht="12" x14ac:dyDescent="0.2"/>
    <row r="8663" ht="12" x14ac:dyDescent="0.2"/>
    <row r="8664" ht="12" x14ac:dyDescent="0.2"/>
    <row r="8665" ht="12" x14ac:dyDescent="0.2"/>
    <row r="8666" ht="12" x14ac:dyDescent="0.2"/>
    <row r="8667" ht="12" x14ac:dyDescent="0.2"/>
    <row r="8668" ht="12" x14ac:dyDescent="0.2"/>
    <row r="8669" ht="12" x14ac:dyDescent="0.2"/>
    <row r="8670" ht="12" x14ac:dyDescent="0.2"/>
    <row r="8671" ht="12" x14ac:dyDescent="0.2"/>
    <row r="8672" ht="12" x14ac:dyDescent="0.2"/>
    <row r="8673" ht="12" x14ac:dyDescent="0.2"/>
    <row r="8674" ht="12" x14ac:dyDescent="0.2"/>
    <row r="8675" ht="12" x14ac:dyDescent="0.2"/>
    <row r="8676" ht="12" x14ac:dyDescent="0.2"/>
    <row r="8677" ht="12" x14ac:dyDescent="0.2"/>
    <row r="8678" ht="12" x14ac:dyDescent="0.2"/>
    <row r="8679" ht="12" x14ac:dyDescent="0.2"/>
    <row r="8680" ht="12" x14ac:dyDescent="0.2"/>
    <row r="8681" ht="12" x14ac:dyDescent="0.2"/>
    <row r="8682" ht="12" x14ac:dyDescent="0.2"/>
    <row r="8683" ht="12" x14ac:dyDescent="0.2"/>
    <row r="8684" ht="12" x14ac:dyDescent="0.2"/>
    <row r="8685" ht="12" x14ac:dyDescent="0.2"/>
    <row r="8686" ht="12" x14ac:dyDescent="0.2"/>
    <row r="8687" ht="12" x14ac:dyDescent="0.2"/>
    <row r="8688" ht="12" x14ac:dyDescent="0.2"/>
    <row r="8689" ht="12" x14ac:dyDescent="0.2"/>
    <row r="8690" ht="12" x14ac:dyDescent="0.2"/>
    <row r="8691" ht="12" x14ac:dyDescent="0.2"/>
    <row r="8692" ht="12" x14ac:dyDescent="0.2"/>
    <row r="8693" ht="12" x14ac:dyDescent="0.2"/>
    <row r="8694" ht="12" x14ac:dyDescent="0.2"/>
    <row r="8695" ht="12" x14ac:dyDescent="0.2"/>
    <row r="8696" ht="12" x14ac:dyDescent="0.2"/>
    <row r="8697" ht="12" x14ac:dyDescent="0.2"/>
    <row r="8698" ht="12" x14ac:dyDescent="0.2"/>
    <row r="8699" ht="12" x14ac:dyDescent="0.2"/>
    <row r="8700" ht="12" x14ac:dyDescent="0.2"/>
    <row r="8701" ht="12" x14ac:dyDescent="0.2"/>
    <row r="8702" ht="12" x14ac:dyDescent="0.2"/>
    <row r="8703" ht="12" x14ac:dyDescent="0.2"/>
    <row r="8704" ht="12" x14ac:dyDescent="0.2"/>
    <row r="8705" ht="12" x14ac:dyDescent="0.2"/>
    <row r="8706" ht="12" x14ac:dyDescent="0.2"/>
    <row r="8707" ht="12" x14ac:dyDescent="0.2"/>
    <row r="8708" ht="12" x14ac:dyDescent="0.2"/>
    <row r="8709" ht="12" x14ac:dyDescent="0.2"/>
    <row r="8710" ht="12" x14ac:dyDescent="0.2"/>
    <row r="8711" ht="12" x14ac:dyDescent="0.2"/>
    <row r="8712" ht="12" x14ac:dyDescent="0.2"/>
    <row r="8713" ht="12" x14ac:dyDescent="0.2"/>
    <row r="8714" ht="12" x14ac:dyDescent="0.2"/>
    <row r="8715" ht="12" x14ac:dyDescent="0.2"/>
    <row r="8716" ht="12" x14ac:dyDescent="0.2"/>
    <row r="8717" ht="12" x14ac:dyDescent="0.2"/>
    <row r="8718" ht="12" x14ac:dyDescent="0.2"/>
    <row r="8719" ht="12" x14ac:dyDescent="0.2"/>
    <row r="8720" ht="12" x14ac:dyDescent="0.2"/>
    <row r="8721" ht="12" x14ac:dyDescent="0.2"/>
    <row r="8722" ht="12" x14ac:dyDescent="0.2"/>
    <row r="8723" ht="12" x14ac:dyDescent="0.2"/>
    <row r="8724" ht="12" x14ac:dyDescent="0.2"/>
    <row r="8725" ht="12" x14ac:dyDescent="0.2"/>
    <row r="8726" ht="12" x14ac:dyDescent="0.2"/>
    <row r="8727" ht="12" x14ac:dyDescent="0.2"/>
    <row r="8728" ht="12" x14ac:dyDescent="0.2"/>
    <row r="8729" ht="12" x14ac:dyDescent="0.2"/>
    <row r="8730" ht="12" x14ac:dyDescent="0.2"/>
    <row r="8731" ht="12" x14ac:dyDescent="0.2"/>
    <row r="8732" ht="12" x14ac:dyDescent="0.2"/>
    <row r="8733" ht="12" x14ac:dyDescent="0.2"/>
    <row r="8734" ht="12" x14ac:dyDescent="0.2"/>
    <row r="8735" ht="12" x14ac:dyDescent="0.2"/>
    <row r="8736" ht="12" x14ac:dyDescent="0.2"/>
    <row r="8737" ht="12" x14ac:dyDescent="0.2"/>
    <row r="8738" ht="12" x14ac:dyDescent="0.2"/>
    <row r="8739" ht="12" x14ac:dyDescent="0.2"/>
    <row r="8740" ht="12" x14ac:dyDescent="0.2"/>
    <row r="8741" ht="12" x14ac:dyDescent="0.2"/>
    <row r="8742" ht="12" x14ac:dyDescent="0.2"/>
    <row r="8743" ht="12" x14ac:dyDescent="0.2"/>
    <row r="8744" ht="12" x14ac:dyDescent="0.2"/>
    <row r="8745" ht="12" x14ac:dyDescent="0.2"/>
    <row r="8746" ht="12" x14ac:dyDescent="0.2"/>
    <row r="8747" ht="12" x14ac:dyDescent="0.2"/>
    <row r="8748" ht="12" x14ac:dyDescent="0.2"/>
    <row r="8749" ht="12" x14ac:dyDescent="0.2"/>
    <row r="8750" ht="12" x14ac:dyDescent="0.2"/>
    <row r="8751" ht="12" x14ac:dyDescent="0.2"/>
    <row r="8752" ht="12" x14ac:dyDescent="0.2"/>
    <row r="8753" ht="12" x14ac:dyDescent="0.2"/>
    <row r="8754" ht="12" x14ac:dyDescent="0.2"/>
    <row r="8755" ht="12" x14ac:dyDescent="0.2"/>
    <row r="8756" ht="12" x14ac:dyDescent="0.2"/>
    <row r="8757" ht="12" x14ac:dyDescent="0.2"/>
    <row r="8758" ht="12" x14ac:dyDescent="0.2"/>
    <row r="8759" ht="12" x14ac:dyDescent="0.2"/>
    <row r="8760" ht="12" x14ac:dyDescent="0.2"/>
    <row r="8761" ht="12" x14ac:dyDescent="0.2"/>
    <row r="8762" ht="12" x14ac:dyDescent="0.2"/>
    <row r="8763" ht="12" x14ac:dyDescent="0.2"/>
    <row r="8764" ht="12" x14ac:dyDescent="0.2"/>
    <row r="8765" ht="12" x14ac:dyDescent="0.2"/>
    <row r="8766" ht="12" x14ac:dyDescent="0.2"/>
    <row r="8767" ht="12" x14ac:dyDescent="0.2"/>
    <row r="8768" ht="12" x14ac:dyDescent="0.2"/>
    <row r="8769" ht="12" x14ac:dyDescent="0.2"/>
    <row r="8770" ht="12" x14ac:dyDescent="0.2"/>
    <row r="8771" ht="12" x14ac:dyDescent="0.2"/>
    <row r="8772" ht="12" x14ac:dyDescent="0.2"/>
    <row r="8773" ht="12" x14ac:dyDescent="0.2"/>
    <row r="8774" ht="12" x14ac:dyDescent="0.2"/>
    <row r="8775" ht="12" x14ac:dyDescent="0.2"/>
    <row r="8776" ht="12" x14ac:dyDescent="0.2"/>
    <row r="8777" ht="12" x14ac:dyDescent="0.2"/>
    <row r="8778" ht="12" x14ac:dyDescent="0.2"/>
    <row r="8779" ht="12" x14ac:dyDescent="0.2"/>
    <row r="8780" ht="12" x14ac:dyDescent="0.2"/>
    <row r="8781" ht="12" x14ac:dyDescent="0.2"/>
    <row r="8782" ht="12" x14ac:dyDescent="0.2"/>
    <row r="8783" ht="12" x14ac:dyDescent="0.2"/>
    <row r="8784" ht="12" x14ac:dyDescent="0.2"/>
    <row r="8785" ht="12" x14ac:dyDescent="0.2"/>
    <row r="8786" ht="12" x14ac:dyDescent="0.2"/>
    <row r="8787" ht="12" x14ac:dyDescent="0.2"/>
    <row r="8788" ht="12" x14ac:dyDescent="0.2"/>
    <row r="8789" ht="12" x14ac:dyDescent="0.2"/>
    <row r="8790" ht="12" x14ac:dyDescent="0.2"/>
    <row r="8791" ht="12" x14ac:dyDescent="0.2"/>
    <row r="8792" ht="12" x14ac:dyDescent="0.2"/>
    <row r="8793" ht="12" x14ac:dyDescent="0.2"/>
    <row r="8794" ht="12" x14ac:dyDescent="0.2"/>
    <row r="8795" ht="12" x14ac:dyDescent="0.2"/>
    <row r="8796" ht="12" x14ac:dyDescent="0.2"/>
    <row r="8797" ht="12" x14ac:dyDescent="0.2"/>
    <row r="8798" ht="12" x14ac:dyDescent="0.2"/>
    <row r="8799" ht="12" x14ac:dyDescent="0.2"/>
    <row r="8800" ht="12" x14ac:dyDescent="0.2"/>
    <row r="8801" ht="12" x14ac:dyDescent="0.2"/>
    <row r="8802" ht="12" x14ac:dyDescent="0.2"/>
    <row r="8803" ht="12" x14ac:dyDescent="0.2"/>
    <row r="8804" ht="12" x14ac:dyDescent="0.2"/>
    <row r="8805" ht="12" x14ac:dyDescent="0.2"/>
    <row r="8806" ht="12" x14ac:dyDescent="0.2"/>
    <row r="8807" ht="12" x14ac:dyDescent="0.2"/>
    <row r="8808" ht="12" x14ac:dyDescent="0.2"/>
    <row r="8809" ht="12" x14ac:dyDescent="0.2"/>
    <row r="8810" ht="12" x14ac:dyDescent="0.2"/>
    <row r="8811" ht="12" x14ac:dyDescent="0.2"/>
    <row r="8812" ht="12" x14ac:dyDescent="0.2"/>
    <row r="8813" ht="12" x14ac:dyDescent="0.2"/>
    <row r="8814" ht="12" x14ac:dyDescent="0.2"/>
    <row r="8815" ht="12" x14ac:dyDescent="0.2"/>
    <row r="8816" ht="12" x14ac:dyDescent="0.2"/>
    <row r="8817" ht="12" x14ac:dyDescent="0.2"/>
    <row r="8818" ht="12" x14ac:dyDescent="0.2"/>
    <row r="8819" ht="12" x14ac:dyDescent="0.2"/>
    <row r="8820" ht="12" x14ac:dyDescent="0.2"/>
    <row r="8821" ht="12" x14ac:dyDescent="0.2"/>
    <row r="8822" ht="12" x14ac:dyDescent="0.2"/>
    <row r="8823" ht="12" x14ac:dyDescent="0.2"/>
    <row r="8824" ht="12" x14ac:dyDescent="0.2"/>
    <row r="8825" ht="12" x14ac:dyDescent="0.2"/>
    <row r="8826" ht="12" x14ac:dyDescent="0.2"/>
    <row r="8827" ht="12" x14ac:dyDescent="0.2"/>
    <row r="8828" ht="12" x14ac:dyDescent="0.2"/>
    <row r="8829" ht="12" x14ac:dyDescent="0.2"/>
    <row r="8830" ht="12" x14ac:dyDescent="0.2"/>
    <row r="8831" ht="12" x14ac:dyDescent="0.2"/>
    <row r="8832" ht="12" x14ac:dyDescent="0.2"/>
    <row r="8833" ht="12" x14ac:dyDescent="0.2"/>
    <row r="8834" ht="12" x14ac:dyDescent="0.2"/>
    <row r="8835" ht="12" x14ac:dyDescent="0.2"/>
    <row r="8836" ht="12" x14ac:dyDescent="0.2"/>
    <row r="8837" ht="12" x14ac:dyDescent="0.2"/>
    <row r="8838" ht="12" x14ac:dyDescent="0.2"/>
    <row r="8839" ht="12" x14ac:dyDescent="0.2"/>
    <row r="8840" ht="12" x14ac:dyDescent="0.2"/>
    <row r="8841" ht="12" x14ac:dyDescent="0.2"/>
    <row r="8842" ht="12" x14ac:dyDescent="0.2"/>
    <row r="8843" ht="12" x14ac:dyDescent="0.2"/>
    <row r="8844" ht="12" x14ac:dyDescent="0.2"/>
    <row r="8845" ht="12" x14ac:dyDescent="0.2"/>
    <row r="8846" ht="12" x14ac:dyDescent="0.2"/>
    <row r="8847" ht="12" x14ac:dyDescent="0.2"/>
    <row r="8848" ht="12" x14ac:dyDescent="0.2"/>
    <row r="8849" ht="12" x14ac:dyDescent="0.2"/>
    <row r="8850" ht="12" x14ac:dyDescent="0.2"/>
    <row r="8851" ht="12" x14ac:dyDescent="0.2"/>
    <row r="8852" ht="12" x14ac:dyDescent="0.2"/>
    <row r="8853" ht="12" x14ac:dyDescent="0.2"/>
    <row r="8854" ht="12" x14ac:dyDescent="0.2"/>
    <row r="8855" ht="12" x14ac:dyDescent="0.2"/>
    <row r="8856" ht="12" x14ac:dyDescent="0.2"/>
    <row r="8857" ht="12" x14ac:dyDescent="0.2"/>
    <row r="8858" ht="12" x14ac:dyDescent="0.2"/>
    <row r="8859" ht="12" x14ac:dyDescent="0.2"/>
    <row r="8860" ht="12" x14ac:dyDescent="0.2"/>
    <row r="8861" ht="12" x14ac:dyDescent="0.2"/>
    <row r="8862" ht="12" x14ac:dyDescent="0.2"/>
    <row r="8863" ht="12" x14ac:dyDescent="0.2"/>
    <row r="8864" ht="12" x14ac:dyDescent="0.2"/>
    <row r="8865" ht="12" x14ac:dyDescent="0.2"/>
    <row r="8866" ht="12" x14ac:dyDescent="0.2"/>
    <row r="8867" ht="12" x14ac:dyDescent="0.2"/>
    <row r="8868" ht="12" x14ac:dyDescent="0.2"/>
    <row r="8869" ht="12" x14ac:dyDescent="0.2"/>
    <row r="8870" ht="12" x14ac:dyDescent="0.2"/>
    <row r="8871" ht="12" x14ac:dyDescent="0.2"/>
    <row r="8872" ht="12" x14ac:dyDescent="0.2"/>
    <row r="8873" ht="12" x14ac:dyDescent="0.2"/>
    <row r="8874" ht="12" x14ac:dyDescent="0.2"/>
    <row r="8875" ht="12" x14ac:dyDescent="0.2"/>
    <row r="8876" ht="12" x14ac:dyDescent="0.2"/>
    <row r="8877" ht="12" x14ac:dyDescent="0.2"/>
    <row r="8878" ht="12" x14ac:dyDescent="0.2"/>
    <row r="8879" ht="12" x14ac:dyDescent="0.2"/>
    <row r="8880" ht="12" x14ac:dyDescent="0.2"/>
    <row r="8881" ht="12" x14ac:dyDescent="0.2"/>
    <row r="8882" ht="12" x14ac:dyDescent="0.2"/>
    <row r="8883" ht="12" x14ac:dyDescent="0.2"/>
    <row r="8884" ht="12" x14ac:dyDescent="0.2"/>
    <row r="8885" ht="12" x14ac:dyDescent="0.2"/>
    <row r="8886" ht="12" x14ac:dyDescent="0.2"/>
    <row r="8887" ht="12" x14ac:dyDescent="0.2"/>
    <row r="8888" ht="12" x14ac:dyDescent="0.2"/>
    <row r="8889" ht="12" x14ac:dyDescent="0.2"/>
    <row r="8890" ht="12" x14ac:dyDescent="0.2"/>
    <row r="8891" ht="12" x14ac:dyDescent="0.2"/>
    <row r="8892" ht="12" x14ac:dyDescent="0.2"/>
    <row r="8893" ht="12" x14ac:dyDescent="0.2"/>
    <row r="8894" ht="12" x14ac:dyDescent="0.2"/>
    <row r="8895" ht="12" x14ac:dyDescent="0.2"/>
    <row r="8896" ht="12" x14ac:dyDescent="0.2"/>
    <row r="8897" ht="12" x14ac:dyDescent="0.2"/>
    <row r="8898" ht="12" x14ac:dyDescent="0.2"/>
    <row r="8899" ht="12" x14ac:dyDescent="0.2"/>
    <row r="8900" ht="12" x14ac:dyDescent="0.2"/>
    <row r="8901" ht="12" x14ac:dyDescent="0.2"/>
    <row r="8902" ht="12" x14ac:dyDescent="0.2"/>
    <row r="8903" ht="12" x14ac:dyDescent="0.2"/>
    <row r="8904" ht="12" x14ac:dyDescent="0.2"/>
    <row r="8905" ht="12" x14ac:dyDescent="0.2"/>
    <row r="8906" ht="12" x14ac:dyDescent="0.2"/>
    <row r="8907" ht="12" x14ac:dyDescent="0.2"/>
    <row r="8908" ht="12" x14ac:dyDescent="0.2"/>
    <row r="8909" ht="12" x14ac:dyDescent="0.2"/>
    <row r="8910" ht="12" x14ac:dyDescent="0.2"/>
    <row r="8911" ht="12" x14ac:dyDescent="0.2"/>
    <row r="8912" ht="12" x14ac:dyDescent="0.2"/>
    <row r="8913" ht="12" x14ac:dyDescent="0.2"/>
    <row r="8914" ht="12" x14ac:dyDescent="0.2"/>
    <row r="8915" ht="12" x14ac:dyDescent="0.2"/>
    <row r="8916" ht="12" x14ac:dyDescent="0.2"/>
    <row r="8917" ht="12" x14ac:dyDescent="0.2"/>
    <row r="8918" ht="12" x14ac:dyDescent="0.2"/>
    <row r="8919" ht="12" x14ac:dyDescent="0.2"/>
    <row r="8920" ht="12" x14ac:dyDescent="0.2"/>
    <row r="8921" ht="12" x14ac:dyDescent="0.2"/>
    <row r="8922" ht="12" x14ac:dyDescent="0.2"/>
    <row r="8923" ht="12" x14ac:dyDescent="0.2"/>
    <row r="8924" ht="12" x14ac:dyDescent="0.2"/>
    <row r="8925" ht="12" x14ac:dyDescent="0.2"/>
    <row r="8926" ht="12" x14ac:dyDescent="0.2"/>
    <row r="8927" ht="12" x14ac:dyDescent="0.2"/>
    <row r="8928" ht="12" x14ac:dyDescent="0.2"/>
    <row r="8929" ht="12" x14ac:dyDescent="0.2"/>
    <row r="8930" ht="12" x14ac:dyDescent="0.2"/>
    <row r="8931" ht="12" x14ac:dyDescent="0.2"/>
    <row r="8932" ht="12" x14ac:dyDescent="0.2"/>
    <row r="8933" ht="12" x14ac:dyDescent="0.2"/>
    <row r="8934" ht="12" x14ac:dyDescent="0.2"/>
    <row r="8935" ht="12" x14ac:dyDescent="0.2"/>
    <row r="8936" ht="12" x14ac:dyDescent="0.2"/>
    <row r="8937" ht="12" x14ac:dyDescent="0.2"/>
    <row r="8938" ht="12" x14ac:dyDescent="0.2"/>
    <row r="8939" ht="12" x14ac:dyDescent="0.2"/>
    <row r="8940" ht="12" x14ac:dyDescent="0.2"/>
    <row r="8941" ht="12" x14ac:dyDescent="0.2"/>
    <row r="8942" ht="12" x14ac:dyDescent="0.2"/>
    <row r="8943" ht="12" x14ac:dyDescent="0.2"/>
    <row r="8944" ht="12" x14ac:dyDescent="0.2"/>
    <row r="8945" ht="12" x14ac:dyDescent="0.2"/>
    <row r="8946" ht="12" x14ac:dyDescent="0.2"/>
    <row r="8947" ht="12" x14ac:dyDescent="0.2"/>
    <row r="8948" ht="12" x14ac:dyDescent="0.2"/>
    <row r="8949" ht="12" x14ac:dyDescent="0.2"/>
    <row r="8950" ht="12" x14ac:dyDescent="0.2"/>
    <row r="8951" ht="12" x14ac:dyDescent="0.2"/>
    <row r="8952" ht="12" x14ac:dyDescent="0.2"/>
    <row r="8953" ht="12" x14ac:dyDescent="0.2"/>
    <row r="8954" ht="12" x14ac:dyDescent="0.2"/>
    <row r="8955" ht="12" x14ac:dyDescent="0.2"/>
    <row r="8956" ht="12" x14ac:dyDescent="0.2"/>
    <row r="8957" ht="12" x14ac:dyDescent="0.2"/>
    <row r="8958" ht="12" x14ac:dyDescent="0.2"/>
    <row r="8959" ht="12" x14ac:dyDescent="0.2"/>
    <row r="8960" ht="12" x14ac:dyDescent="0.2"/>
    <row r="8961" ht="12" x14ac:dyDescent="0.2"/>
    <row r="8962" ht="12" x14ac:dyDescent="0.2"/>
    <row r="8963" ht="12" x14ac:dyDescent="0.2"/>
    <row r="8964" ht="12" x14ac:dyDescent="0.2"/>
    <row r="8965" ht="12" x14ac:dyDescent="0.2"/>
    <row r="8966" ht="12" x14ac:dyDescent="0.2"/>
    <row r="8967" ht="12" x14ac:dyDescent="0.2"/>
    <row r="8968" ht="12" x14ac:dyDescent="0.2"/>
    <row r="8969" ht="12" x14ac:dyDescent="0.2"/>
    <row r="8970" ht="12" x14ac:dyDescent="0.2"/>
    <row r="8971" ht="12" x14ac:dyDescent="0.2"/>
    <row r="8972" ht="12" x14ac:dyDescent="0.2"/>
    <row r="8973" ht="12" x14ac:dyDescent="0.2"/>
    <row r="8974" ht="12" x14ac:dyDescent="0.2"/>
    <row r="8975" ht="12" x14ac:dyDescent="0.2"/>
    <row r="8976" ht="12" x14ac:dyDescent="0.2"/>
    <row r="8977" ht="12" x14ac:dyDescent="0.2"/>
    <row r="8978" ht="12" x14ac:dyDescent="0.2"/>
    <row r="8979" ht="12" x14ac:dyDescent="0.2"/>
    <row r="8980" ht="12" x14ac:dyDescent="0.2"/>
    <row r="8981" ht="12" x14ac:dyDescent="0.2"/>
    <row r="8982" ht="12" x14ac:dyDescent="0.2"/>
    <row r="8983" ht="12" x14ac:dyDescent="0.2"/>
    <row r="8984" ht="12" x14ac:dyDescent="0.2"/>
    <row r="8985" ht="12" x14ac:dyDescent="0.2"/>
    <row r="8986" ht="12" x14ac:dyDescent="0.2"/>
    <row r="8987" ht="12" x14ac:dyDescent="0.2"/>
    <row r="8988" ht="12" x14ac:dyDescent="0.2"/>
    <row r="8989" ht="12" x14ac:dyDescent="0.2"/>
    <row r="8990" ht="12" x14ac:dyDescent="0.2"/>
    <row r="8991" ht="12" x14ac:dyDescent="0.2"/>
    <row r="8992" ht="12" x14ac:dyDescent="0.2"/>
    <row r="8993" ht="12" x14ac:dyDescent="0.2"/>
    <row r="8994" ht="12" x14ac:dyDescent="0.2"/>
    <row r="8995" ht="12" x14ac:dyDescent="0.2"/>
    <row r="8996" ht="12" x14ac:dyDescent="0.2"/>
    <row r="8997" ht="12" x14ac:dyDescent="0.2"/>
    <row r="8998" ht="12" x14ac:dyDescent="0.2"/>
    <row r="8999" ht="12" x14ac:dyDescent="0.2"/>
    <row r="9000" ht="12" x14ac:dyDescent="0.2"/>
    <row r="9001" ht="12" x14ac:dyDescent="0.2"/>
    <row r="9002" ht="12" x14ac:dyDescent="0.2"/>
    <row r="9003" ht="12" x14ac:dyDescent="0.2"/>
    <row r="9004" ht="12" x14ac:dyDescent="0.2"/>
    <row r="9005" ht="12" x14ac:dyDescent="0.2"/>
    <row r="9006" ht="12" x14ac:dyDescent="0.2"/>
    <row r="9007" ht="12" x14ac:dyDescent="0.2"/>
    <row r="9008" ht="12" x14ac:dyDescent="0.2"/>
    <row r="9009" ht="12" x14ac:dyDescent="0.2"/>
    <row r="9010" ht="12" x14ac:dyDescent="0.2"/>
    <row r="9011" ht="12" x14ac:dyDescent="0.2"/>
    <row r="9012" ht="12" x14ac:dyDescent="0.2"/>
    <row r="9013" ht="12" x14ac:dyDescent="0.2"/>
    <row r="9014" ht="12" x14ac:dyDescent="0.2"/>
    <row r="9015" ht="12" x14ac:dyDescent="0.2"/>
    <row r="9016" ht="12" x14ac:dyDescent="0.2"/>
    <row r="9017" ht="12" x14ac:dyDescent="0.2"/>
    <row r="9018" ht="12" x14ac:dyDescent="0.2"/>
    <row r="9019" ht="12" x14ac:dyDescent="0.2"/>
    <row r="9020" ht="12" x14ac:dyDescent="0.2"/>
    <row r="9021" ht="12" x14ac:dyDescent="0.2"/>
    <row r="9022" ht="12" x14ac:dyDescent="0.2"/>
    <row r="9023" ht="12" x14ac:dyDescent="0.2"/>
    <row r="9024" ht="12" x14ac:dyDescent="0.2"/>
    <row r="9025" ht="12" x14ac:dyDescent="0.2"/>
    <row r="9026" ht="12" x14ac:dyDescent="0.2"/>
    <row r="9027" ht="12" x14ac:dyDescent="0.2"/>
    <row r="9028" ht="12" x14ac:dyDescent="0.2"/>
    <row r="9029" ht="12" x14ac:dyDescent="0.2"/>
    <row r="9030" ht="12" x14ac:dyDescent="0.2"/>
    <row r="9031" ht="12" x14ac:dyDescent="0.2"/>
    <row r="9032" ht="12" x14ac:dyDescent="0.2"/>
    <row r="9033" ht="12" x14ac:dyDescent="0.2"/>
    <row r="9034" ht="12" x14ac:dyDescent="0.2"/>
    <row r="9035" ht="12" x14ac:dyDescent="0.2"/>
    <row r="9036" ht="12" x14ac:dyDescent="0.2"/>
    <row r="9037" ht="12" x14ac:dyDescent="0.2"/>
    <row r="9038" ht="12" x14ac:dyDescent="0.2"/>
    <row r="9039" ht="12" x14ac:dyDescent="0.2"/>
    <row r="9040" ht="12" x14ac:dyDescent="0.2"/>
    <row r="9041" ht="12" x14ac:dyDescent="0.2"/>
    <row r="9042" ht="12" x14ac:dyDescent="0.2"/>
    <row r="9043" ht="12" x14ac:dyDescent="0.2"/>
    <row r="9044" ht="12" x14ac:dyDescent="0.2"/>
    <row r="9045" ht="12" x14ac:dyDescent="0.2"/>
    <row r="9046" ht="12" x14ac:dyDescent="0.2"/>
    <row r="9047" ht="12" x14ac:dyDescent="0.2"/>
    <row r="9048" ht="12" x14ac:dyDescent="0.2"/>
    <row r="9049" ht="12" x14ac:dyDescent="0.2"/>
    <row r="9050" ht="12" x14ac:dyDescent="0.2"/>
    <row r="9051" ht="12" x14ac:dyDescent="0.2"/>
    <row r="9052" ht="12" x14ac:dyDescent="0.2"/>
    <row r="9053" ht="12" x14ac:dyDescent="0.2"/>
    <row r="9054" ht="12" x14ac:dyDescent="0.2"/>
    <row r="9055" ht="12" x14ac:dyDescent="0.2"/>
    <row r="9056" ht="12" x14ac:dyDescent="0.2"/>
    <row r="9057" ht="12" x14ac:dyDescent="0.2"/>
    <row r="9058" ht="12" x14ac:dyDescent="0.2"/>
    <row r="9059" ht="12" x14ac:dyDescent="0.2"/>
    <row r="9060" ht="12" x14ac:dyDescent="0.2"/>
    <row r="9061" ht="12" x14ac:dyDescent="0.2"/>
    <row r="9062" ht="12" x14ac:dyDescent="0.2"/>
    <row r="9063" ht="12" x14ac:dyDescent="0.2"/>
    <row r="9064" ht="12" x14ac:dyDescent="0.2"/>
    <row r="9065" ht="12" x14ac:dyDescent="0.2"/>
    <row r="9066" ht="12" x14ac:dyDescent="0.2"/>
    <row r="9067" ht="12" x14ac:dyDescent="0.2"/>
    <row r="9068" ht="12" x14ac:dyDescent="0.2"/>
    <row r="9069" ht="12" x14ac:dyDescent="0.2"/>
    <row r="9070" ht="12" x14ac:dyDescent="0.2"/>
    <row r="9071" ht="12" x14ac:dyDescent="0.2"/>
    <row r="9072" ht="12" x14ac:dyDescent="0.2"/>
    <row r="9073" ht="12" x14ac:dyDescent="0.2"/>
    <row r="9074" ht="12" x14ac:dyDescent="0.2"/>
    <row r="9075" ht="12" x14ac:dyDescent="0.2"/>
    <row r="9076" ht="12" x14ac:dyDescent="0.2"/>
    <row r="9077" ht="12" x14ac:dyDescent="0.2"/>
    <row r="9078" ht="12" x14ac:dyDescent="0.2"/>
    <row r="9079" ht="12" x14ac:dyDescent="0.2"/>
    <row r="9080" ht="12" x14ac:dyDescent="0.2"/>
    <row r="9081" ht="12" x14ac:dyDescent="0.2"/>
    <row r="9082" ht="12" x14ac:dyDescent="0.2"/>
    <row r="9083" ht="12" x14ac:dyDescent="0.2"/>
    <row r="9084" ht="12" x14ac:dyDescent="0.2"/>
    <row r="9085" ht="12" x14ac:dyDescent="0.2"/>
    <row r="9086" ht="12" x14ac:dyDescent="0.2"/>
    <row r="9087" ht="12" x14ac:dyDescent="0.2"/>
    <row r="9088" ht="12" x14ac:dyDescent="0.2"/>
    <row r="9089" ht="12" x14ac:dyDescent="0.2"/>
    <row r="9090" ht="12" x14ac:dyDescent="0.2"/>
    <row r="9091" ht="12" x14ac:dyDescent="0.2"/>
    <row r="9092" ht="12" x14ac:dyDescent="0.2"/>
    <row r="9093" ht="12" x14ac:dyDescent="0.2"/>
    <row r="9094" ht="12" x14ac:dyDescent="0.2"/>
    <row r="9095" ht="12" x14ac:dyDescent="0.2"/>
    <row r="9096" ht="12" x14ac:dyDescent="0.2"/>
    <row r="9097" ht="12" x14ac:dyDescent="0.2"/>
    <row r="9098" ht="12" x14ac:dyDescent="0.2"/>
    <row r="9099" ht="12" x14ac:dyDescent="0.2"/>
    <row r="9100" ht="12" x14ac:dyDescent="0.2"/>
    <row r="9101" ht="12" x14ac:dyDescent="0.2"/>
    <row r="9102" ht="12" x14ac:dyDescent="0.2"/>
    <row r="9103" ht="12" x14ac:dyDescent="0.2"/>
    <row r="9104" ht="12" x14ac:dyDescent="0.2"/>
    <row r="9105" ht="12" x14ac:dyDescent="0.2"/>
    <row r="9106" ht="12" x14ac:dyDescent="0.2"/>
    <row r="9107" ht="12" x14ac:dyDescent="0.2"/>
    <row r="9108" ht="12" x14ac:dyDescent="0.2"/>
    <row r="9109" ht="12" x14ac:dyDescent="0.2"/>
    <row r="9110" ht="12" x14ac:dyDescent="0.2"/>
    <row r="9111" ht="12" x14ac:dyDescent="0.2"/>
    <row r="9112" ht="12" x14ac:dyDescent="0.2"/>
    <row r="9113" ht="12" x14ac:dyDescent="0.2"/>
    <row r="9114" ht="12" x14ac:dyDescent="0.2"/>
    <row r="9115" ht="12" x14ac:dyDescent="0.2"/>
    <row r="9116" ht="12" x14ac:dyDescent="0.2"/>
    <row r="9117" ht="12" x14ac:dyDescent="0.2"/>
    <row r="9118" ht="12" x14ac:dyDescent="0.2"/>
    <row r="9119" ht="12" x14ac:dyDescent="0.2"/>
    <row r="9120" ht="12" x14ac:dyDescent="0.2"/>
    <row r="9121" ht="12" x14ac:dyDescent="0.2"/>
    <row r="9122" ht="12" x14ac:dyDescent="0.2"/>
    <row r="9123" ht="12" x14ac:dyDescent="0.2"/>
    <row r="9124" ht="12" x14ac:dyDescent="0.2"/>
    <row r="9125" ht="12" x14ac:dyDescent="0.2"/>
    <row r="9126" ht="12" x14ac:dyDescent="0.2"/>
    <row r="9127" ht="12" x14ac:dyDescent="0.2"/>
    <row r="9128" ht="12" x14ac:dyDescent="0.2"/>
    <row r="9129" ht="12" x14ac:dyDescent="0.2"/>
    <row r="9130" ht="12" x14ac:dyDescent="0.2"/>
    <row r="9131" ht="12" x14ac:dyDescent="0.2"/>
    <row r="9132" ht="12" x14ac:dyDescent="0.2"/>
    <row r="9133" ht="12" x14ac:dyDescent="0.2"/>
    <row r="9134" ht="12" x14ac:dyDescent="0.2"/>
    <row r="9135" ht="12" x14ac:dyDescent="0.2"/>
    <row r="9136" ht="12" x14ac:dyDescent="0.2"/>
    <row r="9137" ht="12" x14ac:dyDescent="0.2"/>
    <row r="9138" ht="12" x14ac:dyDescent="0.2"/>
    <row r="9139" ht="12" x14ac:dyDescent="0.2"/>
    <row r="9140" ht="12" x14ac:dyDescent="0.2"/>
    <row r="9141" ht="12" x14ac:dyDescent="0.2"/>
    <row r="9142" ht="12" x14ac:dyDescent="0.2"/>
    <row r="9143" ht="12" x14ac:dyDescent="0.2"/>
    <row r="9144" ht="12" x14ac:dyDescent="0.2"/>
    <row r="9145" ht="12" x14ac:dyDescent="0.2"/>
    <row r="9146" ht="12" x14ac:dyDescent="0.2"/>
    <row r="9147" ht="12" x14ac:dyDescent="0.2"/>
    <row r="9148" ht="12" x14ac:dyDescent="0.2"/>
    <row r="9149" ht="12" x14ac:dyDescent="0.2"/>
    <row r="9150" ht="12" x14ac:dyDescent="0.2"/>
    <row r="9151" ht="12" x14ac:dyDescent="0.2"/>
    <row r="9152" ht="12" x14ac:dyDescent="0.2"/>
    <row r="9153" ht="12" x14ac:dyDescent="0.2"/>
    <row r="9154" ht="12" x14ac:dyDescent="0.2"/>
    <row r="9155" ht="12" x14ac:dyDescent="0.2"/>
    <row r="9156" ht="12" x14ac:dyDescent="0.2"/>
    <row r="9157" ht="12" x14ac:dyDescent="0.2"/>
    <row r="9158" ht="12" x14ac:dyDescent="0.2"/>
    <row r="9159" ht="12" x14ac:dyDescent="0.2"/>
    <row r="9160" ht="12" x14ac:dyDescent="0.2"/>
    <row r="9161" ht="12" x14ac:dyDescent="0.2"/>
    <row r="9162" ht="12" x14ac:dyDescent="0.2"/>
    <row r="9163" ht="12" x14ac:dyDescent="0.2"/>
    <row r="9164" ht="12" x14ac:dyDescent="0.2"/>
    <row r="9165" ht="12" x14ac:dyDescent="0.2"/>
    <row r="9166" ht="12" x14ac:dyDescent="0.2"/>
    <row r="9167" ht="12" x14ac:dyDescent="0.2"/>
    <row r="9168" ht="12" x14ac:dyDescent="0.2"/>
    <row r="9169" ht="12" x14ac:dyDescent="0.2"/>
    <row r="9170" ht="12" x14ac:dyDescent="0.2"/>
    <row r="9171" ht="12" x14ac:dyDescent="0.2"/>
    <row r="9172" ht="12" x14ac:dyDescent="0.2"/>
    <row r="9173" ht="12" x14ac:dyDescent="0.2"/>
    <row r="9174" ht="12" x14ac:dyDescent="0.2"/>
    <row r="9175" ht="12" x14ac:dyDescent="0.2"/>
    <row r="9176" ht="12" x14ac:dyDescent="0.2"/>
    <row r="9177" ht="12" x14ac:dyDescent="0.2"/>
    <row r="9178" ht="12" x14ac:dyDescent="0.2"/>
    <row r="9179" ht="12" x14ac:dyDescent="0.2"/>
    <row r="9180" ht="12" x14ac:dyDescent="0.2"/>
    <row r="9181" ht="12" x14ac:dyDescent="0.2"/>
    <row r="9182" ht="12" x14ac:dyDescent="0.2"/>
    <row r="9183" ht="12" x14ac:dyDescent="0.2"/>
    <row r="9184" ht="12" x14ac:dyDescent="0.2"/>
    <row r="9185" ht="12" x14ac:dyDescent="0.2"/>
    <row r="9186" ht="12" x14ac:dyDescent="0.2"/>
    <row r="9187" ht="12" x14ac:dyDescent="0.2"/>
    <row r="9188" ht="12" x14ac:dyDescent="0.2"/>
    <row r="9189" ht="12" x14ac:dyDescent="0.2"/>
    <row r="9190" ht="12" x14ac:dyDescent="0.2"/>
    <row r="9191" ht="12" x14ac:dyDescent="0.2"/>
    <row r="9192" ht="12" x14ac:dyDescent="0.2"/>
    <row r="9193" ht="12" x14ac:dyDescent="0.2"/>
    <row r="9194" ht="12" x14ac:dyDescent="0.2"/>
    <row r="9195" ht="12" x14ac:dyDescent="0.2"/>
    <row r="9196" ht="12" x14ac:dyDescent="0.2"/>
    <row r="9197" ht="12" x14ac:dyDescent="0.2"/>
    <row r="9198" ht="12" x14ac:dyDescent="0.2"/>
    <row r="9199" ht="12" x14ac:dyDescent="0.2"/>
    <row r="9200" ht="12" x14ac:dyDescent="0.2"/>
    <row r="9201" ht="12" x14ac:dyDescent="0.2"/>
    <row r="9202" ht="12" x14ac:dyDescent="0.2"/>
    <row r="9203" ht="12" x14ac:dyDescent="0.2"/>
    <row r="9204" ht="12" x14ac:dyDescent="0.2"/>
    <row r="9205" ht="12" x14ac:dyDescent="0.2"/>
    <row r="9206" ht="12" x14ac:dyDescent="0.2"/>
    <row r="9207" ht="12" x14ac:dyDescent="0.2"/>
    <row r="9208" ht="12" x14ac:dyDescent="0.2"/>
    <row r="9209" ht="12" x14ac:dyDescent="0.2"/>
    <row r="9210" ht="12" x14ac:dyDescent="0.2"/>
    <row r="9211" ht="12" x14ac:dyDescent="0.2"/>
    <row r="9212" ht="12" x14ac:dyDescent="0.2"/>
    <row r="9213" ht="12" x14ac:dyDescent="0.2"/>
    <row r="9214" ht="12" x14ac:dyDescent="0.2"/>
    <row r="9215" ht="12" x14ac:dyDescent="0.2"/>
    <row r="9216" ht="12" x14ac:dyDescent="0.2"/>
    <row r="9217" ht="12" x14ac:dyDescent="0.2"/>
    <row r="9218" ht="12" x14ac:dyDescent="0.2"/>
    <row r="9219" ht="12" x14ac:dyDescent="0.2"/>
    <row r="9220" ht="12" x14ac:dyDescent="0.2"/>
    <row r="9221" ht="12" x14ac:dyDescent="0.2"/>
    <row r="9222" ht="12" x14ac:dyDescent="0.2"/>
    <row r="9223" ht="12" x14ac:dyDescent="0.2"/>
    <row r="9224" ht="12" x14ac:dyDescent="0.2"/>
    <row r="9225" ht="12" x14ac:dyDescent="0.2"/>
    <row r="9226" ht="12" x14ac:dyDescent="0.2"/>
    <row r="9227" ht="12" x14ac:dyDescent="0.2"/>
    <row r="9228" ht="12" x14ac:dyDescent="0.2"/>
    <row r="9229" ht="12" x14ac:dyDescent="0.2"/>
    <row r="9230" ht="12" x14ac:dyDescent="0.2"/>
    <row r="9231" ht="12" x14ac:dyDescent="0.2"/>
    <row r="9232" ht="12" x14ac:dyDescent="0.2"/>
    <row r="9233" ht="12" x14ac:dyDescent="0.2"/>
    <row r="9234" ht="12" x14ac:dyDescent="0.2"/>
    <row r="9235" ht="12" x14ac:dyDescent="0.2"/>
    <row r="9236" ht="12" x14ac:dyDescent="0.2"/>
    <row r="9237" ht="12" x14ac:dyDescent="0.2"/>
    <row r="9238" ht="12" x14ac:dyDescent="0.2"/>
    <row r="9239" ht="12" x14ac:dyDescent="0.2"/>
    <row r="9240" ht="12" x14ac:dyDescent="0.2"/>
    <row r="9241" ht="12" x14ac:dyDescent="0.2"/>
    <row r="9242" ht="12" x14ac:dyDescent="0.2"/>
    <row r="9243" ht="12" x14ac:dyDescent="0.2"/>
    <row r="9244" ht="12" x14ac:dyDescent="0.2"/>
    <row r="9245" ht="12" x14ac:dyDescent="0.2"/>
    <row r="9246" ht="12" x14ac:dyDescent="0.2"/>
    <row r="9247" ht="12" x14ac:dyDescent="0.2"/>
    <row r="9248" ht="12" x14ac:dyDescent="0.2"/>
    <row r="9249" ht="12" x14ac:dyDescent="0.2"/>
    <row r="9250" ht="12" x14ac:dyDescent="0.2"/>
    <row r="9251" ht="12" x14ac:dyDescent="0.2"/>
    <row r="9252" ht="12" x14ac:dyDescent="0.2"/>
    <row r="9253" ht="12" x14ac:dyDescent="0.2"/>
    <row r="9254" ht="12" x14ac:dyDescent="0.2"/>
    <row r="9255" ht="12" x14ac:dyDescent="0.2"/>
    <row r="9256" ht="12" x14ac:dyDescent="0.2"/>
    <row r="9257" ht="12" x14ac:dyDescent="0.2"/>
    <row r="9258" ht="12" x14ac:dyDescent="0.2"/>
    <row r="9259" ht="12" x14ac:dyDescent="0.2"/>
    <row r="9260" ht="12" x14ac:dyDescent="0.2"/>
    <row r="9261" ht="12" x14ac:dyDescent="0.2"/>
    <row r="9262" ht="12" x14ac:dyDescent="0.2"/>
    <row r="9263" ht="12" x14ac:dyDescent="0.2"/>
    <row r="9264" ht="12" x14ac:dyDescent="0.2"/>
    <row r="9265" ht="12" x14ac:dyDescent="0.2"/>
    <row r="9266" ht="12" x14ac:dyDescent="0.2"/>
    <row r="9267" ht="12" x14ac:dyDescent="0.2"/>
    <row r="9268" ht="12" x14ac:dyDescent="0.2"/>
    <row r="9269" ht="12" x14ac:dyDescent="0.2"/>
    <row r="9270" ht="12" x14ac:dyDescent="0.2"/>
    <row r="9271" ht="12" x14ac:dyDescent="0.2"/>
    <row r="9272" ht="12" x14ac:dyDescent="0.2"/>
    <row r="9273" ht="12" x14ac:dyDescent="0.2"/>
    <row r="9274" ht="12" x14ac:dyDescent="0.2"/>
    <row r="9275" ht="12" x14ac:dyDescent="0.2"/>
    <row r="9276" ht="12" x14ac:dyDescent="0.2"/>
    <row r="9277" ht="12" x14ac:dyDescent="0.2"/>
    <row r="9278" ht="12" x14ac:dyDescent="0.2"/>
    <row r="9279" ht="12" x14ac:dyDescent="0.2"/>
    <row r="9280" ht="12" x14ac:dyDescent="0.2"/>
    <row r="9281" ht="12" x14ac:dyDescent="0.2"/>
    <row r="9282" ht="12" x14ac:dyDescent="0.2"/>
    <row r="9283" ht="12" x14ac:dyDescent="0.2"/>
    <row r="9284" ht="12" x14ac:dyDescent="0.2"/>
    <row r="9285" ht="12" x14ac:dyDescent="0.2"/>
    <row r="9286" ht="12" x14ac:dyDescent="0.2"/>
    <row r="9287" ht="12" x14ac:dyDescent="0.2"/>
    <row r="9288" ht="12" x14ac:dyDescent="0.2"/>
    <row r="9289" ht="12" x14ac:dyDescent="0.2"/>
    <row r="9290" ht="12" x14ac:dyDescent="0.2"/>
    <row r="9291" ht="12" x14ac:dyDescent="0.2"/>
    <row r="9292" ht="12" x14ac:dyDescent="0.2"/>
    <row r="9293" ht="12" x14ac:dyDescent="0.2"/>
    <row r="9294" ht="12" x14ac:dyDescent="0.2"/>
    <row r="9295" ht="12" x14ac:dyDescent="0.2"/>
    <row r="9296" ht="12" x14ac:dyDescent="0.2"/>
    <row r="9297" ht="12" x14ac:dyDescent="0.2"/>
    <row r="9298" ht="12" x14ac:dyDescent="0.2"/>
    <row r="9299" ht="12" x14ac:dyDescent="0.2"/>
    <row r="9300" ht="12" x14ac:dyDescent="0.2"/>
    <row r="9301" ht="12" x14ac:dyDescent="0.2"/>
    <row r="9302" ht="12" x14ac:dyDescent="0.2"/>
    <row r="9303" ht="12" x14ac:dyDescent="0.2"/>
    <row r="9304" ht="12" x14ac:dyDescent="0.2"/>
    <row r="9305" ht="12" x14ac:dyDescent="0.2"/>
    <row r="9306" ht="12" x14ac:dyDescent="0.2"/>
    <row r="9307" ht="12" x14ac:dyDescent="0.2"/>
    <row r="9308" ht="12" x14ac:dyDescent="0.2"/>
    <row r="9309" ht="12" x14ac:dyDescent="0.2"/>
    <row r="9310" ht="12" x14ac:dyDescent="0.2"/>
    <row r="9311" ht="12" x14ac:dyDescent="0.2"/>
    <row r="9312" ht="12" x14ac:dyDescent="0.2"/>
    <row r="9313" ht="12" x14ac:dyDescent="0.2"/>
    <row r="9314" ht="12" x14ac:dyDescent="0.2"/>
    <row r="9315" ht="12" x14ac:dyDescent="0.2"/>
    <row r="9316" ht="12" x14ac:dyDescent="0.2"/>
    <row r="9317" ht="12" x14ac:dyDescent="0.2"/>
    <row r="9318" ht="12" x14ac:dyDescent="0.2"/>
    <row r="9319" ht="12" x14ac:dyDescent="0.2"/>
    <row r="9320" ht="12" x14ac:dyDescent="0.2"/>
    <row r="9321" ht="12" x14ac:dyDescent="0.2"/>
    <row r="9322" ht="12" x14ac:dyDescent="0.2"/>
    <row r="9323" ht="12" x14ac:dyDescent="0.2"/>
    <row r="9324" ht="12" x14ac:dyDescent="0.2"/>
    <row r="9325" ht="12" x14ac:dyDescent="0.2"/>
    <row r="9326" ht="12" x14ac:dyDescent="0.2"/>
    <row r="9327" ht="12" x14ac:dyDescent="0.2"/>
    <row r="9328" ht="12" x14ac:dyDescent="0.2"/>
    <row r="9329" ht="12" x14ac:dyDescent="0.2"/>
    <row r="9330" ht="12" x14ac:dyDescent="0.2"/>
    <row r="9331" ht="12" x14ac:dyDescent="0.2"/>
    <row r="9332" ht="12" x14ac:dyDescent="0.2"/>
    <row r="9333" ht="12" x14ac:dyDescent="0.2"/>
    <row r="9334" ht="12" x14ac:dyDescent="0.2"/>
    <row r="9335" ht="12" x14ac:dyDescent="0.2"/>
    <row r="9336" ht="12" x14ac:dyDescent="0.2"/>
    <row r="9337" ht="12" x14ac:dyDescent="0.2"/>
    <row r="9338" ht="12" x14ac:dyDescent="0.2"/>
    <row r="9339" ht="12" x14ac:dyDescent="0.2"/>
    <row r="9340" ht="12" x14ac:dyDescent="0.2"/>
    <row r="9341" ht="12" x14ac:dyDescent="0.2"/>
    <row r="9342" ht="12" x14ac:dyDescent="0.2"/>
    <row r="9343" ht="12" x14ac:dyDescent="0.2"/>
    <row r="9344" ht="12" x14ac:dyDescent="0.2"/>
    <row r="9345" ht="12" x14ac:dyDescent="0.2"/>
    <row r="9346" ht="12" x14ac:dyDescent="0.2"/>
    <row r="9347" ht="12" x14ac:dyDescent="0.2"/>
    <row r="9348" ht="12" x14ac:dyDescent="0.2"/>
    <row r="9349" ht="12" x14ac:dyDescent="0.2"/>
    <row r="9350" ht="12" x14ac:dyDescent="0.2"/>
    <row r="9351" ht="12" x14ac:dyDescent="0.2"/>
    <row r="9352" ht="12" x14ac:dyDescent="0.2"/>
    <row r="9353" ht="12" x14ac:dyDescent="0.2"/>
    <row r="9354" ht="12" x14ac:dyDescent="0.2"/>
    <row r="9355" ht="12" x14ac:dyDescent="0.2"/>
    <row r="9356" ht="12" x14ac:dyDescent="0.2"/>
    <row r="9357" ht="12" x14ac:dyDescent="0.2"/>
    <row r="9358" ht="12" x14ac:dyDescent="0.2"/>
    <row r="9359" ht="12" x14ac:dyDescent="0.2"/>
    <row r="9360" ht="12" x14ac:dyDescent="0.2"/>
    <row r="9361" ht="12" x14ac:dyDescent="0.2"/>
    <row r="9362" ht="12" x14ac:dyDescent="0.2"/>
    <row r="9363" ht="12" x14ac:dyDescent="0.2"/>
    <row r="9364" ht="12" x14ac:dyDescent="0.2"/>
    <row r="9365" ht="12" x14ac:dyDescent="0.2"/>
    <row r="9366" ht="12" x14ac:dyDescent="0.2"/>
    <row r="9367" ht="12" x14ac:dyDescent="0.2"/>
    <row r="9368" ht="12" x14ac:dyDescent="0.2"/>
    <row r="9369" ht="12" x14ac:dyDescent="0.2"/>
    <row r="9370" ht="12" x14ac:dyDescent="0.2"/>
    <row r="9371" ht="12" x14ac:dyDescent="0.2"/>
    <row r="9372" ht="12" x14ac:dyDescent="0.2"/>
    <row r="9373" ht="12" x14ac:dyDescent="0.2"/>
    <row r="9374" ht="12" x14ac:dyDescent="0.2"/>
    <row r="9375" ht="12" x14ac:dyDescent="0.2"/>
    <row r="9376" ht="12" x14ac:dyDescent="0.2"/>
    <row r="9377" ht="12" x14ac:dyDescent="0.2"/>
    <row r="9378" ht="12" x14ac:dyDescent="0.2"/>
    <row r="9379" ht="12" x14ac:dyDescent="0.2"/>
    <row r="9380" ht="12" x14ac:dyDescent="0.2"/>
    <row r="9381" ht="12" x14ac:dyDescent="0.2"/>
    <row r="9382" ht="12" x14ac:dyDescent="0.2"/>
    <row r="9383" ht="12" x14ac:dyDescent="0.2"/>
    <row r="9384" ht="12" x14ac:dyDescent="0.2"/>
    <row r="9385" ht="12" x14ac:dyDescent="0.2"/>
    <row r="9386" ht="12" x14ac:dyDescent="0.2"/>
    <row r="9387" ht="12" x14ac:dyDescent="0.2"/>
    <row r="9388" ht="12" x14ac:dyDescent="0.2"/>
    <row r="9389" ht="12" x14ac:dyDescent="0.2"/>
    <row r="9390" ht="12" x14ac:dyDescent="0.2"/>
    <row r="9391" ht="12" x14ac:dyDescent="0.2"/>
    <row r="9392" ht="12" x14ac:dyDescent="0.2"/>
    <row r="9393" ht="12" x14ac:dyDescent="0.2"/>
    <row r="9394" ht="12" x14ac:dyDescent="0.2"/>
    <row r="9395" ht="12" x14ac:dyDescent="0.2"/>
    <row r="9396" ht="12" x14ac:dyDescent="0.2"/>
    <row r="9397" ht="12" x14ac:dyDescent="0.2"/>
    <row r="9398" ht="12" x14ac:dyDescent="0.2"/>
    <row r="9399" ht="12" x14ac:dyDescent="0.2"/>
    <row r="9400" ht="12" x14ac:dyDescent="0.2"/>
    <row r="9401" ht="12" x14ac:dyDescent="0.2"/>
    <row r="9402" ht="12" x14ac:dyDescent="0.2"/>
    <row r="9403" ht="12" x14ac:dyDescent="0.2"/>
    <row r="9404" ht="12" x14ac:dyDescent="0.2"/>
    <row r="9405" ht="12" x14ac:dyDescent="0.2"/>
    <row r="9406" ht="12" x14ac:dyDescent="0.2"/>
    <row r="9407" ht="12" x14ac:dyDescent="0.2"/>
    <row r="9408" ht="12" x14ac:dyDescent="0.2"/>
    <row r="9409" ht="12" x14ac:dyDescent="0.2"/>
    <row r="9410" ht="12" x14ac:dyDescent="0.2"/>
    <row r="9411" ht="12" x14ac:dyDescent="0.2"/>
    <row r="9412" ht="12" x14ac:dyDescent="0.2"/>
    <row r="9413" ht="12" x14ac:dyDescent="0.2"/>
    <row r="9414" ht="12" x14ac:dyDescent="0.2"/>
    <row r="9415" ht="12" x14ac:dyDescent="0.2"/>
    <row r="9416" ht="12" x14ac:dyDescent="0.2"/>
    <row r="9417" ht="12" x14ac:dyDescent="0.2"/>
    <row r="9418" ht="12" x14ac:dyDescent="0.2"/>
    <row r="9419" ht="12" x14ac:dyDescent="0.2"/>
    <row r="9420" ht="12" x14ac:dyDescent="0.2"/>
    <row r="9421" ht="12" x14ac:dyDescent="0.2"/>
    <row r="9422" ht="12" x14ac:dyDescent="0.2"/>
    <row r="9423" ht="12" x14ac:dyDescent="0.2"/>
    <row r="9424" ht="12" x14ac:dyDescent="0.2"/>
    <row r="9425" ht="12" x14ac:dyDescent="0.2"/>
    <row r="9426" ht="12" x14ac:dyDescent="0.2"/>
    <row r="9427" ht="12" x14ac:dyDescent="0.2"/>
    <row r="9428" ht="12" x14ac:dyDescent="0.2"/>
    <row r="9429" ht="12" x14ac:dyDescent="0.2"/>
    <row r="9430" ht="12" x14ac:dyDescent="0.2"/>
    <row r="9431" ht="12" x14ac:dyDescent="0.2"/>
    <row r="9432" ht="12" x14ac:dyDescent="0.2"/>
    <row r="9433" ht="12" x14ac:dyDescent="0.2"/>
    <row r="9434" ht="12" x14ac:dyDescent="0.2"/>
    <row r="9435" ht="12" x14ac:dyDescent="0.2"/>
    <row r="9436" ht="12" x14ac:dyDescent="0.2"/>
    <row r="9437" ht="12" x14ac:dyDescent="0.2"/>
    <row r="9438" ht="12" x14ac:dyDescent="0.2"/>
    <row r="9439" ht="12" x14ac:dyDescent="0.2"/>
    <row r="9440" ht="12" x14ac:dyDescent="0.2"/>
    <row r="9441" ht="12" x14ac:dyDescent="0.2"/>
    <row r="9442" ht="12" x14ac:dyDescent="0.2"/>
    <row r="9443" ht="12" x14ac:dyDescent="0.2"/>
    <row r="9444" ht="12" x14ac:dyDescent="0.2"/>
    <row r="9445" ht="12" x14ac:dyDescent="0.2"/>
    <row r="9446" ht="12" x14ac:dyDescent="0.2"/>
    <row r="9447" ht="12" x14ac:dyDescent="0.2"/>
    <row r="9448" ht="12" x14ac:dyDescent="0.2"/>
    <row r="9449" ht="12" x14ac:dyDescent="0.2"/>
    <row r="9450" ht="12" x14ac:dyDescent="0.2"/>
    <row r="9451" ht="12" x14ac:dyDescent="0.2"/>
    <row r="9452" ht="12" x14ac:dyDescent="0.2"/>
    <row r="9453" ht="12" x14ac:dyDescent="0.2"/>
    <row r="9454" ht="12" x14ac:dyDescent="0.2"/>
    <row r="9455" ht="12" x14ac:dyDescent="0.2"/>
    <row r="9456" ht="12" x14ac:dyDescent="0.2"/>
    <row r="9457" ht="12" x14ac:dyDescent="0.2"/>
    <row r="9458" ht="12" x14ac:dyDescent="0.2"/>
    <row r="9459" ht="12" x14ac:dyDescent="0.2"/>
    <row r="9460" ht="12" x14ac:dyDescent="0.2"/>
    <row r="9461" ht="12" x14ac:dyDescent="0.2"/>
    <row r="9462" ht="12" x14ac:dyDescent="0.2"/>
    <row r="9463" ht="12" x14ac:dyDescent="0.2"/>
    <row r="9464" ht="12" x14ac:dyDescent="0.2"/>
    <row r="9465" ht="12" x14ac:dyDescent="0.2"/>
    <row r="9466" ht="12" x14ac:dyDescent="0.2"/>
    <row r="9467" ht="12" x14ac:dyDescent="0.2"/>
    <row r="9468" ht="12" x14ac:dyDescent="0.2"/>
    <row r="9469" ht="12" x14ac:dyDescent="0.2"/>
    <row r="9470" ht="12" x14ac:dyDescent="0.2"/>
    <row r="9471" ht="12" x14ac:dyDescent="0.2"/>
    <row r="9472" ht="12" x14ac:dyDescent="0.2"/>
    <row r="9473" ht="12" x14ac:dyDescent="0.2"/>
    <row r="9474" ht="12" x14ac:dyDescent="0.2"/>
    <row r="9475" ht="12" x14ac:dyDescent="0.2"/>
    <row r="9476" ht="12" x14ac:dyDescent="0.2"/>
    <row r="9477" ht="12" x14ac:dyDescent="0.2"/>
    <row r="9478" ht="12" x14ac:dyDescent="0.2"/>
    <row r="9479" ht="12" x14ac:dyDescent="0.2"/>
    <row r="9480" ht="12" x14ac:dyDescent="0.2"/>
    <row r="9481" ht="12" x14ac:dyDescent="0.2"/>
    <row r="9482" ht="12" x14ac:dyDescent="0.2"/>
    <row r="9483" ht="12" x14ac:dyDescent="0.2"/>
    <row r="9484" ht="12" x14ac:dyDescent="0.2"/>
    <row r="9485" ht="12" x14ac:dyDescent="0.2"/>
    <row r="9486" ht="12" x14ac:dyDescent="0.2"/>
    <row r="9487" ht="12" x14ac:dyDescent="0.2"/>
    <row r="9488" ht="12" x14ac:dyDescent="0.2"/>
    <row r="9489" ht="12" x14ac:dyDescent="0.2"/>
    <row r="9490" ht="12" x14ac:dyDescent="0.2"/>
    <row r="9491" ht="12" x14ac:dyDescent="0.2"/>
    <row r="9492" ht="12" x14ac:dyDescent="0.2"/>
    <row r="9493" ht="12" x14ac:dyDescent="0.2"/>
    <row r="9494" ht="12" x14ac:dyDescent="0.2"/>
    <row r="9495" ht="12" x14ac:dyDescent="0.2"/>
    <row r="9496" ht="12" x14ac:dyDescent="0.2"/>
    <row r="9497" ht="12" x14ac:dyDescent="0.2"/>
    <row r="9498" ht="12" x14ac:dyDescent="0.2"/>
    <row r="9499" ht="12" x14ac:dyDescent="0.2"/>
    <row r="9500" ht="12" x14ac:dyDescent="0.2"/>
    <row r="9501" ht="12" x14ac:dyDescent="0.2"/>
    <row r="9502" ht="12" x14ac:dyDescent="0.2"/>
    <row r="9503" ht="12" x14ac:dyDescent="0.2"/>
    <row r="9504" ht="12" x14ac:dyDescent="0.2"/>
    <row r="9505" ht="12" x14ac:dyDescent="0.2"/>
    <row r="9506" ht="12" x14ac:dyDescent="0.2"/>
    <row r="9507" ht="12" x14ac:dyDescent="0.2"/>
    <row r="9508" ht="12" x14ac:dyDescent="0.2"/>
    <row r="9509" ht="12" x14ac:dyDescent="0.2"/>
    <row r="9510" ht="12" x14ac:dyDescent="0.2"/>
    <row r="9511" ht="12" x14ac:dyDescent="0.2"/>
    <row r="9512" ht="12" x14ac:dyDescent="0.2"/>
    <row r="9513" ht="12" x14ac:dyDescent="0.2"/>
    <row r="9514" ht="12" x14ac:dyDescent="0.2"/>
    <row r="9515" ht="12" x14ac:dyDescent="0.2"/>
    <row r="9516" ht="12" x14ac:dyDescent="0.2"/>
    <row r="9517" ht="12" x14ac:dyDescent="0.2"/>
    <row r="9518" ht="12" x14ac:dyDescent="0.2"/>
    <row r="9519" ht="12" x14ac:dyDescent="0.2"/>
    <row r="9520" ht="12" x14ac:dyDescent="0.2"/>
    <row r="9521" ht="12" x14ac:dyDescent="0.2"/>
    <row r="9522" ht="12" x14ac:dyDescent="0.2"/>
    <row r="9523" ht="12" x14ac:dyDescent="0.2"/>
    <row r="9524" ht="12" x14ac:dyDescent="0.2"/>
    <row r="9525" ht="12" x14ac:dyDescent="0.2"/>
    <row r="9526" ht="12" x14ac:dyDescent="0.2"/>
    <row r="9527" ht="12" x14ac:dyDescent="0.2"/>
    <row r="9528" ht="12" x14ac:dyDescent="0.2"/>
    <row r="9529" ht="12" x14ac:dyDescent="0.2"/>
    <row r="9530" ht="12" x14ac:dyDescent="0.2"/>
    <row r="9531" ht="12" x14ac:dyDescent="0.2"/>
    <row r="9532" ht="12" x14ac:dyDescent="0.2"/>
    <row r="9533" ht="12" x14ac:dyDescent="0.2"/>
    <row r="9534" ht="12" x14ac:dyDescent="0.2"/>
    <row r="9535" ht="12" x14ac:dyDescent="0.2"/>
    <row r="9536" ht="12" x14ac:dyDescent="0.2"/>
    <row r="9537" ht="12" x14ac:dyDescent="0.2"/>
    <row r="9538" ht="12" x14ac:dyDescent="0.2"/>
    <row r="9539" ht="12" x14ac:dyDescent="0.2"/>
    <row r="9540" ht="12" x14ac:dyDescent="0.2"/>
    <row r="9541" ht="12" x14ac:dyDescent="0.2"/>
    <row r="9542" ht="12" x14ac:dyDescent="0.2"/>
    <row r="9543" ht="12" x14ac:dyDescent="0.2"/>
    <row r="9544" ht="12" x14ac:dyDescent="0.2"/>
    <row r="9545" ht="12" x14ac:dyDescent="0.2"/>
    <row r="9546" ht="12" x14ac:dyDescent="0.2"/>
    <row r="9547" ht="12" x14ac:dyDescent="0.2"/>
    <row r="9548" ht="12" x14ac:dyDescent="0.2"/>
    <row r="9549" ht="12" x14ac:dyDescent="0.2"/>
    <row r="9550" ht="12" x14ac:dyDescent="0.2"/>
    <row r="9551" ht="12" x14ac:dyDescent="0.2"/>
    <row r="9552" ht="12" x14ac:dyDescent="0.2"/>
    <row r="9553" ht="12" x14ac:dyDescent="0.2"/>
    <row r="9554" ht="12" x14ac:dyDescent="0.2"/>
    <row r="9555" ht="12" x14ac:dyDescent="0.2"/>
    <row r="9556" ht="12" x14ac:dyDescent="0.2"/>
    <row r="9557" ht="12" x14ac:dyDescent="0.2"/>
    <row r="9558" ht="12" x14ac:dyDescent="0.2"/>
    <row r="9559" ht="12" x14ac:dyDescent="0.2"/>
    <row r="9560" ht="12" x14ac:dyDescent="0.2"/>
    <row r="9561" ht="12" x14ac:dyDescent="0.2"/>
    <row r="9562" ht="12" x14ac:dyDescent="0.2"/>
    <row r="9563" ht="12" x14ac:dyDescent="0.2"/>
    <row r="9564" ht="12" x14ac:dyDescent="0.2"/>
    <row r="9565" ht="12" x14ac:dyDescent="0.2"/>
    <row r="9566" ht="12" x14ac:dyDescent="0.2"/>
    <row r="9567" ht="12" x14ac:dyDescent="0.2"/>
    <row r="9568" ht="12" x14ac:dyDescent="0.2"/>
    <row r="9569" ht="12" x14ac:dyDescent="0.2"/>
    <row r="9570" ht="12" x14ac:dyDescent="0.2"/>
    <row r="9571" ht="12" x14ac:dyDescent="0.2"/>
    <row r="9572" ht="12" x14ac:dyDescent="0.2"/>
    <row r="9573" ht="12" x14ac:dyDescent="0.2"/>
    <row r="9574" ht="12" x14ac:dyDescent="0.2"/>
    <row r="9575" ht="12" x14ac:dyDescent="0.2"/>
    <row r="9576" ht="12" x14ac:dyDescent="0.2"/>
    <row r="9577" ht="12" x14ac:dyDescent="0.2"/>
    <row r="9578" ht="12" x14ac:dyDescent="0.2"/>
    <row r="9579" ht="12" x14ac:dyDescent="0.2"/>
    <row r="9580" ht="12" x14ac:dyDescent="0.2"/>
    <row r="9581" ht="12" x14ac:dyDescent="0.2"/>
    <row r="9582" ht="12" x14ac:dyDescent="0.2"/>
    <row r="9583" ht="12" x14ac:dyDescent="0.2"/>
    <row r="9584" ht="12" x14ac:dyDescent="0.2"/>
    <row r="9585" ht="12" x14ac:dyDescent="0.2"/>
    <row r="9586" ht="12" x14ac:dyDescent="0.2"/>
    <row r="9587" ht="12" x14ac:dyDescent="0.2"/>
    <row r="9588" ht="12" x14ac:dyDescent="0.2"/>
    <row r="9589" ht="12" x14ac:dyDescent="0.2"/>
    <row r="9590" ht="12" x14ac:dyDescent="0.2"/>
    <row r="9591" ht="12" x14ac:dyDescent="0.2"/>
    <row r="9592" ht="12" x14ac:dyDescent="0.2"/>
    <row r="9593" ht="12" x14ac:dyDescent="0.2"/>
    <row r="9594" ht="12" x14ac:dyDescent="0.2"/>
    <row r="9595" ht="12" x14ac:dyDescent="0.2"/>
    <row r="9596" ht="12" x14ac:dyDescent="0.2"/>
    <row r="9597" ht="12" x14ac:dyDescent="0.2"/>
    <row r="9598" ht="12" x14ac:dyDescent="0.2"/>
    <row r="9599" ht="12" x14ac:dyDescent="0.2"/>
    <row r="9600" ht="12" x14ac:dyDescent="0.2"/>
    <row r="9601" ht="12" x14ac:dyDescent="0.2"/>
    <row r="9602" ht="12" x14ac:dyDescent="0.2"/>
    <row r="9603" ht="12" x14ac:dyDescent="0.2"/>
    <row r="9604" ht="12" x14ac:dyDescent="0.2"/>
    <row r="9605" ht="12" x14ac:dyDescent="0.2"/>
    <row r="9606" ht="12" x14ac:dyDescent="0.2"/>
    <row r="9607" ht="12" x14ac:dyDescent="0.2"/>
    <row r="9608" ht="12" x14ac:dyDescent="0.2"/>
    <row r="9609" ht="12" x14ac:dyDescent="0.2"/>
    <row r="9610" ht="12" x14ac:dyDescent="0.2"/>
    <row r="9611" ht="12" x14ac:dyDescent="0.2"/>
    <row r="9612" ht="12" x14ac:dyDescent="0.2"/>
    <row r="9613" ht="12" x14ac:dyDescent="0.2"/>
    <row r="9614" ht="12" x14ac:dyDescent="0.2"/>
    <row r="9615" ht="12" x14ac:dyDescent="0.2"/>
    <row r="9616" ht="12" x14ac:dyDescent="0.2"/>
    <row r="9617" ht="12" x14ac:dyDescent="0.2"/>
    <row r="9618" ht="12" x14ac:dyDescent="0.2"/>
    <row r="9619" ht="12" x14ac:dyDescent="0.2"/>
    <row r="9620" ht="12" x14ac:dyDescent="0.2"/>
    <row r="9621" ht="12" x14ac:dyDescent="0.2"/>
    <row r="9622" ht="12" x14ac:dyDescent="0.2"/>
    <row r="9623" ht="12" x14ac:dyDescent="0.2"/>
    <row r="9624" ht="12" x14ac:dyDescent="0.2"/>
    <row r="9625" ht="12" x14ac:dyDescent="0.2"/>
    <row r="9626" ht="12" x14ac:dyDescent="0.2"/>
    <row r="9627" ht="12" x14ac:dyDescent="0.2"/>
    <row r="9628" ht="12" x14ac:dyDescent="0.2"/>
    <row r="9629" ht="12" x14ac:dyDescent="0.2"/>
    <row r="9630" ht="12" x14ac:dyDescent="0.2"/>
    <row r="9631" ht="12" x14ac:dyDescent="0.2"/>
    <row r="9632" ht="12" x14ac:dyDescent="0.2"/>
    <row r="9633" ht="12" x14ac:dyDescent="0.2"/>
    <row r="9634" ht="12" x14ac:dyDescent="0.2"/>
    <row r="9635" ht="12" x14ac:dyDescent="0.2"/>
    <row r="9636" ht="12" x14ac:dyDescent="0.2"/>
    <row r="9637" ht="12" x14ac:dyDescent="0.2"/>
    <row r="9638" ht="12" x14ac:dyDescent="0.2"/>
    <row r="9639" ht="12" x14ac:dyDescent="0.2"/>
    <row r="9640" ht="12" x14ac:dyDescent="0.2"/>
    <row r="9641" ht="12" x14ac:dyDescent="0.2"/>
    <row r="9642" ht="12" x14ac:dyDescent="0.2"/>
    <row r="9643" ht="12" x14ac:dyDescent="0.2"/>
    <row r="9644" ht="12" x14ac:dyDescent="0.2"/>
    <row r="9645" ht="12" x14ac:dyDescent="0.2"/>
    <row r="9646" ht="12" x14ac:dyDescent="0.2"/>
    <row r="9647" ht="12" x14ac:dyDescent="0.2"/>
    <row r="9648" ht="12" x14ac:dyDescent="0.2"/>
    <row r="9649" ht="12" x14ac:dyDescent="0.2"/>
    <row r="9650" ht="12" x14ac:dyDescent="0.2"/>
    <row r="9651" ht="12" x14ac:dyDescent="0.2"/>
    <row r="9652" ht="12" x14ac:dyDescent="0.2"/>
    <row r="9653" ht="12" x14ac:dyDescent="0.2"/>
    <row r="9654" ht="12" x14ac:dyDescent="0.2"/>
    <row r="9655" ht="12" x14ac:dyDescent="0.2"/>
    <row r="9656" ht="12" x14ac:dyDescent="0.2"/>
    <row r="9657" ht="12" x14ac:dyDescent="0.2"/>
    <row r="9658" ht="12" x14ac:dyDescent="0.2"/>
    <row r="9659" ht="12" x14ac:dyDescent="0.2"/>
    <row r="9660" ht="12" x14ac:dyDescent="0.2"/>
    <row r="9661" ht="12" x14ac:dyDescent="0.2"/>
    <row r="9662" ht="12" x14ac:dyDescent="0.2"/>
    <row r="9663" ht="12" x14ac:dyDescent="0.2"/>
    <row r="9664" ht="12" x14ac:dyDescent="0.2"/>
    <row r="9665" ht="12" x14ac:dyDescent="0.2"/>
    <row r="9666" ht="12" x14ac:dyDescent="0.2"/>
    <row r="9667" ht="12" x14ac:dyDescent="0.2"/>
    <row r="9668" ht="12" x14ac:dyDescent="0.2"/>
    <row r="9669" ht="12" x14ac:dyDescent="0.2"/>
    <row r="9670" ht="12" x14ac:dyDescent="0.2"/>
    <row r="9671" ht="12" x14ac:dyDescent="0.2"/>
    <row r="9672" ht="12" x14ac:dyDescent="0.2"/>
    <row r="9673" ht="12" x14ac:dyDescent="0.2"/>
    <row r="9674" ht="12" x14ac:dyDescent="0.2"/>
    <row r="9675" ht="12" x14ac:dyDescent="0.2"/>
    <row r="9676" ht="12" x14ac:dyDescent="0.2"/>
    <row r="9677" ht="12" x14ac:dyDescent="0.2"/>
    <row r="9678" ht="12" x14ac:dyDescent="0.2"/>
    <row r="9679" ht="12" x14ac:dyDescent="0.2"/>
    <row r="9680" ht="12" x14ac:dyDescent="0.2"/>
    <row r="9681" ht="12" x14ac:dyDescent="0.2"/>
    <row r="9682" ht="12" x14ac:dyDescent="0.2"/>
    <row r="9683" ht="12" x14ac:dyDescent="0.2"/>
    <row r="9684" ht="12" x14ac:dyDescent="0.2"/>
    <row r="9685" ht="12" x14ac:dyDescent="0.2"/>
    <row r="9686" ht="12" x14ac:dyDescent="0.2"/>
    <row r="9687" ht="12" x14ac:dyDescent="0.2"/>
    <row r="9688" ht="12" x14ac:dyDescent="0.2"/>
    <row r="9689" ht="12" x14ac:dyDescent="0.2"/>
    <row r="9690" ht="12" x14ac:dyDescent="0.2"/>
    <row r="9691" ht="12" x14ac:dyDescent="0.2"/>
    <row r="9692" ht="12" x14ac:dyDescent="0.2"/>
    <row r="9693" ht="12" x14ac:dyDescent="0.2"/>
    <row r="9694" ht="12" x14ac:dyDescent="0.2"/>
    <row r="9695" ht="12" x14ac:dyDescent="0.2"/>
    <row r="9696" ht="12" x14ac:dyDescent="0.2"/>
    <row r="9697" ht="12" x14ac:dyDescent="0.2"/>
    <row r="9698" ht="12" x14ac:dyDescent="0.2"/>
    <row r="9699" ht="12" x14ac:dyDescent="0.2"/>
    <row r="9700" ht="12" x14ac:dyDescent="0.2"/>
    <row r="9701" ht="12" x14ac:dyDescent="0.2"/>
    <row r="9702" ht="12" x14ac:dyDescent="0.2"/>
    <row r="9703" ht="12" x14ac:dyDescent="0.2"/>
    <row r="9704" ht="12" x14ac:dyDescent="0.2"/>
    <row r="9705" ht="12" x14ac:dyDescent="0.2"/>
    <row r="9706" ht="12" x14ac:dyDescent="0.2"/>
    <row r="9707" ht="12" x14ac:dyDescent="0.2"/>
    <row r="9708" ht="12" x14ac:dyDescent="0.2"/>
    <row r="9709" ht="12" x14ac:dyDescent="0.2"/>
    <row r="9710" ht="12" x14ac:dyDescent="0.2"/>
    <row r="9711" ht="12" x14ac:dyDescent="0.2"/>
    <row r="9712" ht="12" x14ac:dyDescent="0.2"/>
    <row r="9713" ht="12" x14ac:dyDescent="0.2"/>
    <row r="9714" ht="12" x14ac:dyDescent="0.2"/>
    <row r="9715" ht="12" x14ac:dyDescent="0.2"/>
    <row r="9716" ht="12" x14ac:dyDescent="0.2"/>
    <row r="9717" ht="12" x14ac:dyDescent="0.2"/>
    <row r="9718" ht="12" x14ac:dyDescent="0.2"/>
    <row r="9719" ht="12" x14ac:dyDescent="0.2"/>
    <row r="9720" ht="12" x14ac:dyDescent="0.2"/>
    <row r="9721" ht="12" x14ac:dyDescent="0.2"/>
    <row r="9722" ht="12" x14ac:dyDescent="0.2"/>
    <row r="9723" ht="12" x14ac:dyDescent="0.2"/>
    <row r="9724" ht="12" x14ac:dyDescent="0.2"/>
    <row r="9725" ht="12" x14ac:dyDescent="0.2"/>
    <row r="9726" ht="12" x14ac:dyDescent="0.2"/>
    <row r="9727" ht="12" x14ac:dyDescent="0.2"/>
    <row r="9728" ht="12" x14ac:dyDescent="0.2"/>
    <row r="9729" ht="12" x14ac:dyDescent="0.2"/>
    <row r="9730" ht="12" x14ac:dyDescent="0.2"/>
    <row r="9731" ht="12" x14ac:dyDescent="0.2"/>
    <row r="9732" ht="12" x14ac:dyDescent="0.2"/>
    <row r="9733" ht="12" x14ac:dyDescent="0.2"/>
    <row r="9734" ht="12" x14ac:dyDescent="0.2"/>
    <row r="9735" ht="12" x14ac:dyDescent="0.2"/>
    <row r="9736" ht="12" x14ac:dyDescent="0.2"/>
    <row r="9737" ht="12" x14ac:dyDescent="0.2"/>
    <row r="9738" ht="12" x14ac:dyDescent="0.2"/>
    <row r="9739" ht="12" x14ac:dyDescent="0.2"/>
    <row r="9740" ht="12" x14ac:dyDescent="0.2"/>
    <row r="9741" ht="12" x14ac:dyDescent="0.2"/>
    <row r="9742" ht="12" x14ac:dyDescent="0.2"/>
    <row r="9743" ht="12" x14ac:dyDescent="0.2"/>
    <row r="9744" ht="12" x14ac:dyDescent="0.2"/>
    <row r="9745" ht="12" x14ac:dyDescent="0.2"/>
    <row r="9746" ht="12" x14ac:dyDescent="0.2"/>
    <row r="9747" ht="12" x14ac:dyDescent="0.2"/>
    <row r="9748" ht="12" x14ac:dyDescent="0.2"/>
    <row r="9749" ht="12" x14ac:dyDescent="0.2"/>
    <row r="9750" ht="12" x14ac:dyDescent="0.2"/>
    <row r="9751" ht="12" x14ac:dyDescent="0.2"/>
    <row r="9752" ht="12" x14ac:dyDescent="0.2"/>
    <row r="9753" ht="12" x14ac:dyDescent="0.2"/>
    <row r="9754" ht="12" x14ac:dyDescent="0.2"/>
    <row r="9755" ht="12" x14ac:dyDescent="0.2"/>
    <row r="9756" ht="12" x14ac:dyDescent="0.2"/>
    <row r="9757" ht="12" x14ac:dyDescent="0.2"/>
    <row r="9758" ht="12" x14ac:dyDescent="0.2"/>
    <row r="9759" ht="12" x14ac:dyDescent="0.2"/>
    <row r="9760" ht="12" x14ac:dyDescent="0.2"/>
    <row r="9761" ht="12" x14ac:dyDescent="0.2"/>
    <row r="9762" ht="12" x14ac:dyDescent="0.2"/>
    <row r="9763" ht="12" x14ac:dyDescent="0.2"/>
    <row r="9764" ht="12" x14ac:dyDescent="0.2"/>
    <row r="9765" ht="12" x14ac:dyDescent="0.2"/>
    <row r="9766" ht="12" x14ac:dyDescent="0.2"/>
    <row r="9767" ht="12" x14ac:dyDescent="0.2"/>
    <row r="9768" ht="12" x14ac:dyDescent="0.2"/>
    <row r="9769" ht="12" x14ac:dyDescent="0.2"/>
    <row r="9770" ht="12" x14ac:dyDescent="0.2"/>
    <row r="9771" ht="12" x14ac:dyDescent="0.2"/>
    <row r="9772" ht="12" x14ac:dyDescent="0.2"/>
    <row r="9773" ht="12" x14ac:dyDescent="0.2"/>
    <row r="9774" ht="12" x14ac:dyDescent="0.2"/>
    <row r="9775" ht="12" x14ac:dyDescent="0.2"/>
    <row r="9776" ht="12" x14ac:dyDescent="0.2"/>
    <row r="9777" ht="12" x14ac:dyDescent="0.2"/>
    <row r="9778" ht="12" x14ac:dyDescent="0.2"/>
    <row r="9779" ht="12" x14ac:dyDescent="0.2"/>
    <row r="9780" ht="12" x14ac:dyDescent="0.2"/>
    <row r="9781" ht="12" x14ac:dyDescent="0.2"/>
    <row r="9782" ht="12" x14ac:dyDescent="0.2"/>
    <row r="9783" ht="12" x14ac:dyDescent="0.2"/>
    <row r="9784" ht="12" x14ac:dyDescent="0.2"/>
    <row r="9785" ht="12" x14ac:dyDescent="0.2"/>
    <row r="9786" ht="12" x14ac:dyDescent="0.2"/>
    <row r="9787" ht="12" x14ac:dyDescent="0.2"/>
    <row r="9788" ht="12" x14ac:dyDescent="0.2"/>
    <row r="9789" ht="12" x14ac:dyDescent="0.2"/>
    <row r="9790" ht="12" x14ac:dyDescent="0.2"/>
    <row r="9791" ht="12" x14ac:dyDescent="0.2"/>
    <row r="9792" ht="12" x14ac:dyDescent="0.2"/>
    <row r="9793" ht="12" x14ac:dyDescent="0.2"/>
    <row r="9794" ht="12" x14ac:dyDescent="0.2"/>
    <row r="9795" ht="12" x14ac:dyDescent="0.2"/>
    <row r="9796" ht="12" x14ac:dyDescent="0.2"/>
    <row r="9797" ht="12" x14ac:dyDescent="0.2"/>
    <row r="9798" ht="12" x14ac:dyDescent="0.2"/>
    <row r="9799" ht="12" x14ac:dyDescent="0.2"/>
    <row r="9800" ht="12" x14ac:dyDescent="0.2"/>
    <row r="9801" ht="12" x14ac:dyDescent="0.2"/>
    <row r="9802" ht="12" x14ac:dyDescent="0.2"/>
    <row r="9803" ht="12" x14ac:dyDescent="0.2"/>
    <row r="9804" ht="12" x14ac:dyDescent="0.2"/>
    <row r="9805" ht="12" x14ac:dyDescent="0.2"/>
    <row r="9806" ht="12" x14ac:dyDescent="0.2"/>
    <row r="9807" ht="12" x14ac:dyDescent="0.2"/>
    <row r="9808" ht="12" x14ac:dyDescent="0.2"/>
    <row r="9809" ht="12" x14ac:dyDescent="0.2"/>
    <row r="9810" ht="12" x14ac:dyDescent="0.2"/>
    <row r="9811" ht="12" x14ac:dyDescent="0.2"/>
    <row r="9812" ht="12" x14ac:dyDescent="0.2"/>
    <row r="9813" ht="12" x14ac:dyDescent="0.2"/>
    <row r="9814" ht="12" x14ac:dyDescent="0.2"/>
    <row r="9815" ht="12" x14ac:dyDescent="0.2"/>
    <row r="9816" ht="12" x14ac:dyDescent="0.2"/>
    <row r="9817" ht="12" x14ac:dyDescent="0.2"/>
    <row r="9818" ht="12" x14ac:dyDescent="0.2"/>
    <row r="9819" ht="12" x14ac:dyDescent="0.2"/>
    <row r="9820" ht="12" x14ac:dyDescent="0.2"/>
    <row r="9821" ht="12" x14ac:dyDescent="0.2"/>
    <row r="9822" ht="12" x14ac:dyDescent="0.2"/>
    <row r="9823" ht="12" x14ac:dyDescent="0.2"/>
    <row r="9824" ht="12" x14ac:dyDescent="0.2"/>
    <row r="9825" ht="12" x14ac:dyDescent="0.2"/>
    <row r="9826" ht="12" x14ac:dyDescent="0.2"/>
    <row r="9827" ht="12" x14ac:dyDescent="0.2"/>
    <row r="9828" ht="12" x14ac:dyDescent="0.2"/>
    <row r="9829" ht="12" x14ac:dyDescent="0.2"/>
    <row r="9830" ht="12" x14ac:dyDescent="0.2"/>
    <row r="9831" ht="12" x14ac:dyDescent="0.2"/>
    <row r="9832" ht="12" x14ac:dyDescent="0.2"/>
    <row r="9833" ht="12" x14ac:dyDescent="0.2"/>
    <row r="9834" ht="12" x14ac:dyDescent="0.2"/>
    <row r="9835" ht="12" x14ac:dyDescent="0.2"/>
    <row r="9836" ht="12" x14ac:dyDescent="0.2"/>
    <row r="9837" ht="12" x14ac:dyDescent="0.2"/>
    <row r="9838" ht="12" x14ac:dyDescent="0.2"/>
    <row r="9839" ht="12" x14ac:dyDescent="0.2"/>
    <row r="9840" ht="12" x14ac:dyDescent="0.2"/>
    <row r="9841" ht="12" x14ac:dyDescent="0.2"/>
    <row r="9842" ht="12" x14ac:dyDescent="0.2"/>
    <row r="9843" ht="12" x14ac:dyDescent="0.2"/>
    <row r="9844" ht="12" x14ac:dyDescent="0.2"/>
    <row r="9845" ht="12" x14ac:dyDescent="0.2"/>
    <row r="9846" ht="12" x14ac:dyDescent="0.2"/>
    <row r="9847" ht="12" x14ac:dyDescent="0.2"/>
    <row r="9848" ht="12" x14ac:dyDescent="0.2"/>
    <row r="9849" ht="12" x14ac:dyDescent="0.2"/>
    <row r="9850" ht="12" x14ac:dyDescent="0.2"/>
    <row r="9851" ht="12" x14ac:dyDescent="0.2"/>
    <row r="9852" ht="12" x14ac:dyDescent="0.2"/>
    <row r="9853" ht="12" x14ac:dyDescent="0.2"/>
    <row r="9854" ht="12" x14ac:dyDescent="0.2"/>
    <row r="9855" ht="12" x14ac:dyDescent="0.2"/>
    <row r="9856" ht="12" x14ac:dyDescent="0.2"/>
    <row r="9857" ht="12" x14ac:dyDescent="0.2"/>
    <row r="9858" ht="12" x14ac:dyDescent="0.2"/>
    <row r="9859" ht="12" x14ac:dyDescent="0.2"/>
    <row r="9860" ht="12" x14ac:dyDescent="0.2"/>
    <row r="9861" ht="12" x14ac:dyDescent="0.2"/>
    <row r="9862" ht="12" x14ac:dyDescent="0.2"/>
    <row r="9863" ht="12" x14ac:dyDescent="0.2"/>
    <row r="9864" ht="12" x14ac:dyDescent="0.2"/>
    <row r="9865" ht="12" x14ac:dyDescent="0.2"/>
    <row r="9866" ht="12" x14ac:dyDescent="0.2"/>
    <row r="9867" ht="12" x14ac:dyDescent="0.2"/>
    <row r="9868" ht="12" x14ac:dyDescent="0.2"/>
    <row r="9869" ht="12" x14ac:dyDescent="0.2"/>
    <row r="9870" ht="12" x14ac:dyDescent="0.2"/>
    <row r="9871" ht="12" x14ac:dyDescent="0.2"/>
    <row r="9872" ht="12" x14ac:dyDescent="0.2"/>
    <row r="9873" ht="12" x14ac:dyDescent="0.2"/>
    <row r="9874" ht="12" x14ac:dyDescent="0.2"/>
    <row r="9875" ht="12" x14ac:dyDescent="0.2"/>
    <row r="9876" ht="12" x14ac:dyDescent="0.2"/>
    <row r="9877" ht="12" x14ac:dyDescent="0.2"/>
    <row r="9878" ht="12" x14ac:dyDescent="0.2"/>
    <row r="9879" ht="12" x14ac:dyDescent="0.2"/>
    <row r="9880" ht="12" x14ac:dyDescent="0.2"/>
    <row r="9881" ht="12" x14ac:dyDescent="0.2"/>
    <row r="9882" ht="12" x14ac:dyDescent="0.2"/>
    <row r="9883" ht="12" x14ac:dyDescent="0.2"/>
    <row r="9884" ht="12" x14ac:dyDescent="0.2"/>
    <row r="9885" ht="12" x14ac:dyDescent="0.2"/>
    <row r="9886" ht="12" x14ac:dyDescent="0.2"/>
    <row r="9887" ht="12" x14ac:dyDescent="0.2"/>
    <row r="9888" ht="12" x14ac:dyDescent="0.2"/>
    <row r="9889" ht="12" x14ac:dyDescent="0.2"/>
    <row r="9890" ht="12" x14ac:dyDescent="0.2"/>
    <row r="9891" ht="12" x14ac:dyDescent="0.2"/>
    <row r="9892" ht="12" x14ac:dyDescent="0.2"/>
    <row r="9893" ht="12" x14ac:dyDescent="0.2"/>
    <row r="9894" ht="12" x14ac:dyDescent="0.2"/>
    <row r="9895" ht="12" x14ac:dyDescent="0.2"/>
    <row r="9896" ht="12" x14ac:dyDescent="0.2"/>
    <row r="9897" ht="12" x14ac:dyDescent="0.2"/>
    <row r="9898" ht="12" x14ac:dyDescent="0.2"/>
    <row r="9899" ht="12" x14ac:dyDescent="0.2"/>
    <row r="9900" ht="12" x14ac:dyDescent="0.2"/>
    <row r="9901" ht="12" x14ac:dyDescent="0.2"/>
    <row r="9902" ht="12" x14ac:dyDescent="0.2"/>
    <row r="9903" ht="12" x14ac:dyDescent="0.2"/>
    <row r="9904" ht="12" x14ac:dyDescent="0.2"/>
    <row r="9905" ht="12" x14ac:dyDescent="0.2"/>
    <row r="9906" ht="12" x14ac:dyDescent="0.2"/>
    <row r="9907" ht="12" x14ac:dyDescent="0.2"/>
    <row r="9908" ht="12" x14ac:dyDescent="0.2"/>
    <row r="9909" ht="12" x14ac:dyDescent="0.2"/>
    <row r="9910" ht="12" x14ac:dyDescent="0.2"/>
    <row r="9911" ht="12" x14ac:dyDescent="0.2"/>
    <row r="9912" ht="12" x14ac:dyDescent="0.2"/>
    <row r="9913" ht="12" x14ac:dyDescent="0.2"/>
    <row r="9914" ht="12" x14ac:dyDescent="0.2"/>
    <row r="9915" ht="12" x14ac:dyDescent="0.2"/>
    <row r="9916" ht="12" x14ac:dyDescent="0.2"/>
    <row r="9917" ht="12" x14ac:dyDescent="0.2"/>
    <row r="9918" ht="12" x14ac:dyDescent="0.2"/>
    <row r="9919" ht="12" x14ac:dyDescent="0.2"/>
    <row r="9920" ht="12" x14ac:dyDescent="0.2"/>
    <row r="9921" ht="12" x14ac:dyDescent="0.2"/>
    <row r="9922" ht="12" x14ac:dyDescent="0.2"/>
    <row r="9923" ht="12" x14ac:dyDescent="0.2"/>
    <row r="9924" ht="12" x14ac:dyDescent="0.2"/>
    <row r="9925" ht="12" x14ac:dyDescent="0.2"/>
    <row r="9926" ht="12" x14ac:dyDescent="0.2"/>
    <row r="9927" ht="12" x14ac:dyDescent="0.2"/>
    <row r="9928" ht="12" x14ac:dyDescent="0.2"/>
    <row r="9929" ht="12" x14ac:dyDescent="0.2"/>
    <row r="9930" ht="12" x14ac:dyDescent="0.2"/>
    <row r="9931" ht="12" x14ac:dyDescent="0.2"/>
    <row r="9932" ht="12" x14ac:dyDescent="0.2"/>
    <row r="9933" ht="12" x14ac:dyDescent="0.2"/>
    <row r="9934" ht="12" x14ac:dyDescent="0.2"/>
    <row r="9935" ht="12" x14ac:dyDescent="0.2"/>
    <row r="9936" ht="12" x14ac:dyDescent="0.2"/>
    <row r="9937" ht="12" x14ac:dyDescent="0.2"/>
    <row r="9938" ht="12" x14ac:dyDescent="0.2"/>
    <row r="9939" ht="12" x14ac:dyDescent="0.2"/>
    <row r="9940" ht="12" x14ac:dyDescent="0.2"/>
    <row r="9941" ht="12" x14ac:dyDescent="0.2"/>
    <row r="9942" ht="12" x14ac:dyDescent="0.2"/>
    <row r="9943" ht="12" x14ac:dyDescent="0.2"/>
    <row r="9944" ht="12" x14ac:dyDescent="0.2"/>
    <row r="9945" ht="12" x14ac:dyDescent="0.2"/>
    <row r="9946" ht="12" x14ac:dyDescent="0.2"/>
    <row r="9947" ht="12" x14ac:dyDescent="0.2"/>
    <row r="9948" ht="12" x14ac:dyDescent="0.2"/>
    <row r="9949" ht="12" x14ac:dyDescent="0.2"/>
    <row r="9950" ht="12" x14ac:dyDescent="0.2"/>
    <row r="9951" ht="12" x14ac:dyDescent="0.2"/>
    <row r="9952" ht="12" x14ac:dyDescent="0.2"/>
    <row r="9953" ht="12" x14ac:dyDescent="0.2"/>
    <row r="9954" ht="12" x14ac:dyDescent="0.2"/>
    <row r="9955" ht="12" x14ac:dyDescent="0.2"/>
    <row r="9956" ht="12" x14ac:dyDescent="0.2"/>
    <row r="9957" ht="12" x14ac:dyDescent="0.2"/>
    <row r="9958" ht="12" x14ac:dyDescent="0.2"/>
    <row r="9959" ht="12" x14ac:dyDescent="0.2"/>
    <row r="9960" ht="12" x14ac:dyDescent="0.2"/>
    <row r="9961" ht="12" x14ac:dyDescent="0.2"/>
    <row r="9962" ht="12" x14ac:dyDescent="0.2"/>
    <row r="9963" ht="12" x14ac:dyDescent="0.2"/>
    <row r="9964" ht="12" x14ac:dyDescent="0.2"/>
    <row r="9965" ht="12" x14ac:dyDescent="0.2"/>
    <row r="9966" ht="12" x14ac:dyDescent="0.2"/>
    <row r="9967" ht="12" x14ac:dyDescent="0.2"/>
    <row r="9968" ht="12" x14ac:dyDescent="0.2"/>
    <row r="9969" ht="12" x14ac:dyDescent="0.2"/>
    <row r="9970" ht="12" x14ac:dyDescent="0.2"/>
    <row r="9971" ht="12" x14ac:dyDescent="0.2"/>
    <row r="9972" ht="12" x14ac:dyDescent="0.2"/>
    <row r="9973" ht="12" x14ac:dyDescent="0.2"/>
    <row r="9974" ht="12" x14ac:dyDescent="0.2"/>
    <row r="9975" ht="12" x14ac:dyDescent="0.2"/>
    <row r="9976" ht="12" x14ac:dyDescent="0.2"/>
    <row r="9977" ht="12" x14ac:dyDescent="0.2"/>
    <row r="9978" ht="12" x14ac:dyDescent="0.2"/>
    <row r="9979" ht="12" x14ac:dyDescent="0.2"/>
    <row r="9980" ht="12" x14ac:dyDescent="0.2"/>
    <row r="9981" ht="12" x14ac:dyDescent="0.2"/>
    <row r="9982" ht="12" x14ac:dyDescent="0.2"/>
    <row r="9983" ht="12" x14ac:dyDescent="0.2"/>
    <row r="9984" ht="12" x14ac:dyDescent="0.2"/>
    <row r="9985" ht="12" x14ac:dyDescent="0.2"/>
    <row r="9986" ht="12" x14ac:dyDescent="0.2"/>
    <row r="9987" ht="12" x14ac:dyDescent="0.2"/>
    <row r="9988" ht="12" x14ac:dyDescent="0.2"/>
    <row r="9989" ht="12" x14ac:dyDescent="0.2"/>
    <row r="9990" ht="12" x14ac:dyDescent="0.2"/>
    <row r="9991" ht="12" x14ac:dyDescent="0.2"/>
    <row r="9992" ht="12" x14ac:dyDescent="0.2"/>
    <row r="9993" ht="12" x14ac:dyDescent="0.2"/>
    <row r="9994" ht="12" x14ac:dyDescent="0.2"/>
    <row r="9995" ht="12" x14ac:dyDescent="0.2"/>
    <row r="9996" ht="12" x14ac:dyDescent="0.2"/>
    <row r="9997" ht="12" x14ac:dyDescent="0.2"/>
    <row r="9998" ht="12" x14ac:dyDescent="0.2"/>
    <row r="9999" ht="12" x14ac:dyDescent="0.2"/>
    <row r="10000" ht="12" x14ac:dyDescent="0.2"/>
    <row r="10001" ht="12" x14ac:dyDescent="0.2"/>
    <row r="10002" ht="12" x14ac:dyDescent="0.2"/>
    <row r="10003" ht="12" x14ac:dyDescent="0.2"/>
    <row r="10004" ht="12" x14ac:dyDescent="0.2"/>
    <row r="10005" ht="12" x14ac:dyDescent="0.2"/>
    <row r="10006" ht="12" x14ac:dyDescent="0.2"/>
    <row r="10007" ht="12" x14ac:dyDescent="0.2"/>
    <row r="10008" ht="12" x14ac:dyDescent="0.2"/>
    <row r="10009" ht="12" x14ac:dyDescent="0.2"/>
    <row r="10010" ht="12" x14ac:dyDescent="0.2"/>
    <row r="10011" ht="12" x14ac:dyDescent="0.2"/>
    <row r="10012" ht="12" x14ac:dyDescent="0.2"/>
    <row r="10013" ht="12" x14ac:dyDescent="0.2"/>
    <row r="10014" ht="12" x14ac:dyDescent="0.2"/>
    <row r="10015" ht="12" x14ac:dyDescent="0.2"/>
    <row r="10016" ht="12" x14ac:dyDescent="0.2"/>
    <row r="10017" ht="12" x14ac:dyDescent="0.2"/>
    <row r="10018" ht="12" x14ac:dyDescent="0.2"/>
    <row r="10019" ht="12" x14ac:dyDescent="0.2"/>
    <row r="10020" ht="12" x14ac:dyDescent="0.2"/>
    <row r="10021" ht="12" x14ac:dyDescent="0.2"/>
    <row r="10022" ht="12" x14ac:dyDescent="0.2"/>
    <row r="10023" ht="12" x14ac:dyDescent="0.2"/>
    <row r="10024" ht="12" x14ac:dyDescent="0.2"/>
    <row r="10025" ht="12" x14ac:dyDescent="0.2"/>
    <row r="10026" ht="12" x14ac:dyDescent="0.2"/>
    <row r="10027" ht="12" x14ac:dyDescent="0.2"/>
    <row r="10028" ht="12" x14ac:dyDescent="0.2"/>
    <row r="10029" ht="12" x14ac:dyDescent="0.2"/>
    <row r="10030" ht="12" x14ac:dyDescent="0.2"/>
    <row r="10031" ht="12" x14ac:dyDescent="0.2"/>
    <row r="10032" ht="12" x14ac:dyDescent="0.2"/>
    <row r="10033" ht="12" x14ac:dyDescent="0.2"/>
    <row r="10034" ht="12" x14ac:dyDescent="0.2"/>
    <row r="10035" ht="12" x14ac:dyDescent="0.2"/>
    <row r="10036" ht="12" x14ac:dyDescent="0.2"/>
    <row r="10037" ht="12" x14ac:dyDescent="0.2"/>
    <row r="10038" ht="12" x14ac:dyDescent="0.2"/>
    <row r="10039" ht="12" x14ac:dyDescent="0.2"/>
    <row r="10040" ht="12" x14ac:dyDescent="0.2"/>
    <row r="10041" ht="12" x14ac:dyDescent="0.2"/>
    <row r="10042" ht="12" x14ac:dyDescent="0.2"/>
    <row r="10043" ht="12" x14ac:dyDescent="0.2"/>
    <row r="10044" ht="12" x14ac:dyDescent="0.2"/>
    <row r="10045" ht="12" x14ac:dyDescent="0.2"/>
    <row r="10046" ht="12" x14ac:dyDescent="0.2"/>
    <row r="10047" ht="12" x14ac:dyDescent="0.2"/>
    <row r="10048" ht="12" x14ac:dyDescent="0.2"/>
    <row r="10049" ht="12" x14ac:dyDescent="0.2"/>
    <row r="10050" ht="12" x14ac:dyDescent="0.2"/>
    <row r="10051" ht="12" x14ac:dyDescent="0.2"/>
    <row r="10052" ht="12" x14ac:dyDescent="0.2"/>
    <row r="10053" ht="12" x14ac:dyDescent="0.2"/>
    <row r="10054" ht="12" x14ac:dyDescent="0.2"/>
    <row r="10055" ht="12" x14ac:dyDescent="0.2"/>
    <row r="10056" ht="12" x14ac:dyDescent="0.2"/>
    <row r="10057" ht="12" x14ac:dyDescent="0.2"/>
    <row r="10058" ht="12" x14ac:dyDescent="0.2"/>
    <row r="10059" ht="12" x14ac:dyDescent="0.2"/>
    <row r="10060" ht="12" x14ac:dyDescent="0.2"/>
    <row r="10061" ht="12" x14ac:dyDescent="0.2"/>
    <row r="10062" ht="12" x14ac:dyDescent="0.2"/>
    <row r="10063" ht="12" x14ac:dyDescent="0.2"/>
    <row r="10064" ht="12" x14ac:dyDescent="0.2"/>
    <row r="10065" ht="12" x14ac:dyDescent="0.2"/>
    <row r="10066" ht="12" x14ac:dyDescent="0.2"/>
    <row r="10067" ht="12" x14ac:dyDescent="0.2"/>
    <row r="10068" ht="12" x14ac:dyDescent="0.2"/>
    <row r="10069" ht="12" x14ac:dyDescent="0.2"/>
    <row r="10070" ht="12" x14ac:dyDescent="0.2"/>
    <row r="10071" ht="12" x14ac:dyDescent="0.2"/>
    <row r="10072" ht="12" x14ac:dyDescent="0.2"/>
    <row r="10073" ht="12" x14ac:dyDescent="0.2"/>
    <row r="10074" ht="12" x14ac:dyDescent="0.2"/>
    <row r="10075" ht="12" x14ac:dyDescent="0.2"/>
    <row r="10076" ht="12" x14ac:dyDescent="0.2"/>
    <row r="10077" ht="12" x14ac:dyDescent="0.2"/>
    <row r="10078" ht="12" x14ac:dyDescent="0.2"/>
    <row r="10079" ht="12" x14ac:dyDescent="0.2"/>
    <row r="10080" ht="12" x14ac:dyDescent="0.2"/>
    <row r="10081" ht="12" x14ac:dyDescent="0.2"/>
    <row r="10082" ht="12" x14ac:dyDescent="0.2"/>
    <row r="10083" ht="12" x14ac:dyDescent="0.2"/>
    <row r="10084" ht="12" x14ac:dyDescent="0.2"/>
    <row r="10085" ht="12" x14ac:dyDescent="0.2"/>
    <row r="10086" ht="12" x14ac:dyDescent="0.2"/>
    <row r="10087" ht="12" x14ac:dyDescent="0.2"/>
    <row r="10088" ht="12" x14ac:dyDescent="0.2"/>
    <row r="10089" ht="12" x14ac:dyDescent="0.2"/>
    <row r="10090" ht="12" x14ac:dyDescent="0.2"/>
    <row r="10091" ht="12" x14ac:dyDescent="0.2"/>
    <row r="10092" ht="12" x14ac:dyDescent="0.2"/>
    <row r="10093" ht="12" x14ac:dyDescent="0.2"/>
    <row r="10094" ht="12" x14ac:dyDescent="0.2"/>
    <row r="10095" ht="12" x14ac:dyDescent="0.2"/>
    <row r="10096" ht="12" x14ac:dyDescent="0.2"/>
    <row r="10097" ht="12" x14ac:dyDescent="0.2"/>
    <row r="10098" ht="12" x14ac:dyDescent="0.2"/>
    <row r="10099" ht="12" x14ac:dyDescent="0.2"/>
    <row r="10100" ht="12" x14ac:dyDescent="0.2"/>
    <row r="10101" ht="12" x14ac:dyDescent="0.2"/>
    <row r="10102" ht="12" x14ac:dyDescent="0.2"/>
    <row r="10103" ht="12" x14ac:dyDescent="0.2"/>
    <row r="10104" ht="12" x14ac:dyDescent="0.2"/>
    <row r="10105" ht="12" x14ac:dyDescent="0.2"/>
    <row r="10106" ht="12" x14ac:dyDescent="0.2"/>
    <row r="10107" ht="12" x14ac:dyDescent="0.2"/>
    <row r="10108" ht="12" x14ac:dyDescent="0.2"/>
    <row r="10109" ht="12" x14ac:dyDescent="0.2"/>
    <row r="10110" ht="12" x14ac:dyDescent="0.2"/>
    <row r="10111" ht="12" x14ac:dyDescent="0.2"/>
    <row r="10112" ht="12" x14ac:dyDescent="0.2"/>
    <row r="10113" ht="12" x14ac:dyDescent="0.2"/>
    <row r="10114" ht="12" x14ac:dyDescent="0.2"/>
    <row r="10115" ht="12" x14ac:dyDescent="0.2"/>
    <row r="10116" ht="12" x14ac:dyDescent="0.2"/>
    <row r="10117" ht="12" x14ac:dyDescent="0.2"/>
    <row r="10118" ht="12" x14ac:dyDescent="0.2"/>
    <row r="10119" ht="12" x14ac:dyDescent="0.2"/>
    <row r="10120" ht="12" x14ac:dyDescent="0.2"/>
    <row r="10121" ht="12" x14ac:dyDescent="0.2"/>
    <row r="10122" ht="12" x14ac:dyDescent="0.2"/>
    <row r="10123" ht="12" x14ac:dyDescent="0.2"/>
    <row r="10124" ht="12" x14ac:dyDescent="0.2"/>
    <row r="10125" ht="12" x14ac:dyDescent="0.2"/>
    <row r="10126" ht="12" x14ac:dyDescent="0.2"/>
    <row r="10127" ht="12" x14ac:dyDescent="0.2"/>
    <row r="10128" ht="12" x14ac:dyDescent="0.2"/>
    <row r="10129" ht="12" x14ac:dyDescent="0.2"/>
    <row r="10130" ht="12" x14ac:dyDescent="0.2"/>
    <row r="10131" ht="12" x14ac:dyDescent="0.2"/>
    <row r="10132" ht="12" x14ac:dyDescent="0.2"/>
    <row r="10133" ht="12" x14ac:dyDescent="0.2"/>
    <row r="10134" ht="12" x14ac:dyDescent="0.2"/>
    <row r="10135" ht="12" x14ac:dyDescent="0.2"/>
    <row r="10136" ht="12" x14ac:dyDescent="0.2"/>
    <row r="10137" ht="12" x14ac:dyDescent="0.2"/>
    <row r="10138" ht="12" x14ac:dyDescent="0.2"/>
    <row r="10139" ht="12" x14ac:dyDescent="0.2"/>
    <row r="10140" ht="12" x14ac:dyDescent="0.2"/>
    <row r="10141" ht="12" x14ac:dyDescent="0.2"/>
    <row r="10142" ht="12" x14ac:dyDescent="0.2"/>
    <row r="10143" ht="12" x14ac:dyDescent="0.2"/>
    <row r="10144" ht="12" x14ac:dyDescent="0.2"/>
    <row r="10145" ht="12" x14ac:dyDescent="0.2"/>
    <row r="10146" ht="12" x14ac:dyDescent="0.2"/>
    <row r="10147" ht="12" x14ac:dyDescent="0.2"/>
    <row r="10148" ht="12" x14ac:dyDescent="0.2"/>
    <row r="10149" ht="12" x14ac:dyDescent="0.2"/>
    <row r="10150" ht="12" x14ac:dyDescent="0.2"/>
    <row r="10151" ht="12" x14ac:dyDescent="0.2"/>
    <row r="10152" ht="12" x14ac:dyDescent="0.2"/>
    <row r="10153" ht="12" x14ac:dyDescent="0.2"/>
    <row r="10154" ht="12" x14ac:dyDescent="0.2"/>
    <row r="10155" ht="12" x14ac:dyDescent="0.2"/>
    <row r="10156" ht="12" x14ac:dyDescent="0.2"/>
    <row r="10157" ht="12" x14ac:dyDescent="0.2"/>
    <row r="10158" ht="12" x14ac:dyDescent="0.2"/>
    <row r="10159" ht="12" x14ac:dyDescent="0.2"/>
    <row r="10160" ht="12" x14ac:dyDescent="0.2"/>
    <row r="10161" ht="12" x14ac:dyDescent="0.2"/>
    <row r="10162" ht="12" x14ac:dyDescent="0.2"/>
    <row r="10163" ht="12" x14ac:dyDescent="0.2"/>
    <row r="10164" ht="12" x14ac:dyDescent="0.2"/>
    <row r="10165" ht="12" x14ac:dyDescent="0.2"/>
    <row r="10166" ht="12" x14ac:dyDescent="0.2"/>
    <row r="10167" ht="12" x14ac:dyDescent="0.2"/>
    <row r="10168" ht="12" x14ac:dyDescent="0.2"/>
    <row r="10169" ht="12" x14ac:dyDescent="0.2"/>
    <row r="10170" ht="12" x14ac:dyDescent="0.2"/>
    <row r="10171" ht="12" x14ac:dyDescent="0.2"/>
    <row r="10172" ht="12" x14ac:dyDescent="0.2"/>
    <row r="10173" ht="12" x14ac:dyDescent="0.2"/>
    <row r="10174" ht="12" x14ac:dyDescent="0.2"/>
    <row r="10175" ht="12" x14ac:dyDescent="0.2"/>
    <row r="10176" ht="12" x14ac:dyDescent="0.2"/>
    <row r="10177" ht="12" x14ac:dyDescent="0.2"/>
    <row r="10178" ht="12" x14ac:dyDescent="0.2"/>
    <row r="10179" ht="12" x14ac:dyDescent="0.2"/>
    <row r="10180" ht="12" x14ac:dyDescent="0.2"/>
    <row r="10181" ht="12" x14ac:dyDescent="0.2"/>
    <row r="10182" ht="12" x14ac:dyDescent="0.2"/>
    <row r="10183" ht="12" x14ac:dyDescent="0.2"/>
    <row r="10184" ht="12" x14ac:dyDescent="0.2"/>
    <row r="10185" ht="12" x14ac:dyDescent="0.2"/>
    <row r="10186" ht="12" x14ac:dyDescent="0.2"/>
    <row r="10187" ht="12" x14ac:dyDescent="0.2"/>
    <row r="10188" ht="12" x14ac:dyDescent="0.2"/>
    <row r="10189" ht="12" x14ac:dyDescent="0.2"/>
    <row r="10190" ht="12" x14ac:dyDescent="0.2"/>
    <row r="10191" ht="12" x14ac:dyDescent="0.2"/>
    <row r="10192" ht="12" x14ac:dyDescent="0.2"/>
    <row r="10193" ht="12" x14ac:dyDescent="0.2"/>
    <row r="10194" ht="12" x14ac:dyDescent="0.2"/>
    <row r="10195" ht="12" x14ac:dyDescent="0.2"/>
    <row r="10196" ht="12" x14ac:dyDescent="0.2"/>
    <row r="10197" ht="12" x14ac:dyDescent="0.2"/>
    <row r="10198" ht="12" x14ac:dyDescent="0.2"/>
    <row r="10199" ht="12" x14ac:dyDescent="0.2"/>
    <row r="10200" ht="12" x14ac:dyDescent="0.2"/>
    <row r="10201" ht="12" x14ac:dyDescent="0.2"/>
    <row r="10202" ht="12" x14ac:dyDescent="0.2"/>
    <row r="10203" ht="12" x14ac:dyDescent="0.2"/>
    <row r="10204" ht="12" x14ac:dyDescent="0.2"/>
    <row r="10205" ht="12" x14ac:dyDescent="0.2"/>
    <row r="10206" ht="12" x14ac:dyDescent="0.2"/>
    <row r="10207" ht="12" x14ac:dyDescent="0.2"/>
    <row r="10208" ht="12" x14ac:dyDescent="0.2"/>
    <row r="10209" ht="12" x14ac:dyDescent="0.2"/>
    <row r="10210" ht="12" x14ac:dyDescent="0.2"/>
    <row r="10211" ht="12" x14ac:dyDescent="0.2"/>
    <row r="10212" ht="12" x14ac:dyDescent="0.2"/>
    <row r="10213" ht="12" x14ac:dyDescent="0.2"/>
    <row r="10214" ht="12" x14ac:dyDescent="0.2"/>
    <row r="10215" ht="12" x14ac:dyDescent="0.2"/>
    <row r="10216" ht="12" x14ac:dyDescent="0.2"/>
    <row r="10217" ht="12" x14ac:dyDescent="0.2"/>
    <row r="10218" ht="12" x14ac:dyDescent="0.2"/>
    <row r="10219" ht="12" x14ac:dyDescent="0.2"/>
    <row r="10220" ht="12" x14ac:dyDescent="0.2"/>
    <row r="10221" ht="12" x14ac:dyDescent="0.2"/>
    <row r="10222" ht="12" x14ac:dyDescent="0.2"/>
    <row r="10223" ht="12" x14ac:dyDescent="0.2"/>
    <row r="10224" ht="12" x14ac:dyDescent="0.2"/>
    <row r="10225" ht="12" x14ac:dyDescent="0.2"/>
    <row r="10226" ht="12" x14ac:dyDescent="0.2"/>
    <row r="10227" ht="12" x14ac:dyDescent="0.2"/>
    <row r="10228" ht="12" x14ac:dyDescent="0.2"/>
    <row r="10229" ht="12" x14ac:dyDescent="0.2"/>
    <row r="10230" ht="12" x14ac:dyDescent="0.2"/>
    <row r="10231" ht="12" x14ac:dyDescent="0.2"/>
    <row r="10232" ht="12" x14ac:dyDescent="0.2"/>
    <row r="10233" ht="12" x14ac:dyDescent="0.2"/>
    <row r="10234" ht="12" x14ac:dyDescent="0.2"/>
    <row r="10235" ht="12" x14ac:dyDescent="0.2"/>
    <row r="10236" ht="12" x14ac:dyDescent="0.2"/>
    <row r="10237" ht="12" x14ac:dyDescent="0.2"/>
    <row r="10238" ht="12" x14ac:dyDescent="0.2"/>
    <row r="10239" ht="12" x14ac:dyDescent="0.2"/>
    <row r="10240" ht="12" x14ac:dyDescent="0.2"/>
    <row r="10241" ht="12" x14ac:dyDescent="0.2"/>
    <row r="10242" ht="12" x14ac:dyDescent="0.2"/>
    <row r="10243" ht="12" x14ac:dyDescent="0.2"/>
    <row r="10244" ht="12" x14ac:dyDescent="0.2"/>
    <row r="10245" ht="12" x14ac:dyDescent="0.2"/>
    <row r="10246" ht="12" x14ac:dyDescent="0.2"/>
    <row r="10247" ht="12" x14ac:dyDescent="0.2"/>
    <row r="10248" ht="12" x14ac:dyDescent="0.2"/>
    <row r="10249" ht="12" x14ac:dyDescent="0.2"/>
    <row r="10250" ht="12" x14ac:dyDescent="0.2"/>
    <row r="10251" ht="12" x14ac:dyDescent="0.2"/>
    <row r="10252" ht="12" x14ac:dyDescent="0.2"/>
    <row r="10253" ht="12" x14ac:dyDescent="0.2"/>
    <row r="10254" ht="12" x14ac:dyDescent="0.2"/>
    <row r="10255" ht="12" x14ac:dyDescent="0.2"/>
    <row r="10256" ht="12" x14ac:dyDescent="0.2"/>
    <row r="10257" ht="12" x14ac:dyDescent="0.2"/>
    <row r="10258" ht="12" x14ac:dyDescent="0.2"/>
    <row r="10259" ht="12" x14ac:dyDescent="0.2"/>
    <row r="10260" ht="12" x14ac:dyDescent="0.2"/>
    <row r="10261" ht="12" x14ac:dyDescent="0.2"/>
    <row r="10262" ht="12" x14ac:dyDescent="0.2"/>
    <row r="10263" ht="12" x14ac:dyDescent="0.2"/>
    <row r="10264" ht="12" x14ac:dyDescent="0.2"/>
    <row r="10265" ht="12" x14ac:dyDescent="0.2"/>
    <row r="10266" ht="12" x14ac:dyDescent="0.2"/>
    <row r="10267" ht="12" x14ac:dyDescent="0.2"/>
    <row r="10268" ht="12" x14ac:dyDescent="0.2"/>
    <row r="10269" ht="12" x14ac:dyDescent="0.2"/>
    <row r="10270" ht="12" x14ac:dyDescent="0.2"/>
    <row r="10271" ht="12" x14ac:dyDescent="0.2"/>
    <row r="10272" ht="12" x14ac:dyDescent="0.2"/>
    <row r="10273" ht="12" x14ac:dyDescent="0.2"/>
    <row r="10274" ht="12" x14ac:dyDescent="0.2"/>
    <row r="10275" ht="12" x14ac:dyDescent="0.2"/>
    <row r="10276" ht="12" x14ac:dyDescent="0.2"/>
    <row r="10277" ht="12" x14ac:dyDescent="0.2"/>
    <row r="10278" ht="12" x14ac:dyDescent="0.2"/>
    <row r="10279" ht="12" x14ac:dyDescent="0.2"/>
    <row r="10280" ht="12" x14ac:dyDescent="0.2"/>
    <row r="10281" ht="12" x14ac:dyDescent="0.2"/>
    <row r="10282" ht="12" x14ac:dyDescent="0.2"/>
    <row r="10283" ht="12" x14ac:dyDescent="0.2"/>
    <row r="10284" ht="12" x14ac:dyDescent="0.2"/>
    <row r="10285" ht="12" x14ac:dyDescent="0.2"/>
    <row r="10286" ht="12" x14ac:dyDescent="0.2"/>
    <row r="10287" ht="12" x14ac:dyDescent="0.2"/>
    <row r="10288" ht="12" x14ac:dyDescent="0.2"/>
    <row r="10289" ht="12" x14ac:dyDescent="0.2"/>
    <row r="10290" ht="12" x14ac:dyDescent="0.2"/>
    <row r="10291" ht="12" x14ac:dyDescent="0.2"/>
    <row r="10292" ht="12" x14ac:dyDescent="0.2"/>
    <row r="10293" ht="12" x14ac:dyDescent="0.2"/>
    <row r="10294" ht="12" x14ac:dyDescent="0.2"/>
    <row r="10295" ht="12" x14ac:dyDescent="0.2"/>
    <row r="10296" ht="12" x14ac:dyDescent="0.2"/>
    <row r="10297" ht="12" x14ac:dyDescent="0.2"/>
    <row r="10298" ht="12" x14ac:dyDescent="0.2"/>
    <row r="10299" ht="12" x14ac:dyDescent="0.2"/>
    <row r="10300" ht="12" x14ac:dyDescent="0.2"/>
    <row r="10301" ht="12" x14ac:dyDescent="0.2"/>
    <row r="10302" ht="12" x14ac:dyDescent="0.2"/>
    <row r="10303" ht="12" x14ac:dyDescent="0.2"/>
    <row r="10304" ht="12" x14ac:dyDescent="0.2"/>
    <row r="10305" ht="12" x14ac:dyDescent="0.2"/>
    <row r="10306" ht="12" x14ac:dyDescent="0.2"/>
    <row r="10307" ht="12" x14ac:dyDescent="0.2"/>
    <row r="10308" ht="12" x14ac:dyDescent="0.2"/>
    <row r="10309" ht="12" x14ac:dyDescent="0.2"/>
    <row r="10310" ht="12" x14ac:dyDescent="0.2"/>
    <row r="10311" ht="12" x14ac:dyDescent="0.2"/>
    <row r="10312" ht="12" x14ac:dyDescent="0.2"/>
    <row r="10313" ht="12" x14ac:dyDescent="0.2"/>
    <row r="10314" ht="12" x14ac:dyDescent="0.2"/>
    <row r="10315" ht="12" x14ac:dyDescent="0.2"/>
    <row r="10316" ht="12" x14ac:dyDescent="0.2"/>
    <row r="10317" ht="12" x14ac:dyDescent="0.2"/>
    <row r="10318" ht="12" x14ac:dyDescent="0.2"/>
    <row r="10319" ht="12" x14ac:dyDescent="0.2"/>
    <row r="10320" ht="12" x14ac:dyDescent="0.2"/>
    <row r="10321" ht="12" x14ac:dyDescent="0.2"/>
    <row r="10322" ht="12" x14ac:dyDescent="0.2"/>
    <row r="10323" ht="12" x14ac:dyDescent="0.2"/>
    <row r="10324" ht="12" x14ac:dyDescent="0.2"/>
    <row r="10325" ht="12" x14ac:dyDescent="0.2"/>
    <row r="10326" ht="12" x14ac:dyDescent="0.2"/>
    <row r="10327" ht="12" x14ac:dyDescent="0.2"/>
    <row r="10328" ht="12" x14ac:dyDescent="0.2"/>
    <row r="10329" ht="12" x14ac:dyDescent="0.2"/>
    <row r="10330" ht="12" x14ac:dyDescent="0.2"/>
    <row r="10331" ht="12" x14ac:dyDescent="0.2"/>
    <row r="10332" ht="12" x14ac:dyDescent="0.2"/>
    <row r="10333" ht="12" x14ac:dyDescent="0.2"/>
    <row r="10334" ht="12" x14ac:dyDescent="0.2"/>
    <row r="10335" ht="12" x14ac:dyDescent="0.2"/>
    <row r="10336" ht="12" x14ac:dyDescent="0.2"/>
    <row r="10337" ht="12" x14ac:dyDescent="0.2"/>
    <row r="10338" ht="12" x14ac:dyDescent="0.2"/>
    <row r="10339" ht="12" x14ac:dyDescent="0.2"/>
    <row r="10340" ht="12" x14ac:dyDescent="0.2"/>
    <row r="10341" ht="12" x14ac:dyDescent="0.2"/>
    <row r="10342" ht="12" x14ac:dyDescent="0.2"/>
    <row r="10343" ht="12" x14ac:dyDescent="0.2"/>
    <row r="10344" ht="12" x14ac:dyDescent="0.2"/>
    <row r="10345" ht="12" x14ac:dyDescent="0.2"/>
    <row r="10346" ht="12" x14ac:dyDescent="0.2"/>
    <row r="10347" ht="12" x14ac:dyDescent="0.2"/>
    <row r="10348" ht="12" x14ac:dyDescent="0.2"/>
    <row r="10349" ht="12" x14ac:dyDescent="0.2"/>
    <row r="10350" ht="12" x14ac:dyDescent="0.2"/>
    <row r="10351" ht="12" x14ac:dyDescent="0.2"/>
    <row r="10352" ht="12" x14ac:dyDescent="0.2"/>
    <row r="10353" ht="12" x14ac:dyDescent="0.2"/>
    <row r="10354" ht="12" x14ac:dyDescent="0.2"/>
    <row r="10355" ht="12" x14ac:dyDescent="0.2"/>
    <row r="10356" ht="12" x14ac:dyDescent="0.2"/>
    <row r="10357" ht="12" x14ac:dyDescent="0.2"/>
    <row r="10358" ht="12" x14ac:dyDescent="0.2"/>
    <row r="10359" ht="12" x14ac:dyDescent="0.2"/>
    <row r="10360" ht="12" x14ac:dyDescent="0.2"/>
    <row r="10361" ht="12" x14ac:dyDescent="0.2"/>
    <row r="10362" ht="12" x14ac:dyDescent="0.2"/>
    <row r="10363" ht="12" x14ac:dyDescent="0.2"/>
    <row r="10364" ht="12" x14ac:dyDescent="0.2"/>
    <row r="10365" ht="12" x14ac:dyDescent="0.2"/>
    <row r="10366" ht="12" x14ac:dyDescent="0.2"/>
    <row r="10367" ht="12" x14ac:dyDescent="0.2"/>
    <row r="10368" ht="12" x14ac:dyDescent="0.2"/>
    <row r="10369" ht="12" x14ac:dyDescent="0.2"/>
    <row r="10370" ht="12" x14ac:dyDescent="0.2"/>
    <row r="10371" ht="12" x14ac:dyDescent="0.2"/>
    <row r="10372" ht="12" x14ac:dyDescent="0.2"/>
    <row r="10373" ht="12" x14ac:dyDescent="0.2"/>
    <row r="10374" ht="12" x14ac:dyDescent="0.2"/>
    <row r="10375" ht="12" x14ac:dyDescent="0.2"/>
    <row r="10376" ht="12" x14ac:dyDescent="0.2"/>
    <row r="10377" ht="12" x14ac:dyDescent="0.2"/>
    <row r="10378" ht="12" x14ac:dyDescent="0.2"/>
    <row r="10379" ht="12" x14ac:dyDescent="0.2"/>
    <row r="10380" ht="12" x14ac:dyDescent="0.2"/>
    <row r="10381" ht="12" x14ac:dyDescent="0.2"/>
    <row r="10382" ht="12" x14ac:dyDescent="0.2"/>
    <row r="10383" ht="12" x14ac:dyDescent="0.2"/>
    <row r="10384" ht="12" x14ac:dyDescent="0.2"/>
    <row r="10385" ht="12" x14ac:dyDescent="0.2"/>
    <row r="10386" ht="12" x14ac:dyDescent="0.2"/>
    <row r="10387" ht="12" x14ac:dyDescent="0.2"/>
    <row r="10388" ht="12" x14ac:dyDescent="0.2"/>
    <row r="10389" ht="12" x14ac:dyDescent="0.2"/>
    <row r="10390" ht="12" x14ac:dyDescent="0.2"/>
    <row r="10391" ht="12" x14ac:dyDescent="0.2"/>
    <row r="10392" ht="12" x14ac:dyDescent="0.2"/>
    <row r="10393" ht="12" x14ac:dyDescent="0.2"/>
    <row r="10394" ht="12" x14ac:dyDescent="0.2"/>
    <row r="10395" ht="12" x14ac:dyDescent="0.2"/>
    <row r="10396" ht="12" x14ac:dyDescent="0.2"/>
    <row r="10397" ht="12" x14ac:dyDescent="0.2"/>
    <row r="10398" ht="12" x14ac:dyDescent="0.2"/>
    <row r="10399" ht="12" x14ac:dyDescent="0.2"/>
    <row r="10400" ht="12" x14ac:dyDescent="0.2"/>
    <row r="10401" ht="12" x14ac:dyDescent="0.2"/>
    <row r="10402" ht="12" x14ac:dyDescent="0.2"/>
    <row r="10403" ht="12" x14ac:dyDescent="0.2"/>
    <row r="10404" ht="12" x14ac:dyDescent="0.2"/>
    <row r="10405" ht="12" x14ac:dyDescent="0.2"/>
    <row r="10406" ht="12" x14ac:dyDescent="0.2"/>
    <row r="10407" ht="12" x14ac:dyDescent="0.2"/>
    <row r="10408" ht="12" x14ac:dyDescent="0.2"/>
    <row r="10409" ht="12" x14ac:dyDescent="0.2"/>
    <row r="10410" ht="12" x14ac:dyDescent="0.2"/>
    <row r="10411" ht="12" x14ac:dyDescent="0.2"/>
    <row r="10412" ht="12" x14ac:dyDescent="0.2"/>
    <row r="10413" ht="12" x14ac:dyDescent="0.2"/>
    <row r="10414" ht="12" x14ac:dyDescent="0.2"/>
    <row r="10415" ht="12" x14ac:dyDescent="0.2"/>
    <row r="10416" ht="12" x14ac:dyDescent="0.2"/>
    <row r="10417" ht="12" x14ac:dyDescent="0.2"/>
    <row r="10418" ht="12" x14ac:dyDescent="0.2"/>
    <row r="10419" ht="12" x14ac:dyDescent="0.2"/>
    <row r="10420" ht="12" x14ac:dyDescent="0.2"/>
    <row r="10421" ht="12" x14ac:dyDescent="0.2"/>
    <row r="10422" ht="12" x14ac:dyDescent="0.2"/>
    <row r="10423" ht="12" x14ac:dyDescent="0.2"/>
    <row r="10424" ht="12" x14ac:dyDescent="0.2"/>
    <row r="10425" ht="12" x14ac:dyDescent="0.2"/>
    <row r="10426" ht="12" x14ac:dyDescent="0.2"/>
    <row r="10427" ht="12" x14ac:dyDescent="0.2"/>
    <row r="10428" ht="12" x14ac:dyDescent="0.2"/>
    <row r="10429" ht="12" x14ac:dyDescent="0.2"/>
    <row r="10430" ht="12" x14ac:dyDescent="0.2"/>
    <row r="10431" ht="12" x14ac:dyDescent="0.2"/>
    <row r="10432" ht="12" x14ac:dyDescent="0.2"/>
    <row r="10433" ht="12" x14ac:dyDescent="0.2"/>
    <row r="10434" ht="12" x14ac:dyDescent="0.2"/>
    <row r="10435" ht="12" x14ac:dyDescent="0.2"/>
    <row r="10436" ht="12" x14ac:dyDescent="0.2"/>
    <row r="10437" ht="12" x14ac:dyDescent="0.2"/>
    <row r="10438" ht="12" x14ac:dyDescent="0.2"/>
    <row r="10439" ht="12" x14ac:dyDescent="0.2"/>
    <row r="10440" ht="12" x14ac:dyDescent="0.2"/>
    <row r="10441" ht="12" x14ac:dyDescent="0.2"/>
    <row r="10442" ht="12" x14ac:dyDescent="0.2"/>
    <row r="10443" ht="12" x14ac:dyDescent="0.2"/>
    <row r="10444" ht="12" x14ac:dyDescent="0.2"/>
    <row r="10445" ht="12" x14ac:dyDescent="0.2"/>
    <row r="10446" ht="12" x14ac:dyDescent="0.2"/>
    <row r="10447" ht="12" x14ac:dyDescent="0.2"/>
    <row r="10448" ht="12" x14ac:dyDescent="0.2"/>
    <row r="10449" ht="12" x14ac:dyDescent="0.2"/>
    <row r="10450" ht="12" x14ac:dyDescent="0.2"/>
    <row r="10451" ht="12" x14ac:dyDescent="0.2"/>
    <row r="10452" ht="12" x14ac:dyDescent="0.2"/>
    <row r="10453" ht="12" x14ac:dyDescent="0.2"/>
    <row r="10454" ht="12" x14ac:dyDescent="0.2"/>
    <row r="10455" ht="12" x14ac:dyDescent="0.2"/>
    <row r="10456" ht="12" x14ac:dyDescent="0.2"/>
    <row r="10457" ht="12" x14ac:dyDescent="0.2"/>
    <row r="10458" ht="12" x14ac:dyDescent="0.2"/>
    <row r="10459" ht="12" x14ac:dyDescent="0.2"/>
    <row r="10460" ht="12" x14ac:dyDescent="0.2"/>
    <row r="10461" ht="12" x14ac:dyDescent="0.2"/>
    <row r="10462" ht="12" x14ac:dyDescent="0.2"/>
    <row r="10463" ht="12" x14ac:dyDescent="0.2"/>
    <row r="10464" ht="12" x14ac:dyDescent="0.2"/>
    <row r="10465" ht="12" x14ac:dyDescent="0.2"/>
    <row r="10466" ht="12" x14ac:dyDescent="0.2"/>
    <row r="10467" ht="12" x14ac:dyDescent="0.2"/>
    <row r="10468" ht="12" x14ac:dyDescent="0.2"/>
    <row r="10469" ht="12" x14ac:dyDescent="0.2"/>
    <row r="10470" ht="12" x14ac:dyDescent="0.2"/>
    <row r="10471" ht="12" x14ac:dyDescent="0.2"/>
    <row r="10472" ht="12" x14ac:dyDescent="0.2"/>
    <row r="10473" ht="12" x14ac:dyDescent="0.2"/>
    <row r="10474" ht="12" x14ac:dyDescent="0.2"/>
    <row r="10475" ht="12" x14ac:dyDescent="0.2"/>
    <row r="10476" ht="12" x14ac:dyDescent="0.2"/>
    <row r="10477" ht="12" x14ac:dyDescent="0.2"/>
    <row r="10478" ht="12" x14ac:dyDescent="0.2"/>
    <row r="10479" ht="12" x14ac:dyDescent="0.2"/>
    <row r="10480" ht="12" x14ac:dyDescent="0.2"/>
    <row r="10481" ht="12" x14ac:dyDescent="0.2"/>
    <row r="10482" ht="12" x14ac:dyDescent="0.2"/>
    <row r="10483" ht="12" x14ac:dyDescent="0.2"/>
    <row r="10484" ht="12" x14ac:dyDescent="0.2"/>
    <row r="10485" ht="12" x14ac:dyDescent="0.2"/>
    <row r="10486" ht="12" x14ac:dyDescent="0.2"/>
    <row r="10487" ht="12" x14ac:dyDescent="0.2"/>
    <row r="10488" ht="12" x14ac:dyDescent="0.2"/>
    <row r="10489" ht="12" x14ac:dyDescent="0.2"/>
    <row r="10490" ht="12" x14ac:dyDescent="0.2"/>
    <row r="10491" ht="12" x14ac:dyDescent="0.2"/>
    <row r="10492" ht="12" x14ac:dyDescent="0.2"/>
    <row r="10493" ht="12" x14ac:dyDescent="0.2"/>
    <row r="10494" ht="12" x14ac:dyDescent="0.2"/>
    <row r="10495" ht="12" x14ac:dyDescent="0.2"/>
    <row r="10496" ht="12" x14ac:dyDescent="0.2"/>
    <row r="10497" ht="12" x14ac:dyDescent="0.2"/>
    <row r="10498" ht="12" x14ac:dyDescent="0.2"/>
    <row r="10499" ht="12" x14ac:dyDescent="0.2"/>
    <row r="10500" ht="12" x14ac:dyDescent="0.2"/>
    <row r="10501" ht="12" x14ac:dyDescent="0.2"/>
    <row r="10502" ht="12" x14ac:dyDescent="0.2"/>
    <row r="10503" ht="12" x14ac:dyDescent="0.2"/>
    <row r="10504" ht="12" x14ac:dyDescent="0.2"/>
    <row r="10505" ht="12" x14ac:dyDescent="0.2"/>
    <row r="10506" ht="12" x14ac:dyDescent="0.2"/>
    <row r="10507" ht="12" x14ac:dyDescent="0.2"/>
    <row r="10508" ht="12" x14ac:dyDescent="0.2"/>
    <row r="10509" ht="12" x14ac:dyDescent="0.2"/>
    <row r="10510" ht="12" x14ac:dyDescent="0.2"/>
    <row r="10511" ht="12" x14ac:dyDescent="0.2"/>
    <row r="10512" ht="12" x14ac:dyDescent="0.2"/>
    <row r="10513" ht="12" x14ac:dyDescent="0.2"/>
    <row r="10514" ht="12" x14ac:dyDescent="0.2"/>
    <row r="10515" ht="12" x14ac:dyDescent="0.2"/>
    <row r="10516" ht="12" x14ac:dyDescent="0.2"/>
    <row r="10517" ht="12" x14ac:dyDescent="0.2"/>
    <row r="10518" ht="12" x14ac:dyDescent="0.2"/>
    <row r="10519" ht="12" x14ac:dyDescent="0.2"/>
    <row r="10520" ht="12" x14ac:dyDescent="0.2"/>
    <row r="10521" ht="12" x14ac:dyDescent="0.2"/>
    <row r="10522" ht="12" x14ac:dyDescent="0.2"/>
    <row r="10523" ht="12" x14ac:dyDescent="0.2"/>
    <row r="10524" ht="12" x14ac:dyDescent="0.2"/>
    <row r="10525" ht="12" x14ac:dyDescent="0.2"/>
    <row r="10526" ht="12" x14ac:dyDescent="0.2"/>
    <row r="10527" ht="12" x14ac:dyDescent="0.2"/>
    <row r="10528" ht="12" x14ac:dyDescent="0.2"/>
    <row r="10529" ht="12" x14ac:dyDescent="0.2"/>
    <row r="10530" ht="12" x14ac:dyDescent="0.2"/>
    <row r="10531" ht="12" x14ac:dyDescent="0.2"/>
    <row r="10532" ht="12" x14ac:dyDescent="0.2"/>
    <row r="10533" ht="12" x14ac:dyDescent="0.2"/>
    <row r="10534" ht="12" x14ac:dyDescent="0.2"/>
    <row r="10535" ht="12" x14ac:dyDescent="0.2"/>
    <row r="10536" ht="12" x14ac:dyDescent="0.2"/>
    <row r="10537" ht="12" x14ac:dyDescent="0.2"/>
    <row r="10538" ht="12" x14ac:dyDescent="0.2"/>
    <row r="10539" ht="12" x14ac:dyDescent="0.2"/>
    <row r="10540" ht="12" x14ac:dyDescent="0.2"/>
    <row r="10541" ht="12" x14ac:dyDescent="0.2"/>
    <row r="10542" ht="12" x14ac:dyDescent="0.2"/>
    <row r="10543" ht="12" x14ac:dyDescent="0.2"/>
    <row r="10544" ht="12" x14ac:dyDescent="0.2"/>
    <row r="10545" ht="12" x14ac:dyDescent="0.2"/>
    <row r="10546" ht="12" x14ac:dyDescent="0.2"/>
    <row r="10547" ht="12" x14ac:dyDescent="0.2"/>
    <row r="10548" ht="12" x14ac:dyDescent="0.2"/>
    <row r="10549" ht="12" x14ac:dyDescent="0.2"/>
    <row r="10550" ht="12" x14ac:dyDescent="0.2"/>
    <row r="10551" ht="12" x14ac:dyDescent="0.2"/>
    <row r="10552" ht="12" x14ac:dyDescent="0.2"/>
    <row r="10553" ht="12" x14ac:dyDescent="0.2"/>
    <row r="10554" ht="12" x14ac:dyDescent="0.2"/>
    <row r="10555" ht="12" x14ac:dyDescent="0.2"/>
    <row r="10556" ht="12" x14ac:dyDescent="0.2"/>
    <row r="10557" ht="12" x14ac:dyDescent="0.2"/>
    <row r="10558" ht="12" x14ac:dyDescent="0.2"/>
    <row r="10559" ht="12" x14ac:dyDescent="0.2"/>
    <row r="10560" ht="12" x14ac:dyDescent="0.2"/>
    <row r="10561" ht="12" x14ac:dyDescent="0.2"/>
    <row r="10562" ht="12" x14ac:dyDescent="0.2"/>
    <row r="10563" ht="12" x14ac:dyDescent="0.2"/>
    <row r="10564" ht="12" x14ac:dyDescent="0.2"/>
    <row r="10565" ht="12" x14ac:dyDescent="0.2"/>
    <row r="10566" ht="12" x14ac:dyDescent="0.2"/>
    <row r="10567" ht="12" x14ac:dyDescent="0.2"/>
    <row r="10568" ht="12" x14ac:dyDescent="0.2"/>
    <row r="10569" ht="12" x14ac:dyDescent="0.2"/>
    <row r="10570" ht="12" x14ac:dyDescent="0.2"/>
    <row r="10571" ht="12" x14ac:dyDescent="0.2"/>
    <row r="10572" ht="12" x14ac:dyDescent="0.2"/>
    <row r="10573" ht="12" x14ac:dyDescent="0.2"/>
    <row r="10574" ht="12" x14ac:dyDescent="0.2"/>
    <row r="10575" ht="12" x14ac:dyDescent="0.2"/>
    <row r="10576" ht="12" x14ac:dyDescent="0.2"/>
    <row r="10577" ht="12" x14ac:dyDescent="0.2"/>
    <row r="10578" ht="12" x14ac:dyDescent="0.2"/>
    <row r="10579" ht="12" x14ac:dyDescent="0.2"/>
    <row r="10580" ht="12" x14ac:dyDescent="0.2"/>
    <row r="10581" ht="12" x14ac:dyDescent="0.2"/>
    <row r="10582" ht="12" x14ac:dyDescent="0.2"/>
    <row r="10583" ht="12" x14ac:dyDescent="0.2"/>
    <row r="10584" ht="12" x14ac:dyDescent="0.2"/>
    <row r="10585" ht="12" x14ac:dyDescent="0.2"/>
    <row r="10586" ht="12" x14ac:dyDescent="0.2"/>
    <row r="10587" ht="12" x14ac:dyDescent="0.2"/>
    <row r="10588" ht="12" x14ac:dyDescent="0.2"/>
    <row r="10589" ht="12" x14ac:dyDescent="0.2"/>
    <row r="10590" ht="12" x14ac:dyDescent="0.2"/>
    <row r="10591" ht="12" x14ac:dyDescent="0.2"/>
    <row r="10592" ht="12" x14ac:dyDescent="0.2"/>
    <row r="10593" ht="12" x14ac:dyDescent="0.2"/>
    <row r="10594" ht="12" x14ac:dyDescent="0.2"/>
    <row r="10595" ht="12" x14ac:dyDescent="0.2"/>
    <row r="10596" ht="12" x14ac:dyDescent="0.2"/>
    <row r="10597" ht="12" x14ac:dyDescent="0.2"/>
    <row r="10598" ht="12" x14ac:dyDescent="0.2"/>
    <row r="10599" ht="12" x14ac:dyDescent="0.2"/>
    <row r="10600" ht="12" x14ac:dyDescent="0.2"/>
    <row r="10601" ht="12" x14ac:dyDescent="0.2"/>
    <row r="10602" ht="12" x14ac:dyDescent="0.2"/>
    <row r="10603" ht="12" x14ac:dyDescent="0.2"/>
    <row r="10604" ht="12" x14ac:dyDescent="0.2"/>
    <row r="10605" ht="12" x14ac:dyDescent="0.2"/>
    <row r="10606" ht="12" x14ac:dyDescent="0.2"/>
    <row r="10607" ht="12" x14ac:dyDescent="0.2"/>
    <row r="10608" ht="12" x14ac:dyDescent="0.2"/>
    <row r="10609" ht="12" x14ac:dyDescent="0.2"/>
    <row r="10610" ht="12" x14ac:dyDescent="0.2"/>
    <row r="10611" ht="12" x14ac:dyDescent="0.2"/>
    <row r="10612" ht="12" x14ac:dyDescent="0.2"/>
    <row r="10613" ht="12" x14ac:dyDescent="0.2"/>
    <row r="10614" ht="12" x14ac:dyDescent="0.2"/>
    <row r="10615" ht="12" x14ac:dyDescent="0.2"/>
    <row r="10616" ht="12" x14ac:dyDescent="0.2"/>
    <row r="10617" ht="12" x14ac:dyDescent="0.2"/>
    <row r="10618" ht="12" x14ac:dyDescent="0.2"/>
    <row r="10619" ht="12" x14ac:dyDescent="0.2"/>
    <row r="10620" ht="12" x14ac:dyDescent="0.2"/>
    <row r="10621" ht="12" x14ac:dyDescent="0.2"/>
    <row r="10622" ht="12" x14ac:dyDescent="0.2"/>
    <row r="10623" ht="12" x14ac:dyDescent="0.2"/>
    <row r="10624" ht="12" x14ac:dyDescent="0.2"/>
    <row r="10625" ht="12" x14ac:dyDescent="0.2"/>
    <row r="10626" ht="12" x14ac:dyDescent="0.2"/>
    <row r="10627" ht="12" x14ac:dyDescent="0.2"/>
    <row r="10628" ht="12" x14ac:dyDescent="0.2"/>
    <row r="10629" ht="12" x14ac:dyDescent="0.2"/>
    <row r="10630" ht="12" x14ac:dyDescent="0.2"/>
    <row r="10631" ht="12" x14ac:dyDescent="0.2"/>
    <row r="10632" ht="12" x14ac:dyDescent="0.2"/>
    <row r="10633" ht="12" x14ac:dyDescent="0.2"/>
    <row r="10634" ht="12" x14ac:dyDescent="0.2"/>
    <row r="10635" ht="12" x14ac:dyDescent="0.2"/>
    <row r="10636" ht="12" x14ac:dyDescent="0.2"/>
    <row r="10637" ht="12" x14ac:dyDescent="0.2"/>
    <row r="10638" ht="12" x14ac:dyDescent="0.2"/>
    <row r="10639" ht="12" x14ac:dyDescent="0.2"/>
    <row r="10640" ht="12" x14ac:dyDescent="0.2"/>
    <row r="10641" ht="12" x14ac:dyDescent="0.2"/>
    <row r="10642" ht="12" x14ac:dyDescent="0.2"/>
    <row r="10643" ht="12" x14ac:dyDescent="0.2"/>
    <row r="10644" ht="12" x14ac:dyDescent="0.2"/>
    <row r="10645" ht="12" x14ac:dyDescent="0.2"/>
    <row r="10646" ht="12" x14ac:dyDescent="0.2"/>
    <row r="10647" ht="12" x14ac:dyDescent="0.2"/>
    <row r="10648" ht="12" x14ac:dyDescent="0.2"/>
    <row r="10649" ht="12" x14ac:dyDescent="0.2"/>
    <row r="10650" ht="12" x14ac:dyDescent="0.2"/>
    <row r="10651" ht="12" x14ac:dyDescent="0.2"/>
    <row r="10652" ht="12" x14ac:dyDescent="0.2"/>
    <row r="10653" ht="12" x14ac:dyDescent="0.2"/>
    <row r="10654" ht="12" x14ac:dyDescent="0.2"/>
    <row r="10655" ht="12" x14ac:dyDescent="0.2"/>
    <row r="10656" ht="12" x14ac:dyDescent="0.2"/>
    <row r="10657" ht="12" x14ac:dyDescent="0.2"/>
    <row r="10658" ht="12" x14ac:dyDescent="0.2"/>
    <row r="10659" ht="12" x14ac:dyDescent="0.2"/>
    <row r="10660" ht="12" x14ac:dyDescent="0.2"/>
    <row r="10661" ht="12" x14ac:dyDescent="0.2"/>
    <row r="10662" ht="12" x14ac:dyDescent="0.2"/>
    <row r="10663" ht="12" x14ac:dyDescent="0.2"/>
    <row r="10664" ht="12" x14ac:dyDescent="0.2"/>
    <row r="10665" ht="12" x14ac:dyDescent="0.2"/>
    <row r="10666" ht="12" x14ac:dyDescent="0.2"/>
    <row r="10667" ht="12" x14ac:dyDescent="0.2"/>
    <row r="10668" ht="12" x14ac:dyDescent="0.2"/>
    <row r="10669" ht="12" x14ac:dyDescent="0.2"/>
    <row r="10670" ht="12" x14ac:dyDescent="0.2"/>
    <row r="10671" ht="12" x14ac:dyDescent="0.2"/>
    <row r="10672" ht="12" x14ac:dyDescent="0.2"/>
    <row r="10673" ht="12" x14ac:dyDescent="0.2"/>
    <row r="10674" ht="12" x14ac:dyDescent="0.2"/>
    <row r="10675" ht="12" x14ac:dyDescent="0.2"/>
    <row r="10676" ht="12" x14ac:dyDescent="0.2"/>
    <row r="10677" ht="12" x14ac:dyDescent="0.2"/>
    <row r="10678" ht="12" x14ac:dyDescent="0.2"/>
    <row r="10679" ht="12" x14ac:dyDescent="0.2"/>
    <row r="10680" ht="12" x14ac:dyDescent="0.2"/>
    <row r="10681" ht="12" x14ac:dyDescent="0.2"/>
    <row r="10682" ht="12" x14ac:dyDescent="0.2"/>
    <row r="10683" ht="12" x14ac:dyDescent="0.2"/>
    <row r="10684" ht="12" x14ac:dyDescent="0.2"/>
    <row r="10685" ht="12" x14ac:dyDescent="0.2"/>
    <row r="10686" ht="12" x14ac:dyDescent="0.2"/>
    <row r="10687" ht="12" x14ac:dyDescent="0.2"/>
    <row r="10688" ht="12" x14ac:dyDescent="0.2"/>
    <row r="10689" ht="12" x14ac:dyDescent="0.2"/>
    <row r="10690" ht="12" x14ac:dyDescent="0.2"/>
    <row r="10691" ht="12" x14ac:dyDescent="0.2"/>
    <row r="10692" ht="12" x14ac:dyDescent="0.2"/>
    <row r="10693" ht="12" x14ac:dyDescent="0.2"/>
    <row r="10694" ht="12" x14ac:dyDescent="0.2"/>
    <row r="10695" ht="12" x14ac:dyDescent="0.2"/>
    <row r="10696" ht="12" x14ac:dyDescent="0.2"/>
    <row r="10697" ht="12" x14ac:dyDescent="0.2"/>
    <row r="10698" ht="12" x14ac:dyDescent="0.2"/>
    <row r="10699" ht="12" x14ac:dyDescent="0.2"/>
    <row r="10700" ht="12" x14ac:dyDescent="0.2"/>
    <row r="10701" ht="12" x14ac:dyDescent="0.2"/>
    <row r="10702" ht="12" x14ac:dyDescent="0.2"/>
    <row r="10703" ht="12" x14ac:dyDescent="0.2"/>
    <row r="10704" ht="12" x14ac:dyDescent="0.2"/>
    <row r="10705" ht="12" x14ac:dyDescent="0.2"/>
    <row r="10706" ht="12" x14ac:dyDescent="0.2"/>
    <row r="10707" ht="12" x14ac:dyDescent="0.2"/>
    <row r="10708" ht="12" x14ac:dyDescent="0.2"/>
    <row r="10709" ht="12" x14ac:dyDescent="0.2"/>
    <row r="10710" ht="12" x14ac:dyDescent="0.2"/>
    <row r="10711" ht="12" x14ac:dyDescent="0.2"/>
    <row r="10712" ht="12" x14ac:dyDescent="0.2"/>
    <row r="10713" ht="12" x14ac:dyDescent="0.2"/>
    <row r="10714" ht="12" x14ac:dyDescent="0.2"/>
    <row r="10715" ht="12" x14ac:dyDescent="0.2"/>
    <row r="10716" ht="12" x14ac:dyDescent="0.2"/>
    <row r="10717" ht="12" x14ac:dyDescent="0.2"/>
    <row r="10718" ht="12" x14ac:dyDescent="0.2"/>
    <row r="10719" ht="12" x14ac:dyDescent="0.2"/>
    <row r="10720" ht="12" x14ac:dyDescent="0.2"/>
    <row r="10721" ht="12" x14ac:dyDescent="0.2"/>
    <row r="10722" ht="12" x14ac:dyDescent="0.2"/>
    <row r="10723" ht="12" x14ac:dyDescent="0.2"/>
    <row r="10724" ht="12" x14ac:dyDescent="0.2"/>
    <row r="10725" ht="12" x14ac:dyDescent="0.2"/>
    <row r="10726" ht="12" x14ac:dyDescent="0.2"/>
    <row r="10727" ht="12" x14ac:dyDescent="0.2"/>
    <row r="10728" ht="12" x14ac:dyDescent="0.2"/>
    <row r="10729" ht="12" x14ac:dyDescent="0.2"/>
    <row r="10730" ht="12" x14ac:dyDescent="0.2"/>
    <row r="10731" ht="12" x14ac:dyDescent="0.2"/>
    <row r="10732" ht="12" x14ac:dyDescent="0.2"/>
    <row r="10733" ht="12" x14ac:dyDescent="0.2"/>
    <row r="10734" ht="12" x14ac:dyDescent="0.2"/>
    <row r="10735" ht="12" x14ac:dyDescent="0.2"/>
    <row r="10736" ht="12" x14ac:dyDescent="0.2"/>
    <row r="10737" ht="12" x14ac:dyDescent="0.2"/>
    <row r="10738" ht="12" x14ac:dyDescent="0.2"/>
    <row r="10739" ht="12" x14ac:dyDescent="0.2"/>
    <row r="10740" ht="12" x14ac:dyDescent="0.2"/>
    <row r="10741" ht="12" x14ac:dyDescent="0.2"/>
    <row r="10742" ht="12" x14ac:dyDescent="0.2"/>
    <row r="10743" ht="12" x14ac:dyDescent="0.2"/>
    <row r="10744" ht="12" x14ac:dyDescent="0.2"/>
    <row r="10745" ht="12" x14ac:dyDescent="0.2"/>
    <row r="10746" ht="12" x14ac:dyDescent="0.2"/>
    <row r="10747" ht="12" x14ac:dyDescent="0.2"/>
    <row r="10748" ht="12" x14ac:dyDescent="0.2"/>
    <row r="10749" ht="12" x14ac:dyDescent="0.2"/>
    <row r="10750" ht="12" x14ac:dyDescent="0.2"/>
    <row r="10751" ht="12" x14ac:dyDescent="0.2"/>
    <row r="10752" ht="12" x14ac:dyDescent="0.2"/>
    <row r="10753" ht="12" x14ac:dyDescent="0.2"/>
    <row r="10754" ht="12" x14ac:dyDescent="0.2"/>
    <row r="10755" ht="12" x14ac:dyDescent="0.2"/>
    <row r="10756" ht="12" x14ac:dyDescent="0.2"/>
    <row r="10757" ht="12" x14ac:dyDescent="0.2"/>
    <row r="10758" ht="12" x14ac:dyDescent="0.2"/>
    <row r="10759" ht="12" x14ac:dyDescent="0.2"/>
    <row r="10760" ht="12" x14ac:dyDescent="0.2"/>
    <row r="10761" ht="12" x14ac:dyDescent="0.2"/>
    <row r="10762" ht="12" x14ac:dyDescent="0.2"/>
    <row r="10763" ht="12" x14ac:dyDescent="0.2"/>
    <row r="10764" ht="12" x14ac:dyDescent="0.2"/>
    <row r="10765" ht="12" x14ac:dyDescent="0.2"/>
    <row r="10766" ht="12" x14ac:dyDescent="0.2"/>
    <row r="10767" ht="12" x14ac:dyDescent="0.2"/>
    <row r="10768" ht="12" x14ac:dyDescent="0.2"/>
    <row r="10769" ht="12" x14ac:dyDescent="0.2"/>
    <row r="10770" ht="12" x14ac:dyDescent="0.2"/>
    <row r="10771" ht="12" x14ac:dyDescent="0.2"/>
    <row r="10772" ht="12" x14ac:dyDescent="0.2"/>
    <row r="10773" ht="12" x14ac:dyDescent="0.2"/>
    <row r="10774" ht="12" x14ac:dyDescent="0.2"/>
    <row r="10775" ht="12" x14ac:dyDescent="0.2"/>
    <row r="10776" ht="12" x14ac:dyDescent="0.2"/>
    <row r="10777" ht="12" x14ac:dyDescent="0.2"/>
    <row r="10778" ht="12" x14ac:dyDescent="0.2"/>
    <row r="10779" ht="12" x14ac:dyDescent="0.2"/>
    <row r="10780" ht="12" x14ac:dyDescent="0.2"/>
    <row r="10781" ht="12" x14ac:dyDescent="0.2"/>
    <row r="10782" ht="12" x14ac:dyDescent="0.2"/>
    <row r="10783" ht="12" x14ac:dyDescent="0.2"/>
    <row r="10784" ht="12" x14ac:dyDescent="0.2"/>
    <row r="10785" ht="12" x14ac:dyDescent="0.2"/>
    <row r="10786" ht="12" x14ac:dyDescent="0.2"/>
    <row r="10787" ht="12" x14ac:dyDescent="0.2"/>
    <row r="10788" ht="12" x14ac:dyDescent="0.2"/>
    <row r="10789" ht="12" x14ac:dyDescent="0.2"/>
    <row r="10790" ht="12" x14ac:dyDescent="0.2"/>
    <row r="10791" ht="12" x14ac:dyDescent="0.2"/>
    <row r="10792" ht="12" x14ac:dyDescent="0.2"/>
    <row r="10793" ht="12" x14ac:dyDescent="0.2"/>
    <row r="10794" ht="12" x14ac:dyDescent="0.2"/>
    <row r="10795" ht="12" x14ac:dyDescent="0.2"/>
    <row r="10796" ht="12" x14ac:dyDescent="0.2"/>
    <row r="10797" ht="12" x14ac:dyDescent="0.2"/>
    <row r="10798" ht="12" x14ac:dyDescent="0.2"/>
    <row r="10799" ht="12" x14ac:dyDescent="0.2"/>
    <row r="10800" ht="12" x14ac:dyDescent="0.2"/>
    <row r="10801" ht="12" x14ac:dyDescent="0.2"/>
    <row r="10802" ht="12" x14ac:dyDescent="0.2"/>
    <row r="10803" ht="12" x14ac:dyDescent="0.2"/>
    <row r="10804" ht="12" x14ac:dyDescent="0.2"/>
    <row r="10805" ht="12" x14ac:dyDescent="0.2"/>
    <row r="10806" ht="12" x14ac:dyDescent="0.2"/>
    <row r="10807" ht="12" x14ac:dyDescent="0.2"/>
    <row r="10808" ht="12" x14ac:dyDescent="0.2"/>
    <row r="10809" ht="12" x14ac:dyDescent="0.2"/>
    <row r="10810" ht="12" x14ac:dyDescent="0.2"/>
    <row r="10811" ht="12" x14ac:dyDescent="0.2"/>
    <row r="10812" ht="12" x14ac:dyDescent="0.2"/>
    <row r="10813" ht="12" x14ac:dyDescent="0.2"/>
    <row r="10814" ht="12" x14ac:dyDescent="0.2"/>
    <row r="10815" ht="12" x14ac:dyDescent="0.2"/>
    <row r="10816" ht="12" x14ac:dyDescent="0.2"/>
    <row r="10817" ht="12" x14ac:dyDescent="0.2"/>
    <row r="10818" ht="12" x14ac:dyDescent="0.2"/>
    <row r="10819" ht="12" x14ac:dyDescent="0.2"/>
    <row r="10820" ht="12" x14ac:dyDescent="0.2"/>
    <row r="10821" ht="12" x14ac:dyDescent="0.2"/>
    <row r="10822" ht="12" x14ac:dyDescent="0.2"/>
    <row r="10823" ht="12" x14ac:dyDescent="0.2"/>
    <row r="10824" ht="12" x14ac:dyDescent="0.2"/>
    <row r="10825" ht="12" x14ac:dyDescent="0.2"/>
    <row r="10826" ht="12" x14ac:dyDescent="0.2"/>
    <row r="10827" ht="12" x14ac:dyDescent="0.2"/>
    <row r="10828" ht="12" x14ac:dyDescent="0.2"/>
    <row r="10829" ht="12" x14ac:dyDescent="0.2"/>
    <row r="10830" ht="12" x14ac:dyDescent="0.2"/>
    <row r="10831" ht="12" x14ac:dyDescent="0.2"/>
    <row r="10832" ht="12" x14ac:dyDescent="0.2"/>
    <row r="10833" ht="12" x14ac:dyDescent="0.2"/>
    <row r="10834" ht="12" x14ac:dyDescent="0.2"/>
    <row r="10835" ht="12" x14ac:dyDescent="0.2"/>
    <row r="10836" ht="12" x14ac:dyDescent="0.2"/>
    <row r="10837" ht="12" x14ac:dyDescent="0.2"/>
    <row r="10838" ht="12" x14ac:dyDescent="0.2"/>
    <row r="10839" ht="12" x14ac:dyDescent="0.2"/>
    <row r="10840" ht="12" x14ac:dyDescent="0.2"/>
    <row r="10841" ht="12" x14ac:dyDescent="0.2"/>
    <row r="10842" ht="12" x14ac:dyDescent="0.2"/>
    <row r="10843" ht="12" x14ac:dyDescent="0.2"/>
    <row r="10844" ht="12" x14ac:dyDescent="0.2"/>
    <row r="10845" ht="12" x14ac:dyDescent="0.2"/>
    <row r="10846" ht="12" x14ac:dyDescent="0.2"/>
    <row r="10847" ht="12" x14ac:dyDescent="0.2"/>
    <row r="10848" ht="12" x14ac:dyDescent="0.2"/>
    <row r="10849" ht="12" x14ac:dyDescent="0.2"/>
    <row r="10850" ht="12" x14ac:dyDescent="0.2"/>
    <row r="10851" ht="12" x14ac:dyDescent="0.2"/>
    <row r="10852" ht="12" x14ac:dyDescent="0.2"/>
    <row r="10853" ht="12" x14ac:dyDescent="0.2"/>
    <row r="10854" ht="12" x14ac:dyDescent="0.2"/>
    <row r="10855" ht="12" x14ac:dyDescent="0.2"/>
    <row r="10856" ht="12" x14ac:dyDescent="0.2"/>
    <row r="10857" ht="12" x14ac:dyDescent="0.2"/>
    <row r="10858" ht="12" x14ac:dyDescent="0.2"/>
    <row r="10859" ht="12" x14ac:dyDescent="0.2"/>
    <row r="10860" ht="12" x14ac:dyDescent="0.2"/>
    <row r="10861" ht="12" x14ac:dyDescent="0.2"/>
    <row r="10862" ht="12" x14ac:dyDescent="0.2"/>
    <row r="10863" ht="12" x14ac:dyDescent="0.2"/>
    <row r="10864" ht="12" x14ac:dyDescent="0.2"/>
    <row r="10865" ht="12" x14ac:dyDescent="0.2"/>
    <row r="10866" ht="12" x14ac:dyDescent="0.2"/>
    <row r="10867" ht="12" x14ac:dyDescent="0.2"/>
    <row r="10868" ht="12" x14ac:dyDescent="0.2"/>
    <row r="10869" ht="12" x14ac:dyDescent="0.2"/>
    <row r="10870" ht="12" x14ac:dyDescent="0.2"/>
    <row r="10871" ht="12" x14ac:dyDescent="0.2"/>
    <row r="10872" ht="12" x14ac:dyDescent="0.2"/>
    <row r="10873" ht="12" x14ac:dyDescent="0.2"/>
    <row r="10874" ht="12" x14ac:dyDescent="0.2"/>
    <row r="10875" ht="12" x14ac:dyDescent="0.2"/>
    <row r="10876" ht="12" x14ac:dyDescent="0.2"/>
    <row r="10877" ht="12" x14ac:dyDescent="0.2"/>
    <row r="10878" ht="12" x14ac:dyDescent="0.2"/>
    <row r="10879" ht="12" x14ac:dyDescent="0.2"/>
    <row r="10880" ht="12" x14ac:dyDescent="0.2"/>
    <row r="10881" ht="12" x14ac:dyDescent="0.2"/>
    <row r="10882" ht="12" x14ac:dyDescent="0.2"/>
    <row r="10883" ht="12" x14ac:dyDescent="0.2"/>
    <row r="10884" ht="12" x14ac:dyDescent="0.2"/>
    <row r="10885" ht="12" x14ac:dyDescent="0.2"/>
    <row r="10886" ht="12" x14ac:dyDescent="0.2"/>
    <row r="10887" ht="12" x14ac:dyDescent="0.2"/>
    <row r="10888" ht="12" x14ac:dyDescent="0.2"/>
    <row r="10889" ht="12" x14ac:dyDescent="0.2"/>
    <row r="10890" ht="12" x14ac:dyDescent="0.2"/>
    <row r="10891" ht="12" x14ac:dyDescent="0.2"/>
    <row r="10892" ht="12" x14ac:dyDescent="0.2"/>
    <row r="10893" ht="12" x14ac:dyDescent="0.2"/>
    <row r="10894" ht="12" x14ac:dyDescent="0.2"/>
    <row r="10895" ht="12" x14ac:dyDescent="0.2"/>
    <row r="10896" ht="12" x14ac:dyDescent="0.2"/>
    <row r="10897" ht="12" x14ac:dyDescent="0.2"/>
    <row r="10898" ht="12" x14ac:dyDescent="0.2"/>
    <row r="10899" ht="12" x14ac:dyDescent="0.2"/>
    <row r="10900" ht="12" x14ac:dyDescent="0.2"/>
    <row r="10901" ht="12" x14ac:dyDescent="0.2"/>
    <row r="10902" ht="12" x14ac:dyDescent="0.2"/>
    <row r="10903" ht="12" x14ac:dyDescent="0.2"/>
    <row r="10904" ht="12" x14ac:dyDescent="0.2"/>
    <row r="10905" ht="12" x14ac:dyDescent="0.2"/>
    <row r="10906" ht="12" x14ac:dyDescent="0.2"/>
    <row r="10907" ht="12" x14ac:dyDescent="0.2"/>
    <row r="10908" ht="12" x14ac:dyDescent="0.2"/>
    <row r="10909" ht="12" x14ac:dyDescent="0.2"/>
    <row r="10910" ht="12" x14ac:dyDescent="0.2"/>
    <row r="10911" ht="12" x14ac:dyDescent="0.2"/>
    <row r="10912" ht="12" x14ac:dyDescent="0.2"/>
    <row r="10913" ht="12" x14ac:dyDescent="0.2"/>
    <row r="10914" ht="12" x14ac:dyDescent="0.2"/>
    <row r="10915" ht="12" x14ac:dyDescent="0.2"/>
    <row r="10916" ht="12" x14ac:dyDescent="0.2"/>
    <row r="10917" ht="12" x14ac:dyDescent="0.2"/>
    <row r="10918" ht="12" x14ac:dyDescent="0.2"/>
    <row r="10919" ht="12" x14ac:dyDescent="0.2"/>
    <row r="10920" ht="12" x14ac:dyDescent="0.2"/>
    <row r="10921" ht="12" x14ac:dyDescent="0.2"/>
    <row r="10922" ht="12" x14ac:dyDescent="0.2"/>
    <row r="10923" ht="12" x14ac:dyDescent="0.2"/>
    <row r="10924" ht="12" x14ac:dyDescent="0.2"/>
    <row r="10925" ht="12" x14ac:dyDescent="0.2"/>
    <row r="10926" ht="12" x14ac:dyDescent="0.2"/>
    <row r="10927" ht="12" x14ac:dyDescent="0.2"/>
    <row r="10928" ht="12" x14ac:dyDescent="0.2"/>
    <row r="10929" ht="12" x14ac:dyDescent="0.2"/>
    <row r="10930" ht="12" x14ac:dyDescent="0.2"/>
    <row r="10931" ht="12" x14ac:dyDescent="0.2"/>
    <row r="10932" ht="12" x14ac:dyDescent="0.2"/>
    <row r="10933" ht="12" x14ac:dyDescent="0.2"/>
    <row r="10934" ht="12" x14ac:dyDescent="0.2"/>
    <row r="10935" ht="12" x14ac:dyDescent="0.2"/>
    <row r="10936" ht="12" x14ac:dyDescent="0.2"/>
    <row r="10937" ht="12" x14ac:dyDescent="0.2"/>
    <row r="10938" ht="12" x14ac:dyDescent="0.2"/>
    <row r="10939" ht="12" x14ac:dyDescent="0.2"/>
    <row r="10940" ht="12" x14ac:dyDescent="0.2"/>
    <row r="10941" ht="12" x14ac:dyDescent="0.2"/>
    <row r="10942" ht="12" x14ac:dyDescent="0.2"/>
    <row r="10943" ht="12" x14ac:dyDescent="0.2"/>
    <row r="10944" ht="12" x14ac:dyDescent="0.2"/>
    <row r="10945" ht="12" x14ac:dyDescent="0.2"/>
    <row r="10946" ht="12" x14ac:dyDescent="0.2"/>
    <row r="10947" ht="12" x14ac:dyDescent="0.2"/>
    <row r="10948" ht="12" x14ac:dyDescent="0.2"/>
    <row r="10949" ht="12" x14ac:dyDescent="0.2"/>
    <row r="10950" ht="12" x14ac:dyDescent="0.2"/>
    <row r="10951" ht="12" x14ac:dyDescent="0.2"/>
    <row r="10952" ht="12" x14ac:dyDescent="0.2"/>
    <row r="10953" ht="12" x14ac:dyDescent="0.2"/>
    <row r="10954" ht="12" x14ac:dyDescent="0.2"/>
    <row r="10955" ht="12" x14ac:dyDescent="0.2"/>
    <row r="10956" ht="12" x14ac:dyDescent="0.2"/>
    <row r="10957" ht="12" x14ac:dyDescent="0.2"/>
    <row r="10958" ht="12" x14ac:dyDescent="0.2"/>
    <row r="10959" ht="12" x14ac:dyDescent="0.2"/>
    <row r="10960" ht="12" x14ac:dyDescent="0.2"/>
    <row r="10961" ht="12" x14ac:dyDescent="0.2"/>
    <row r="10962" ht="12" x14ac:dyDescent="0.2"/>
    <row r="10963" ht="12" x14ac:dyDescent="0.2"/>
    <row r="10964" ht="12" x14ac:dyDescent="0.2"/>
    <row r="10965" ht="12" x14ac:dyDescent="0.2"/>
    <row r="10966" ht="12" x14ac:dyDescent="0.2"/>
    <row r="10967" ht="12" x14ac:dyDescent="0.2"/>
    <row r="10968" ht="12" x14ac:dyDescent="0.2"/>
    <row r="10969" ht="12" x14ac:dyDescent="0.2"/>
    <row r="10970" ht="12" x14ac:dyDescent="0.2"/>
    <row r="10971" ht="12" x14ac:dyDescent="0.2"/>
    <row r="10972" ht="12" x14ac:dyDescent="0.2"/>
    <row r="10973" ht="12" x14ac:dyDescent="0.2"/>
    <row r="10974" ht="12" x14ac:dyDescent="0.2"/>
    <row r="10975" ht="12" x14ac:dyDescent="0.2"/>
    <row r="10976" ht="12" x14ac:dyDescent="0.2"/>
    <row r="10977" ht="12" x14ac:dyDescent="0.2"/>
    <row r="10978" ht="12" x14ac:dyDescent="0.2"/>
    <row r="10979" ht="12" x14ac:dyDescent="0.2"/>
    <row r="10980" ht="12" x14ac:dyDescent="0.2"/>
    <row r="10981" ht="12" x14ac:dyDescent="0.2"/>
    <row r="10982" ht="12" x14ac:dyDescent="0.2"/>
    <row r="10983" ht="12" x14ac:dyDescent="0.2"/>
    <row r="10984" ht="12" x14ac:dyDescent="0.2"/>
    <row r="10985" ht="12" x14ac:dyDescent="0.2"/>
    <row r="10986" ht="12" x14ac:dyDescent="0.2"/>
    <row r="10987" ht="12" x14ac:dyDescent="0.2"/>
    <row r="10988" ht="12" x14ac:dyDescent="0.2"/>
    <row r="10989" ht="12" x14ac:dyDescent="0.2"/>
    <row r="10990" ht="12" x14ac:dyDescent="0.2"/>
    <row r="10991" ht="12" x14ac:dyDescent="0.2"/>
    <row r="10992" ht="12" x14ac:dyDescent="0.2"/>
    <row r="10993" ht="12" x14ac:dyDescent="0.2"/>
    <row r="10994" ht="12" x14ac:dyDescent="0.2"/>
    <row r="10995" ht="12" x14ac:dyDescent="0.2"/>
    <row r="10996" ht="12" x14ac:dyDescent="0.2"/>
    <row r="10997" ht="12" x14ac:dyDescent="0.2"/>
    <row r="10998" ht="12" x14ac:dyDescent="0.2"/>
    <row r="10999" ht="12" x14ac:dyDescent="0.2"/>
    <row r="11000" ht="12" x14ac:dyDescent="0.2"/>
    <row r="11001" ht="12" x14ac:dyDescent="0.2"/>
    <row r="11002" ht="12" x14ac:dyDescent="0.2"/>
    <row r="11003" ht="12" x14ac:dyDescent="0.2"/>
    <row r="11004" ht="12" x14ac:dyDescent="0.2"/>
    <row r="11005" ht="12" x14ac:dyDescent="0.2"/>
    <row r="11006" ht="12" x14ac:dyDescent="0.2"/>
    <row r="11007" ht="12" x14ac:dyDescent="0.2"/>
    <row r="11008" ht="12" x14ac:dyDescent="0.2"/>
    <row r="11009" ht="12" x14ac:dyDescent="0.2"/>
    <row r="11010" ht="12" x14ac:dyDescent="0.2"/>
    <row r="11011" ht="12" x14ac:dyDescent="0.2"/>
    <row r="11012" ht="12" x14ac:dyDescent="0.2"/>
    <row r="11013" ht="12" x14ac:dyDescent="0.2"/>
    <row r="11014" ht="12" x14ac:dyDescent="0.2"/>
    <row r="11015" ht="12" x14ac:dyDescent="0.2"/>
    <row r="11016" ht="12" x14ac:dyDescent="0.2"/>
    <row r="11017" ht="12" x14ac:dyDescent="0.2"/>
    <row r="11018" ht="12" x14ac:dyDescent="0.2"/>
    <row r="11019" ht="12" x14ac:dyDescent="0.2"/>
    <row r="11020" ht="12" x14ac:dyDescent="0.2"/>
    <row r="11021" ht="12" x14ac:dyDescent="0.2"/>
    <row r="11022" ht="12" x14ac:dyDescent="0.2"/>
    <row r="11023" ht="12" x14ac:dyDescent="0.2"/>
    <row r="11024" ht="12" x14ac:dyDescent="0.2"/>
    <row r="11025" ht="12" x14ac:dyDescent="0.2"/>
    <row r="11026" ht="12" x14ac:dyDescent="0.2"/>
    <row r="11027" ht="12" x14ac:dyDescent="0.2"/>
    <row r="11028" ht="12" x14ac:dyDescent="0.2"/>
    <row r="11029" ht="12" x14ac:dyDescent="0.2"/>
    <row r="11030" ht="12" x14ac:dyDescent="0.2"/>
    <row r="11031" ht="12" x14ac:dyDescent="0.2"/>
    <row r="11032" ht="12" x14ac:dyDescent="0.2"/>
    <row r="11033" ht="12" x14ac:dyDescent="0.2"/>
    <row r="11034" ht="12" x14ac:dyDescent="0.2"/>
    <row r="11035" ht="12" x14ac:dyDescent="0.2"/>
    <row r="11036" ht="12" x14ac:dyDescent="0.2"/>
    <row r="11037" ht="12" x14ac:dyDescent="0.2"/>
    <row r="11038" ht="12" x14ac:dyDescent="0.2"/>
    <row r="11039" ht="12" x14ac:dyDescent="0.2"/>
    <row r="11040" ht="12" x14ac:dyDescent="0.2"/>
    <row r="11041" ht="12" x14ac:dyDescent="0.2"/>
    <row r="11042" ht="12" x14ac:dyDescent="0.2"/>
    <row r="11043" ht="12" x14ac:dyDescent="0.2"/>
    <row r="11044" ht="12" x14ac:dyDescent="0.2"/>
    <row r="11045" ht="12" x14ac:dyDescent="0.2"/>
    <row r="11046" ht="12" x14ac:dyDescent="0.2"/>
    <row r="11047" ht="12" x14ac:dyDescent="0.2"/>
    <row r="11048" ht="12" x14ac:dyDescent="0.2"/>
    <row r="11049" ht="12" x14ac:dyDescent="0.2"/>
    <row r="11050" ht="12" x14ac:dyDescent="0.2"/>
    <row r="11051" ht="12" x14ac:dyDescent="0.2"/>
    <row r="11052" ht="12" x14ac:dyDescent="0.2"/>
    <row r="11053" ht="12" x14ac:dyDescent="0.2"/>
    <row r="11054" ht="12" x14ac:dyDescent="0.2"/>
    <row r="11055" ht="12" x14ac:dyDescent="0.2"/>
    <row r="11056" ht="12" x14ac:dyDescent="0.2"/>
    <row r="11057" ht="12" x14ac:dyDescent="0.2"/>
    <row r="11058" ht="12" x14ac:dyDescent="0.2"/>
    <row r="11059" ht="12" x14ac:dyDescent="0.2"/>
    <row r="11060" ht="12" x14ac:dyDescent="0.2"/>
    <row r="11061" ht="12" x14ac:dyDescent="0.2"/>
    <row r="11062" ht="12" x14ac:dyDescent="0.2"/>
    <row r="11063" ht="12" x14ac:dyDescent="0.2"/>
    <row r="11064" ht="12" x14ac:dyDescent="0.2"/>
    <row r="11065" ht="12" x14ac:dyDescent="0.2"/>
    <row r="11066" ht="12" x14ac:dyDescent="0.2"/>
    <row r="11067" ht="12" x14ac:dyDescent="0.2"/>
    <row r="11068" ht="12" x14ac:dyDescent="0.2"/>
    <row r="11069" ht="12" x14ac:dyDescent="0.2"/>
    <row r="11070" ht="12" x14ac:dyDescent="0.2"/>
    <row r="11071" ht="12" x14ac:dyDescent="0.2"/>
    <row r="11072" ht="12" x14ac:dyDescent="0.2"/>
    <row r="11073" ht="12" x14ac:dyDescent="0.2"/>
    <row r="11074" ht="12" x14ac:dyDescent="0.2"/>
    <row r="11075" ht="12" x14ac:dyDescent="0.2"/>
    <row r="11076" ht="12" x14ac:dyDescent="0.2"/>
    <row r="11077" ht="12" x14ac:dyDescent="0.2"/>
    <row r="11078" ht="12" x14ac:dyDescent="0.2"/>
    <row r="11079" ht="12" x14ac:dyDescent="0.2"/>
    <row r="11080" ht="12" x14ac:dyDescent="0.2"/>
    <row r="11081" ht="12" x14ac:dyDescent="0.2"/>
    <row r="11082" ht="12" x14ac:dyDescent="0.2"/>
    <row r="11083" ht="12" x14ac:dyDescent="0.2"/>
    <row r="11084" ht="12" x14ac:dyDescent="0.2"/>
    <row r="11085" ht="12" x14ac:dyDescent="0.2"/>
    <row r="11086" ht="12" x14ac:dyDescent="0.2"/>
    <row r="11087" ht="12" x14ac:dyDescent="0.2"/>
    <row r="11088" ht="12" x14ac:dyDescent="0.2"/>
    <row r="11089" ht="12" x14ac:dyDescent="0.2"/>
    <row r="11090" ht="12" x14ac:dyDescent="0.2"/>
    <row r="11091" ht="12" x14ac:dyDescent="0.2"/>
    <row r="11092" ht="12" x14ac:dyDescent="0.2"/>
    <row r="11093" ht="12" x14ac:dyDescent="0.2"/>
    <row r="11094" ht="12" x14ac:dyDescent="0.2"/>
    <row r="11095" ht="12" x14ac:dyDescent="0.2"/>
    <row r="11096" ht="12" x14ac:dyDescent="0.2"/>
    <row r="11097" ht="12" x14ac:dyDescent="0.2"/>
    <row r="11098" ht="12" x14ac:dyDescent="0.2"/>
    <row r="11099" ht="12" x14ac:dyDescent="0.2"/>
    <row r="11100" ht="12" x14ac:dyDescent="0.2"/>
    <row r="11101" ht="12" x14ac:dyDescent="0.2"/>
    <row r="11102" ht="12" x14ac:dyDescent="0.2"/>
    <row r="11103" ht="12" x14ac:dyDescent="0.2"/>
    <row r="11104" ht="12" x14ac:dyDescent="0.2"/>
    <row r="11105" ht="12" x14ac:dyDescent="0.2"/>
    <row r="11106" ht="12" x14ac:dyDescent="0.2"/>
    <row r="11107" ht="12" x14ac:dyDescent="0.2"/>
    <row r="11108" ht="12" x14ac:dyDescent="0.2"/>
    <row r="11109" ht="12" x14ac:dyDescent="0.2"/>
    <row r="11110" ht="12" x14ac:dyDescent="0.2"/>
    <row r="11111" ht="12" x14ac:dyDescent="0.2"/>
    <row r="11112" ht="12" x14ac:dyDescent="0.2"/>
    <row r="11113" ht="12" x14ac:dyDescent="0.2"/>
    <row r="11114" ht="12" x14ac:dyDescent="0.2"/>
    <row r="11115" ht="12" x14ac:dyDescent="0.2"/>
    <row r="11116" ht="12" x14ac:dyDescent="0.2"/>
    <row r="11117" ht="12" x14ac:dyDescent="0.2"/>
    <row r="11118" ht="12" x14ac:dyDescent="0.2"/>
    <row r="11119" ht="12" x14ac:dyDescent="0.2"/>
    <row r="11120" ht="12" x14ac:dyDescent="0.2"/>
    <row r="11121" ht="12" x14ac:dyDescent="0.2"/>
    <row r="11122" ht="12" x14ac:dyDescent="0.2"/>
    <row r="11123" ht="12" x14ac:dyDescent="0.2"/>
    <row r="11124" ht="12" x14ac:dyDescent="0.2"/>
    <row r="11125" ht="12" x14ac:dyDescent="0.2"/>
    <row r="11126" ht="12" x14ac:dyDescent="0.2"/>
    <row r="11127" ht="12" x14ac:dyDescent="0.2"/>
    <row r="11128" ht="12" x14ac:dyDescent="0.2"/>
    <row r="11129" ht="12" x14ac:dyDescent="0.2"/>
    <row r="11130" ht="12" x14ac:dyDescent="0.2"/>
    <row r="11131" ht="12" x14ac:dyDescent="0.2"/>
    <row r="11132" ht="12" x14ac:dyDescent="0.2"/>
    <row r="11133" ht="12" x14ac:dyDescent="0.2"/>
    <row r="11134" ht="12" x14ac:dyDescent="0.2"/>
    <row r="11135" ht="12" x14ac:dyDescent="0.2"/>
    <row r="11136" ht="12" x14ac:dyDescent="0.2"/>
    <row r="11137" ht="12" x14ac:dyDescent="0.2"/>
    <row r="11138" ht="12" x14ac:dyDescent="0.2"/>
    <row r="11139" ht="12" x14ac:dyDescent="0.2"/>
    <row r="11140" ht="12" x14ac:dyDescent="0.2"/>
    <row r="11141" ht="12" x14ac:dyDescent="0.2"/>
    <row r="11142" ht="12" x14ac:dyDescent="0.2"/>
    <row r="11143" ht="12" x14ac:dyDescent="0.2"/>
    <row r="11144" ht="12" x14ac:dyDescent="0.2"/>
    <row r="11145" ht="12" x14ac:dyDescent="0.2"/>
    <row r="11146" ht="12" x14ac:dyDescent="0.2"/>
    <row r="11147" ht="12" x14ac:dyDescent="0.2"/>
    <row r="11148" ht="12" x14ac:dyDescent="0.2"/>
    <row r="11149" ht="12" x14ac:dyDescent="0.2"/>
    <row r="11150" ht="12" x14ac:dyDescent="0.2"/>
    <row r="11151" ht="12" x14ac:dyDescent="0.2"/>
    <row r="11152" ht="12" x14ac:dyDescent="0.2"/>
    <row r="11153" ht="12" x14ac:dyDescent="0.2"/>
    <row r="11154" ht="12" x14ac:dyDescent="0.2"/>
    <row r="11155" ht="12" x14ac:dyDescent="0.2"/>
    <row r="11156" ht="12" x14ac:dyDescent="0.2"/>
    <row r="11157" ht="12" x14ac:dyDescent="0.2"/>
    <row r="11158" ht="12" x14ac:dyDescent="0.2"/>
    <row r="11159" ht="12" x14ac:dyDescent="0.2"/>
    <row r="11160" ht="12" x14ac:dyDescent="0.2"/>
    <row r="11161" ht="12" x14ac:dyDescent="0.2"/>
    <row r="11162" ht="12" x14ac:dyDescent="0.2"/>
    <row r="11163" ht="12" x14ac:dyDescent="0.2"/>
    <row r="11164" ht="12" x14ac:dyDescent="0.2"/>
    <row r="11165" ht="12" x14ac:dyDescent="0.2"/>
    <row r="11166" ht="12" x14ac:dyDescent="0.2"/>
    <row r="11167" ht="12" x14ac:dyDescent="0.2"/>
    <row r="11168" ht="12" x14ac:dyDescent="0.2"/>
    <row r="11169" ht="12" x14ac:dyDescent="0.2"/>
    <row r="11170" ht="12" x14ac:dyDescent="0.2"/>
    <row r="11171" ht="12" x14ac:dyDescent="0.2"/>
    <row r="11172" ht="12" x14ac:dyDescent="0.2"/>
    <row r="11173" ht="12" x14ac:dyDescent="0.2"/>
    <row r="11174" ht="12" x14ac:dyDescent="0.2"/>
    <row r="11175" ht="12" x14ac:dyDescent="0.2"/>
    <row r="11176" ht="12" x14ac:dyDescent="0.2"/>
    <row r="11177" ht="12" x14ac:dyDescent="0.2"/>
    <row r="11178" ht="12" x14ac:dyDescent="0.2"/>
    <row r="11179" ht="12" x14ac:dyDescent="0.2"/>
    <row r="11180" ht="12" x14ac:dyDescent="0.2"/>
    <row r="11181" ht="12" x14ac:dyDescent="0.2"/>
    <row r="11182" ht="12" x14ac:dyDescent="0.2"/>
    <row r="11183" ht="12" x14ac:dyDescent="0.2"/>
    <row r="11184" ht="12" x14ac:dyDescent="0.2"/>
    <row r="11185" ht="12" x14ac:dyDescent="0.2"/>
    <row r="11186" ht="12" x14ac:dyDescent="0.2"/>
    <row r="11187" ht="12" x14ac:dyDescent="0.2"/>
    <row r="11188" ht="12" x14ac:dyDescent="0.2"/>
    <row r="11189" ht="12" x14ac:dyDescent="0.2"/>
    <row r="11190" ht="12" x14ac:dyDescent="0.2"/>
    <row r="11191" ht="12" x14ac:dyDescent="0.2"/>
    <row r="11192" ht="12" x14ac:dyDescent="0.2"/>
    <row r="11193" ht="12" x14ac:dyDescent="0.2"/>
    <row r="11194" ht="12" x14ac:dyDescent="0.2"/>
    <row r="11195" ht="12" x14ac:dyDescent="0.2"/>
    <row r="11196" ht="12" x14ac:dyDescent="0.2"/>
    <row r="11197" ht="12" x14ac:dyDescent="0.2"/>
    <row r="11198" ht="12" x14ac:dyDescent="0.2"/>
    <row r="11199" ht="12" x14ac:dyDescent="0.2"/>
    <row r="11200" ht="12" x14ac:dyDescent="0.2"/>
    <row r="11201" ht="12" x14ac:dyDescent="0.2"/>
    <row r="11202" ht="12" x14ac:dyDescent="0.2"/>
    <row r="11203" ht="12" x14ac:dyDescent="0.2"/>
    <row r="11204" ht="12" x14ac:dyDescent="0.2"/>
    <row r="11205" ht="12" x14ac:dyDescent="0.2"/>
    <row r="11206" ht="12" x14ac:dyDescent="0.2"/>
    <row r="11207" ht="12" x14ac:dyDescent="0.2"/>
    <row r="11208" ht="12" x14ac:dyDescent="0.2"/>
    <row r="11209" ht="12" x14ac:dyDescent="0.2"/>
    <row r="11210" ht="12" x14ac:dyDescent="0.2"/>
    <row r="11211" ht="12" x14ac:dyDescent="0.2"/>
    <row r="11212" ht="12" x14ac:dyDescent="0.2"/>
    <row r="11213" ht="12" x14ac:dyDescent="0.2"/>
    <row r="11214" ht="12" x14ac:dyDescent="0.2"/>
    <row r="11215" ht="12" x14ac:dyDescent="0.2"/>
    <row r="11216" ht="12" x14ac:dyDescent="0.2"/>
    <row r="11217" ht="12" x14ac:dyDescent="0.2"/>
    <row r="11218" ht="12" x14ac:dyDescent="0.2"/>
    <row r="11219" ht="12" x14ac:dyDescent="0.2"/>
    <row r="11220" ht="12" x14ac:dyDescent="0.2"/>
    <row r="11221" ht="12" x14ac:dyDescent="0.2"/>
    <row r="11222" ht="12" x14ac:dyDescent="0.2"/>
    <row r="11223" ht="12" x14ac:dyDescent="0.2"/>
    <row r="11224" ht="12" x14ac:dyDescent="0.2"/>
    <row r="11225" ht="12" x14ac:dyDescent="0.2"/>
    <row r="11226" ht="12" x14ac:dyDescent="0.2"/>
    <row r="11227" ht="12" x14ac:dyDescent="0.2"/>
    <row r="11228" ht="12" x14ac:dyDescent="0.2"/>
    <row r="11229" ht="12" x14ac:dyDescent="0.2"/>
    <row r="11230" ht="12" x14ac:dyDescent="0.2"/>
    <row r="11231" ht="12" x14ac:dyDescent="0.2"/>
    <row r="11232" ht="12" x14ac:dyDescent="0.2"/>
    <row r="11233" ht="12" x14ac:dyDescent="0.2"/>
    <row r="11234" ht="12" x14ac:dyDescent="0.2"/>
    <row r="11235" ht="12" x14ac:dyDescent="0.2"/>
    <row r="11236" ht="12" x14ac:dyDescent="0.2"/>
    <row r="11237" ht="12" x14ac:dyDescent="0.2"/>
    <row r="11238" ht="12" x14ac:dyDescent="0.2"/>
    <row r="11239" ht="12" x14ac:dyDescent="0.2"/>
    <row r="11240" ht="12" x14ac:dyDescent="0.2"/>
    <row r="11241" ht="12" x14ac:dyDescent="0.2"/>
    <row r="11242" ht="12" x14ac:dyDescent="0.2"/>
    <row r="11243" ht="12" x14ac:dyDescent="0.2"/>
    <row r="11244" ht="12" x14ac:dyDescent="0.2"/>
    <row r="11245" ht="12" x14ac:dyDescent="0.2"/>
    <row r="11246" ht="12" x14ac:dyDescent="0.2"/>
    <row r="11247" ht="12" x14ac:dyDescent="0.2"/>
    <row r="11248" ht="12" x14ac:dyDescent="0.2"/>
    <row r="11249" ht="12" x14ac:dyDescent="0.2"/>
    <row r="11250" ht="12" x14ac:dyDescent="0.2"/>
    <row r="11251" ht="12" x14ac:dyDescent="0.2"/>
    <row r="11252" ht="12" x14ac:dyDescent="0.2"/>
    <row r="11253" ht="12" x14ac:dyDescent="0.2"/>
    <row r="11254" ht="12" x14ac:dyDescent="0.2"/>
    <row r="11255" ht="12" x14ac:dyDescent="0.2"/>
    <row r="11256" ht="12" x14ac:dyDescent="0.2"/>
    <row r="11257" ht="12" x14ac:dyDescent="0.2"/>
    <row r="11258" ht="12" x14ac:dyDescent="0.2"/>
    <row r="11259" ht="12" x14ac:dyDescent="0.2"/>
    <row r="11260" ht="12" x14ac:dyDescent="0.2"/>
    <row r="11261" ht="12" x14ac:dyDescent="0.2"/>
    <row r="11262" ht="12" x14ac:dyDescent="0.2"/>
    <row r="11263" ht="12" x14ac:dyDescent="0.2"/>
    <row r="11264" ht="12" x14ac:dyDescent="0.2"/>
    <row r="11265" ht="12" x14ac:dyDescent="0.2"/>
    <row r="11266" ht="12" x14ac:dyDescent="0.2"/>
    <row r="11267" ht="12" x14ac:dyDescent="0.2"/>
    <row r="11268" ht="12" x14ac:dyDescent="0.2"/>
    <row r="11269" ht="12" x14ac:dyDescent="0.2"/>
    <row r="11270" ht="12" x14ac:dyDescent="0.2"/>
    <row r="11271" ht="12" x14ac:dyDescent="0.2"/>
    <row r="11272" ht="12" x14ac:dyDescent="0.2"/>
    <row r="11273" ht="12" x14ac:dyDescent="0.2"/>
    <row r="11274" ht="12" x14ac:dyDescent="0.2"/>
    <row r="11275" ht="12" x14ac:dyDescent="0.2"/>
    <row r="11276" ht="12" x14ac:dyDescent="0.2"/>
    <row r="11277" ht="12" x14ac:dyDescent="0.2"/>
    <row r="11278" ht="12" x14ac:dyDescent="0.2"/>
    <row r="11279" ht="12" x14ac:dyDescent="0.2"/>
    <row r="11280" ht="12" x14ac:dyDescent="0.2"/>
    <row r="11281" ht="12" x14ac:dyDescent="0.2"/>
    <row r="11282" ht="12" x14ac:dyDescent="0.2"/>
    <row r="11283" ht="12" x14ac:dyDescent="0.2"/>
    <row r="11284" ht="12" x14ac:dyDescent="0.2"/>
    <row r="11285" ht="12" x14ac:dyDescent="0.2"/>
    <row r="11286" ht="12" x14ac:dyDescent="0.2"/>
    <row r="11287" ht="12" x14ac:dyDescent="0.2"/>
    <row r="11288" ht="12" x14ac:dyDescent="0.2"/>
    <row r="11289" ht="12" x14ac:dyDescent="0.2"/>
    <row r="11290" ht="12" x14ac:dyDescent="0.2"/>
    <row r="11291" ht="12" x14ac:dyDescent="0.2"/>
    <row r="11292" ht="12" x14ac:dyDescent="0.2"/>
    <row r="11293" ht="12" x14ac:dyDescent="0.2"/>
    <row r="11294" ht="12" x14ac:dyDescent="0.2"/>
    <row r="11295" ht="12" x14ac:dyDescent="0.2"/>
    <row r="11296" ht="12" x14ac:dyDescent="0.2"/>
    <row r="11297" ht="12" x14ac:dyDescent="0.2"/>
    <row r="11298" ht="12" x14ac:dyDescent="0.2"/>
    <row r="11299" ht="12" x14ac:dyDescent="0.2"/>
    <row r="11300" ht="12" x14ac:dyDescent="0.2"/>
    <row r="11301" ht="12" x14ac:dyDescent="0.2"/>
    <row r="11302" ht="12" x14ac:dyDescent="0.2"/>
    <row r="11303" ht="12" x14ac:dyDescent="0.2"/>
    <row r="11304" ht="12" x14ac:dyDescent="0.2"/>
    <row r="11305" ht="12" x14ac:dyDescent="0.2"/>
    <row r="11306" ht="12" x14ac:dyDescent="0.2"/>
    <row r="11307" ht="12" x14ac:dyDescent="0.2"/>
    <row r="11308" ht="12" x14ac:dyDescent="0.2"/>
    <row r="11309" ht="12" x14ac:dyDescent="0.2"/>
    <row r="11310" ht="12" x14ac:dyDescent="0.2"/>
    <row r="11311" ht="12" x14ac:dyDescent="0.2"/>
    <row r="11312" ht="12" x14ac:dyDescent="0.2"/>
    <row r="11313" ht="12" x14ac:dyDescent="0.2"/>
    <row r="11314" ht="12" x14ac:dyDescent="0.2"/>
    <row r="11315" ht="12" x14ac:dyDescent="0.2"/>
    <row r="11316" ht="12" x14ac:dyDescent="0.2"/>
    <row r="11317" ht="12" x14ac:dyDescent="0.2"/>
    <row r="11318" ht="12" x14ac:dyDescent="0.2"/>
    <row r="11319" ht="12" x14ac:dyDescent="0.2"/>
    <row r="11320" ht="12" x14ac:dyDescent="0.2"/>
    <row r="11321" ht="12" x14ac:dyDescent="0.2"/>
    <row r="11322" ht="12" x14ac:dyDescent="0.2"/>
    <row r="11323" ht="12" x14ac:dyDescent="0.2"/>
    <row r="11324" ht="12" x14ac:dyDescent="0.2"/>
    <row r="11325" ht="12" x14ac:dyDescent="0.2"/>
    <row r="11326" ht="12" x14ac:dyDescent="0.2"/>
    <row r="11327" ht="12" x14ac:dyDescent="0.2"/>
    <row r="11328" ht="12" x14ac:dyDescent="0.2"/>
    <row r="11329" ht="12" x14ac:dyDescent="0.2"/>
    <row r="11330" ht="12" x14ac:dyDescent="0.2"/>
    <row r="11331" ht="12" x14ac:dyDescent="0.2"/>
    <row r="11332" ht="12" x14ac:dyDescent="0.2"/>
    <row r="11333" ht="12" x14ac:dyDescent="0.2"/>
    <row r="11334" ht="12" x14ac:dyDescent="0.2"/>
    <row r="11335" ht="12" x14ac:dyDescent="0.2"/>
    <row r="11336" ht="12" x14ac:dyDescent="0.2"/>
    <row r="11337" ht="12" x14ac:dyDescent="0.2"/>
    <row r="11338" ht="12" x14ac:dyDescent="0.2"/>
    <row r="11339" ht="12" x14ac:dyDescent="0.2"/>
    <row r="11340" ht="12" x14ac:dyDescent="0.2"/>
    <row r="11341" ht="12" x14ac:dyDescent="0.2"/>
    <row r="11342" ht="12" x14ac:dyDescent="0.2"/>
    <row r="11343" ht="12" x14ac:dyDescent="0.2"/>
    <row r="11344" ht="12" x14ac:dyDescent="0.2"/>
    <row r="11345" ht="12" x14ac:dyDescent="0.2"/>
    <row r="11346" ht="12" x14ac:dyDescent="0.2"/>
    <row r="11347" ht="12" x14ac:dyDescent="0.2"/>
    <row r="11348" ht="12" x14ac:dyDescent="0.2"/>
    <row r="11349" ht="12" x14ac:dyDescent="0.2"/>
    <row r="11350" ht="12" x14ac:dyDescent="0.2"/>
    <row r="11351" ht="12" x14ac:dyDescent="0.2"/>
    <row r="11352" ht="12" x14ac:dyDescent="0.2"/>
    <row r="11353" ht="12" x14ac:dyDescent="0.2"/>
    <row r="11354" ht="12" x14ac:dyDescent="0.2"/>
    <row r="11355" ht="12" x14ac:dyDescent="0.2"/>
    <row r="11356" ht="12" x14ac:dyDescent="0.2"/>
    <row r="11357" ht="12" x14ac:dyDescent="0.2"/>
    <row r="11358" ht="12" x14ac:dyDescent="0.2"/>
    <row r="11359" ht="12" x14ac:dyDescent="0.2"/>
    <row r="11360" ht="12" x14ac:dyDescent="0.2"/>
    <row r="11361" ht="12" x14ac:dyDescent="0.2"/>
    <row r="11362" ht="12" x14ac:dyDescent="0.2"/>
    <row r="11363" ht="12" x14ac:dyDescent="0.2"/>
    <row r="11364" ht="12" x14ac:dyDescent="0.2"/>
    <row r="11365" ht="12" x14ac:dyDescent="0.2"/>
    <row r="11366" ht="12" x14ac:dyDescent="0.2"/>
    <row r="11367" ht="12" x14ac:dyDescent="0.2"/>
    <row r="11368" ht="12" x14ac:dyDescent="0.2"/>
    <row r="11369" ht="12" x14ac:dyDescent="0.2"/>
    <row r="11370" ht="12" x14ac:dyDescent="0.2"/>
    <row r="11371" ht="12" x14ac:dyDescent="0.2"/>
    <row r="11372" ht="12" x14ac:dyDescent="0.2"/>
    <row r="11373" ht="12" x14ac:dyDescent="0.2"/>
    <row r="11374" ht="12" x14ac:dyDescent="0.2"/>
    <row r="11375" ht="12" x14ac:dyDescent="0.2"/>
    <row r="11376" ht="12" x14ac:dyDescent="0.2"/>
    <row r="11377" ht="12" x14ac:dyDescent="0.2"/>
    <row r="11378" ht="12" x14ac:dyDescent="0.2"/>
    <row r="11379" ht="12" x14ac:dyDescent="0.2"/>
    <row r="11380" ht="12" x14ac:dyDescent="0.2"/>
    <row r="11381" ht="12" x14ac:dyDescent="0.2"/>
    <row r="11382" ht="12" x14ac:dyDescent="0.2"/>
    <row r="11383" ht="12" x14ac:dyDescent="0.2"/>
    <row r="11384" ht="12" x14ac:dyDescent="0.2"/>
    <row r="11385" ht="12" x14ac:dyDescent="0.2"/>
    <row r="11386" ht="12" x14ac:dyDescent="0.2"/>
    <row r="11387" ht="12" x14ac:dyDescent="0.2"/>
    <row r="11388" ht="12" x14ac:dyDescent="0.2"/>
    <row r="11389" ht="12" x14ac:dyDescent="0.2"/>
    <row r="11390" ht="12" x14ac:dyDescent="0.2"/>
    <row r="11391" ht="12" x14ac:dyDescent="0.2"/>
    <row r="11392" ht="12" x14ac:dyDescent="0.2"/>
    <row r="11393" ht="12" x14ac:dyDescent="0.2"/>
    <row r="11394" ht="12" x14ac:dyDescent="0.2"/>
    <row r="11395" ht="12" x14ac:dyDescent="0.2"/>
    <row r="11396" ht="12" x14ac:dyDescent="0.2"/>
    <row r="11397" ht="12" x14ac:dyDescent="0.2"/>
    <row r="11398" ht="12" x14ac:dyDescent="0.2"/>
    <row r="11399" ht="12" x14ac:dyDescent="0.2"/>
    <row r="11400" ht="12" x14ac:dyDescent="0.2"/>
    <row r="11401" ht="12" x14ac:dyDescent="0.2"/>
    <row r="11402" ht="12" x14ac:dyDescent="0.2"/>
    <row r="11403" ht="12" x14ac:dyDescent="0.2"/>
    <row r="11404" ht="12" x14ac:dyDescent="0.2"/>
    <row r="11405" ht="12" x14ac:dyDescent="0.2"/>
    <row r="11406" ht="12" x14ac:dyDescent="0.2"/>
    <row r="11407" ht="12" x14ac:dyDescent="0.2"/>
    <row r="11408" ht="12" x14ac:dyDescent="0.2"/>
    <row r="11409" ht="12" x14ac:dyDescent="0.2"/>
    <row r="11410" ht="12" x14ac:dyDescent="0.2"/>
    <row r="11411" ht="12" x14ac:dyDescent="0.2"/>
    <row r="11412" ht="12" x14ac:dyDescent="0.2"/>
    <row r="11413" ht="12" x14ac:dyDescent="0.2"/>
    <row r="11414" ht="12" x14ac:dyDescent="0.2"/>
    <row r="11415" ht="12" x14ac:dyDescent="0.2"/>
    <row r="11416" ht="12" x14ac:dyDescent="0.2"/>
    <row r="11417" ht="12" x14ac:dyDescent="0.2"/>
    <row r="11418" ht="12" x14ac:dyDescent="0.2"/>
    <row r="11419" ht="12" x14ac:dyDescent="0.2"/>
    <row r="11420" ht="12" x14ac:dyDescent="0.2"/>
    <row r="11421" ht="12" x14ac:dyDescent="0.2"/>
    <row r="11422" ht="12" x14ac:dyDescent="0.2"/>
    <row r="11423" ht="12" x14ac:dyDescent="0.2"/>
    <row r="11424" ht="12" x14ac:dyDescent="0.2"/>
    <row r="11425" ht="12" x14ac:dyDescent="0.2"/>
    <row r="11426" ht="12" x14ac:dyDescent="0.2"/>
    <row r="11427" ht="12" x14ac:dyDescent="0.2"/>
    <row r="11428" ht="12" x14ac:dyDescent="0.2"/>
    <row r="11429" ht="12" x14ac:dyDescent="0.2"/>
    <row r="11430" ht="12" x14ac:dyDescent="0.2"/>
    <row r="11431" ht="12" x14ac:dyDescent="0.2"/>
    <row r="11432" ht="12" x14ac:dyDescent="0.2"/>
    <row r="11433" ht="12" x14ac:dyDescent="0.2"/>
    <row r="11434" ht="12" x14ac:dyDescent="0.2"/>
    <row r="11435" ht="12" x14ac:dyDescent="0.2"/>
    <row r="11436" ht="12" x14ac:dyDescent="0.2"/>
    <row r="11437" ht="12" x14ac:dyDescent="0.2"/>
    <row r="11438" ht="12" x14ac:dyDescent="0.2"/>
    <row r="11439" ht="12" x14ac:dyDescent="0.2"/>
    <row r="11440" ht="12" x14ac:dyDescent="0.2"/>
    <row r="11441" ht="12" x14ac:dyDescent="0.2"/>
    <row r="11442" ht="12" x14ac:dyDescent="0.2"/>
    <row r="11443" ht="12" x14ac:dyDescent="0.2"/>
    <row r="11444" ht="12" x14ac:dyDescent="0.2"/>
    <row r="11445" ht="12" x14ac:dyDescent="0.2"/>
    <row r="11446" ht="12" x14ac:dyDescent="0.2"/>
    <row r="11447" ht="12" x14ac:dyDescent="0.2"/>
    <row r="11448" ht="12" x14ac:dyDescent="0.2"/>
    <row r="11449" ht="12" x14ac:dyDescent="0.2"/>
    <row r="11450" ht="12" x14ac:dyDescent="0.2"/>
    <row r="11451" ht="12" x14ac:dyDescent="0.2"/>
    <row r="11452" ht="12" x14ac:dyDescent="0.2"/>
    <row r="11453" ht="12" x14ac:dyDescent="0.2"/>
    <row r="11454" ht="12" x14ac:dyDescent="0.2"/>
    <row r="11455" ht="12" x14ac:dyDescent="0.2"/>
    <row r="11456" ht="12" x14ac:dyDescent="0.2"/>
    <row r="11457" ht="12" x14ac:dyDescent="0.2"/>
    <row r="11458" ht="12" x14ac:dyDescent="0.2"/>
    <row r="11459" ht="12" x14ac:dyDescent="0.2"/>
    <row r="11460" ht="12" x14ac:dyDescent="0.2"/>
    <row r="11461" ht="12" x14ac:dyDescent="0.2"/>
    <row r="11462" ht="12" x14ac:dyDescent="0.2"/>
    <row r="11463" ht="12" x14ac:dyDescent="0.2"/>
    <row r="11464" ht="12" x14ac:dyDescent="0.2"/>
    <row r="11465" ht="12" x14ac:dyDescent="0.2"/>
    <row r="11466" ht="12" x14ac:dyDescent="0.2"/>
    <row r="11467" ht="12" x14ac:dyDescent="0.2"/>
    <row r="11468" ht="12" x14ac:dyDescent="0.2"/>
    <row r="11469" ht="12" x14ac:dyDescent="0.2"/>
    <row r="11470" ht="12" x14ac:dyDescent="0.2"/>
    <row r="11471" ht="12" x14ac:dyDescent="0.2"/>
    <row r="11472" ht="12" x14ac:dyDescent="0.2"/>
    <row r="11473" ht="12" x14ac:dyDescent="0.2"/>
    <row r="11474" ht="12" x14ac:dyDescent="0.2"/>
    <row r="11475" ht="12" x14ac:dyDescent="0.2"/>
    <row r="11476" ht="12" x14ac:dyDescent="0.2"/>
    <row r="11477" ht="12" x14ac:dyDescent="0.2"/>
    <row r="11478" ht="12" x14ac:dyDescent="0.2"/>
    <row r="11479" ht="12" x14ac:dyDescent="0.2"/>
    <row r="11480" ht="12" x14ac:dyDescent="0.2"/>
    <row r="11481" ht="12" x14ac:dyDescent="0.2"/>
    <row r="11482" ht="12" x14ac:dyDescent="0.2"/>
    <row r="11483" ht="12" x14ac:dyDescent="0.2"/>
    <row r="11484" ht="12" x14ac:dyDescent="0.2"/>
    <row r="11485" ht="12" x14ac:dyDescent="0.2"/>
    <row r="11486" ht="12" x14ac:dyDescent="0.2"/>
    <row r="11487" ht="12" x14ac:dyDescent="0.2"/>
    <row r="11488" ht="12" x14ac:dyDescent="0.2"/>
    <row r="11489" ht="12" x14ac:dyDescent="0.2"/>
    <row r="11490" ht="12" x14ac:dyDescent="0.2"/>
    <row r="11491" ht="12" x14ac:dyDescent="0.2"/>
    <row r="11492" ht="12" x14ac:dyDescent="0.2"/>
    <row r="11493" ht="12" x14ac:dyDescent="0.2"/>
    <row r="11494" ht="12" x14ac:dyDescent="0.2"/>
    <row r="11495" ht="12" x14ac:dyDescent="0.2"/>
    <row r="11496" ht="12" x14ac:dyDescent="0.2"/>
    <row r="11497" ht="12" x14ac:dyDescent="0.2"/>
    <row r="11498" ht="12" x14ac:dyDescent="0.2"/>
    <row r="11499" ht="12" x14ac:dyDescent="0.2"/>
    <row r="11500" ht="12" x14ac:dyDescent="0.2"/>
    <row r="11501" ht="12" x14ac:dyDescent="0.2"/>
    <row r="11502" ht="12" x14ac:dyDescent="0.2"/>
    <row r="11503" ht="12" x14ac:dyDescent="0.2"/>
    <row r="11504" ht="12" x14ac:dyDescent="0.2"/>
    <row r="11505" ht="12" x14ac:dyDescent="0.2"/>
    <row r="11506" ht="12" x14ac:dyDescent="0.2"/>
    <row r="11507" ht="12" x14ac:dyDescent="0.2"/>
    <row r="11508" ht="12" x14ac:dyDescent="0.2"/>
    <row r="11509" ht="12" x14ac:dyDescent="0.2"/>
    <row r="11510" ht="12" x14ac:dyDescent="0.2"/>
    <row r="11511" ht="12" x14ac:dyDescent="0.2"/>
    <row r="11512" ht="12" x14ac:dyDescent="0.2"/>
    <row r="11513" ht="12" x14ac:dyDescent="0.2"/>
    <row r="11514" ht="12" x14ac:dyDescent="0.2"/>
    <row r="11515" ht="12" x14ac:dyDescent="0.2"/>
    <row r="11516" ht="12" x14ac:dyDescent="0.2"/>
    <row r="11517" ht="12" x14ac:dyDescent="0.2"/>
    <row r="11518" ht="12" x14ac:dyDescent="0.2"/>
    <row r="11519" ht="12" x14ac:dyDescent="0.2"/>
    <row r="11520" ht="12" x14ac:dyDescent="0.2"/>
    <row r="11521" ht="12" x14ac:dyDescent="0.2"/>
    <row r="11522" ht="12" x14ac:dyDescent="0.2"/>
    <row r="11523" ht="12" x14ac:dyDescent="0.2"/>
    <row r="11524" ht="12" x14ac:dyDescent="0.2"/>
    <row r="11525" ht="12" x14ac:dyDescent="0.2"/>
    <row r="11526" ht="12" x14ac:dyDescent="0.2"/>
    <row r="11527" ht="12" x14ac:dyDescent="0.2"/>
    <row r="11528" ht="12" x14ac:dyDescent="0.2"/>
    <row r="11529" ht="12" x14ac:dyDescent="0.2"/>
    <row r="11530" ht="12" x14ac:dyDescent="0.2"/>
    <row r="11531" ht="12" x14ac:dyDescent="0.2"/>
    <row r="11532" ht="12" x14ac:dyDescent="0.2"/>
    <row r="11533" ht="12" x14ac:dyDescent="0.2"/>
    <row r="11534" ht="12" x14ac:dyDescent="0.2"/>
    <row r="11535" ht="12" x14ac:dyDescent="0.2"/>
    <row r="11536" ht="12" x14ac:dyDescent="0.2"/>
    <row r="11537" ht="12" x14ac:dyDescent="0.2"/>
    <row r="11538" ht="12" x14ac:dyDescent="0.2"/>
    <row r="11539" ht="12" x14ac:dyDescent="0.2"/>
    <row r="11540" ht="12" x14ac:dyDescent="0.2"/>
    <row r="11541" ht="12" x14ac:dyDescent="0.2"/>
    <row r="11542" ht="12" x14ac:dyDescent="0.2"/>
    <row r="11543" ht="12" x14ac:dyDescent="0.2"/>
    <row r="11544" ht="12" x14ac:dyDescent="0.2"/>
    <row r="11545" ht="12" x14ac:dyDescent="0.2"/>
    <row r="11546" ht="12" x14ac:dyDescent="0.2"/>
    <row r="11547" ht="12" x14ac:dyDescent="0.2"/>
    <row r="11548" ht="12" x14ac:dyDescent="0.2"/>
    <row r="11549" ht="12" x14ac:dyDescent="0.2"/>
    <row r="11550" ht="12" x14ac:dyDescent="0.2"/>
    <row r="11551" ht="12" x14ac:dyDescent="0.2"/>
    <row r="11552" ht="12" x14ac:dyDescent="0.2"/>
    <row r="11553" ht="12" x14ac:dyDescent="0.2"/>
    <row r="11554" ht="12" x14ac:dyDescent="0.2"/>
    <row r="11555" ht="12" x14ac:dyDescent="0.2"/>
    <row r="11556" ht="12" x14ac:dyDescent="0.2"/>
    <row r="11557" ht="12" x14ac:dyDescent="0.2"/>
    <row r="11558" ht="12" x14ac:dyDescent="0.2"/>
    <row r="11559" ht="12" x14ac:dyDescent="0.2"/>
    <row r="11560" ht="12" x14ac:dyDescent="0.2"/>
    <row r="11561" ht="12" x14ac:dyDescent="0.2"/>
    <row r="11562" ht="12" x14ac:dyDescent="0.2"/>
    <row r="11563" ht="12" x14ac:dyDescent="0.2"/>
    <row r="11564" ht="12" x14ac:dyDescent="0.2"/>
    <row r="11565" ht="12" x14ac:dyDescent="0.2"/>
    <row r="11566" ht="12" x14ac:dyDescent="0.2"/>
    <row r="11567" ht="12" x14ac:dyDescent="0.2"/>
    <row r="11568" ht="12" x14ac:dyDescent="0.2"/>
    <row r="11569" ht="12" x14ac:dyDescent="0.2"/>
    <row r="11570" ht="12" x14ac:dyDescent="0.2"/>
    <row r="11571" ht="12" x14ac:dyDescent="0.2"/>
    <row r="11572" ht="12" x14ac:dyDescent="0.2"/>
    <row r="11573" ht="12" x14ac:dyDescent="0.2"/>
    <row r="11574" ht="12" x14ac:dyDescent="0.2"/>
    <row r="11575" ht="12" x14ac:dyDescent="0.2"/>
    <row r="11576" ht="12" x14ac:dyDescent="0.2"/>
    <row r="11577" ht="12" x14ac:dyDescent="0.2"/>
    <row r="11578" ht="12" x14ac:dyDescent="0.2"/>
    <row r="11579" ht="12" x14ac:dyDescent="0.2"/>
    <row r="11580" ht="12" x14ac:dyDescent="0.2"/>
    <row r="11581" ht="12" x14ac:dyDescent="0.2"/>
    <row r="11582" ht="12" x14ac:dyDescent="0.2"/>
    <row r="11583" ht="12" x14ac:dyDescent="0.2"/>
    <row r="11584" ht="12" x14ac:dyDescent="0.2"/>
    <row r="11585" ht="12" x14ac:dyDescent="0.2"/>
    <row r="11586" ht="12" x14ac:dyDescent="0.2"/>
    <row r="11587" ht="12" x14ac:dyDescent="0.2"/>
    <row r="11588" ht="12" x14ac:dyDescent="0.2"/>
    <row r="11589" ht="12" x14ac:dyDescent="0.2"/>
    <row r="11590" ht="12" x14ac:dyDescent="0.2"/>
    <row r="11591" ht="12" x14ac:dyDescent="0.2"/>
    <row r="11592" ht="12" x14ac:dyDescent="0.2"/>
    <row r="11593" ht="12" x14ac:dyDescent="0.2"/>
    <row r="11594" ht="12" x14ac:dyDescent="0.2"/>
    <row r="11595" ht="12" x14ac:dyDescent="0.2"/>
    <row r="11596" ht="12" x14ac:dyDescent="0.2"/>
    <row r="11597" ht="12" x14ac:dyDescent="0.2"/>
    <row r="11598" ht="12" x14ac:dyDescent="0.2"/>
    <row r="11599" ht="12" x14ac:dyDescent="0.2"/>
    <row r="11600" ht="12" x14ac:dyDescent="0.2"/>
    <row r="11601" ht="12" x14ac:dyDescent="0.2"/>
    <row r="11602" ht="12" x14ac:dyDescent="0.2"/>
    <row r="11603" ht="12" x14ac:dyDescent="0.2"/>
    <row r="11604" ht="12" x14ac:dyDescent="0.2"/>
    <row r="11605" ht="12" x14ac:dyDescent="0.2"/>
    <row r="11606" ht="12" x14ac:dyDescent="0.2"/>
    <row r="11607" ht="12" x14ac:dyDescent="0.2"/>
    <row r="11608" ht="12" x14ac:dyDescent="0.2"/>
    <row r="11609" ht="12" x14ac:dyDescent="0.2"/>
    <row r="11610" ht="12" x14ac:dyDescent="0.2"/>
    <row r="11611" ht="12" x14ac:dyDescent="0.2"/>
    <row r="11612" ht="12" x14ac:dyDescent="0.2"/>
    <row r="11613" ht="12" x14ac:dyDescent="0.2"/>
    <row r="11614" ht="12" x14ac:dyDescent="0.2"/>
    <row r="11615" ht="12" x14ac:dyDescent="0.2"/>
    <row r="11616" ht="12" x14ac:dyDescent="0.2"/>
    <row r="11617" ht="12" x14ac:dyDescent="0.2"/>
    <row r="11618" ht="12" x14ac:dyDescent="0.2"/>
    <row r="11619" ht="12" x14ac:dyDescent="0.2"/>
    <row r="11620" ht="12" x14ac:dyDescent="0.2"/>
    <row r="11621" ht="12" x14ac:dyDescent="0.2"/>
    <row r="11622" ht="12" x14ac:dyDescent="0.2"/>
    <row r="11623" ht="12" x14ac:dyDescent="0.2"/>
    <row r="11624" ht="12" x14ac:dyDescent="0.2"/>
    <row r="11625" ht="12" x14ac:dyDescent="0.2"/>
    <row r="11626" ht="12" x14ac:dyDescent="0.2"/>
    <row r="11627" ht="12" x14ac:dyDescent="0.2"/>
    <row r="11628" ht="12" x14ac:dyDescent="0.2"/>
    <row r="11629" ht="12" x14ac:dyDescent="0.2"/>
    <row r="11630" ht="12" x14ac:dyDescent="0.2"/>
    <row r="11631" ht="12" x14ac:dyDescent="0.2"/>
    <row r="11632" ht="12" x14ac:dyDescent="0.2"/>
    <row r="11633" ht="12" x14ac:dyDescent="0.2"/>
    <row r="11634" ht="12" x14ac:dyDescent="0.2"/>
    <row r="11635" ht="12" x14ac:dyDescent="0.2"/>
    <row r="11636" ht="12" x14ac:dyDescent="0.2"/>
    <row r="11637" ht="12" x14ac:dyDescent="0.2"/>
    <row r="11638" ht="12" x14ac:dyDescent="0.2"/>
    <row r="11639" ht="12" x14ac:dyDescent="0.2"/>
    <row r="11640" ht="12" x14ac:dyDescent="0.2"/>
    <row r="11641" ht="12" x14ac:dyDescent="0.2"/>
    <row r="11642" ht="12" x14ac:dyDescent="0.2"/>
    <row r="11643" ht="12" x14ac:dyDescent="0.2"/>
    <row r="11644" ht="12" x14ac:dyDescent="0.2"/>
    <row r="11645" ht="12" x14ac:dyDescent="0.2"/>
    <row r="11646" ht="12" x14ac:dyDescent="0.2"/>
    <row r="11647" ht="12" x14ac:dyDescent="0.2"/>
    <row r="11648" ht="12" x14ac:dyDescent="0.2"/>
    <row r="11649" ht="12" x14ac:dyDescent="0.2"/>
    <row r="11650" ht="12" x14ac:dyDescent="0.2"/>
    <row r="11651" ht="12" x14ac:dyDescent="0.2"/>
    <row r="11652" ht="12" x14ac:dyDescent="0.2"/>
    <row r="11653" ht="12" x14ac:dyDescent="0.2"/>
    <row r="11654" ht="12" x14ac:dyDescent="0.2"/>
    <row r="11655" ht="12" x14ac:dyDescent="0.2"/>
    <row r="11656" ht="12" x14ac:dyDescent="0.2"/>
    <row r="11657" ht="12" x14ac:dyDescent="0.2"/>
    <row r="11658" ht="12" x14ac:dyDescent="0.2"/>
    <row r="11659" ht="12" x14ac:dyDescent="0.2"/>
    <row r="11660" ht="12" x14ac:dyDescent="0.2"/>
    <row r="11661" ht="12" x14ac:dyDescent="0.2"/>
    <row r="11662" ht="12" x14ac:dyDescent="0.2"/>
    <row r="11663" ht="12" x14ac:dyDescent="0.2"/>
    <row r="11664" ht="12" x14ac:dyDescent="0.2"/>
    <row r="11665" ht="12" x14ac:dyDescent="0.2"/>
    <row r="11666" ht="12" x14ac:dyDescent="0.2"/>
    <row r="11667" ht="12" x14ac:dyDescent="0.2"/>
    <row r="11668" ht="12" x14ac:dyDescent="0.2"/>
    <row r="11669" ht="12" x14ac:dyDescent="0.2"/>
    <row r="11670" ht="12" x14ac:dyDescent="0.2"/>
    <row r="11671" ht="12" x14ac:dyDescent="0.2"/>
    <row r="11672" ht="12" x14ac:dyDescent="0.2"/>
    <row r="11673" ht="12" x14ac:dyDescent="0.2"/>
    <row r="11674" ht="12" x14ac:dyDescent="0.2"/>
    <row r="11675" ht="12" x14ac:dyDescent="0.2"/>
    <row r="11676" ht="12" x14ac:dyDescent="0.2"/>
    <row r="11677" ht="12" x14ac:dyDescent="0.2"/>
    <row r="11678" ht="12" x14ac:dyDescent="0.2"/>
    <row r="11679" ht="12" x14ac:dyDescent="0.2"/>
    <row r="11680" ht="12" x14ac:dyDescent="0.2"/>
    <row r="11681" ht="12" x14ac:dyDescent="0.2"/>
    <row r="11682" ht="12" x14ac:dyDescent="0.2"/>
    <row r="11683" ht="12" x14ac:dyDescent="0.2"/>
    <row r="11684" ht="12" x14ac:dyDescent="0.2"/>
    <row r="11685" ht="12" x14ac:dyDescent="0.2"/>
    <row r="11686" ht="12" x14ac:dyDescent="0.2"/>
    <row r="11687" ht="12" x14ac:dyDescent="0.2"/>
    <row r="11688" ht="12" x14ac:dyDescent="0.2"/>
    <row r="11689" ht="12" x14ac:dyDescent="0.2"/>
    <row r="11690" ht="12" x14ac:dyDescent="0.2"/>
    <row r="11691" ht="12" x14ac:dyDescent="0.2"/>
    <row r="11692" ht="12" x14ac:dyDescent="0.2"/>
    <row r="11693" ht="12" x14ac:dyDescent="0.2"/>
    <row r="11694" ht="12" x14ac:dyDescent="0.2"/>
    <row r="11695" ht="12" x14ac:dyDescent="0.2"/>
    <row r="11696" ht="12" x14ac:dyDescent="0.2"/>
    <row r="11697" ht="12" x14ac:dyDescent="0.2"/>
    <row r="11698" ht="12" x14ac:dyDescent="0.2"/>
    <row r="11699" ht="12" x14ac:dyDescent="0.2"/>
    <row r="11700" ht="12" x14ac:dyDescent="0.2"/>
    <row r="11701" ht="12" x14ac:dyDescent="0.2"/>
    <row r="11702" ht="12" x14ac:dyDescent="0.2"/>
    <row r="11703" ht="12" x14ac:dyDescent="0.2"/>
    <row r="11704" ht="12" x14ac:dyDescent="0.2"/>
    <row r="11705" ht="12" x14ac:dyDescent="0.2"/>
    <row r="11706" ht="12" x14ac:dyDescent="0.2"/>
    <row r="11707" ht="12" x14ac:dyDescent="0.2"/>
    <row r="11708" ht="12" x14ac:dyDescent="0.2"/>
    <row r="11709" ht="12" x14ac:dyDescent="0.2"/>
    <row r="11710" ht="12" x14ac:dyDescent="0.2"/>
    <row r="11711" ht="12" x14ac:dyDescent="0.2"/>
    <row r="11712" ht="12" x14ac:dyDescent="0.2"/>
    <row r="11713" ht="12" x14ac:dyDescent="0.2"/>
    <row r="11714" ht="12" x14ac:dyDescent="0.2"/>
    <row r="11715" ht="12" x14ac:dyDescent="0.2"/>
    <row r="11716" ht="12" x14ac:dyDescent="0.2"/>
    <row r="11717" ht="12" x14ac:dyDescent="0.2"/>
    <row r="11718" ht="12" x14ac:dyDescent="0.2"/>
    <row r="11719" ht="12" x14ac:dyDescent="0.2"/>
    <row r="11720" ht="12" x14ac:dyDescent="0.2"/>
    <row r="11721" ht="12" x14ac:dyDescent="0.2"/>
    <row r="11722" ht="12" x14ac:dyDescent="0.2"/>
    <row r="11723" ht="12" x14ac:dyDescent="0.2"/>
    <row r="11724" ht="12" x14ac:dyDescent="0.2"/>
    <row r="11725" ht="12" x14ac:dyDescent="0.2"/>
    <row r="11726" ht="12" x14ac:dyDescent="0.2"/>
    <row r="11727" ht="12" x14ac:dyDescent="0.2"/>
    <row r="11728" ht="12" x14ac:dyDescent="0.2"/>
    <row r="11729" ht="12" x14ac:dyDescent="0.2"/>
    <row r="11730" ht="12" x14ac:dyDescent="0.2"/>
    <row r="11731" ht="12" x14ac:dyDescent="0.2"/>
    <row r="11732" ht="12" x14ac:dyDescent="0.2"/>
    <row r="11733" ht="12" x14ac:dyDescent="0.2"/>
    <row r="11734" ht="12" x14ac:dyDescent="0.2"/>
    <row r="11735" ht="12" x14ac:dyDescent="0.2"/>
    <row r="11736" ht="12" x14ac:dyDescent="0.2"/>
    <row r="11737" ht="12" x14ac:dyDescent="0.2"/>
    <row r="11738" ht="12" x14ac:dyDescent="0.2"/>
    <row r="11739" ht="12" x14ac:dyDescent="0.2"/>
    <row r="11740" ht="12" x14ac:dyDescent="0.2"/>
    <row r="11741" ht="12" x14ac:dyDescent="0.2"/>
    <row r="11742" ht="12" x14ac:dyDescent="0.2"/>
    <row r="11743" ht="12" x14ac:dyDescent="0.2"/>
    <row r="11744" ht="12" x14ac:dyDescent="0.2"/>
    <row r="11745" ht="12" x14ac:dyDescent="0.2"/>
    <row r="11746" ht="12" x14ac:dyDescent="0.2"/>
    <row r="11747" ht="12" x14ac:dyDescent="0.2"/>
    <row r="11748" ht="12" x14ac:dyDescent="0.2"/>
    <row r="11749" ht="12" x14ac:dyDescent="0.2"/>
    <row r="11750" ht="12" x14ac:dyDescent="0.2"/>
    <row r="11751" ht="12" x14ac:dyDescent="0.2"/>
    <row r="11752" ht="12" x14ac:dyDescent="0.2"/>
    <row r="11753" ht="12" x14ac:dyDescent="0.2"/>
    <row r="11754" ht="12" x14ac:dyDescent="0.2"/>
    <row r="11755" ht="12" x14ac:dyDescent="0.2"/>
    <row r="11756" ht="12" x14ac:dyDescent="0.2"/>
    <row r="11757" ht="12" x14ac:dyDescent="0.2"/>
    <row r="11758" ht="12" x14ac:dyDescent="0.2"/>
    <row r="11759" ht="12" x14ac:dyDescent="0.2"/>
    <row r="11760" ht="12" x14ac:dyDescent="0.2"/>
    <row r="11761" ht="12" x14ac:dyDescent="0.2"/>
    <row r="11762" ht="12" x14ac:dyDescent="0.2"/>
    <row r="11763" ht="12" x14ac:dyDescent="0.2"/>
    <row r="11764" ht="12" x14ac:dyDescent="0.2"/>
    <row r="11765" ht="12" x14ac:dyDescent="0.2"/>
    <row r="11766" ht="12" x14ac:dyDescent="0.2"/>
    <row r="11767" ht="12" x14ac:dyDescent="0.2"/>
    <row r="11768" ht="12" x14ac:dyDescent="0.2"/>
    <row r="11769" ht="12" x14ac:dyDescent="0.2"/>
    <row r="11770" ht="12" x14ac:dyDescent="0.2"/>
    <row r="11771" ht="12" x14ac:dyDescent="0.2"/>
    <row r="11772" ht="12" x14ac:dyDescent="0.2"/>
    <row r="11773" ht="12" x14ac:dyDescent="0.2"/>
    <row r="11774" ht="12" x14ac:dyDescent="0.2"/>
    <row r="11775" ht="12" x14ac:dyDescent="0.2"/>
    <row r="11776" ht="12" x14ac:dyDescent="0.2"/>
    <row r="11777" ht="12" x14ac:dyDescent="0.2"/>
    <row r="11778" ht="12" x14ac:dyDescent="0.2"/>
    <row r="11779" ht="12" x14ac:dyDescent="0.2"/>
    <row r="11780" ht="12" x14ac:dyDescent="0.2"/>
    <row r="11781" ht="12" x14ac:dyDescent="0.2"/>
    <row r="11782" ht="12" x14ac:dyDescent="0.2"/>
    <row r="11783" ht="12" x14ac:dyDescent="0.2"/>
    <row r="11784" ht="12" x14ac:dyDescent="0.2"/>
    <row r="11785" ht="12" x14ac:dyDescent="0.2"/>
    <row r="11786" ht="12" x14ac:dyDescent="0.2"/>
    <row r="11787" ht="12" x14ac:dyDescent="0.2"/>
    <row r="11788" ht="12" x14ac:dyDescent="0.2"/>
    <row r="11789" ht="12" x14ac:dyDescent="0.2"/>
    <row r="11790" ht="12" x14ac:dyDescent="0.2"/>
    <row r="11791" ht="12" x14ac:dyDescent="0.2"/>
    <row r="11792" ht="12" x14ac:dyDescent="0.2"/>
    <row r="11793" ht="12" x14ac:dyDescent="0.2"/>
    <row r="11794" ht="12" x14ac:dyDescent="0.2"/>
    <row r="11795" ht="12" x14ac:dyDescent="0.2"/>
    <row r="11796" ht="12" x14ac:dyDescent="0.2"/>
    <row r="11797" ht="12" x14ac:dyDescent="0.2"/>
    <row r="11798" ht="12" x14ac:dyDescent="0.2"/>
    <row r="11799" ht="12" x14ac:dyDescent="0.2"/>
    <row r="11800" ht="12" x14ac:dyDescent="0.2"/>
    <row r="11801" ht="12" x14ac:dyDescent="0.2"/>
    <row r="11802" ht="12" x14ac:dyDescent="0.2"/>
    <row r="11803" ht="12" x14ac:dyDescent="0.2"/>
    <row r="11804" ht="12" x14ac:dyDescent="0.2"/>
    <row r="11805" ht="12" x14ac:dyDescent="0.2"/>
    <row r="11806" ht="12" x14ac:dyDescent="0.2"/>
    <row r="11807" ht="12" x14ac:dyDescent="0.2"/>
    <row r="11808" ht="12" x14ac:dyDescent="0.2"/>
    <row r="11809" ht="12" x14ac:dyDescent="0.2"/>
    <row r="11810" ht="12" x14ac:dyDescent="0.2"/>
    <row r="11811" ht="12" x14ac:dyDescent="0.2"/>
    <row r="11812" ht="12" x14ac:dyDescent="0.2"/>
    <row r="11813" ht="12" x14ac:dyDescent="0.2"/>
    <row r="11814" ht="12" x14ac:dyDescent="0.2"/>
    <row r="11815" ht="12" x14ac:dyDescent="0.2"/>
    <row r="11816" ht="12" x14ac:dyDescent="0.2"/>
    <row r="11817" ht="12" x14ac:dyDescent="0.2"/>
    <row r="11818" ht="12" x14ac:dyDescent="0.2"/>
    <row r="11819" ht="12" x14ac:dyDescent="0.2"/>
    <row r="11820" ht="12" x14ac:dyDescent="0.2"/>
    <row r="11821" ht="12" x14ac:dyDescent="0.2"/>
    <row r="11822" ht="12" x14ac:dyDescent="0.2"/>
    <row r="11823" ht="12" x14ac:dyDescent="0.2"/>
    <row r="11824" ht="12" x14ac:dyDescent="0.2"/>
    <row r="11825" ht="12" x14ac:dyDescent="0.2"/>
    <row r="11826" ht="12" x14ac:dyDescent="0.2"/>
    <row r="11827" ht="12" x14ac:dyDescent="0.2"/>
    <row r="11828" ht="12" x14ac:dyDescent="0.2"/>
    <row r="11829" ht="12" x14ac:dyDescent="0.2"/>
    <row r="11830" ht="12" x14ac:dyDescent="0.2"/>
    <row r="11831" ht="12" x14ac:dyDescent="0.2"/>
    <row r="11832" ht="12" x14ac:dyDescent="0.2"/>
    <row r="11833" ht="12" x14ac:dyDescent="0.2"/>
    <row r="11834" ht="12" x14ac:dyDescent="0.2"/>
    <row r="11835" ht="12" x14ac:dyDescent="0.2"/>
    <row r="11836" ht="12" x14ac:dyDescent="0.2"/>
    <row r="11837" ht="12" x14ac:dyDescent="0.2"/>
    <row r="11838" ht="12" x14ac:dyDescent="0.2"/>
    <row r="11839" ht="12" x14ac:dyDescent="0.2"/>
    <row r="11840" ht="12" x14ac:dyDescent="0.2"/>
    <row r="11841" ht="12" x14ac:dyDescent="0.2"/>
    <row r="11842" ht="12" x14ac:dyDescent="0.2"/>
    <row r="11843" ht="12" x14ac:dyDescent="0.2"/>
    <row r="11844" ht="12" x14ac:dyDescent="0.2"/>
    <row r="11845" ht="12" x14ac:dyDescent="0.2"/>
    <row r="11846" ht="12" x14ac:dyDescent="0.2"/>
    <row r="11847" ht="12" x14ac:dyDescent="0.2"/>
    <row r="11848" ht="12" x14ac:dyDescent="0.2"/>
    <row r="11849" ht="12" x14ac:dyDescent="0.2"/>
    <row r="11850" ht="12" x14ac:dyDescent="0.2"/>
    <row r="11851" ht="12" x14ac:dyDescent="0.2"/>
    <row r="11852" ht="12" x14ac:dyDescent="0.2"/>
    <row r="11853" ht="12" x14ac:dyDescent="0.2"/>
    <row r="11854" ht="12" x14ac:dyDescent="0.2"/>
    <row r="11855" ht="12" x14ac:dyDescent="0.2"/>
    <row r="11856" ht="12" x14ac:dyDescent="0.2"/>
    <row r="11857" ht="12" x14ac:dyDescent="0.2"/>
    <row r="11858" ht="12" x14ac:dyDescent="0.2"/>
    <row r="11859" ht="12" x14ac:dyDescent="0.2"/>
    <row r="11860" ht="12" x14ac:dyDescent="0.2"/>
    <row r="11861" ht="12" x14ac:dyDescent="0.2"/>
    <row r="11862" ht="12" x14ac:dyDescent="0.2"/>
    <row r="11863" ht="12" x14ac:dyDescent="0.2"/>
    <row r="11864" ht="12" x14ac:dyDescent="0.2"/>
    <row r="11865" ht="12" x14ac:dyDescent="0.2"/>
    <row r="11866" ht="12" x14ac:dyDescent="0.2"/>
    <row r="11867" ht="12" x14ac:dyDescent="0.2"/>
    <row r="11868" ht="12" x14ac:dyDescent="0.2"/>
    <row r="11869" ht="12" x14ac:dyDescent="0.2"/>
    <row r="11870" ht="12" x14ac:dyDescent="0.2"/>
    <row r="11871" ht="12" x14ac:dyDescent="0.2"/>
    <row r="11872" ht="12" x14ac:dyDescent="0.2"/>
    <row r="11873" ht="12" x14ac:dyDescent="0.2"/>
    <row r="11874" ht="12" x14ac:dyDescent="0.2"/>
    <row r="11875" ht="12" x14ac:dyDescent="0.2"/>
    <row r="11876" ht="12" x14ac:dyDescent="0.2"/>
    <row r="11877" ht="12" x14ac:dyDescent="0.2"/>
    <row r="11878" ht="12" x14ac:dyDescent="0.2"/>
    <row r="11879" ht="12" x14ac:dyDescent="0.2"/>
    <row r="11880" ht="12" x14ac:dyDescent="0.2"/>
    <row r="11881" ht="12" x14ac:dyDescent="0.2"/>
    <row r="11882" ht="12" x14ac:dyDescent="0.2"/>
    <row r="11883" ht="12" x14ac:dyDescent="0.2"/>
    <row r="11884" ht="12" x14ac:dyDescent="0.2"/>
    <row r="11885" ht="12" x14ac:dyDescent="0.2"/>
    <row r="11886" ht="12" x14ac:dyDescent="0.2"/>
    <row r="11887" ht="12" x14ac:dyDescent="0.2"/>
    <row r="11888" ht="12" x14ac:dyDescent="0.2"/>
    <row r="11889" ht="12" x14ac:dyDescent="0.2"/>
    <row r="11890" ht="12" x14ac:dyDescent="0.2"/>
    <row r="11891" ht="12" x14ac:dyDescent="0.2"/>
    <row r="11892" ht="12" x14ac:dyDescent="0.2"/>
    <row r="11893" ht="12" x14ac:dyDescent="0.2"/>
    <row r="11894" ht="12" x14ac:dyDescent="0.2"/>
    <row r="11895" ht="12" x14ac:dyDescent="0.2"/>
    <row r="11896" ht="12" x14ac:dyDescent="0.2"/>
    <row r="11897" ht="12" x14ac:dyDescent="0.2"/>
    <row r="11898" ht="12" x14ac:dyDescent="0.2"/>
    <row r="11899" ht="12" x14ac:dyDescent="0.2"/>
    <row r="11900" ht="12" x14ac:dyDescent="0.2"/>
    <row r="11901" ht="12" x14ac:dyDescent="0.2"/>
    <row r="11902" ht="12" x14ac:dyDescent="0.2"/>
    <row r="11903" ht="12" x14ac:dyDescent="0.2"/>
    <row r="11904" ht="12" x14ac:dyDescent="0.2"/>
    <row r="11905" ht="12" x14ac:dyDescent="0.2"/>
    <row r="11906" ht="12" x14ac:dyDescent="0.2"/>
    <row r="11907" ht="12" x14ac:dyDescent="0.2"/>
    <row r="11908" ht="12" x14ac:dyDescent="0.2"/>
    <row r="11909" ht="12" x14ac:dyDescent="0.2"/>
    <row r="11910" ht="12" x14ac:dyDescent="0.2"/>
    <row r="11911" ht="12" x14ac:dyDescent="0.2"/>
    <row r="11912" ht="12" x14ac:dyDescent="0.2"/>
    <row r="11913" ht="12" x14ac:dyDescent="0.2"/>
    <row r="11914" ht="12" x14ac:dyDescent="0.2"/>
    <row r="11915" ht="12" x14ac:dyDescent="0.2"/>
    <row r="11916" ht="12" x14ac:dyDescent="0.2"/>
    <row r="11917" ht="12" x14ac:dyDescent="0.2"/>
    <row r="11918" ht="12" x14ac:dyDescent="0.2"/>
    <row r="11919" ht="12" x14ac:dyDescent="0.2"/>
    <row r="11920" ht="12" x14ac:dyDescent="0.2"/>
    <row r="11921" ht="12" x14ac:dyDescent="0.2"/>
    <row r="11922" ht="12" x14ac:dyDescent="0.2"/>
    <row r="11923" ht="12" x14ac:dyDescent="0.2"/>
    <row r="11924" ht="12" x14ac:dyDescent="0.2"/>
    <row r="11925" ht="12" x14ac:dyDescent="0.2"/>
    <row r="11926" ht="12" x14ac:dyDescent="0.2"/>
    <row r="11927" ht="12" x14ac:dyDescent="0.2"/>
    <row r="11928" ht="12" x14ac:dyDescent="0.2"/>
    <row r="11929" ht="12" x14ac:dyDescent="0.2"/>
    <row r="11930" ht="12" x14ac:dyDescent="0.2"/>
    <row r="11931" ht="12" x14ac:dyDescent="0.2"/>
    <row r="11932" ht="12" x14ac:dyDescent="0.2"/>
    <row r="11933" ht="12" x14ac:dyDescent="0.2"/>
    <row r="11934" ht="12" x14ac:dyDescent="0.2"/>
    <row r="11935" ht="12" x14ac:dyDescent="0.2"/>
    <row r="11936" ht="12" x14ac:dyDescent="0.2"/>
    <row r="11937" ht="12" x14ac:dyDescent="0.2"/>
    <row r="11938" ht="12" x14ac:dyDescent="0.2"/>
    <row r="11939" ht="12" x14ac:dyDescent="0.2"/>
    <row r="11940" ht="12" x14ac:dyDescent="0.2"/>
    <row r="11941" ht="12" x14ac:dyDescent="0.2"/>
    <row r="11942" ht="12" x14ac:dyDescent="0.2"/>
    <row r="11943" ht="12" x14ac:dyDescent="0.2"/>
    <row r="11944" ht="12" x14ac:dyDescent="0.2"/>
    <row r="11945" ht="12" x14ac:dyDescent="0.2"/>
    <row r="11946" ht="12" x14ac:dyDescent="0.2"/>
    <row r="11947" ht="12" x14ac:dyDescent="0.2"/>
    <row r="11948" ht="12" x14ac:dyDescent="0.2"/>
    <row r="11949" ht="12" x14ac:dyDescent="0.2"/>
    <row r="11950" ht="12" x14ac:dyDescent="0.2"/>
    <row r="11951" ht="12" x14ac:dyDescent="0.2"/>
    <row r="11952" ht="12" x14ac:dyDescent="0.2"/>
    <row r="11953" ht="12" x14ac:dyDescent="0.2"/>
    <row r="11954" ht="12" x14ac:dyDescent="0.2"/>
    <row r="11955" ht="12" x14ac:dyDescent="0.2"/>
    <row r="11956" ht="12" x14ac:dyDescent="0.2"/>
    <row r="11957" ht="12" x14ac:dyDescent="0.2"/>
    <row r="11958" ht="12" x14ac:dyDescent="0.2"/>
    <row r="11959" ht="12" x14ac:dyDescent="0.2"/>
    <row r="11960" ht="12" x14ac:dyDescent="0.2"/>
    <row r="11961" ht="12" x14ac:dyDescent="0.2"/>
    <row r="11962" ht="12" x14ac:dyDescent="0.2"/>
    <row r="11963" ht="12" x14ac:dyDescent="0.2"/>
    <row r="11964" ht="12" x14ac:dyDescent="0.2"/>
    <row r="11965" ht="12" x14ac:dyDescent="0.2"/>
    <row r="11966" ht="12" x14ac:dyDescent="0.2"/>
    <row r="11967" ht="12" x14ac:dyDescent="0.2"/>
    <row r="11968" ht="12" x14ac:dyDescent="0.2"/>
    <row r="11969" ht="12" x14ac:dyDescent="0.2"/>
    <row r="11970" ht="12" x14ac:dyDescent="0.2"/>
    <row r="11971" ht="12" x14ac:dyDescent="0.2"/>
    <row r="11972" ht="12" x14ac:dyDescent="0.2"/>
    <row r="11973" ht="12" x14ac:dyDescent="0.2"/>
    <row r="11974" ht="12" x14ac:dyDescent="0.2"/>
    <row r="11975" ht="12" x14ac:dyDescent="0.2"/>
    <row r="11976" ht="12" x14ac:dyDescent="0.2"/>
    <row r="11977" ht="12" x14ac:dyDescent="0.2"/>
    <row r="11978" ht="12" x14ac:dyDescent="0.2"/>
    <row r="11979" ht="12" x14ac:dyDescent="0.2"/>
    <row r="11980" ht="12" x14ac:dyDescent="0.2"/>
    <row r="11981" ht="12" x14ac:dyDescent="0.2"/>
    <row r="11982" ht="12" x14ac:dyDescent="0.2"/>
    <row r="11983" ht="12" x14ac:dyDescent="0.2"/>
    <row r="11984" ht="12" x14ac:dyDescent="0.2"/>
    <row r="11985" ht="12" x14ac:dyDescent="0.2"/>
    <row r="11986" ht="12" x14ac:dyDescent="0.2"/>
    <row r="11987" ht="12" x14ac:dyDescent="0.2"/>
    <row r="11988" ht="12" x14ac:dyDescent="0.2"/>
    <row r="11989" ht="12" x14ac:dyDescent="0.2"/>
    <row r="11990" ht="12" x14ac:dyDescent="0.2"/>
    <row r="11991" ht="12" x14ac:dyDescent="0.2"/>
    <row r="11992" ht="12" x14ac:dyDescent="0.2"/>
    <row r="11993" ht="12" x14ac:dyDescent="0.2"/>
    <row r="11994" ht="12" x14ac:dyDescent="0.2"/>
    <row r="11995" ht="12" x14ac:dyDescent="0.2"/>
    <row r="11996" ht="12" x14ac:dyDescent="0.2"/>
    <row r="11997" ht="12" x14ac:dyDescent="0.2"/>
    <row r="11998" ht="12" x14ac:dyDescent="0.2"/>
    <row r="11999" ht="12" x14ac:dyDescent="0.2"/>
    <row r="12000" ht="12" x14ac:dyDescent="0.2"/>
    <row r="12001" ht="12" x14ac:dyDescent="0.2"/>
    <row r="12002" ht="12" x14ac:dyDescent="0.2"/>
    <row r="12003" ht="12" x14ac:dyDescent="0.2"/>
    <row r="12004" ht="12" x14ac:dyDescent="0.2"/>
    <row r="12005" ht="12" x14ac:dyDescent="0.2"/>
    <row r="12006" ht="12" x14ac:dyDescent="0.2"/>
    <row r="12007" ht="12" x14ac:dyDescent="0.2"/>
    <row r="12008" ht="12" x14ac:dyDescent="0.2"/>
    <row r="12009" ht="12" x14ac:dyDescent="0.2"/>
    <row r="12010" ht="12" x14ac:dyDescent="0.2"/>
    <row r="12011" ht="12" x14ac:dyDescent="0.2"/>
    <row r="12012" ht="12" x14ac:dyDescent="0.2"/>
    <row r="12013" ht="12" x14ac:dyDescent="0.2"/>
    <row r="12014" ht="12" x14ac:dyDescent="0.2"/>
    <row r="12015" ht="12" x14ac:dyDescent="0.2"/>
    <row r="12016" ht="12" x14ac:dyDescent="0.2"/>
    <row r="12017" ht="12" x14ac:dyDescent="0.2"/>
    <row r="12018" ht="12" x14ac:dyDescent="0.2"/>
    <row r="12019" ht="12" x14ac:dyDescent="0.2"/>
    <row r="12020" ht="12" x14ac:dyDescent="0.2"/>
    <row r="12021" ht="12" x14ac:dyDescent="0.2"/>
    <row r="12022" ht="12" x14ac:dyDescent="0.2"/>
    <row r="12023" ht="12" x14ac:dyDescent="0.2"/>
    <row r="12024" ht="12" x14ac:dyDescent="0.2"/>
    <row r="12025" ht="12" x14ac:dyDescent="0.2"/>
    <row r="12026" ht="12" x14ac:dyDescent="0.2"/>
    <row r="12027" ht="12" x14ac:dyDescent="0.2"/>
    <row r="12028" ht="12" x14ac:dyDescent="0.2"/>
    <row r="12029" ht="12" x14ac:dyDescent="0.2"/>
    <row r="12030" ht="12" x14ac:dyDescent="0.2"/>
    <row r="12031" ht="12" x14ac:dyDescent="0.2"/>
    <row r="12032" ht="12" x14ac:dyDescent="0.2"/>
    <row r="12033" ht="12" x14ac:dyDescent="0.2"/>
    <row r="12034" ht="12" x14ac:dyDescent="0.2"/>
    <row r="12035" ht="12" x14ac:dyDescent="0.2"/>
    <row r="12036" ht="12" x14ac:dyDescent="0.2"/>
    <row r="12037" ht="12" x14ac:dyDescent="0.2"/>
    <row r="12038" ht="12" x14ac:dyDescent="0.2"/>
    <row r="12039" ht="12" x14ac:dyDescent="0.2"/>
    <row r="12040" ht="12" x14ac:dyDescent="0.2"/>
    <row r="12041" ht="12" x14ac:dyDescent="0.2"/>
    <row r="12042" ht="12" x14ac:dyDescent="0.2"/>
    <row r="12043" ht="12" x14ac:dyDescent="0.2"/>
    <row r="12044" ht="12" x14ac:dyDescent="0.2"/>
    <row r="12045" ht="12" x14ac:dyDescent="0.2"/>
    <row r="12046" ht="12" x14ac:dyDescent="0.2"/>
    <row r="12047" ht="12" x14ac:dyDescent="0.2"/>
    <row r="12048" ht="12" x14ac:dyDescent="0.2"/>
    <row r="12049" ht="12" x14ac:dyDescent="0.2"/>
    <row r="12050" ht="12" x14ac:dyDescent="0.2"/>
    <row r="12051" ht="12" x14ac:dyDescent="0.2"/>
    <row r="12052" ht="12" x14ac:dyDescent="0.2"/>
    <row r="12053" ht="12" x14ac:dyDescent="0.2"/>
    <row r="12054" ht="12" x14ac:dyDescent="0.2"/>
    <row r="12055" ht="12" x14ac:dyDescent="0.2"/>
    <row r="12056" ht="12" x14ac:dyDescent="0.2"/>
    <row r="12057" ht="12" x14ac:dyDescent="0.2"/>
    <row r="12058" ht="12" x14ac:dyDescent="0.2"/>
    <row r="12059" ht="12" x14ac:dyDescent="0.2"/>
    <row r="12060" ht="12" x14ac:dyDescent="0.2"/>
    <row r="12061" ht="12" x14ac:dyDescent="0.2"/>
    <row r="12062" ht="12" x14ac:dyDescent="0.2"/>
    <row r="12063" ht="12" x14ac:dyDescent="0.2"/>
    <row r="12064" ht="12" x14ac:dyDescent="0.2"/>
    <row r="12065" ht="12" x14ac:dyDescent="0.2"/>
    <row r="12066" ht="12" x14ac:dyDescent="0.2"/>
    <row r="12067" ht="12" x14ac:dyDescent="0.2"/>
    <row r="12068" ht="12" x14ac:dyDescent="0.2"/>
    <row r="12069" ht="12" x14ac:dyDescent="0.2"/>
    <row r="12070" ht="12" x14ac:dyDescent="0.2"/>
    <row r="12071" ht="12" x14ac:dyDescent="0.2"/>
    <row r="12072" ht="12" x14ac:dyDescent="0.2"/>
    <row r="12073" ht="12" x14ac:dyDescent="0.2"/>
    <row r="12074" ht="12" x14ac:dyDescent="0.2"/>
    <row r="12075" ht="12" x14ac:dyDescent="0.2"/>
    <row r="12076" ht="12" x14ac:dyDescent="0.2"/>
    <row r="12077" ht="12" x14ac:dyDescent="0.2"/>
    <row r="12078" ht="12" x14ac:dyDescent="0.2"/>
    <row r="12079" ht="12" x14ac:dyDescent="0.2"/>
    <row r="12080" ht="12" x14ac:dyDescent="0.2"/>
    <row r="12081" ht="12" x14ac:dyDescent="0.2"/>
    <row r="12082" ht="12" x14ac:dyDescent="0.2"/>
    <row r="12083" ht="12" x14ac:dyDescent="0.2"/>
    <row r="12084" ht="12" x14ac:dyDescent="0.2"/>
    <row r="12085" ht="12" x14ac:dyDescent="0.2"/>
    <row r="12086" ht="12" x14ac:dyDescent="0.2"/>
    <row r="12087" ht="12" x14ac:dyDescent="0.2"/>
    <row r="12088" ht="12" x14ac:dyDescent="0.2"/>
    <row r="12089" ht="12" x14ac:dyDescent="0.2"/>
    <row r="12090" ht="12" x14ac:dyDescent="0.2"/>
    <row r="12091" ht="12" x14ac:dyDescent="0.2"/>
    <row r="12092" ht="12" x14ac:dyDescent="0.2"/>
    <row r="12093" ht="12" x14ac:dyDescent="0.2"/>
    <row r="12094" ht="12" x14ac:dyDescent="0.2"/>
    <row r="12095" ht="12" x14ac:dyDescent="0.2"/>
    <row r="12096" ht="12" x14ac:dyDescent="0.2"/>
    <row r="12097" ht="12" x14ac:dyDescent="0.2"/>
    <row r="12098" ht="12" x14ac:dyDescent="0.2"/>
    <row r="12099" ht="12" x14ac:dyDescent="0.2"/>
    <row r="12100" ht="12" x14ac:dyDescent="0.2"/>
    <row r="12101" ht="12" x14ac:dyDescent="0.2"/>
    <row r="12102" ht="12" x14ac:dyDescent="0.2"/>
    <row r="12103" ht="12" x14ac:dyDescent="0.2"/>
    <row r="12104" ht="12" x14ac:dyDescent="0.2"/>
    <row r="12105" ht="12" x14ac:dyDescent="0.2"/>
    <row r="12106" ht="12" x14ac:dyDescent="0.2"/>
    <row r="12107" ht="12" x14ac:dyDescent="0.2"/>
    <row r="12108" ht="12" x14ac:dyDescent="0.2"/>
    <row r="12109" ht="12" x14ac:dyDescent="0.2"/>
    <row r="12110" ht="12" x14ac:dyDescent="0.2"/>
    <row r="12111" ht="12" x14ac:dyDescent="0.2"/>
    <row r="12112" ht="12" x14ac:dyDescent="0.2"/>
    <row r="12113" ht="12" x14ac:dyDescent="0.2"/>
    <row r="12114" ht="12" x14ac:dyDescent="0.2"/>
    <row r="12115" ht="12" x14ac:dyDescent="0.2"/>
    <row r="12116" ht="12" x14ac:dyDescent="0.2"/>
    <row r="12117" ht="12" x14ac:dyDescent="0.2"/>
    <row r="12118" ht="12" x14ac:dyDescent="0.2"/>
    <row r="12119" ht="12" x14ac:dyDescent="0.2"/>
    <row r="12120" ht="12" x14ac:dyDescent="0.2"/>
    <row r="12121" ht="12" x14ac:dyDescent="0.2"/>
    <row r="12122" ht="12" x14ac:dyDescent="0.2"/>
    <row r="12123" ht="12" x14ac:dyDescent="0.2"/>
    <row r="12124" ht="12" x14ac:dyDescent="0.2"/>
    <row r="12125" ht="12" x14ac:dyDescent="0.2"/>
    <row r="12126" ht="12" x14ac:dyDescent="0.2"/>
    <row r="12127" ht="12" x14ac:dyDescent="0.2"/>
    <row r="12128" ht="12" x14ac:dyDescent="0.2"/>
    <row r="12129" ht="12" x14ac:dyDescent="0.2"/>
    <row r="12130" ht="12" x14ac:dyDescent="0.2"/>
    <row r="12131" ht="12" x14ac:dyDescent="0.2"/>
    <row r="12132" ht="12" x14ac:dyDescent="0.2"/>
    <row r="12133" ht="12" x14ac:dyDescent="0.2"/>
    <row r="12134" ht="12" x14ac:dyDescent="0.2"/>
    <row r="12135" ht="12" x14ac:dyDescent="0.2"/>
    <row r="12136" ht="12" x14ac:dyDescent="0.2"/>
    <row r="12137" ht="12" x14ac:dyDescent="0.2"/>
    <row r="12138" ht="12" x14ac:dyDescent="0.2"/>
    <row r="12139" ht="12" x14ac:dyDescent="0.2"/>
    <row r="12140" ht="12" x14ac:dyDescent="0.2"/>
    <row r="12141" ht="12" x14ac:dyDescent="0.2"/>
    <row r="12142" ht="12" x14ac:dyDescent="0.2"/>
    <row r="12143" ht="12" x14ac:dyDescent="0.2"/>
    <row r="12144" ht="12" x14ac:dyDescent="0.2"/>
    <row r="12145" ht="12" x14ac:dyDescent="0.2"/>
    <row r="12146" ht="12" x14ac:dyDescent="0.2"/>
    <row r="12147" ht="12" x14ac:dyDescent="0.2"/>
    <row r="12148" ht="12" x14ac:dyDescent="0.2"/>
    <row r="12149" ht="12" x14ac:dyDescent="0.2"/>
    <row r="12150" ht="12" x14ac:dyDescent="0.2"/>
    <row r="12151" ht="12" x14ac:dyDescent="0.2"/>
    <row r="12152" ht="12" x14ac:dyDescent="0.2"/>
    <row r="12153" ht="12" x14ac:dyDescent="0.2"/>
    <row r="12154" ht="12" x14ac:dyDescent="0.2"/>
    <row r="12155" ht="12" x14ac:dyDescent="0.2"/>
    <row r="12156" ht="12" x14ac:dyDescent="0.2"/>
    <row r="12157" ht="12" x14ac:dyDescent="0.2"/>
    <row r="12158" ht="12" x14ac:dyDescent="0.2"/>
    <row r="12159" ht="12" x14ac:dyDescent="0.2"/>
    <row r="12160" ht="12" x14ac:dyDescent="0.2"/>
    <row r="12161" ht="12" x14ac:dyDescent="0.2"/>
    <row r="12162" ht="12" x14ac:dyDescent="0.2"/>
    <row r="12163" ht="12" x14ac:dyDescent="0.2"/>
    <row r="12164" ht="12" x14ac:dyDescent="0.2"/>
    <row r="12165" ht="12" x14ac:dyDescent="0.2"/>
    <row r="12166" ht="12" x14ac:dyDescent="0.2"/>
    <row r="12167" ht="12" x14ac:dyDescent="0.2"/>
    <row r="12168" ht="12" x14ac:dyDescent="0.2"/>
    <row r="12169" ht="12" x14ac:dyDescent="0.2"/>
    <row r="12170" ht="12" x14ac:dyDescent="0.2"/>
    <row r="12171" ht="12" x14ac:dyDescent="0.2"/>
    <row r="12172" ht="12" x14ac:dyDescent="0.2"/>
    <row r="12173" ht="12" x14ac:dyDescent="0.2"/>
    <row r="12174" ht="12" x14ac:dyDescent="0.2"/>
    <row r="12175" ht="12" x14ac:dyDescent="0.2"/>
    <row r="12176" ht="12" x14ac:dyDescent="0.2"/>
    <row r="12177" ht="12" x14ac:dyDescent="0.2"/>
    <row r="12178" ht="12" x14ac:dyDescent="0.2"/>
    <row r="12179" ht="12" x14ac:dyDescent="0.2"/>
    <row r="12180" ht="12" x14ac:dyDescent="0.2"/>
    <row r="12181" ht="12" x14ac:dyDescent="0.2"/>
    <row r="12182" ht="12" x14ac:dyDescent="0.2"/>
    <row r="12183" ht="12" x14ac:dyDescent="0.2"/>
    <row r="12184" ht="12" x14ac:dyDescent="0.2"/>
    <row r="12185" ht="12" x14ac:dyDescent="0.2"/>
    <row r="12186" ht="12" x14ac:dyDescent="0.2"/>
    <row r="12187" ht="12" x14ac:dyDescent="0.2"/>
    <row r="12188" ht="12" x14ac:dyDescent="0.2"/>
    <row r="12189" ht="12" x14ac:dyDescent="0.2"/>
    <row r="12190" ht="12" x14ac:dyDescent="0.2"/>
    <row r="12191" ht="12" x14ac:dyDescent="0.2"/>
    <row r="12192" ht="12" x14ac:dyDescent="0.2"/>
    <row r="12193" ht="12" x14ac:dyDescent="0.2"/>
    <row r="12194" ht="12" x14ac:dyDescent="0.2"/>
    <row r="12195" ht="12" x14ac:dyDescent="0.2"/>
    <row r="12196" ht="12" x14ac:dyDescent="0.2"/>
    <row r="12197" ht="12" x14ac:dyDescent="0.2"/>
    <row r="12198" ht="12" x14ac:dyDescent="0.2"/>
    <row r="12199" ht="12" x14ac:dyDescent="0.2"/>
    <row r="12200" ht="12" x14ac:dyDescent="0.2"/>
    <row r="12201" ht="12" x14ac:dyDescent="0.2"/>
    <row r="12202" ht="12" x14ac:dyDescent="0.2"/>
    <row r="12203" ht="12" x14ac:dyDescent="0.2"/>
    <row r="12204" ht="12" x14ac:dyDescent="0.2"/>
    <row r="12205" ht="12" x14ac:dyDescent="0.2"/>
    <row r="12206" ht="12" x14ac:dyDescent="0.2"/>
    <row r="12207" ht="12" x14ac:dyDescent="0.2"/>
    <row r="12208" ht="12" x14ac:dyDescent="0.2"/>
    <row r="12209" ht="12" x14ac:dyDescent="0.2"/>
    <row r="12210" ht="12" x14ac:dyDescent="0.2"/>
    <row r="12211" ht="12" x14ac:dyDescent="0.2"/>
    <row r="12212" ht="12" x14ac:dyDescent="0.2"/>
    <row r="12213" ht="12" x14ac:dyDescent="0.2"/>
    <row r="12214" ht="12" x14ac:dyDescent="0.2"/>
    <row r="12215" ht="12" x14ac:dyDescent="0.2"/>
    <row r="12216" ht="12" x14ac:dyDescent="0.2"/>
    <row r="12217" ht="12" x14ac:dyDescent="0.2"/>
    <row r="12218" ht="12" x14ac:dyDescent="0.2"/>
    <row r="12219" ht="12" x14ac:dyDescent="0.2"/>
    <row r="12220" ht="12" x14ac:dyDescent="0.2"/>
    <row r="12221" ht="12" x14ac:dyDescent="0.2"/>
    <row r="12222" ht="12" x14ac:dyDescent="0.2"/>
    <row r="12223" ht="12" x14ac:dyDescent="0.2"/>
    <row r="12224" ht="12" x14ac:dyDescent="0.2"/>
    <row r="12225" ht="12" x14ac:dyDescent="0.2"/>
    <row r="12226" ht="12" x14ac:dyDescent="0.2"/>
    <row r="12227" ht="12" x14ac:dyDescent="0.2"/>
    <row r="12228" ht="12" x14ac:dyDescent="0.2"/>
    <row r="12229" ht="12" x14ac:dyDescent="0.2"/>
    <row r="12230" ht="12" x14ac:dyDescent="0.2"/>
    <row r="12231" ht="12" x14ac:dyDescent="0.2"/>
    <row r="12232" ht="12" x14ac:dyDescent="0.2"/>
    <row r="12233" ht="12" x14ac:dyDescent="0.2"/>
    <row r="12234" ht="12" x14ac:dyDescent="0.2"/>
    <row r="12235" ht="12" x14ac:dyDescent="0.2"/>
    <row r="12236" ht="12" x14ac:dyDescent="0.2"/>
    <row r="12237" ht="12" x14ac:dyDescent="0.2"/>
    <row r="12238" ht="12" x14ac:dyDescent="0.2"/>
    <row r="12239" ht="12" x14ac:dyDescent="0.2"/>
    <row r="12240" ht="12" x14ac:dyDescent="0.2"/>
    <row r="12241" ht="12" x14ac:dyDescent="0.2"/>
    <row r="12242" ht="12" x14ac:dyDescent="0.2"/>
    <row r="12243" ht="12" x14ac:dyDescent="0.2"/>
    <row r="12244" ht="12" x14ac:dyDescent="0.2"/>
    <row r="12245" ht="12" x14ac:dyDescent="0.2"/>
    <row r="12246" ht="12" x14ac:dyDescent="0.2"/>
    <row r="12247" ht="12" x14ac:dyDescent="0.2"/>
    <row r="12248" ht="12" x14ac:dyDescent="0.2"/>
    <row r="12249" ht="12" x14ac:dyDescent="0.2"/>
    <row r="12250" ht="12" x14ac:dyDescent="0.2"/>
    <row r="12251" ht="12" x14ac:dyDescent="0.2"/>
    <row r="12252" ht="12" x14ac:dyDescent="0.2"/>
    <row r="12253" ht="12" x14ac:dyDescent="0.2"/>
    <row r="12254" ht="12" x14ac:dyDescent="0.2"/>
    <row r="12255" ht="12" x14ac:dyDescent="0.2"/>
    <row r="12256" ht="12" x14ac:dyDescent="0.2"/>
    <row r="12257" ht="12" x14ac:dyDescent="0.2"/>
    <row r="12258" ht="12" x14ac:dyDescent="0.2"/>
    <row r="12259" ht="12" x14ac:dyDescent="0.2"/>
    <row r="12260" ht="12" x14ac:dyDescent="0.2"/>
    <row r="12261" ht="12" x14ac:dyDescent="0.2"/>
    <row r="12262" ht="12" x14ac:dyDescent="0.2"/>
    <row r="12263" ht="12" x14ac:dyDescent="0.2"/>
    <row r="12264" ht="12" x14ac:dyDescent="0.2"/>
    <row r="12265" ht="12" x14ac:dyDescent="0.2"/>
    <row r="12266" ht="12" x14ac:dyDescent="0.2"/>
    <row r="12267" ht="12" x14ac:dyDescent="0.2"/>
    <row r="12268" ht="12" x14ac:dyDescent="0.2"/>
    <row r="12269" ht="12" x14ac:dyDescent="0.2"/>
    <row r="12270" ht="12" x14ac:dyDescent="0.2"/>
    <row r="12271" ht="12" x14ac:dyDescent="0.2"/>
    <row r="12272" ht="12" x14ac:dyDescent="0.2"/>
    <row r="12273" ht="12" x14ac:dyDescent="0.2"/>
    <row r="12274" ht="12" x14ac:dyDescent="0.2"/>
    <row r="12275" ht="12" x14ac:dyDescent="0.2"/>
    <row r="12276" ht="12" x14ac:dyDescent="0.2"/>
    <row r="12277" ht="12" x14ac:dyDescent="0.2"/>
    <row r="12278" ht="12" x14ac:dyDescent="0.2"/>
    <row r="12279" ht="12" x14ac:dyDescent="0.2"/>
    <row r="12280" ht="12" x14ac:dyDescent="0.2"/>
    <row r="12281" ht="12" x14ac:dyDescent="0.2"/>
    <row r="12282" ht="12" x14ac:dyDescent="0.2"/>
    <row r="12283" ht="12" x14ac:dyDescent="0.2"/>
    <row r="12284" ht="12" x14ac:dyDescent="0.2"/>
    <row r="12285" ht="12" x14ac:dyDescent="0.2"/>
    <row r="12286" ht="12" x14ac:dyDescent="0.2"/>
    <row r="12287" ht="12" x14ac:dyDescent="0.2"/>
    <row r="12288" ht="12" x14ac:dyDescent="0.2"/>
    <row r="12289" ht="12" x14ac:dyDescent="0.2"/>
    <row r="12290" ht="12" x14ac:dyDescent="0.2"/>
    <row r="12291" ht="12" x14ac:dyDescent="0.2"/>
    <row r="12292" ht="12" x14ac:dyDescent="0.2"/>
    <row r="12293" ht="12" x14ac:dyDescent="0.2"/>
    <row r="12294" ht="12" x14ac:dyDescent="0.2"/>
    <row r="12295" ht="12" x14ac:dyDescent="0.2"/>
    <row r="12296" ht="12" x14ac:dyDescent="0.2"/>
    <row r="12297" ht="12" x14ac:dyDescent="0.2"/>
    <row r="12298" ht="12" x14ac:dyDescent="0.2"/>
    <row r="12299" ht="12" x14ac:dyDescent="0.2"/>
    <row r="12300" ht="12" x14ac:dyDescent="0.2"/>
    <row r="12301" ht="12" x14ac:dyDescent="0.2"/>
    <row r="12302" ht="12" x14ac:dyDescent="0.2"/>
    <row r="12303" ht="12" x14ac:dyDescent="0.2"/>
    <row r="12304" ht="12" x14ac:dyDescent="0.2"/>
    <row r="12305" ht="12" x14ac:dyDescent="0.2"/>
    <row r="12306" ht="12" x14ac:dyDescent="0.2"/>
    <row r="12307" ht="12" x14ac:dyDescent="0.2"/>
    <row r="12308" ht="12" x14ac:dyDescent="0.2"/>
    <row r="12309" ht="12" x14ac:dyDescent="0.2"/>
    <row r="12310" ht="12" x14ac:dyDescent="0.2"/>
    <row r="12311" ht="12" x14ac:dyDescent="0.2"/>
    <row r="12312" ht="12" x14ac:dyDescent="0.2"/>
    <row r="12313" ht="12" x14ac:dyDescent="0.2"/>
    <row r="12314" ht="12" x14ac:dyDescent="0.2"/>
    <row r="12315" ht="12" x14ac:dyDescent="0.2"/>
    <row r="12316" ht="12" x14ac:dyDescent="0.2"/>
    <row r="12317" ht="12" x14ac:dyDescent="0.2"/>
    <row r="12318" ht="12" x14ac:dyDescent="0.2"/>
    <row r="12319" ht="12" x14ac:dyDescent="0.2"/>
    <row r="12320" ht="12" x14ac:dyDescent="0.2"/>
    <row r="12321" ht="12" x14ac:dyDescent="0.2"/>
    <row r="12322" ht="12" x14ac:dyDescent="0.2"/>
    <row r="12323" ht="12" x14ac:dyDescent="0.2"/>
    <row r="12324" ht="12" x14ac:dyDescent="0.2"/>
    <row r="12325" ht="12" x14ac:dyDescent="0.2"/>
    <row r="12326" ht="12" x14ac:dyDescent="0.2"/>
    <row r="12327" ht="12" x14ac:dyDescent="0.2"/>
    <row r="12328" ht="12" x14ac:dyDescent="0.2"/>
    <row r="12329" ht="12" x14ac:dyDescent="0.2"/>
    <row r="12330" ht="12" x14ac:dyDescent="0.2"/>
    <row r="12331" ht="12" x14ac:dyDescent="0.2"/>
    <row r="12332" ht="12" x14ac:dyDescent="0.2"/>
    <row r="12333" ht="12" x14ac:dyDescent="0.2"/>
    <row r="12334" ht="12" x14ac:dyDescent="0.2"/>
    <row r="12335" ht="12" x14ac:dyDescent="0.2"/>
    <row r="12336" ht="12" x14ac:dyDescent="0.2"/>
    <row r="12337" ht="12" x14ac:dyDescent="0.2"/>
    <row r="12338" ht="12" x14ac:dyDescent="0.2"/>
    <row r="12339" ht="12" x14ac:dyDescent="0.2"/>
    <row r="12340" ht="12" x14ac:dyDescent="0.2"/>
    <row r="12341" ht="12" x14ac:dyDescent="0.2"/>
    <row r="12342" ht="12" x14ac:dyDescent="0.2"/>
    <row r="12343" ht="12" x14ac:dyDescent="0.2"/>
    <row r="12344" ht="12" x14ac:dyDescent="0.2"/>
    <row r="12345" ht="12" x14ac:dyDescent="0.2"/>
    <row r="12346" ht="12" x14ac:dyDescent="0.2"/>
    <row r="12347" ht="12" x14ac:dyDescent="0.2"/>
    <row r="12348" ht="12" x14ac:dyDescent="0.2"/>
    <row r="12349" ht="12" x14ac:dyDescent="0.2"/>
    <row r="12350" ht="12" x14ac:dyDescent="0.2"/>
    <row r="12351" ht="12" x14ac:dyDescent="0.2"/>
    <row r="12352" ht="12" x14ac:dyDescent="0.2"/>
    <row r="12353" ht="12" x14ac:dyDescent="0.2"/>
    <row r="12354" ht="12" x14ac:dyDescent="0.2"/>
    <row r="12355" ht="12" x14ac:dyDescent="0.2"/>
    <row r="12356" ht="12" x14ac:dyDescent="0.2"/>
    <row r="12357" ht="12" x14ac:dyDescent="0.2"/>
    <row r="12358" ht="12" x14ac:dyDescent="0.2"/>
    <row r="12359" ht="12" x14ac:dyDescent="0.2"/>
    <row r="12360" ht="12" x14ac:dyDescent="0.2"/>
    <row r="12361" ht="12" x14ac:dyDescent="0.2"/>
    <row r="12362" ht="12" x14ac:dyDescent="0.2"/>
    <row r="12363" ht="12" x14ac:dyDescent="0.2"/>
    <row r="12364" ht="12" x14ac:dyDescent="0.2"/>
    <row r="12365" ht="12" x14ac:dyDescent="0.2"/>
    <row r="12366" ht="12" x14ac:dyDescent="0.2"/>
    <row r="12367" ht="12" x14ac:dyDescent="0.2"/>
    <row r="12368" ht="12" x14ac:dyDescent="0.2"/>
    <row r="12369" ht="12" x14ac:dyDescent="0.2"/>
    <row r="12370" ht="12" x14ac:dyDescent="0.2"/>
    <row r="12371" ht="12" x14ac:dyDescent="0.2"/>
    <row r="12372" ht="12" x14ac:dyDescent="0.2"/>
    <row r="12373" ht="12" x14ac:dyDescent="0.2"/>
    <row r="12374" ht="12" x14ac:dyDescent="0.2"/>
    <row r="12375" ht="12" x14ac:dyDescent="0.2"/>
    <row r="12376" ht="12" x14ac:dyDescent="0.2"/>
    <row r="12377" ht="12" x14ac:dyDescent="0.2"/>
    <row r="12378" ht="12" x14ac:dyDescent="0.2"/>
    <row r="12379" ht="12" x14ac:dyDescent="0.2"/>
    <row r="12380" ht="12" x14ac:dyDescent="0.2"/>
    <row r="12381" ht="12" x14ac:dyDescent="0.2"/>
    <row r="12382" ht="12" x14ac:dyDescent="0.2"/>
    <row r="12383" ht="12" x14ac:dyDescent="0.2"/>
    <row r="12384" ht="12" x14ac:dyDescent="0.2"/>
    <row r="12385" ht="12" x14ac:dyDescent="0.2"/>
    <row r="12386" ht="12" x14ac:dyDescent="0.2"/>
    <row r="12387" ht="12" x14ac:dyDescent="0.2"/>
    <row r="12388" ht="12" x14ac:dyDescent="0.2"/>
    <row r="12389" ht="12" x14ac:dyDescent="0.2"/>
    <row r="12390" ht="12" x14ac:dyDescent="0.2"/>
    <row r="12391" ht="12" x14ac:dyDescent="0.2"/>
    <row r="12392" ht="12" x14ac:dyDescent="0.2"/>
    <row r="12393" ht="12" x14ac:dyDescent="0.2"/>
    <row r="12394" ht="12" x14ac:dyDescent="0.2"/>
    <row r="12395" ht="12" x14ac:dyDescent="0.2"/>
    <row r="12396" ht="12" x14ac:dyDescent="0.2"/>
    <row r="12397" ht="12" x14ac:dyDescent="0.2"/>
    <row r="12398" ht="12" x14ac:dyDescent="0.2"/>
    <row r="12399" ht="12" x14ac:dyDescent="0.2"/>
    <row r="12400" ht="12" x14ac:dyDescent="0.2"/>
    <row r="12401" ht="12" x14ac:dyDescent="0.2"/>
    <row r="12402" ht="12" x14ac:dyDescent="0.2"/>
    <row r="12403" ht="12" x14ac:dyDescent="0.2"/>
    <row r="12404" ht="12" x14ac:dyDescent="0.2"/>
    <row r="12405" ht="12" x14ac:dyDescent="0.2"/>
    <row r="12406" ht="12" x14ac:dyDescent="0.2"/>
    <row r="12407" ht="12" x14ac:dyDescent="0.2"/>
    <row r="12408" ht="12" x14ac:dyDescent="0.2"/>
    <row r="12409" ht="12" x14ac:dyDescent="0.2"/>
    <row r="12410" ht="12" x14ac:dyDescent="0.2"/>
    <row r="12411" ht="12" x14ac:dyDescent="0.2"/>
    <row r="12412" ht="12" x14ac:dyDescent="0.2"/>
    <row r="12413" ht="12" x14ac:dyDescent="0.2"/>
    <row r="12414" ht="12" x14ac:dyDescent="0.2"/>
    <row r="12415" ht="12" x14ac:dyDescent="0.2"/>
    <row r="12416" ht="12" x14ac:dyDescent="0.2"/>
    <row r="12417" ht="12" x14ac:dyDescent="0.2"/>
    <row r="12418" ht="12" x14ac:dyDescent="0.2"/>
    <row r="12419" ht="12" x14ac:dyDescent="0.2"/>
    <row r="12420" ht="12" x14ac:dyDescent="0.2"/>
    <row r="12421" ht="12" x14ac:dyDescent="0.2"/>
    <row r="12422" ht="12" x14ac:dyDescent="0.2"/>
    <row r="12423" ht="12" x14ac:dyDescent="0.2"/>
    <row r="12424" ht="12" x14ac:dyDescent="0.2"/>
    <row r="12425" ht="12" x14ac:dyDescent="0.2"/>
    <row r="12426" ht="12" x14ac:dyDescent="0.2"/>
    <row r="12427" ht="12" x14ac:dyDescent="0.2"/>
    <row r="12428" ht="12" x14ac:dyDescent="0.2"/>
    <row r="12429" ht="12" x14ac:dyDescent="0.2"/>
    <row r="12430" ht="12" x14ac:dyDescent="0.2"/>
    <row r="12431" ht="12" x14ac:dyDescent="0.2"/>
    <row r="12432" ht="12" x14ac:dyDescent="0.2"/>
    <row r="12433" ht="12" x14ac:dyDescent="0.2"/>
    <row r="12434" ht="12" x14ac:dyDescent="0.2"/>
    <row r="12435" ht="12" x14ac:dyDescent="0.2"/>
    <row r="12436" ht="12" x14ac:dyDescent="0.2"/>
    <row r="12437" ht="12" x14ac:dyDescent="0.2"/>
    <row r="12438" ht="12" x14ac:dyDescent="0.2"/>
    <row r="12439" ht="12" x14ac:dyDescent="0.2"/>
    <row r="12440" ht="12" x14ac:dyDescent="0.2"/>
    <row r="12441" ht="12" x14ac:dyDescent="0.2"/>
    <row r="12442" ht="12" x14ac:dyDescent="0.2"/>
    <row r="12443" ht="12" x14ac:dyDescent="0.2"/>
    <row r="12444" ht="12" x14ac:dyDescent="0.2"/>
    <row r="12445" ht="12" x14ac:dyDescent="0.2"/>
    <row r="12446" ht="12" x14ac:dyDescent="0.2"/>
    <row r="12447" ht="12" x14ac:dyDescent="0.2"/>
    <row r="12448" ht="12" x14ac:dyDescent="0.2"/>
    <row r="12449" ht="12" x14ac:dyDescent="0.2"/>
    <row r="12450" ht="12" x14ac:dyDescent="0.2"/>
    <row r="12451" ht="12" x14ac:dyDescent="0.2"/>
    <row r="12452" ht="12" x14ac:dyDescent="0.2"/>
    <row r="12453" ht="12" x14ac:dyDescent="0.2"/>
    <row r="12454" ht="12" x14ac:dyDescent="0.2"/>
    <row r="12455" ht="12" x14ac:dyDescent="0.2"/>
    <row r="12456" ht="12" x14ac:dyDescent="0.2"/>
    <row r="12457" ht="12" x14ac:dyDescent="0.2"/>
    <row r="12458" ht="12" x14ac:dyDescent="0.2"/>
    <row r="12459" ht="12" x14ac:dyDescent="0.2"/>
    <row r="12460" ht="12" x14ac:dyDescent="0.2"/>
    <row r="12461" ht="12" x14ac:dyDescent="0.2"/>
    <row r="12462" ht="12" x14ac:dyDescent="0.2"/>
    <row r="12463" ht="12" x14ac:dyDescent="0.2"/>
    <row r="12464" ht="12" x14ac:dyDescent="0.2"/>
    <row r="12465" ht="12" x14ac:dyDescent="0.2"/>
    <row r="12466" ht="12" x14ac:dyDescent="0.2"/>
    <row r="12467" ht="12" x14ac:dyDescent="0.2"/>
    <row r="12468" ht="12" x14ac:dyDescent="0.2"/>
    <row r="12469" ht="12" x14ac:dyDescent="0.2"/>
    <row r="12470" ht="12" x14ac:dyDescent="0.2"/>
    <row r="12471" ht="12" x14ac:dyDescent="0.2"/>
    <row r="12472" ht="12" x14ac:dyDescent="0.2"/>
    <row r="12473" ht="12" x14ac:dyDescent="0.2"/>
    <row r="12474" ht="12" x14ac:dyDescent="0.2"/>
    <row r="12475" ht="12" x14ac:dyDescent="0.2"/>
    <row r="12476" ht="12" x14ac:dyDescent="0.2"/>
    <row r="12477" ht="12" x14ac:dyDescent="0.2"/>
    <row r="12478" ht="12" x14ac:dyDescent="0.2"/>
    <row r="12479" ht="12" x14ac:dyDescent="0.2"/>
    <row r="12480" ht="12" x14ac:dyDescent="0.2"/>
    <row r="12481" ht="12" x14ac:dyDescent="0.2"/>
    <row r="12482" ht="12" x14ac:dyDescent="0.2"/>
    <row r="12483" ht="12" x14ac:dyDescent="0.2"/>
    <row r="12484" ht="12" x14ac:dyDescent="0.2"/>
    <row r="12485" ht="12" x14ac:dyDescent="0.2"/>
    <row r="12486" ht="12" x14ac:dyDescent="0.2"/>
    <row r="12487" ht="12" x14ac:dyDescent="0.2"/>
    <row r="12488" ht="12" x14ac:dyDescent="0.2"/>
    <row r="12489" ht="12" x14ac:dyDescent="0.2"/>
    <row r="12490" ht="12" x14ac:dyDescent="0.2"/>
    <row r="12491" ht="12" x14ac:dyDescent="0.2"/>
    <row r="12492" ht="12" x14ac:dyDescent="0.2"/>
    <row r="12493" ht="12" x14ac:dyDescent="0.2"/>
    <row r="12494" ht="12" x14ac:dyDescent="0.2"/>
    <row r="12495" ht="12" x14ac:dyDescent="0.2"/>
    <row r="12496" ht="12" x14ac:dyDescent="0.2"/>
    <row r="12497" ht="12" x14ac:dyDescent="0.2"/>
    <row r="12498" ht="12" x14ac:dyDescent="0.2"/>
    <row r="12499" ht="12" x14ac:dyDescent="0.2"/>
    <row r="12500" ht="12" x14ac:dyDescent="0.2"/>
    <row r="12501" ht="12" x14ac:dyDescent="0.2"/>
    <row r="12502" ht="12" x14ac:dyDescent="0.2"/>
    <row r="12503" ht="12" x14ac:dyDescent="0.2"/>
    <row r="12504" ht="12" x14ac:dyDescent="0.2"/>
    <row r="12505" ht="12" x14ac:dyDescent="0.2"/>
    <row r="12506" ht="12" x14ac:dyDescent="0.2"/>
    <row r="12507" ht="12" x14ac:dyDescent="0.2"/>
    <row r="12508" ht="12" x14ac:dyDescent="0.2"/>
    <row r="12509" ht="12" x14ac:dyDescent="0.2"/>
    <row r="12510" ht="12" x14ac:dyDescent="0.2"/>
    <row r="12511" ht="12" x14ac:dyDescent="0.2"/>
    <row r="12512" ht="12" x14ac:dyDescent="0.2"/>
    <row r="12513" ht="12" x14ac:dyDescent="0.2"/>
    <row r="12514" ht="12" x14ac:dyDescent="0.2"/>
    <row r="12515" ht="12" x14ac:dyDescent="0.2"/>
    <row r="12516" ht="12" x14ac:dyDescent="0.2"/>
    <row r="12517" ht="12" x14ac:dyDescent="0.2"/>
    <row r="12518" ht="12" x14ac:dyDescent="0.2"/>
    <row r="12519" ht="12" x14ac:dyDescent="0.2"/>
    <row r="12520" ht="12" x14ac:dyDescent="0.2"/>
    <row r="12521" ht="12" x14ac:dyDescent="0.2"/>
    <row r="12522" ht="12" x14ac:dyDescent="0.2"/>
    <row r="12523" ht="12" x14ac:dyDescent="0.2"/>
    <row r="12524" ht="12" x14ac:dyDescent="0.2"/>
    <row r="12525" ht="12" x14ac:dyDescent="0.2"/>
    <row r="12526" ht="12" x14ac:dyDescent="0.2"/>
    <row r="12527" ht="12" x14ac:dyDescent="0.2"/>
    <row r="12528" ht="12" x14ac:dyDescent="0.2"/>
    <row r="12529" ht="12" x14ac:dyDescent="0.2"/>
    <row r="12530" ht="12" x14ac:dyDescent="0.2"/>
    <row r="12531" ht="12" x14ac:dyDescent="0.2"/>
    <row r="12532" ht="12" x14ac:dyDescent="0.2"/>
    <row r="12533" ht="12" x14ac:dyDescent="0.2"/>
    <row r="12534" ht="12" x14ac:dyDescent="0.2"/>
    <row r="12535" ht="12" x14ac:dyDescent="0.2"/>
    <row r="12536" ht="12" x14ac:dyDescent="0.2"/>
    <row r="12537" ht="12" x14ac:dyDescent="0.2"/>
    <row r="12538" ht="12" x14ac:dyDescent="0.2"/>
    <row r="12539" ht="12" x14ac:dyDescent="0.2"/>
    <row r="12540" ht="12" x14ac:dyDescent="0.2"/>
    <row r="12541" ht="12" x14ac:dyDescent="0.2"/>
    <row r="12542" ht="12" x14ac:dyDescent="0.2"/>
    <row r="12543" ht="12" x14ac:dyDescent="0.2"/>
    <row r="12544" ht="12" x14ac:dyDescent="0.2"/>
    <row r="12545" ht="12" x14ac:dyDescent="0.2"/>
    <row r="12546" ht="12" x14ac:dyDescent="0.2"/>
    <row r="12547" ht="12" x14ac:dyDescent="0.2"/>
    <row r="12548" ht="12" x14ac:dyDescent="0.2"/>
    <row r="12549" ht="12" x14ac:dyDescent="0.2"/>
    <row r="12550" ht="12" x14ac:dyDescent="0.2"/>
    <row r="12551" ht="12" x14ac:dyDescent="0.2"/>
    <row r="12552" ht="12" x14ac:dyDescent="0.2"/>
    <row r="12553" ht="12" x14ac:dyDescent="0.2"/>
    <row r="12554" ht="12" x14ac:dyDescent="0.2"/>
    <row r="12555" ht="12" x14ac:dyDescent="0.2"/>
    <row r="12556" ht="12" x14ac:dyDescent="0.2"/>
    <row r="12557" ht="12" x14ac:dyDescent="0.2"/>
    <row r="12558" ht="12" x14ac:dyDescent="0.2"/>
    <row r="12559" ht="12" x14ac:dyDescent="0.2"/>
    <row r="12560" ht="12" x14ac:dyDescent="0.2"/>
    <row r="12561" ht="12" x14ac:dyDescent="0.2"/>
    <row r="12562" ht="12" x14ac:dyDescent="0.2"/>
    <row r="12563" ht="12" x14ac:dyDescent="0.2"/>
    <row r="12564" ht="12" x14ac:dyDescent="0.2"/>
    <row r="12565" ht="12" x14ac:dyDescent="0.2"/>
    <row r="12566" ht="12" x14ac:dyDescent="0.2"/>
    <row r="12567" ht="12" x14ac:dyDescent="0.2"/>
    <row r="12568" ht="12" x14ac:dyDescent="0.2"/>
    <row r="12569" ht="12" x14ac:dyDescent="0.2"/>
    <row r="12570" ht="12" x14ac:dyDescent="0.2"/>
    <row r="12571" ht="12" x14ac:dyDescent="0.2"/>
    <row r="12572" ht="12" x14ac:dyDescent="0.2"/>
    <row r="12573" ht="12" x14ac:dyDescent="0.2"/>
    <row r="12574" ht="12" x14ac:dyDescent="0.2"/>
    <row r="12575" ht="12" x14ac:dyDescent="0.2"/>
    <row r="12576" ht="12" x14ac:dyDescent="0.2"/>
    <row r="12577" ht="12" x14ac:dyDescent="0.2"/>
    <row r="12578" ht="12" x14ac:dyDescent="0.2"/>
    <row r="12579" ht="12" x14ac:dyDescent="0.2"/>
    <row r="12580" ht="12" x14ac:dyDescent="0.2"/>
    <row r="12581" ht="12" x14ac:dyDescent="0.2"/>
    <row r="12582" ht="12" x14ac:dyDescent="0.2"/>
    <row r="12583" ht="12" x14ac:dyDescent="0.2"/>
    <row r="12584" ht="12" x14ac:dyDescent="0.2"/>
    <row r="12585" ht="12" x14ac:dyDescent="0.2"/>
    <row r="12586" ht="12" x14ac:dyDescent="0.2"/>
    <row r="12587" ht="12" x14ac:dyDescent="0.2"/>
    <row r="12588" ht="12" x14ac:dyDescent="0.2"/>
    <row r="12589" ht="12" x14ac:dyDescent="0.2"/>
    <row r="12590" ht="12" x14ac:dyDescent="0.2"/>
    <row r="12591" ht="12" x14ac:dyDescent="0.2"/>
    <row r="12592" ht="12" x14ac:dyDescent="0.2"/>
    <row r="12593" ht="12" x14ac:dyDescent="0.2"/>
    <row r="12594" ht="12" x14ac:dyDescent="0.2"/>
    <row r="12595" ht="12" x14ac:dyDescent="0.2"/>
    <row r="12596" ht="12" x14ac:dyDescent="0.2"/>
    <row r="12597" ht="12" x14ac:dyDescent="0.2"/>
    <row r="12598" ht="12" x14ac:dyDescent="0.2"/>
    <row r="12599" ht="12" x14ac:dyDescent="0.2"/>
    <row r="12600" ht="12" x14ac:dyDescent="0.2"/>
    <row r="12601" ht="12" x14ac:dyDescent="0.2"/>
    <row r="12602" ht="12" x14ac:dyDescent="0.2"/>
    <row r="12603" ht="12" x14ac:dyDescent="0.2"/>
    <row r="12604" ht="12" x14ac:dyDescent="0.2"/>
    <row r="12605" ht="12" x14ac:dyDescent="0.2"/>
    <row r="12606" ht="12" x14ac:dyDescent="0.2"/>
    <row r="12607" ht="12" x14ac:dyDescent="0.2"/>
    <row r="12608" ht="12" x14ac:dyDescent="0.2"/>
    <row r="12609" ht="12" x14ac:dyDescent="0.2"/>
    <row r="12610" ht="12" x14ac:dyDescent="0.2"/>
    <row r="12611" ht="12" x14ac:dyDescent="0.2"/>
    <row r="12612" ht="12" x14ac:dyDescent="0.2"/>
    <row r="12613" ht="12" x14ac:dyDescent="0.2"/>
    <row r="12614" ht="12" x14ac:dyDescent="0.2"/>
    <row r="12615" ht="12" x14ac:dyDescent="0.2"/>
    <row r="12616" ht="12" x14ac:dyDescent="0.2"/>
    <row r="12617" ht="12" x14ac:dyDescent="0.2"/>
    <row r="12618" ht="12" x14ac:dyDescent="0.2"/>
    <row r="12619" ht="12" x14ac:dyDescent="0.2"/>
    <row r="12620" ht="12" x14ac:dyDescent="0.2"/>
    <row r="12621" ht="12" x14ac:dyDescent="0.2"/>
    <row r="12622" ht="12" x14ac:dyDescent="0.2"/>
    <row r="12623" ht="12" x14ac:dyDescent="0.2"/>
    <row r="12624" ht="12" x14ac:dyDescent="0.2"/>
    <row r="12625" ht="12" x14ac:dyDescent="0.2"/>
    <row r="12626" ht="12" x14ac:dyDescent="0.2"/>
    <row r="12627" ht="12" x14ac:dyDescent="0.2"/>
    <row r="12628" ht="12" x14ac:dyDescent="0.2"/>
    <row r="12629" ht="12" x14ac:dyDescent="0.2"/>
    <row r="12630" ht="12" x14ac:dyDescent="0.2"/>
    <row r="12631" ht="12" x14ac:dyDescent="0.2"/>
    <row r="12632" ht="12" x14ac:dyDescent="0.2"/>
    <row r="12633" ht="12" x14ac:dyDescent="0.2"/>
    <row r="12634" ht="12" x14ac:dyDescent="0.2"/>
    <row r="12635" ht="12" x14ac:dyDescent="0.2"/>
    <row r="12636" ht="12" x14ac:dyDescent="0.2"/>
    <row r="12637" ht="12" x14ac:dyDescent="0.2"/>
    <row r="12638" ht="12" x14ac:dyDescent="0.2"/>
    <row r="12639" ht="12" x14ac:dyDescent="0.2"/>
    <row r="12640" ht="12" x14ac:dyDescent="0.2"/>
    <row r="12641" ht="12" x14ac:dyDescent="0.2"/>
    <row r="12642" ht="12" x14ac:dyDescent="0.2"/>
    <row r="12643" ht="12" x14ac:dyDescent="0.2"/>
    <row r="12644" ht="12" x14ac:dyDescent="0.2"/>
    <row r="12645" ht="12" x14ac:dyDescent="0.2"/>
    <row r="12646" ht="12" x14ac:dyDescent="0.2"/>
    <row r="12647" ht="12" x14ac:dyDescent="0.2"/>
    <row r="12648" ht="12" x14ac:dyDescent="0.2"/>
    <row r="12649" ht="12" x14ac:dyDescent="0.2"/>
    <row r="12650" ht="12" x14ac:dyDescent="0.2"/>
    <row r="12651" ht="12" x14ac:dyDescent="0.2"/>
    <row r="12652" ht="12" x14ac:dyDescent="0.2"/>
    <row r="12653" ht="12" x14ac:dyDescent="0.2"/>
    <row r="12654" ht="12" x14ac:dyDescent="0.2"/>
    <row r="12655" ht="12" x14ac:dyDescent="0.2"/>
    <row r="12656" ht="12" x14ac:dyDescent="0.2"/>
    <row r="12657" ht="12" x14ac:dyDescent="0.2"/>
    <row r="12658" ht="12" x14ac:dyDescent="0.2"/>
    <row r="12659" ht="12" x14ac:dyDescent="0.2"/>
    <row r="12660" ht="12" x14ac:dyDescent="0.2"/>
    <row r="12661" ht="12" x14ac:dyDescent="0.2"/>
    <row r="12662" ht="12" x14ac:dyDescent="0.2"/>
    <row r="12663" ht="12" x14ac:dyDescent="0.2"/>
    <row r="12664" ht="12" x14ac:dyDescent="0.2"/>
    <row r="12665" ht="12" x14ac:dyDescent="0.2"/>
    <row r="12666" ht="12" x14ac:dyDescent="0.2"/>
    <row r="12667" ht="12" x14ac:dyDescent="0.2"/>
    <row r="12668" ht="12" x14ac:dyDescent="0.2"/>
    <row r="12669" ht="12" x14ac:dyDescent="0.2"/>
    <row r="12670" ht="12" x14ac:dyDescent="0.2"/>
    <row r="12671" ht="12" x14ac:dyDescent="0.2"/>
    <row r="12672" ht="12" x14ac:dyDescent="0.2"/>
    <row r="12673" ht="12" x14ac:dyDescent="0.2"/>
    <row r="12674" ht="12" x14ac:dyDescent="0.2"/>
    <row r="12675" ht="12" x14ac:dyDescent="0.2"/>
    <row r="12676" ht="12" x14ac:dyDescent="0.2"/>
    <row r="12677" ht="12" x14ac:dyDescent="0.2"/>
    <row r="12678" ht="12" x14ac:dyDescent="0.2"/>
    <row r="12679" ht="12" x14ac:dyDescent="0.2"/>
    <row r="12680" ht="12" x14ac:dyDescent="0.2"/>
    <row r="12681" ht="12" x14ac:dyDescent="0.2"/>
    <row r="12682" ht="12" x14ac:dyDescent="0.2"/>
    <row r="12683" ht="12" x14ac:dyDescent="0.2"/>
    <row r="12684" ht="12" x14ac:dyDescent="0.2"/>
    <row r="12685" ht="12" x14ac:dyDescent="0.2"/>
    <row r="12686" ht="12" x14ac:dyDescent="0.2"/>
    <row r="12687" ht="12" x14ac:dyDescent="0.2"/>
    <row r="12688" ht="12" x14ac:dyDescent="0.2"/>
    <row r="12689" ht="12" x14ac:dyDescent="0.2"/>
    <row r="12690" ht="12" x14ac:dyDescent="0.2"/>
    <row r="12691" ht="12" x14ac:dyDescent="0.2"/>
    <row r="12692" ht="12" x14ac:dyDescent="0.2"/>
    <row r="12693" ht="12" x14ac:dyDescent="0.2"/>
    <row r="12694" ht="12" x14ac:dyDescent="0.2"/>
    <row r="12695" ht="12" x14ac:dyDescent="0.2"/>
    <row r="12696" ht="12" x14ac:dyDescent="0.2"/>
    <row r="12697" ht="12" x14ac:dyDescent="0.2"/>
    <row r="12698" ht="12" x14ac:dyDescent="0.2"/>
    <row r="12699" ht="12" x14ac:dyDescent="0.2"/>
    <row r="12700" ht="12" x14ac:dyDescent="0.2"/>
    <row r="12701" ht="12" x14ac:dyDescent="0.2"/>
    <row r="12702" ht="12" x14ac:dyDescent="0.2"/>
    <row r="12703" ht="12" x14ac:dyDescent="0.2"/>
    <row r="12704" ht="12" x14ac:dyDescent="0.2"/>
    <row r="12705" ht="12" x14ac:dyDescent="0.2"/>
    <row r="12706" ht="12" x14ac:dyDescent="0.2"/>
    <row r="12707" ht="12" x14ac:dyDescent="0.2"/>
    <row r="12708" ht="12" x14ac:dyDescent="0.2"/>
    <row r="12709" ht="12" x14ac:dyDescent="0.2"/>
    <row r="12710" ht="12" x14ac:dyDescent="0.2"/>
    <row r="12711" ht="12" x14ac:dyDescent="0.2"/>
    <row r="12712" ht="12" x14ac:dyDescent="0.2"/>
    <row r="12713" ht="12" x14ac:dyDescent="0.2"/>
    <row r="12714" ht="12" x14ac:dyDescent="0.2"/>
    <row r="12715" ht="12" x14ac:dyDescent="0.2"/>
    <row r="12716" ht="12" x14ac:dyDescent="0.2"/>
    <row r="12717" ht="12" x14ac:dyDescent="0.2"/>
    <row r="12718" ht="12" x14ac:dyDescent="0.2"/>
    <row r="12719" ht="12" x14ac:dyDescent="0.2"/>
    <row r="12720" ht="12" x14ac:dyDescent="0.2"/>
    <row r="12721" ht="12" x14ac:dyDescent="0.2"/>
    <row r="12722" ht="12" x14ac:dyDescent="0.2"/>
    <row r="12723" ht="12" x14ac:dyDescent="0.2"/>
    <row r="12724" ht="12" x14ac:dyDescent="0.2"/>
    <row r="12725" ht="12" x14ac:dyDescent="0.2"/>
    <row r="12726" ht="12" x14ac:dyDescent="0.2"/>
    <row r="12727" ht="12" x14ac:dyDescent="0.2"/>
    <row r="12728" ht="12" x14ac:dyDescent="0.2"/>
    <row r="12729" ht="12" x14ac:dyDescent="0.2"/>
    <row r="12730" ht="12" x14ac:dyDescent="0.2"/>
    <row r="12731" ht="12" x14ac:dyDescent="0.2"/>
    <row r="12732" ht="12" x14ac:dyDescent="0.2"/>
    <row r="12733" ht="12" x14ac:dyDescent="0.2"/>
    <row r="12734" ht="12" x14ac:dyDescent="0.2"/>
    <row r="12735" ht="12" x14ac:dyDescent="0.2"/>
    <row r="12736" ht="12" x14ac:dyDescent="0.2"/>
    <row r="12737" ht="12" x14ac:dyDescent="0.2"/>
    <row r="12738" ht="12" x14ac:dyDescent="0.2"/>
    <row r="12739" ht="12" x14ac:dyDescent="0.2"/>
    <row r="12740" ht="12" x14ac:dyDescent="0.2"/>
    <row r="12741" ht="12" x14ac:dyDescent="0.2"/>
    <row r="12742" ht="12" x14ac:dyDescent="0.2"/>
    <row r="12743" ht="12" x14ac:dyDescent="0.2"/>
    <row r="12744" ht="12" x14ac:dyDescent="0.2"/>
    <row r="12745" ht="12" x14ac:dyDescent="0.2"/>
    <row r="12746" ht="12" x14ac:dyDescent="0.2"/>
    <row r="12747" ht="12" x14ac:dyDescent="0.2"/>
    <row r="12748" ht="12" x14ac:dyDescent="0.2"/>
    <row r="12749" ht="12" x14ac:dyDescent="0.2"/>
    <row r="12750" ht="12" x14ac:dyDescent="0.2"/>
    <row r="12751" ht="12" x14ac:dyDescent="0.2"/>
    <row r="12752" ht="12" x14ac:dyDescent="0.2"/>
    <row r="12753" ht="12" x14ac:dyDescent="0.2"/>
    <row r="12754" ht="12" x14ac:dyDescent="0.2"/>
    <row r="12755" ht="12" x14ac:dyDescent="0.2"/>
    <row r="12756" ht="12" x14ac:dyDescent="0.2"/>
    <row r="12757" ht="12" x14ac:dyDescent="0.2"/>
    <row r="12758" ht="12" x14ac:dyDescent="0.2"/>
    <row r="12759" ht="12" x14ac:dyDescent="0.2"/>
    <row r="12760" ht="12" x14ac:dyDescent="0.2"/>
    <row r="12761" ht="12" x14ac:dyDescent="0.2"/>
    <row r="12762" ht="12" x14ac:dyDescent="0.2"/>
    <row r="12763" ht="12" x14ac:dyDescent="0.2"/>
    <row r="12764" ht="12" x14ac:dyDescent="0.2"/>
    <row r="12765" ht="12" x14ac:dyDescent="0.2"/>
    <row r="12766" ht="12" x14ac:dyDescent="0.2"/>
    <row r="12767" ht="12" x14ac:dyDescent="0.2"/>
    <row r="12768" ht="12" x14ac:dyDescent="0.2"/>
    <row r="12769" ht="12" x14ac:dyDescent="0.2"/>
    <row r="12770" ht="12" x14ac:dyDescent="0.2"/>
    <row r="12771" ht="12" x14ac:dyDescent="0.2"/>
    <row r="12772" ht="12" x14ac:dyDescent="0.2"/>
    <row r="12773" ht="12" x14ac:dyDescent="0.2"/>
    <row r="12774" ht="12" x14ac:dyDescent="0.2"/>
    <row r="12775" ht="12" x14ac:dyDescent="0.2"/>
    <row r="12776" ht="12" x14ac:dyDescent="0.2"/>
    <row r="12777" ht="12" x14ac:dyDescent="0.2"/>
    <row r="12778" ht="12" x14ac:dyDescent="0.2"/>
    <row r="12779" ht="12" x14ac:dyDescent="0.2"/>
    <row r="12780" ht="12" x14ac:dyDescent="0.2"/>
    <row r="12781" ht="12" x14ac:dyDescent="0.2"/>
    <row r="12782" ht="12" x14ac:dyDescent="0.2"/>
    <row r="12783" ht="12" x14ac:dyDescent="0.2"/>
    <row r="12784" ht="12" x14ac:dyDescent="0.2"/>
    <row r="12785" ht="12" x14ac:dyDescent="0.2"/>
    <row r="12786" ht="12" x14ac:dyDescent="0.2"/>
    <row r="12787" ht="12" x14ac:dyDescent="0.2"/>
    <row r="12788" ht="12" x14ac:dyDescent="0.2"/>
    <row r="12789" ht="12" x14ac:dyDescent="0.2"/>
    <row r="12790" ht="12" x14ac:dyDescent="0.2"/>
    <row r="12791" ht="12" x14ac:dyDescent="0.2"/>
    <row r="12792" ht="12" x14ac:dyDescent="0.2"/>
    <row r="12793" ht="12" x14ac:dyDescent="0.2"/>
    <row r="12794" ht="12" x14ac:dyDescent="0.2"/>
    <row r="12795" ht="12" x14ac:dyDescent="0.2"/>
    <row r="12796" ht="12" x14ac:dyDescent="0.2"/>
    <row r="12797" ht="12" x14ac:dyDescent="0.2"/>
    <row r="12798" ht="12" x14ac:dyDescent="0.2"/>
    <row r="12799" ht="12" x14ac:dyDescent="0.2"/>
    <row r="12800" ht="12" x14ac:dyDescent="0.2"/>
    <row r="12801" ht="12" x14ac:dyDescent="0.2"/>
    <row r="12802" ht="12" x14ac:dyDescent="0.2"/>
    <row r="12803" ht="12" x14ac:dyDescent="0.2"/>
    <row r="12804" ht="12" x14ac:dyDescent="0.2"/>
    <row r="12805" ht="12" x14ac:dyDescent="0.2"/>
    <row r="12806" ht="12" x14ac:dyDescent="0.2"/>
    <row r="12807" ht="12" x14ac:dyDescent="0.2"/>
    <row r="12808" ht="12" x14ac:dyDescent="0.2"/>
    <row r="12809" ht="12" x14ac:dyDescent="0.2"/>
    <row r="12810" ht="12" x14ac:dyDescent="0.2"/>
    <row r="12811" ht="12" x14ac:dyDescent="0.2"/>
    <row r="12812" ht="12" x14ac:dyDescent="0.2"/>
    <row r="12813" ht="12" x14ac:dyDescent="0.2"/>
    <row r="12814" ht="12" x14ac:dyDescent="0.2"/>
    <row r="12815" ht="12" x14ac:dyDescent="0.2"/>
    <row r="12816" ht="12" x14ac:dyDescent="0.2"/>
    <row r="12817" ht="12" x14ac:dyDescent="0.2"/>
    <row r="12818" ht="12" x14ac:dyDescent="0.2"/>
    <row r="12819" ht="12" x14ac:dyDescent="0.2"/>
    <row r="12820" ht="12" x14ac:dyDescent="0.2"/>
    <row r="12821" ht="12" x14ac:dyDescent="0.2"/>
    <row r="12822" ht="12" x14ac:dyDescent="0.2"/>
    <row r="12823" ht="12" x14ac:dyDescent="0.2"/>
    <row r="12824" ht="12" x14ac:dyDescent="0.2"/>
    <row r="12825" ht="12" x14ac:dyDescent="0.2"/>
    <row r="12826" ht="12" x14ac:dyDescent="0.2"/>
    <row r="12827" ht="12" x14ac:dyDescent="0.2"/>
    <row r="12828" ht="12" x14ac:dyDescent="0.2"/>
    <row r="12829" ht="12" x14ac:dyDescent="0.2"/>
    <row r="12830" ht="12" x14ac:dyDescent="0.2"/>
    <row r="12831" ht="12" x14ac:dyDescent="0.2"/>
    <row r="12832" ht="12" x14ac:dyDescent="0.2"/>
    <row r="12833" ht="12" x14ac:dyDescent="0.2"/>
    <row r="12834" ht="12" x14ac:dyDescent="0.2"/>
    <row r="12835" ht="12" x14ac:dyDescent="0.2"/>
    <row r="12836" ht="12" x14ac:dyDescent="0.2"/>
    <row r="12837" ht="12" x14ac:dyDescent="0.2"/>
    <row r="12838" ht="12" x14ac:dyDescent="0.2"/>
    <row r="12839" ht="12" x14ac:dyDescent="0.2"/>
    <row r="12840" ht="12" x14ac:dyDescent="0.2"/>
    <row r="12841" ht="12" x14ac:dyDescent="0.2"/>
    <row r="12842" ht="12" x14ac:dyDescent="0.2"/>
    <row r="12843" ht="12" x14ac:dyDescent="0.2"/>
    <row r="12844" ht="12" x14ac:dyDescent="0.2"/>
    <row r="12845" ht="12" x14ac:dyDescent="0.2"/>
    <row r="12846" ht="12" x14ac:dyDescent="0.2"/>
    <row r="12847" ht="12" x14ac:dyDescent="0.2"/>
    <row r="12848" ht="12" x14ac:dyDescent="0.2"/>
    <row r="12849" ht="12" x14ac:dyDescent="0.2"/>
    <row r="12850" ht="12" x14ac:dyDescent="0.2"/>
    <row r="12851" ht="12" x14ac:dyDescent="0.2"/>
    <row r="12852" ht="12" x14ac:dyDescent="0.2"/>
    <row r="12853" ht="12" x14ac:dyDescent="0.2"/>
    <row r="12854" ht="12" x14ac:dyDescent="0.2"/>
    <row r="12855" ht="12" x14ac:dyDescent="0.2"/>
    <row r="12856" ht="12" x14ac:dyDescent="0.2"/>
    <row r="12857" ht="12" x14ac:dyDescent="0.2"/>
    <row r="12858" ht="12" x14ac:dyDescent="0.2"/>
    <row r="12859" ht="12" x14ac:dyDescent="0.2"/>
    <row r="12860" ht="12" x14ac:dyDescent="0.2"/>
    <row r="12861" ht="12" x14ac:dyDescent="0.2"/>
    <row r="12862" ht="12" x14ac:dyDescent="0.2"/>
    <row r="12863" ht="12" x14ac:dyDescent="0.2"/>
    <row r="12864" ht="12" x14ac:dyDescent="0.2"/>
    <row r="12865" ht="12" x14ac:dyDescent="0.2"/>
    <row r="12866" ht="12" x14ac:dyDescent="0.2"/>
    <row r="12867" ht="12" x14ac:dyDescent="0.2"/>
    <row r="12868" ht="12" x14ac:dyDescent="0.2"/>
    <row r="12869" ht="12" x14ac:dyDescent="0.2"/>
    <row r="12870" ht="12" x14ac:dyDescent="0.2"/>
    <row r="12871" ht="12" x14ac:dyDescent="0.2"/>
    <row r="12872" ht="12" x14ac:dyDescent="0.2"/>
    <row r="12873" ht="12" x14ac:dyDescent="0.2"/>
    <row r="12874" ht="12" x14ac:dyDescent="0.2"/>
    <row r="12875" ht="12" x14ac:dyDescent="0.2"/>
    <row r="12876" ht="12" x14ac:dyDescent="0.2"/>
    <row r="12877" ht="12" x14ac:dyDescent="0.2"/>
    <row r="12878" ht="12" x14ac:dyDescent="0.2"/>
    <row r="12879" ht="12" x14ac:dyDescent="0.2"/>
    <row r="12880" ht="12" x14ac:dyDescent="0.2"/>
    <row r="12881" ht="12" x14ac:dyDescent="0.2"/>
    <row r="12882" ht="12" x14ac:dyDescent="0.2"/>
    <row r="12883" ht="12" x14ac:dyDescent="0.2"/>
    <row r="12884" ht="12" x14ac:dyDescent="0.2"/>
    <row r="12885" ht="12" x14ac:dyDescent="0.2"/>
    <row r="12886" ht="12" x14ac:dyDescent="0.2"/>
    <row r="12887" ht="12" x14ac:dyDescent="0.2"/>
    <row r="12888" ht="12" x14ac:dyDescent="0.2"/>
    <row r="12889" ht="12" x14ac:dyDescent="0.2"/>
    <row r="12890" ht="12" x14ac:dyDescent="0.2"/>
    <row r="12891" ht="12" x14ac:dyDescent="0.2"/>
    <row r="12892" ht="12" x14ac:dyDescent="0.2"/>
    <row r="12893" ht="12" x14ac:dyDescent="0.2"/>
    <row r="12894" ht="12" x14ac:dyDescent="0.2"/>
    <row r="12895" ht="12" x14ac:dyDescent="0.2"/>
    <row r="12896" ht="12" x14ac:dyDescent="0.2"/>
    <row r="12897" ht="12" x14ac:dyDescent="0.2"/>
    <row r="12898" ht="12" x14ac:dyDescent="0.2"/>
    <row r="12899" ht="12" x14ac:dyDescent="0.2"/>
    <row r="12900" ht="12" x14ac:dyDescent="0.2"/>
    <row r="12901" ht="12" x14ac:dyDescent="0.2"/>
    <row r="12902" ht="12" x14ac:dyDescent="0.2"/>
    <row r="12903" ht="12" x14ac:dyDescent="0.2"/>
    <row r="12904" ht="12" x14ac:dyDescent="0.2"/>
    <row r="12905" ht="12" x14ac:dyDescent="0.2"/>
    <row r="12906" ht="12" x14ac:dyDescent="0.2"/>
    <row r="12907" ht="12" x14ac:dyDescent="0.2"/>
    <row r="12908" ht="12" x14ac:dyDescent="0.2"/>
    <row r="12909" ht="12" x14ac:dyDescent="0.2"/>
    <row r="12910" ht="12" x14ac:dyDescent="0.2"/>
    <row r="12911" ht="12" x14ac:dyDescent="0.2"/>
    <row r="12912" ht="12" x14ac:dyDescent="0.2"/>
    <row r="12913" ht="12" x14ac:dyDescent="0.2"/>
    <row r="12914" ht="12" x14ac:dyDescent="0.2"/>
    <row r="12915" ht="12" x14ac:dyDescent="0.2"/>
    <row r="12916" ht="12" x14ac:dyDescent="0.2"/>
    <row r="12917" ht="12" x14ac:dyDescent="0.2"/>
    <row r="12918" ht="12" x14ac:dyDescent="0.2"/>
    <row r="12919" ht="12" x14ac:dyDescent="0.2"/>
    <row r="12920" ht="12" x14ac:dyDescent="0.2"/>
    <row r="12921" ht="12" x14ac:dyDescent="0.2"/>
    <row r="12922" ht="12" x14ac:dyDescent="0.2"/>
    <row r="12923" ht="12" x14ac:dyDescent="0.2"/>
    <row r="12924" ht="12" x14ac:dyDescent="0.2"/>
    <row r="12925" ht="12" x14ac:dyDescent="0.2"/>
    <row r="12926" ht="12" x14ac:dyDescent="0.2"/>
    <row r="12927" ht="12" x14ac:dyDescent="0.2"/>
    <row r="12928" ht="12" x14ac:dyDescent="0.2"/>
    <row r="12929" ht="12" x14ac:dyDescent="0.2"/>
    <row r="12930" ht="12" x14ac:dyDescent="0.2"/>
    <row r="12931" ht="12" x14ac:dyDescent="0.2"/>
    <row r="12932" ht="12" x14ac:dyDescent="0.2"/>
    <row r="12933" ht="12" x14ac:dyDescent="0.2"/>
    <row r="12934" ht="12" x14ac:dyDescent="0.2"/>
    <row r="12935" ht="12" x14ac:dyDescent="0.2"/>
    <row r="12936" ht="12" x14ac:dyDescent="0.2"/>
    <row r="12937" ht="12" x14ac:dyDescent="0.2"/>
    <row r="12938" ht="12" x14ac:dyDescent="0.2"/>
    <row r="12939" ht="12" x14ac:dyDescent="0.2"/>
    <row r="12940" ht="12" x14ac:dyDescent="0.2"/>
    <row r="12941" ht="12" x14ac:dyDescent="0.2"/>
    <row r="12942" ht="12" x14ac:dyDescent="0.2"/>
    <row r="12943" ht="12" x14ac:dyDescent="0.2"/>
    <row r="12944" ht="12" x14ac:dyDescent="0.2"/>
    <row r="12945" ht="12" x14ac:dyDescent="0.2"/>
    <row r="12946" ht="12" x14ac:dyDescent="0.2"/>
    <row r="12947" ht="12" x14ac:dyDescent="0.2"/>
    <row r="12948" ht="12" x14ac:dyDescent="0.2"/>
    <row r="12949" ht="12" x14ac:dyDescent="0.2"/>
    <row r="12950" ht="12" x14ac:dyDescent="0.2"/>
    <row r="12951" ht="12" x14ac:dyDescent="0.2"/>
    <row r="12952" ht="12" x14ac:dyDescent="0.2"/>
    <row r="12953" ht="12" x14ac:dyDescent="0.2"/>
    <row r="12954" ht="12" x14ac:dyDescent="0.2"/>
    <row r="12955" ht="12" x14ac:dyDescent="0.2"/>
    <row r="12956" ht="12" x14ac:dyDescent="0.2"/>
    <row r="12957" ht="12" x14ac:dyDescent="0.2"/>
    <row r="12958" ht="12" x14ac:dyDescent="0.2"/>
    <row r="12959" ht="12" x14ac:dyDescent="0.2"/>
    <row r="12960" ht="12" x14ac:dyDescent="0.2"/>
    <row r="12961" ht="12" x14ac:dyDescent="0.2"/>
    <row r="12962" ht="12" x14ac:dyDescent="0.2"/>
    <row r="12963" ht="12" x14ac:dyDescent="0.2"/>
    <row r="12964" ht="12" x14ac:dyDescent="0.2"/>
    <row r="12965" ht="12" x14ac:dyDescent="0.2"/>
    <row r="12966" ht="12" x14ac:dyDescent="0.2"/>
    <row r="12967" ht="12" x14ac:dyDescent="0.2"/>
    <row r="12968" ht="12" x14ac:dyDescent="0.2"/>
    <row r="12969" ht="12" x14ac:dyDescent="0.2"/>
    <row r="12970" ht="12" x14ac:dyDescent="0.2"/>
    <row r="12971" ht="12" x14ac:dyDescent="0.2"/>
    <row r="12972" ht="12" x14ac:dyDescent="0.2"/>
    <row r="12973" ht="12" x14ac:dyDescent="0.2"/>
    <row r="12974" ht="12" x14ac:dyDescent="0.2"/>
    <row r="12975" ht="12" x14ac:dyDescent="0.2"/>
    <row r="12976" ht="12" x14ac:dyDescent="0.2"/>
    <row r="12977" ht="12" x14ac:dyDescent="0.2"/>
    <row r="12978" ht="12" x14ac:dyDescent="0.2"/>
    <row r="12979" ht="12" x14ac:dyDescent="0.2"/>
    <row r="12980" ht="12" x14ac:dyDescent="0.2"/>
    <row r="12981" ht="12" x14ac:dyDescent="0.2"/>
    <row r="12982" ht="12" x14ac:dyDescent="0.2"/>
    <row r="12983" ht="12" x14ac:dyDescent="0.2"/>
    <row r="12984" ht="12" x14ac:dyDescent="0.2"/>
    <row r="12985" ht="12" x14ac:dyDescent="0.2"/>
    <row r="12986" ht="12" x14ac:dyDescent="0.2"/>
    <row r="12987" ht="12" x14ac:dyDescent="0.2"/>
    <row r="12988" ht="12" x14ac:dyDescent="0.2"/>
    <row r="12989" ht="12" x14ac:dyDescent="0.2"/>
    <row r="12990" ht="12" x14ac:dyDescent="0.2"/>
    <row r="12991" ht="12" x14ac:dyDescent="0.2"/>
    <row r="12992" ht="12" x14ac:dyDescent="0.2"/>
    <row r="12993" ht="12" x14ac:dyDescent="0.2"/>
    <row r="12994" ht="12" x14ac:dyDescent="0.2"/>
    <row r="12995" ht="12" x14ac:dyDescent="0.2"/>
    <row r="12996" ht="12" x14ac:dyDescent="0.2"/>
    <row r="12997" ht="12" x14ac:dyDescent="0.2"/>
    <row r="12998" ht="12" x14ac:dyDescent="0.2"/>
    <row r="12999" ht="12" x14ac:dyDescent="0.2"/>
    <row r="13000" ht="12" x14ac:dyDescent="0.2"/>
    <row r="13001" ht="12" x14ac:dyDescent="0.2"/>
    <row r="13002" ht="12" x14ac:dyDescent="0.2"/>
    <row r="13003" ht="12" x14ac:dyDescent="0.2"/>
    <row r="13004" ht="12" x14ac:dyDescent="0.2"/>
    <row r="13005" ht="12" x14ac:dyDescent="0.2"/>
    <row r="13006" ht="12" x14ac:dyDescent="0.2"/>
    <row r="13007" ht="12" x14ac:dyDescent="0.2"/>
    <row r="13008" ht="12" x14ac:dyDescent="0.2"/>
    <row r="13009" ht="12" x14ac:dyDescent="0.2"/>
    <row r="13010" ht="12" x14ac:dyDescent="0.2"/>
    <row r="13011" ht="12" x14ac:dyDescent="0.2"/>
    <row r="13012" ht="12" x14ac:dyDescent="0.2"/>
    <row r="13013" ht="12" x14ac:dyDescent="0.2"/>
    <row r="13014" ht="12" x14ac:dyDescent="0.2"/>
    <row r="13015" ht="12" x14ac:dyDescent="0.2"/>
    <row r="13016" ht="12" x14ac:dyDescent="0.2"/>
    <row r="13017" ht="12" x14ac:dyDescent="0.2"/>
    <row r="13018" ht="12" x14ac:dyDescent="0.2"/>
    <row r="13019" ht="12" x14ac:dyDescent="0.2"/>
    <row r="13020" ht="12" x14ac:dyDescent="0.2"/>
    <row r="13021" ht="12" x14ac:dyDescent="0.2"/>
    <row r="13022" ht="12" x14ac:dyDescent="0.2"/>
    <row r="13023" ht="12" x14ac:dyDescent="0.2"/>
    <row r="13024" ht="12" x14ac:dyDescent="0.2"/>
    <row r="13025" ht="12" x14ac:dyDescent="0.2"/>
    <row r="13026" ht="12" x14ac:dyDescent="0.2"/>
    <row r="13027" ht="12" x14ac:dyDescent="0.2"/>
    <row r="13028" ht="12" x14ac:dyDescent="0.2"/>
    <row r="13029" ht="12" x14ac:dyDescent="0.2"/>
    <row r="13030" ht="12" x14ac:dyDescent="0.2"/>
    <row r="13031" ht="12" x14ac:dyDescent="0.2"/>
    <row r="13032" ht="12" x14ac:dyDescent="0.2"/>
    <row r="13033" ht="12" x14ac:dyDescent="0.2"/>
    <row r="13034" ht="12" x14ac:dyDescent="0.2"/>
    <row r="13035" ht="12" x14ac:dyDescent="0.2"/>
    <row r="13036" ht="12" x14ac:dyDescent="0.2"/>
    <row r="13037" ht="12" x14ac:dyDescent="0.2"/>
    <row r="13038" ht="12" x14ac:dyDescent="0.2"/>
    <row r="13039" ht="12" x14ac:dyDescent="0.2"/>
    <row r="13040" ht="12" x14ac:dyDescent="0.2"/>
    <row r="13041" ht="12" x14ac:dyDescent="0.2"/>
    <row r="13042" ht="12" x14ac:dyDescent="0.2"/>
    <row r="13043" ht="12" x14ac:dyDescent="0.2"/>
    <row r="13044" ht="12" x14ac:dyDescent="0.2"/>
    <row r="13045" ht="12" x14ac:dyDescent="0.2"/>
    <row r="13046" ht="12" x14ac:dyDescent="0.2"/>
    <row r="13047" ht="12" x14ac:dyDescent="0.2"/>
    <row r="13048" ht="12" x14ac:dyDescent="0.2"/>
    <row r="13049" ht="12" x14ac:dyDescent="0.2"/>
    <row r="13050" ht="12" x14ac:dyDescent="0.2"/>
    <row r="13051" ht="12" x14ac:dyDescent="0.2"/>
    <row r="13052" ht="12" x14ac:dyDescent="0.2"/>
    <row r="13053" ht="12" x14ac:dyDescent="0.2"/>
    <row r="13054" ht="12" x14ac:dyDescent="0.2"/>
    <row r="13055" ht="12" x14ac:dyDescent="0.2"/>
    <row r="13056" ht="12" x14ac:dyDescent="0.2"/>
    <row r="13057" ht="12" x14ac:dyDescent="0.2"/>
    <row r="13058" ht="12" x14ac:dyDescent="0.2"/>
    <row r="13059" ht="12" x14ac:dyDescent="0.2"/>
    <row r="13060" ht="12" x14ac:dyDescent="0.2"/>
    <row r="13061" ht="12" x14ac:dyDescent="0.2"/>
    <row r="13062" ht="12" x14ac:dyDescent="0.2"/>
    <row r="13063" ht="12" x14ac:dyDescent="0.2"/>
    <row r="13064" ht="12" x14ac:dyDescent="0.2"/>
    <row r="13065" ht="12" x14ac:dyDescent="0.2"/>
    <row r="13066" ht="12" x14ac:dyDescent="0.2"/>
    <row r="13067" ht="12" x14ac:dyDescent="0.2"/>
    <row r="13068" ht="12" x14ac:dyDescent="0.2"/>
    <row r="13069" ht="12" x14ac:dyDescent="0.2"/>
    <row r="13070" ht="12" x14ac:dyDescent="0.2"/>
    <row r="13071" ht="12" x14ac:dyDescent="0.2"/>
    <row r="13072" ht="12" x14ac:dyDescent="0.2"/>
    <row r="13073" ht="12" x14ac:dyDescent="0.2"/>
    <row r="13074" ht="12" x14ac:dyDescent="0.2"/>
    <row r="13075" ht="12" x14ac:dyDescent="0.2"/>
    <row r="13076" ht="12" x14ac:dyDescent="0.2"/>
    <row r="13077" ht="12" x14ac:dyDescent="0.2"/>
    <row r="13078" ht="12" x14ac:dyDescent="0.2"/>
    <row r="13079" ht="12" x14ac:dyDescent="0.2"/>
    <row r="13080" ht="12" x14ac:dyDescent="0.2"/>
    <row r="13081" ht="12" x14ac:dyDescent="0.2"/>
    <row r="13082" ht="12" x14ac:dyDescent="0.2"/>
    <row r="13083" ht="12" x14ac:dyDescent="0.2"/>
    <row r="13084" ht="12" x14ac:dyDescent="0.2"/>
    <row r="13085" ht="12" x14ac:dyDescent="0.2"/>
    <row r="13086" ht="12" x14ac:dyDescent="0.2"/>
    <row r="13087" ht="12" x14ac:dyDescent="0.2"/>
    <row r="13088" ht="12" x14ac:dyDescent="0.2"/>
    <row r="13089" ht="12" x14ac:dyDescent="0.2"/>
    <row r="13090" ht="12" x14ac:dyDescent="0.2"/>
    <row r="13091" ht="12" x14ac:dyDescent="0.2"/>
    <row r="13092" ht="12" x14ac:dyDescent="0.2"/>
    <row r="13093" ht="12" x14ac:dyDescent="0.2"/>
    <row r="13094" ht="12" x14ac:dyDescent="0.2"/>
    <row r="13095" ht="12" x14ac:dyDescent="0.2"/>
    <row r="13096" ht="12" x14ac:dyDescent="0.2"/>
    <row r="13097" ht="12" x14ac:dyDescent="0.2"/>
    <row r="13098" ht="12" x14ac:dyDescent="0.2"/>
    <row r="13099" ht="12" x14ac:dyDescent="0.2"/>
    <row r="13100" ht="12" x14ac:dyDescent="0.2"/>
    <row r="13101" ht="12" x14ac:dyDescent="0.2"/>
    <row r="13102" ht="12" x14ac:dyDescent="0.2"/>
    <row r="13103" ht="12" x14ac:dyDescent="0.2"/>
    <row r="13104" ht="12" x14ac:dyDescent="0.2"/>
    <row r="13105" ht="12" x14ac:dyDescent="0.2"/>
    <row r="13106" ht="12" x14ac:dyDescent="0.2"/>
    <row r="13107" ht="12" x14ac:dyDescent="0.2"/>
    <row r="13108" ht="12" x14ac:dyDescent="0.2"/>
    <row r="13109" ht="12" x14ac:dyDescent="0.2"/>
    <row r="13110" ht="12" x14ac:dyDescent="0.2"/>
    <row r="13111" ht="12" x14ac:dyDescent="0.2"/>
    <row r="13112" ht="12" x14ac:dyDescent="0.2"/>
    <row r="13113" ht="12" x14ac:dyDescent="0.2"/>
    <row r="13114" ht="12" x14ac:dyDescent="0.2"/>
    <row r="13115" ht="12" x14ac:dyDescent="0.2"/>
    <row r="13116" ht="12" x14ac:dyDescent="0.2"/>
    <row r="13117" ht="12" x14ac:dyDescent="0.2"/>
    <row r="13118" ht="12" x14ac:dyDescent="0.2"/>
    <row r="13119" ht="12" x14ac:dyDescent="0.2"/>
    <row r="13120" ht="12" x14ac:dyDescent="0.2"/>
    <row r="13121" ht="12" x14ac:dyDescent="0.2"/>
    <row r="13122" ht="12" x14ac:dyDescent="0.2"/>
    <row r="13123" ht="12" x14ac:dyDescent="0.2"/>
    <row r="13124" ht="12" x14ac:dyDescent="0.2"/>
    <row r="13125" ht="12" x14ac:dyDescent="0.2"/>
    <row r="13126" ht="12" x14ac:dyDescent="0.2"/>
    <row r="13127" ht="12" x14ac:dyDescent="0.2"/>
    <row r="13128" ht="12" x14ac:dyDescent="0.2"/>
    <row r="13129" ht="12" x14ac:dyDescent="0.2"/>
    <row r="13130" ht="12" x14ac:dyDescent="0.2"/>
    <row r="13131" ht="12" x14ac:dyDescent="0.2"/>
    <row r="13132" ht="12" x14ac:dyDescent="0.2"/>
    <row r="13133" ht="12" x14ac:dyDescent="0.2"/>
    <row r="13134" ht="12" x14ac:dyDescent="0.2"/>
    <row r="13135" ht="12" x14ac:dyDescent="0.2"/>
    <row r="13136" ht="12" x14ac:dyDescent="0.2"/>
    <row r="13137" ht="12" x14ac:dyDescent="0.2"/>
    <row r="13138" ht="12" x14ac:dyDescent="0.2"/>
    <row r="13139" ht="12" x14ac:dyDescent="0.2"/>
    <row r="13140" ht="12" x14ac:dyDescent="0.2"/>
    <row r="13141" ht="12" x14ac:dyDescent="0.2"/>
    <row r="13142" ht="12" x14ac:dyDescent="0.2"/>
    <row r="13143" ht="12" x14ac:dyDescent="0.2"/>
    <row r="13144" ht="12" x14ac:dyDescent="0.2"/>
    <row r="13145" ht="12" x14ac:dyDescent="0.2"/>
    <row r="13146" ht="12" x14ac:dyDescent="0.2"/>
    <row r="13147" ht="12" x14ac:dyDescent="0.2"/>
    <row r="13148" ht="12" x14ac:dyDescent="0.2"/>
    <row r="13149" ht="12" x14ac:dyDescent="0.2"/>
    <row r="13150" ht="12" x14ac:dyDescent="0.2"/>
    <row r="13151" ht="12" x14ac:dyDescent="0.2"/>
    <row r="13152" ht="12" x14ac:dyDescent="0.2"/>
    <row r="13153" ht="12" x14ac:dyDescent="0.2"/>
    <row r="13154" ht="12" x14ac:dyDescent="0.2"/>
    <row r="13155" ht="12" x14ac:dyDescent="0.2"/>
    <row r="13156" ht="12" x14ac:dyDescent="0.2"/>
    <row r="13157" ht="12" x14ac:dyDescent="0.2"/>
    <row r="13158" ht="12" x14ac:dyDescent="0.2"/>
    <row r="13159" ht="12" x14ac:dyDescent="0.2"/>
    <row r="13160" ht="12" x14ac:dyDescent="0.2"/>
    <row r="13161" ht="12" x14ac:dyDescent="0.2"/>
    <row r="13162" ht="12" x14ac:dyDescent="0.2"/>
    <row r="13163" ht="12" x14ac:dyDescent="0.2"/>
    <row r="13164" ht="12" x14ac:dyDescent="0.2"/>
    <row r="13165" ht="12" x14ac:dyDescent="0.2"/>
    <row r="13166" ht="12" x14ac:dyDescent="0.2"/>
    <row r="13167" ht="12" x14ac:dyDescent="0.2"/>
    <row r="13168" ht="12" x14ac:dyDescent="0.2"/>
    <row r="13169" ht="12" x14ac:dyDescent="0.2"/>
    <row r="13170" ht="12" x14ac:dyDescent="0.2"/>
    <row r="13171" ht="12" x14ac:dyDescent="0.2"/>
    <row r="13172" ht="12" x14ac:dyDescent="0.2"/>
    <row r="13173" ht="12" x14ac:dyDescent="0.2"/>
    <row r="13174" ht="12" x14ac:dyDescent="0.2"/>
    <row r="13175" ht="12" x14ac:dyDescent="0.2"/>
    <row r="13176" ht="12" x14ac:dyDescent="0.2"/>
    <row r="13177" ht="12" x14ac:dyDescent="0.2"/>
    <row r="13178" ht="12" x14ac:dyDescent="0.2"/>
    <row r="13179" ht="12" x14ac:dyDescent="0.2"/>
    <row r="13180" ht="12" x14ac:dyDescent="0.2"/>
    <row r="13181" ht="12" x14ac:dyDescent="0.2"/>
    <row r="13182" ht="12" x14ac:dyDescent="0.2"/>
    <row r="13183" ht="12" x14ac:dyDescent="0.2"/>
    <row r="13184" ht="12" x14ac:dyDescent="0.2"/>
    <row r="13185" ht="12" x14ac:dyDescent="0.2"/>
    <row r="13186" ht="12" x14ac:dyDescent="0.2"/>
    <row r="13187" ht="12" x14ac:dyDescent="0.2"/>
    <row r="13188" ht="12" x14ac:dyDescent="0.2"/>
    <row r="13189" ht="12" x14ac:dyDescent="0.2"/>
    <row r="13190" ht="12" x14ac:dyDescent="0.2"/>
    <row r="13191" ht="12" x14ac:dyDescent="0.2"/>
    <row r="13192" ht="12" x14ac:dyDescent="0.2"/>
    <row r="13193" ht="12" x14ac:dyDescent="0.2"/>
    <row r="13194" ht="12" x14ac:dyDescent="0.2"/>
    <row r="13195" ht="12" x14ac:dyDescent="0.2"/>
    <row r="13196" ht="12" x14ac:dyDescent="0.2"/>
    <row r="13197" ht="12" x14ac:dyDescent="0.2"/>
    <row r="13198" ht="12" x14ac:dyDescent="0.2"/>
    <row r="13199" ht="12" x14ac:dyDescent="0.2"/>
    <row r="13200" ht="12" x14ac:dyDescent="0.2"/>
    <row r="13201" ht="12" x14ac:dyDescent="0.2"/>
    <row r="13202" ht="12" x14ac:dyDescent="0.2"/>
    <row r="13203" ht="12" x14ac:dyDescent="0.2"/>
    <row r="13204" ht="12" x14ac:dyDescent="0.2"/>
    <row r="13205" ht="12" x14ac:dyDescent="0.2"/>
    <row r="13206" ht="12" x14ac:dyDescent="0.2"/>
    <row r="13207" ht="12" x14ac:dyDescent="0.2"/>
    <row r="13208" ht="12" x14ac:dyDescent="0.2"/>
    <row r="13209" ht="12" x14ac:dyDescent="0.2"/>
    <row r="13210" ht="12" x14ac:dyDescent="0.2"/>
    <row r="13211" ht="12" x14ac:dyDescent="0.2"/>
    <row r="13212" ht="12" x14ac:dyDescent="0.2"/>
    <row r="13213" ht="12" x14ac:dyDescent="0.2"/>
    <row r="13214" ht="12" x14ac:dyDescent="0.2"/>
    <row r="13215" ht="12" x14ac:dyDescent="0.2"/>
    <row r="13216" ht="12" x14ac:dyDescent="0.2"/>
    <row r="13217" ht="12" x14ac:dyDescent="0.2"/>
    <row r="13218" ht="12" x14ac:dyDescent="0.2"/>
    <row r="13219" ht="12" x14ac:dyDescent="0.2"/>
    <row r="13220" ht="12" x14ac:dyDescent="0.2"/>
    <row r="13221" ht="12" x14ac:dyDescent="0.2"/>
    <row r="13222" ht="12" x14ac:dyDescent="0.2"/>
    <row r="13223" ht="12" x14ac:dyDescent="0.2"/>
    <row r="13224" ht="12" x14ac:dyDescent="0.2"/>
    <row r="13225" ht="12" x14ac:dyDescent="0.2"/>
    <row r="13226" ht="12" x14ac:dyDescent="0.2"/>
    <row r="13227" ht="12" x14ac:dyDescent="0.2"/>
    <row r="13228" ht="12" x14ac:dyDescent="0.2"/>
    <row r="13229" ht="12" x14ac:dyDescent="0.2"/>
    <row r="13230" ht="12" x14ac:dyDescent="0.2"/>
    <row r="13231" ht="12" x14ac:dyDescent="0.2"/>
    <row r="13232" ht="12" x14ac:dyDescent="0.2"/>
    <row r="13233" ht="12" x14ac:dyDescent="0.2"/>
    <row r="13234" ht="12" x14ac:dyDescent="0.2"/>
    <row r="13235" ht="12" x14ac:dyDescent="0.2"/>
    <row r="13236" ht="12" x14ac:dyDescent="0.2"/>
    <row r="13237" ht="12" x14ac:dyDescent="0.2"/>
    <row r="13238" ht="12" x14ac:dyDescent="0.2"/>
    <row r="13239" ht="12" x14ac:dyDescent="0.2"/>
    <row r="13240" ht="12" x14ac:dyDescent="0.2"/>
    <row r="13241" ht="12" x14ac:dyDescent="0.2"/>
    <row r="13242" ht="12" x14ac:dyDescent="0.2"/>
    <row r="13243" ht="12" x14ac:dyDescent="0.2"/>
    <row r="13244" ht="12" x14ac:dyDescent="0.2"/>
    <row r="13245" ht="12" x14ac:dyDescent="0.2"/>
    <row r="13246" ht="12" x14ac:dyDescent="0.2"/>
    <row r="13247" ht="12" x14ac:dyDescent="0.2"/>
    <row r="13248" ht="12" x14ac:dyDescent="0.2"/>
    <row r="13249" ht="12" x14ac:dyDescent="0.2"/>
    <row r="13250" ht="12" x14ac:dyDescent="0.2"/>
    <row r="13251" ht="12" x14ac:dyDescent="0.2"/>
    <row r="13252" ht="12" x14ac:dyDescent="0.2"/>
    <row r="13253" ht="12" x14ac:dyDescent="0.2"/>
    <row r="13254" ht="12" x14ac:dyDescent="0.2"/>
    <row r="13255" ht="12" x14ac:dyDescent="0.2"/>
    <row r="13256" ht="12" x14ac:dyDescent="0.2"/>
    <row r="13257" ht="12" x14ac:dyDescent="0.2"/>
    <row r="13258" ht="12" x14ac:dyDescent="0.2"/>
    <row r="13259" ht="12" x14ac:dyDescent="0.2"/>
    <row r="13260" ht="12" x14ac:dyDescent="0.2"/>
    <row r="13261" ht="12" x14ac:dyDescent="0.2"/>
    <row r="13262" ht="12" x14ac:dyDescent="0.2"/>
    <row r="13263" ht="12" x14ac:dyDescent="0.2"/>
    <row r="13264" ht="12" x14ac:dyDescent="0.2"/>
    <row r="13265" ht="12" x14ac:dyDescent="0.2"/>
    <row r="13266" ht="12" x14ac:dyDescent="0.2"/>
    <row r="13267" ht="12" x14ac:dyDescent="0.2"/>
    <row r="13268" ht="12" x14ac:dyDescent="0.2"/>
    <row r="13269" ht="12" x14ac:dyDescent="0.2"/>
    <row r="13270" ht="12" x14ac:dyDescent="0.2"/>
    <row r="13271" ht="12" x14ac:dyDescent="0.2"/>
    <row r="13272" ht="12" x14ac:dyDescent="0.2"/>
    <row r="13273" ht="12" x14ac:dyDescent="0.2"/>
    <row r="13274" ht="12" x14ac:dyDescent="0.2"/>
    <row r="13275" ht="12" x14ac:dyDescent="0.2"/>
    <row r="13276" ht="12" x14ac:dyDescent="0.2"/>
    <row r="13277" ht="12" x14ac:dyDescent="0.2"/>
    <row r="13278" ht="12" x14ac:dyDescent="0.2"/>
    <row r="13279" ht="12" x14ac:dyDescent="0.2"/>
    <row r="13280" ht="12" x14ac:dyDescent="0.2"/>
    <row r="13281" ht="12" x14ac:dyDescent="0.2"/>
    <row r="13282" ht="12" x14ac:dyDescent="0.2"/>
    <row r="13283" ht="12" x14ac:dyDescent="0.2"/>
    <row r="13284" ht="12" x14ac:dyDescent="0.2"/>
    <row r="13285" ht="12" x14ac:dyDescent="0.2"/>
    <row r="13286" ht="12" x14ac:dyDescent="0.2"/>
    <row r="13287" ht="12" x14ac:dyDescent="0.2"/>
    <row r="13288" ht="12" x14ac:dyDescent="0.2"/>
    <row r="13289" ht="12" x14ac:dyDescent="0.2"/>
    <row r="13290" ht="12" x14ac:dyDescent="0.2"/>
    <row r="13291" ht="12" x14ac:dyDescent="0.2"/>
    <row r="13292" ht="12" x14ac:dyDescent="0.2"/>
    <row r="13293" ht="12" x14ac:dyDescent="0.2"/>
    <row r="13294" ht="12" x14ac:dyDescent="0.2"/>
    <row r="13295" ht="12" x14ac:dyDescent="0.2"/>
    <row r="13296" ht="12" x14ac:dyDescent="0.2"/>
    <row r="13297" ht="12" x14ac:dyDescent="0.2"/>
    <row r="13298" ht="12" x14ac:dyDescent="0.2"/>
    <row r="13299" ht="12" x14ac:dyDescent="0.2"/>
    <row r="13300" ht="12" x14ac:dyDescent="0.2"/>
    <row r="13301" ht="12" x14ac:dyDescent="0.2"/>
    <row r="13302" ht="12" x14ac:dyDescent="0.2"/>
    <row r="13303" ht="12" x14ac:dyDescent="0.2"/>
    <row r="13304" ht="12" x14ac:dyDescent="0.2"/>
    <row r="13305" ht="12" x14ac:dyDescent="0.2"/>
    <row r="13306" ht="12" x14ac:dyDescent="0.2"/>
    <row r="13307" ht="12" x14ac:dyDescent="0.2"/>
    <row r="13308" ht="12" x14ac:dyDescent="0.2"/>
    <row r="13309" ht="12" x14ac:dyDescent="0.2"/>
    <row r="13310" ht="12" x14ac:dyDescent="0.2"/>
    <row r="13311" ht="12" x14ac:dyDescent="0.2"/>
    <row r="13312" ht="12" x14ac:dyDescent="0.2"/>
    <row r="13313" ht="12" x14ac:dyDescent="0.2"/>
    <row r="13314" ht="12" x14ac:dyDescent="0.2"/>
    <row r="13315" ht="12" x14ac:dyDescent="0.2"/>
    <row r="13316" ht="12" x14ac:dyDescent="0.2"/>
    <row r="13317" ht="12" x14ac:dyDescent="0.2"/>
    <row r="13318" ht="12" x14ac:dyDescent="0.2"/>
    <row r="13319" ht="12" x14ac:dyDescent="0.2"/>
    <row r="13320" ht="12" x14ac:dyDescent="0.2"/>
    <row r="13321" ht="12" x14ac:dyDescent="0.2"/>
    <row r="13322" ht="12" x14ac:dyDescent="0.2"/>
    <row r="13323" ht="12" x14ac:dyDescent="0.2"/>
    <row r="13324" ht="12" x14ac:dyDescent="0.2"/>
    <row r="13325" ht="12" x14ac:dyDescent="0.2"/>
    <row r="13326" ht="12" x14ac:dyDescent="0.2"/>
    <row r="13327" ht="12" x14ac:dyDescent="0.2"/>
    <row r="13328" ht="12" x14ac:dyDescent="0.2"/>
    <row r="13329" ht="12" x14ac:dyDescent="0.2"/>
    <row r="13330" ht="12" x14ac:dyDescent="0.2"/>
    <row r="13331" ht="12" x14ac:dyDescent="0.2"/>
    <row r="13332" ht="12" x14ac:dyDescent="0.2"/>
    <row r="13333" ht="12" x14ac:dyDescent="0.2"/>
    <row r="13334" ht="12" x14ac:dyDescent="0.2"/>
    <row r="13335" ht="12" x14ac:dyDescent="0.2"/>
    <row r="13336" ht="12" x14ac:dyDescent="0.2"/>
    <row r="13337" ht="12" x14ac:dyDescent="0.2"/>
    <row r="13338" ht="12" x14ac:dyDescent="0.2"/>
    <row r="13339" ht="12" x14ac:dyDescent="0.2"/>
    <row r="13340" ht="12" x14ac:dyDescent="0.2"/>
    <row r="13341" ht="12" x14ac:dyDescent="0.2"/>
    <row r="13342" ht="12" x14ac:dyDescent="0.2"/>
    <row r="13343" ht="12" x14ac:dyDescent="0.2"/>
    <row r="13344" ht="12" x14ac:dyDescent="0.2"/>
    <row r="13345" ht="12" x14ac:dyDescent="0.2"/>
    <row r="13346" ht="12" x14ac:dyDescent="0.2"/>
    <row r="13347" ht="12" x14ac:dyDescent="0.2"/>
    <row r="13348" ht="12" x14ac:dyDescent="0.2"/>
    <row r="13349" ht="12" x14ac:dyDescent="0.2"/>
    <row r="13350" ht="12" x14ac:dyDescent="0.2"/>
    <row r="13351" ht="12" x14ac:dyDescent="0.2"/>
    <row r="13352" ht="12" x14ac:dyDescent="0.2"/>
    <row r="13353" ht="12" x14ac:dyDescent="0.2"/>
    <row r="13354" ht="12" x14ac:dyDescent="0.2"/>
    <row r="13355" ht="12" x14ac:dyDescent="0.2"/>
    <row r="13356" ht="12" x14ac:dyDescent="0.2"/>
    <row r="13357" ht="12" x14ac:dyDescent="0.2"/>
    <row r="13358" ht="12" x14ac:dyDescent="0.2"/>
    <row r="13359" ht="12" x14ac:dyDescent="0.2"/>
    <row r="13360" ht="12" x14ac:dyDescent="0.2"/>
    <row r="13361" ht="12" x14ac:dyDescent="0.2"/>
    <row r="13362" ht="12" x14ac:dyDescent="0.2"/>
    <row r="13363" ht="12" x14ac:dyDescent="0.2"/>
    <row r="13364" ht="12" x14ac:dyDescent="0.2"/>
    <row r="13365" ht="12" x14ac:dyDescent="0.2"/>
    <row r="13366" ht="12" x14ac:dyDescent="0.2"/>
    <row r="13367" ht="12" x14ac:dyDescent="0.2"/>
    <row r="13368" ht="12" x14ac:dyDescent="0.2"/>
    <row r="13369" ht="12" x14ac:dyDescent="0.2"/>
    <row r="13370" ht="12" x14ac:dyDescent="0.2"/>
    <row r="13371" ht="12" x14ac:dyDescent="0.2"/>
    <row r="13372" ht="12" x14ac:dyDescent="0.2"/>
    <row r="13373" ht="12" x14ac:dyDescent="0.2"/>
    <row r="13374" ht="12" x14ac:dyDescent="0.2"/>
    <row r="13375" ht="12" x14ac:dyDescent="0.2"/>
    <row r="13376" ht="12" x14ac:dyDescent="0.2"/>
    <row r="13377" ht="12" x14ac:dyDescent="0.2"/>
    <row r="13378" ht="12" x14ac:dyDescent="0.2"/>
    <row r="13379" ht="12" x14ac:dyDescent="0.2"/>
    <row r="13380" ht="12" x14ac:dyDescent="0.2"/>
    <row r="13381" ht="12" x14ac:dyDescent="0.2"/>
    <row r="13382" ht="12" x14ac:dyDescent="0.2"/>
    <row r="13383" ht="12" x14ac:dyDescent="0.2"/>
    <row r="13384" ht="12" x14ac:dyDescent="0.2"/>
    <row r="13385" ht="12" x14ac:dyDescent="0.2"/>
    <row r="13386" ht="12" x14ac:dyDescent="0.2"/>
    <row r="13387" ht="12" x14ac:dyDescent="0.2"/>
    <row r="13388" ht="12" x14ac:dyDescent="0.2"/>
    <row r="13389" ht="12" x14ac:dyDescent="0.2"/>
    <row r="13390" ht="12" x14ac:dyDescent="0.2"/>
    <row r="13391" ht="12" x14ac:dyDescent="0.2"/>
    <row r="13392" ht="12" x14ac:dyDescent="0.2"/>
    <row r="13393" ht="12" x14ac:dyDescent="0.2"/>
    <row r="13394" ht="12" x14ac:dyDescent="0.2"/>
    <row r="13395" ht="12" x14ac:dyDescent="0.2"/>
    <row r="13396" ht="12" x14ac:dyDescent="0.2"/>
    <row r="13397" ht="12" x14ac:dyDescent="0.2"/>
    <row r="13398" ht="12" x14ac:dyDescent="0.2"/>
    <row r="13399" ht="12" x14ac:dyDescent="0.2"/>
    <row r="13400" ht="12" x14ac:dyDescent="0.2"/>
    <row r="13401" ht="12" x14ac:dyDescent="0.2"/>
    <row r="13402" ht="12" x14ac:dyDescent="0.2"/>
    <row r="13403" ht="12" x14ac:dyDescent="0.2"/>
    <row r="13404" ht="12" x14ac:dyDescent="0.2"/>
    <row r="13405" ht="12" x14ac:dyDescent="0.2"/>
    <row r="13406" ht="12" x14ac:dyDescent="0.2"/>
    <row r="13407" ht="12" x14ac:dyDescent="0.2"/>
    <row r="13408" ht="12" x14ac:dyDescent="0.2"/>
    <row r="13409" ht="12" x14ac:dyDescent="0.2"/>
    <row r="13410" ht="12" x14ac:dyDescent="0.2"/>
    <row r="13411" ht="12" x14ac:dyDescent="0.2"/>
    <row r="13412" ht="12" x14ac:dyDescent="0.2"/>
    <row r="13413" ht="12" x14ac:dyDescent="0.2"/>
    <row r="13414" ht="12" x14ac:dyDescent="0.2"/>
    <row r="13415" ht="12" x14ac:dyDescent="0.2"/>
    <row r="13416" ht="12" x14ac:dyDescent="0.2"/>
    <row r="13417" ht="12" x14ac:dyDescent="0.2"/>
    <row r="13418" ht="12" x14ac:dyDescent="0.2"/>
    <row r="13419" ht="12" x14ac:dyDescent="0.2"/>
    <row r="13420" ht="12" x14ac:dyDescent="0.2"/>
    <row r="13421" ht="12" x14ac:dyDescent="0.2"/>
    <row r="13422" ht="12" x14ac:dyDescent="0.2"/>
    <row r="13423" ht="12" x14ac:dyDescent="0.2"/>
    <row r="13424" ht="12" x14ac:dyDescent="0.2"/>
    <row r="13425" ht="12" x14ac:dyDescent="0.2"/>
    <row r="13426" ht="12" x14ac:dyDescent="0.2"/>
    <row r="13427" ht="12" x14ac:dyDescent="0.2"/>
    <row r="13428" ht="12" x14ac:dyDescent="0.2"/>
    <row r="13429" ht="12" x14ac:dyDescent="0.2"/>
    <row r="13430" ht="12" x14ac:dyDescent="0.2"/>
    <row r="13431" ht="12" x14ac:dyDescent="0.2"/>
    <row r="13432" ht="12" x14ac:dyDescent="0.2"/>
    <row r="13433" ht="12" x14ac:dyDescent="0.2"/>
    <row r="13434" ht="12" x14ac:dyDescent="0.2"/>
    <row r="13435" ht="12" x14ac:dyDescent="0.2"/>
    <row r="13436" ht="12" x14ac:dyDescent="0.2"/>
    <row r="13437" ht="12" x14ac:dyDescent="0.2"/>
    <row r="13438" ht="12" x14ac:dyDescent="0.2"/>
    <row r="13439" ht="12" x14ac:dyDescent="0.2"/>
    <row r="13440" ht="12" x14ac:dyDescent="0.2"/>
    <row r="13441" ht="12" x14ac:dyDescent="0.2"/>
    <row r="13442" ht="12" x14ac:dyDescent="0.2"/>
    <row r="13443" ht="12" x14ac:dyDescent="0.2"/>
    <row r="13444" ht="12" x14ac:dyDescent="0.2"/>
    <row r="13445" ht="12" x14ac:dyDescent="0.2"/>
    <row r="13446" ht="12" x14ac:dyDescent="0.2"/>
    <row r="13447" ht="12" x14ac:dyDescent="0.2"/>
    <row r="13448" ht="12" x14ac:dyDescent="0.2"/>
    <row r="13449" ht="12" x14ac:dyDescent="0.2"/>
    <row r="13450" ht="12" x14ac:dyDescent="0.2"/>
    <row r="13451" ht="12" x14ac:dyDescent="0.2"/>
    <row r="13452" ht="12" x14ac:dyDescent="0.2"/>
    <row r="13453" ht="12" x14ac:dyDescent="0.2"/>
    <row r="13454" ht="12" x14ac:dyDescent="0.2"/>
    <row r="13455" ht="12" x14ac:dyDescent="0.2"/>
    <row r="13456" ht="12" x14ac:dyDescent="0.2"/>
    <row r="13457" ht="12" x14ac:dyDescent="0.2"/>
    <row r="13458" ht="12" x14ac:dyDescent="0.2"/>
    <row r="13459" ht="12" x14ac:dyDescent="0.2"/>
    <row r="13460" ht="12" x14ac:dyDescent="0.2"/>
    <row r="13461" ht="12" x14ac:dyDescent="0.2"/>
    <row r="13462" ht="12" x14ac:dyDescent="0.2"/>
    <row r="13463" ht="12" x14ac:dyDescent="0.2"/>
    <row r="13464" ht="12" x14ac:dyDescent="0.2"/>
    <row r="13465" ht="12" x14ac:dyDescent="0.2"/>
    <row r="13466" ht="12" x14ac:dyDescent="0.2"/>
    <row r="13467" ht="12" x14ac:dyDescent="0.2"/>
    <row r="13468" ht="12" x14ac:dyDescent="0.2"/>
    <row r="13469" ht="12" x14ac:dyDescent="0.2"/>
    <row r="13470" ht="12" x14ac:dyDescent="0.2"/>
    <row r="13471" ht="12" x14ac:dyDescent="0.2"/>
    <row r="13472" ht="12" x14ac:dyDescent="0.2"/>
    <row r="13473" ht="12" x14ac:dyDescent="0.2"/>
    <row r="13474" ht="12" x14ac:dyDescent="0.2"/>
    <row r="13475" ht="12" x14ac:dyDescent="0.2"/>
    <row r="13476" ht="12" x14ac:dyDescent="0.2"/>
    <row r="13477" ht="12" x14ac:dyDescent="0.2"/>
    <row r="13478" ht="12" x14ac:dyDescent="0.2"/>
    <row r="13479" ht="12" x14ac:dyDescent="0.2"/>
    <row r="13480" ht="12" x14ac:dyDescent="0.2"/>
    <row r="13481" ht="12" x14ac:dyDescent="0.2"/>
    <row r="13482" ht="12" x14ac:dyDescent="0.2"/>
    <row r="13483" ht="12" x14ac:dyDescent="0.2"/>
    <row r="13484" ht="12" x14ac:dyDescent="0.2"/>
    <row r="13485" ht="12" x14ac:dyDescent="0.2"/>
    <row r="13486" ht="12" x14ac:dyDescent="0.2"/>
    <row r="13487" ht="12" x14ac:dyDescent="0.2"/>
    <row r="13488" ht="12" x14ac:dyDescent="0.2"/>
    <row r="13489" ht="12" x14ac:dyDescent="0.2"/>
    <row r="13490" ht="12" x14ac:dyDescent="0.2"/>
    <row r="13491" ht="12" x14ac:dyDescent="0.2"/>
    <row r="13492" ht="12" x14ac:dyDescent="0.2"/>
    <row r="13493" ht="12" x14ac:dyDescent="0.2"/>
    <row r="13494" ht="12" x14ac:dyDescent="0.2"/>
    <row r="13495" ht="12" x14ac:dyDescent="0.2"/>
    <row r="13496" ht="12" x14ac:dyDescent="0.2"/>
    <row r="13497" ht="12" x14ac:dyDescent="0.2"/>
    <row r="13498" ht="12" x14ac:dyDescent="0.2"/>
    <row r="13499" ht="12" x14ac:dyDescent="0.2"/>
    <row r="13500" ht="12" x14ac:dyDescent="0.2"/>
    <row r="13501" ht="12" x14ac:dyDescent="0.2"/>
    <row r="13502" ht="12" x14ac:dyDescent="0.2"/>
    <row r="13503" ht="12" x14ac:dyDescent="0.2"/>
    <row r="13504" ht="12" x14ac:dyDescent="0.2"/>
    <row r="13505" ht="12" x14ac:dyDescent="0.2"/>
    <row r="13506" ht="12" x14ac:dyDescent="0.2"/>
    <row r="13507" ht="12" x14ac:dyDescent="0.2"/>
    <row r="13508" ht="12" x14ac:dyDescent="0.2"/>
    <row r="13509" ht="12" x14ac:dyDescent="0.2"/>
    <row r="13510" ht="12" x14ac:dyDescent="0.2"/>
    <row r="13511" ht="12" x14ac:dyDescent="0.2"/>
    <row r="13512" ht="12" x14ac:dyDescent="0.2"/>
    <row r="13513" ht="12" x14ac:dyDescent="0.2"/>
    <row r="13514" ht="12" x14ac:dyDescent="0.2"/>
    <row r="13515" ht="12" x14ac:dyDescent="0.2"/>
    <row r="13516" ht="12" x14ac:dyDescent="0.2"/>
    <row r="13517" ht="12" x14ac:dyDescent="0.2"/>
    <row r="13518" ht="12" x14ac:dyDescent="0.2"/>
    <row r="13519" ht="12" x14ac:dyDescent="0.2"/>
    <row r="13520" ht="12" x14ac:dyDescent="0.2"/>
    <row r="13521" ht="12" x14ac:dyDescent="0.2"/>
    <row r="13522" ht="12" x14ac:dyDescent="0.2"/>
    <row r="13523" ht="12" x14ac:dyDescent="0.2"/>
    <row r="13524" ht="12" x14ac:dyDescent="0.2"/>
    <row r="13525" ht="12" x14ac:dyDescent="0.2"/>
    <row r="13526" ht="12" x14ac:dyDescent="0.2"/>
    <row r="13527" ht="12" x14ac:dyDescent="0.2"/>
    <row r="13528" ht="12" x14ac:dyDescent="0.2"/>
    <row r="13529" ht="12" x14ac:dyDescent="0.2"/>
    <row r="13530" ht="12" x14ac:dyDescent="0.2"/>
    <row r="13531" ht="12" x14ac:dyDescent="0.2"/>
    <row r="13532" ht="12" x14ac:dyDescent="0.2"/>
    <row r="13533" ht="12" x14ac:dyDescent="0.2"/>
    <row r="13534" ht="12" x14ac:dyDescent="0.2"/>
    <row r="13535" ht="12" x14ac:dyDescent="0.2"/>
    <row r="13536" ht="12" x14ac:dyDescent="0.2"/>
    <row r="13537" ht="12" x14ac:dyDescent="0.2"/>
    <row r="13538" ht="12" x14ac:dyDescent="0.2"/>
    <row r="13539" ht="12" x14ac:dyDescent="0.2"/>
    <row r="13540" ht="12" x14ac:dyDescent="0.2"/>
    <row r="13541" ht="12" x14ac:dyDescent="0.2"/>
    <row r="13542" ht="12" x14ac:dyDescent="0.2"/>
    <row r="13543" ht="12" x14ac:dyDescent="0.2"/>
    <row r="13544" ht="12" x14ac:dyDescent="0.2"/>
    <row r="13545" ht="12" x14ac:dyDescent="0.2"/>
    <row r="13546" ht="12" x14ac:dyDescent="0.2"/>
    <row r="13547" ht="12" x14ac:dyDescent="0.2"/>
    <row r="13548" ht="12" x14ac:dyDescent="0.2"/>
    <row r="13549" ht="12" x14ac:dyDescent="0.2"/>
    <row r="13550" ht="12" x14ac:dyDescent="0.2"/>
    <row r="13551" ht="12" x14ac:dyDescent="0.2"/>
    <row r="13552" ht="12" x14ac:dyDescent="0.2"/>
    <row r="13553" ht="12" x14ac:dyDescent="0.2"/>
    <row r="13554" ht="12" x14ac:dyDescent="0.2"/>
    <row r="13555" ht="12" x14ac:dyDescent="0.2"/>
    <row r="13556" ht="12" x14ac:dyDescent="0.2"/>
    <row r="13557" ht="12" x14ac:dyDescent="0.2"/>
    <row r="13558" ht="12" x14ac:dyDescent="0.2"/>
    <row r="13559" ht="12" x14ac:dyDescent="0.2"/>
    <row r="13560" ht="12" x14ac:dyDescent="0.2"/>
    <row r="13561" ht="12" x14ac:dyDescent="0.2"/>
    <row r="13562" ht="12" x14ac:dyDescent="0.2"/>
    <row r="13563" ht="12" x14ac:dyDescent="0.2"/>
    <row r="13564" ht="12" x14ac:dyDescent="0.2"/>
    <row r="13565" ht="12" x14ac:dyDescent="0.2"/>
    <row r="13566" ht="12" x14ac:dyDescent="0.2"/>
    <row r="13567" ht="12" x14ac:dyDescent="0.2"/>
    <row r="13568" ht="12" x14ac:dyDescent="0.2"/>
    <row r="13569" ht="12" x14ac:dyDescent="0.2"/>
    <row r="13570" ht="12" x14ac:dyDescent="0.2"/>
    <row r="13571" ht="12" x14ac:dyDescent="0.2"/>
    <row r="13572" ht="12" x14ac:dyDescent="0.2"/>
    <row r="13573" ht="12" x14ac:dyDescent="0.2"/>
    <row r="13574" ht="12" x14ac:dyDescent="0.2"/>
    <row r="13575" ht="12" x14ac:dyDescent="0.2"/>
    <row r="13576" ht="12" x14ac:dyDescent="0.2"/>
    <row r="13577" ht="12" x14ac:dyDescent="0.2"/>
    <row r="13578" ht="12" x14ac:dyDescent="0.2"/>
    <row r="13579" ht="12" x14ac:dyDescent="0.2"/>
    <row r="13580" ht="12" x14ac:dyDescent="0.2"/>
    <row r="13581" ht="12" x14ac:dyDescent="0.2"/>
    <row r="13582" ht="12" x14ac:dyDescent="0.2"/>
    <row r="13583" ht="12" x14ac:dyDescent="0.2"/>
    <row r="13584" ht="12" x14ac:dyDescent="0.2"/>
    <row r="13585" ht="12" x14ac:dyDescent="0.2"/>
    <row r="13586" ht="12" x14ac:dyDescent="0.2"/>
    <row r="13587" ht="12" x14ac:dyDescent="0.2"/>
    <row r="13588" ht="12" x14ac:dyDescent="0.2"/>
    <row r="13589" ht="12" x14ac:dyDescent="0.2"/>
    <row r="13590" ht="12" x14ac:dyDescent="0.2"/>
    <row r="13591" ht="12" x14ac:dyDescent="0.2"/>
    <row r="13592" ht="12" x14ac:dyDescent="0.2"/>
    <row r="13593" ht="12" x14ac:dyDescent="0.2"/>
    <row r="13594" ht="12" x14ac:dyDescent="0.2"/>
    <row r="13595" ht="12" x14ac:dyDescent="0.2"/>
    <row r="13596" ht="12" x14ac:dyDescent="0.2"/>
    <row r="13597" ht="12" x14ac:dyDescent="0.2"/>
    <row r="13598" ht="12" x14ac:dyDescent="0.2"/>
    <row r="13599" ht="12" x14ac:dyDescent="0.2"/>
    <row r="13600" ht="12" x14ac:dyDescent="0.2"/>
    <row r="13601" ht="12" x14ac:dyDescent="0.2"/>
    <row r="13602" ht="12" x14ac:dyDescent="0.2"/>
    <row r="13603" ht="12" x14ac:dyDescent="0.2"/>
    <row r="13604" ht="12" x14ac:dyDescent="0.2"/>
    <row r="13605" ht="12" x14ac:dyDescent="0.2"/>
    <row r="13606" ht="12" x14ac:dyDescent="0.2"/>
    <row r="13607" ht="12" x14ac:dyDescent="0.2"/>
    <row r="13608" ht="12" x14ac:dyDescent="0.2"/>
    <row r="13609" ht="12" x14ac:dyDescent="0.2"/>
    <row r="13610" ht="12" x14ac:dyDescent="0.2"/>
    <row r="13611" ht="12" x14ac:dyDescent="0.2"/>
    <row r="13612" ht="12" x14ac:dyDescent="0.2"/>
    <row r="13613" ht="12" x14ac:dyDescent="0.2"/>
    <row r="13614" ht="12" x14ac:dyDescent="0.2"/>
    <row r="13615" ht="12" x14ac:dyDescent="0.2"/>
    <row r="13616" ht="12" x14ac:dyDescent="0.2"/>
    <row r="13617" ht="12" x14ac:dyDescent="0.2"/>
    <row r="13618" ht="12" x14ac:dyDescent="0.2"/>
    <row r="13619" ht="12" x14ac:dyDescent="0.2"/>
    <row r="13620" ht="12" x14ac:dyDescent="0.2"/>
    <row r="13621" ht="12" x14ac:dyDescent="0.2"/>
    <row r="13622" ht="12" x14ac:dyDescent="0.2"/>
    <row r="13623" ht="12" x14ac:dyDescent="0.2"/>
    <row r="13624" ht="12" x14ac:dyDescent="0.2"/>
    <row r="13625" ht="12" x14ac:dyDescent="0.2"/>
    <row r="13626" ht="12" x14ac:dyDescent="0.2"/>
    <row r="13627" ht="12" x14ac:dyDescent="0.2"/>
    <row r="13628" ht="12" x14ac:dyDescent="0.2"/>
    <row r="13629" ht="12" x14ac:dyDescent="0.2"/>
    <row r="13630" ht="12" x14ac:dyDescent="0.2"/>
    <row r="13631" ht="12" x14ac:dyDescent="0.2"/>
    <row r="13632" ht="12" x14ac:dyDescent="0.2"/>
    <row r="13633" ht="12" x14ac:dyDescent="0.2"/>
    <row r="13634" ht="12" x14ac:dyDescent="0.2"/>
    <row r="13635" ht="12" x14ac:dyDescent="0.2"/>
    <row r="13636" ht="12" x14ac:dyDescent="0.2"/>
    <row r="13637" ht="12" x14ac:dyDescent="0.2"/>
    <row r="13638" ht="12" x14ac:dyDescent="0.2"/>
    <row r="13639" ht="12" x14ac:dyDescent="0.2"/>
    <row r="13640" ht="12" x14ac:dyDescent="0.2"/>
    <row r="13641" ht="12" x14ac:dyDescent="0.2"/>
    <row r="13642" ht="12" x14ac:dyDescent="0.2"/>
    <row r="13643" ht="12" x14ac:dyDescent="0.2"/>
    <row r="13644" ht="12" x14ac:dyDescent="0.2"/>
    <row r="13645" ht="12" x14ac:dyDescent="0.2"/>
    <row r="13646" ht="12" x14ac:dyDescent="0.2"/>
    <row r="13647" ht="12" x14ac:dyDescent="0.2"/>
    <row r="13648" ht="12" x14ac:dyDescent="0.2"/>
    <row r="13649" ht="12" x14ac:dyDescent="0.2"/>
    <row r="13650" ht="12" x14ac:dyDescent="0.2"/>
    <row r="13651" ht="12" x14ac:dyDescent="0.2"/>
    <row r="13652" ht="12" x14ac:dyDescent="0.2"/>
    <row r="13653" ht="12" x14ac:dyDescent="0.2"/>
    <row r="13654" ht="12" x14ac:dyDescent="0.2"/>
    <row r="13655" ht="12" x14ac:dyDescent="0.2"/>
    <row r="13656" ht="12" x14ac:dyDescent="0.2"/>
    <row r="13657" ht="12" x14ac:dyDescent="0.2"/>
    <row r="13658" ht="12" x14ac:dyDescent="0.2"/>
    <row r="13659" ht="12" x14ac:dyDescent="0.2"/>
    <row r="13660" ht="12" x14ac:dyDescent="0.2"/>
    <row r="13661" ht="12" x14ac:dyDescent="0.2"/>
    <row r="13662" ht="12" x14ac:dyDescent="0.2"/>
    <row r="13663" ht="12" x14ac:dyDescent="0.2"/>
    <row r="13664" ht="12" x14ac:dyDescent="0.2"/>
    <row r="13665" ht="12" x14ac:dyDescent="0.2"/>
    <row r="13666" ht="12" x14ac:dyDescent="0.2"/>
    <row r="13667" ht="12" x14ac:dyDescent="0.2"/>
    <row r="13668" ht="12" x14ac:dyDescent="0.2"/>
    <row r="13669" ht="12" x14ac:dyDescent="0.2"/>
    <row r="13670" ht="12" x14ac:dyDescent="0.2"/>
    <row r="13671" ht="12" x14ac:dyDescent="0.2"/>
    <row r="13672" ht="12" x14ac:dyDescent="0.2"/>
    <row r="13673" ht="12" x14ac:dyDescent="0.2"/>
    <row r="13674" ht="12" x14ac:dyDescent="0.2"/>
    <row r="13675" ht="12" x14ac:dyDescent="0.2"/>
    <row r="13676" ht="12" x14ac:dyDescent="0.2"/>
    <row r="13677" ht="12" x14ac:dyDescent="0.2"/>
    <row r="13678" ht="12" x14ac:dyDescent="0.2"/>
    <row r="13679" ht="12" x14ac:dyDescent="0.2"/>
    <row r="13680" ht="12" x14ac:dyDescent="0.2"/>
    <row r="13681" ht="12" x14ac:dyDescent="0.2"/>
    <row r="13682" ht="12" x14ac:dyDescent="0.2"/>
    <row r="13683" ht="12" x14ac:dyDescent="0.2"/>
    <row r="13684" ht="12" x14ac:dyDescent="0.2"/>
    <row r="13685" ht="12" x14ac:dyDescent="0.2"/>
    <row r="13686" ht="12" x14ac:dyDescent="0.2"/>
    <row r="13687" ht="12" x14ac:dyDescent="0.2"/>
    <row r="13688" ht="12" x14ac:dyDescent="0.2"/>
    <row r="13689" ht="12" x14ac:dyDescent="0.2"/>
    <row r="13690" ht="12" x14ac:dyDescent="0.2"/>
    <row r="13691" ht="12" x14ac:dyDescent="0.2"/>
    <row r="13692" ht="12" x14ac:dyDescent="0.2"/>
    <row r="13693" ht="12" x14ac:dyDescent="0.2"/>
    <row r="13694" ht="12" x14ac:dyDescent="0.2"/>
    <row r="13695" ht="12" x14ac:dyDescent="0.2"/>
    <row r="13696" ht="12" x14ac:dyDescent="0.2"/>
    <row r="13697" ht="12" x14ac:dyDescent="0.2"/>
    <row r="13698" ht="12" x14ac:dyDescent="0.2"/>
    <row r="13699" ht="12" x14ac:dyDescent="0.2"/>
    <row r="13700" ht="12" x14ac:dyDescent="0.2"/>
    <row r="13701" ht="12" x14ac:dyDescent="0.2"/>
    <row r="13702" ht="12" x14ac:dyDescent="0.2"/>
    <row r="13703" ht="12" x14ac:dyDescent="0.2"/>
    <row r="13704" ht="12" x14ac:dyDescent="0.2"/>
    <row r="13705" ht="12" x14ac:dyDescent="0.2"/>
    <row r="13706" ht="12" x14ac:dyDescent="0.2"/>
    <row r="13707" ht="12" x14ac:dyDescent="0.2"/>
    <row r="13708" ht="12" x14ac:dyDescent="0.2"/>
    <row r="13709" ht="12" x14ac:dyDescent="0.2"/>
    <row r="13710" ht="12" x14ac:dyDescent="0.2"/>
    <row r="13711" ht="12" x14ac:dyDescent="0.2"/>
    <row r="13712" ht="12" x14ac:dyDescent="0.2"/>
    <row r="13713" ht="12" x14ac:dyDescent="0.2"/>
    <row r="13714" ht="12" x14ac:dyDescent="0.2"/>
    <row r="13715" ht="12" x14ac:dyDescent="0.2"/>
    <row r="13716" ht="12" x14ac:dyDescent="0.2"/>
    <row r="13717" ht="12" x14ac:dyDescent="0.2"/>
    <row r="13718" ht="12" x14ac:dyDescent="0.2"/>
    <row r="13719" ht="12" x14ac:dyDescent="0.2"/>
    <row r="13720" ht="12" x14ac:dyDescent="0.2"/>
    <row r="13721" ht="12" x14ac:dyDescent="0.2"/>
    <row r="13722" ht="12" x14ac:dyDescent="0.2"/>
    <row r="13723" ht="12" x14ac:dyDescent="0.2"/>
    <row r="13724" ht="12" x14ac:dyDescent="0.2"/>
    <row r="13725" ht="12" x14ac:dyDescent="0.2"/>
    <row r="13726" ht="12" x14ac:dyDescent="0.2"/>
    <row r="13727" ht="12" x14ac:dyDescent="0.2"/>
    <row r="13728" ht="12" x14ac:dyDescent="0.2"/>
    <row r="13729" ht="12" x14ac:dyDescent="0.2"/>
    <row r="13730" ht="12" x14ac:dyDescent="0.2"/>
    <row r="13731" ht="12" x14ac:dyDescent="0.2"/>
    <row r="13732" ht="12" x14ac:dyDescent="0.2"/>
    <row r="13733" ht="12" x14ac:dyDescent="0.2"/>
    <row r="13734" ht="12" x14ac:dyDescent="0.2"/>
    <row r="13735" ht="12" x14ac:dyDescent="0.2"/>
    <row r="13736" ht="12" x14ac:dyDescent="0.2"/>
    <row r="13737" ht="12" x14ac:dyDescent="0.2"/>
    <row r="13738" ht="12" x14ac:dyDescent="0.2"/>
    <row r="13739" ht="12" x14ac:dyDescent="0.2"/>
    <row r="13740" ht="12" x14ac:dyDescent="0.2"/>
    <row r="13741" ht="12" x14ac:dyDescent="0.2"/>
    <row r="13742" ht="12" x14ac:dyDescent="0.2"/>
    <row r="13743" ht="12" x14ac:dyDescent="0.2"/>
    <row r="13744" ht="12" x14ac:dyDescent="0.2"/>
    <row r="13745" ht="12" x14ac:dyDescent="0.2"/>
    <row r="13746" ht="12" x14ac:dyDescent="0.2"/>
    <row r="13747" ht="12" x14ac:dyDescent="0.2"/>
    <row r="13748" ht="12" x14ac:dyDescent="0.2"/>
    <row r="13749" ht="12" x14ac:dyDescent="0.2"/>
    <row r="13750" ht="12" x14ac:dyDescent="0.2"/>
    <row r="13751" ht="12" x14ac:dyDescent="0.2"/>
    <row r="13752" ht="12" x14ac:dyDescent="0.2"/>
    <row r="13753" ht="12" x14ac:dyDescent="0.2"/>
    <row r="13754" ht="12" x14ac:dyDescent="0.2"/>
    <row r="13755" ht="12" x14ac:dyDescent="0.2"/>
    <row r="13756" ht="12" x14ac:dyDescent="0.2"/>
    <row r="13757" ht="12" x14ac:dyDescent="0.2"/>
    <row r="13758" ht="12" x14ac:dyDescent="0.2"/>
    <row r="13759" ht="12" x14ac:dyDescent="0.2"/>
    <row r="13760" ht="12" x14ac:dyDescent="0.2"/>
    <row r="13761" ht="12" x14ac:dyDescent="0.2"/>
    <row r="13762" ht="12" x14ac:dyDescent="0.2"/>
    <row r="13763" ht="12" x14ac:dyDescent="0.2"/>
    <row r="13764" ht="12" x14ac:dyDescent="0.2"/>
    <row r="13765" ht="12" x14ac:dyDescent="0.2"/>
    <row r="13766" ht="12" x14ac:dyDescent="0.2"/>
    <row r="13767" ht="12" x14ac:dyDescent="0.2"/>
    <row r="13768" ht="12" x14ac:dyDescent="0.2"/>
    <row r="13769" ht="12" x14ac:dyDescent="0.2"/>
    <row r="13770" ht="12" x14ac:dyDescent="0.2"/>
    <row r="13771" ht="12" x14ac:dyDescent="0.2"/>
    <row r="13772" ht="12" x14ac:dyDescent="0.2"/>
    <row r="13773" ht="12" x14ac:dyDescent="0.2"/>
    <row r="13774" ht="12" x14ac:dyDescent="0.2"/>
    <row r="13775" ht="12" x14ac:dyDescent="0.2"/>
    <row r="13776" ht="12" x14ac:dyDescent="0.2"/>
    <row r="13777" ht="12" x14ac:dyDescent="0.2"/>
    <row r="13778" ht="12" x14ac:dyDescent="0.2"/>
    <row r="13779" ht="12" x14ac:dyDescent="0.2"/>
    <row r="13780" ht="12" x14ac:dyDescent="0.2"/>
    <row r="13781" ht="12" x14ac:dyDescent="0.2"/>
    <row r="13782" ht="12" x14ac:dyDescent="0.2"/>
    <row r="13783" ht="12" x14ac:dyDescent="0.2"/>
    <row r="13784" ht="12" x14ac:dyDescent="0.2"/>
    <row r="13785" ht="12" x14ac:dyDescent="0.2"/>
    <row r="13786" ht="12" x14ac:dyDescent="0.2"/>
    <row r="13787" ht="12" x14ac:dyDescent="0.2"/>
    <row r="13788" ht="12" x14ac:dyDescent="0.2"/>
    <row r="13789" ht="12" x14ac:dyDescent="0.2"/>
    <row r="13790" ht="12" x14ac:dyDescent="0.2"/>
    <row r="13791" ht="12" x14ac:dyDescent="0.2"/>
    <row r="13792" ht="12" x14ac:dyDescent="0.2"/>
    <row r="13793" ht="12" x14ac:dyDescent="0.2"/>
    <row r="13794" ht="12" x14ac:dyDescent="0.2"/>
    <row r="13795" ht="12" x14ac:dyDescent="0.2"/>
    <row r="13796" ht="12" x14ac:dyDescent="0.2"/>
    <row r="13797" ht="12" x14ac:dyDescent="0.2"/>
    <row r="13798" ht="12" x14ac:dyDescent="0.2"/>
    <row r="13799" ht="12" x14ac:dyDescent="0.2"/>
    <row r="13800" ht="12" x14ac:dyDescent="0.2"/>
    <row r="13801" ht="12" x14ac:dyDescent="0.2"/>
    <row r="13802" ht="12" x14ac:dyDescent="0.2"/>
    <row r="13803" ht="12" x14ac:dyDescent="0.2"/>
    <row r="13804" ht="12" x14ac:dyDescent="0.2"/>
    <row r="13805" ht="12" x14ac:dyDescent="0.2"/>
    <row r="13806" ht="12" x14ac:dyDescent="0.2"/>
    <row r="13807" ht="12" x14ac:dyDescent="0.2"/>
    <row r="13808" ht="12" x14ac:dyDescent="0.2"/>
    <row r="13809" ht="12" x14ac:dyDescent="0.2"/>
    <row r="13810" ht="12" x14ac:dyDescent="0.2"/>
    <row r="13811" ht="12" x14ac:dyDescent="0.2"/>
    <row r="13812" ht="12" x14ac:dyDescent="0.2"/>
    <row r="13813" ht="12" x14ac:dyDescent="0.2"/>
    <row r="13814" ht="12" x14ac:dyDescent="0.2"/>
    <row r="13815" ht="12" x14ac:dyDescent="0.2"/>
    <row r="13816" ht="12" x14ac:dyDescent="0.2"/>
    <row r="13817" ht="12" x14ac:dyDescent="0.2"/>
    <row r="13818" ht="12" x14ac:dyDescent="0.2"/>
    <row r="13819" ht="12" x14ac:dyDescent="0.2"/>
    <row r="13820" ht="12" x14ac:dyDescent="0.2"/>
    <row r="13821" ht="12" x14ac:dyDescent="0.2"/>
    <row r="13822" ht="12" x14ac:dyDescent="0.2"/>
    <row r="13823" ht="12" x14ac:dyDescent="0.2"/>
    <row r="13824" ht="12" x14ac:dyDescent="0.2"/>
    <row r="13825" ht="12" x14ac:dyDescent="0.2"/>
    <row r="13826" ht="12" x14ac:dyDescent="0.2"/>
    <row r="13827" ht="12" x14ac:dyDescent="0.2"/>
    <row r="13828" ht="12" x14ac:dyDescent="0.2"/>
    <row r="13829" ht="12" x14ac:dyDescent="0.2"/>
    <row r="13830" ht="12" x14ac:dyDescent="0.2"/>
    <row r="13831" ht="12" x14ac:dyDescent="0.2"/>
    <row r="13832" ht="12" x14ac:dyDescent="0.2"/>
    <row r="13833" ht="12" x14ac:dyDescent="0.2"/>
    <row r="13834" ht="12" x14ac:dyDescent="0.2"/>
    <row r="13835" ht="12" x14ac:dyDescent="0.2"/>
    <row r="13836" ht="12" x14ac:dyDescent="0.2"/>
    <row r="13837" ht="12" x14ac:dyDescent="0.2"/>
    <row r="13838" ht="12" x14ac:dyDescent="0.2"/>
    <row r="13839" ht="12" x14ac:dyDescent="0.2"/>
    <row r="13840" ht="12" x14ac:dyDescent="0.2"/>
    <row r="13841" ht="12" x14ac:dyDescent="0.2"/>
    <row r="13842" ht="12" x14ac:dyDescent="0.2"/>
    <row r="13843" ht="12" x14ac:dyDescent="0.2"/>
    <row r="13844" ht="12" x14ac:dyDescent="0.2"/>
    <row r="13845" ht="12" x14ac:dyDescent="0.2"/>
    <row r="13846" ht="12" x14ac:dyDescent="0.2"/>
    <row r="13847" ht="12" x14ac:dyDescent="0.2"/>
    <row r="13848" ht="12" x14ac:dyDescent="0.2"/>
    <row r="13849" ht="12" x14ac:dyDescent="0.2"/>
    <row r="13850" ht="12" x14ac:dyDescent="0.2"/>
    <row r="13851" ht="12" x14ac:dyDescent="0.2"/>
    <row r="13852" ht="12" x14ac:dyDescent="0.2"/>
    <row r="13853" ht="12" x14ac:dyDescent="0.2"/>
    <row r="13854" ht="12" x14ac:dyDescent="0.2"/>
    <row r="13855" ht="12" x14ac:dyDescent="0.2"/>
    <row r="13856" ht="12" x14ac:dyDescent="0.2"/>
    <row r="13857" ht="12" x14ac:dyDescent="0.2"/>
    <row r="13858" ht="12" x14ac:dyDescent="0.2"/>
    <row r="13859" ht="12" x14ac:dyDescent="0.2"/>
    <row r="13860" ht="12" x14ac:dyDescent="0.2"/>
    <row r="13861" ht="12" x14ac:dyDescent="0.2"/>
    <row r="13862" ht="12" x14ac:dyDescent="0.2"/>
    <row r="13863" ht="12" x14ac:dyDescent="0.2"/>
    <row r="13864" ht="12" x14ac:dyDescent="0.2"/>
    <row r="13865" ht="12" x14ac:dyDescent="0.2"/>
    <row r="13866" ht="12" x14ac:dyDescent="0.2"/>
    <row r="13867" ht="12" x14ac:dyDescent="0.2"/>
    <row r="13868" ht="12" x14ac:dyDescent="0.2"/>
    <row r="13869" ht="12" x14ac:dyDescent="0.2"/>
    <row r="13870" ht="12" x14ac:dyDescent="0.2"/>
    <row r="13871" ht="12" x14ac:dyDescent="0.2"/>
    <row r="13872" ht="12" x14ac:dyDescent="0.2"/>
    <row r="13873" ht="12" x14ac:dyDescent="0.2"/>
    <row r="13874" ht="12" x14ac:dyDescent="0.2"/>
    <row r="13875" ht="12" x14ac:dyDescent="0.2"/>
    <row r="13876" ht="12" x14ac:dyDescent="0.2"/>
    <row r="13877" ht="12" x14ac:dyDescent="0.2"/>
    <row r="13878" ht="12" x14ac:dyDescent="0.2"/>
    <row r="13879" ht="12" x14ac:dyDescent="0.2"/>
    <row r="13880" ht="12" x14ac:dyDescent="0.2"/>
    <row r="13881" ht="12" x14ac:dyDescent="0.2"/>
    <row r="13882" ht="12" x14ac:dyDescent="0.2"/>
    <row r="13883" ht="12" x14ac:dyDescent="0.2"/>
    <row r="13884" ht="12" x14ac:dyDescent="0.2"/>
    <row r="13885" ht="12" x14ac:dyDescent="0.2"/>
    <row r="13886" ht="12" x14ac:dyDescent="0.2"/>
    <row r="13887" ht="12" x14ac:dyDescent="0.2"/>
    <row r="13888" ht="12" x14ac:dyDescent="0.2"/>
    <row r="13889" ht="12" x14ac:dyDescent="0.2"/>
    <row r="13890" ht="12" x14ac:dyDescent="0.2"/>
    <row r="13891" ht="12" x14ac:dyDescent="0.2"/>
    <row r="13892" ht="12" x14ac:dyDescent="0.2"/>
    <row r="13893" ht="12" x14ac:dyDescent="0.2"/>
    <row r="13894" ht="12" x14ac:dyDescent="0.2"/>
    <row r="13895" ht="12" x14ac:dyDescent="0.2"/>
    <row r="13896" ht="12" x14ac:dyDescent="0.2"/>
    <row r="13897" ht="12" x14ac:dyDescent="0.2"/>
    <row r="13898" ht="12" x14ac:dyDescent="0.2"/>
    <row r="13899" ht="12" x14ac:dyDescent="0.2"/>
    <row r="13900" ht="12" x14ac:dyDescent="0.2"/>
    <row r="13901" ht="12" x14ac:dyDescent="0.2"/>
    <row r="13902" ht="12" x14ac:dyDescent="0.2"/>
    <row r="13903" ht="12" x14ac:dyDescent="0.2"/>
    <row r="13904" ht="12" x14ac:dyDescent="0.2"/>
    <row r="13905" ht="12" x14ac:dyDescent="0.2"/>
    <row r="13906" ht="12" x14ac:dyDescent="0.2"/>
    <row r="13907" ht="12" x14ac:dyDescent="0.2"/>
    <row r="13908" ht="12" x14ac:dyDescent="0.2"/>
    <row r="13909" ht="12" x14ac:dyDescent="0.2"/>
    <row r="13910" ht="12" x14ac:dyDescent="0.2"/>
    <row r="13911" ht="12" x14ac:dyDescent="0.2"/>
    <row r="13912" ht="12" x14ac:dyDescent="0.2"/>
    <row r="13913" ht="12" x14ac:dyDescent="0.2"/>
    <row r="13914" ht="12" x14ac:dyDescent="0.2"/>
    <row r="13915" ht="12" x14ac:dyDescent="0.2"/>
    <row r="13916" ht="12" x14ac:dyDescent="0.2"/>
    <row r="13917" ht="12" x14ac:dyDescent="0.2"/>
    <row r="13918" ht="12" x14ac:dyDescent="0.2"/>
    <row r="13919" ht="12" x14ac:dyDescent="0.2"/>
    <row r="13920" ht="12" x14ac:dyDescent="0.2"/>
    <row r="13921" ht="12" x14ac:dyDescent="0.2"/>
    <row r="13922" ht="12" x14ac:dyDescent="0.2"/>
    <row r="13923" ht="12" x14ac:dyDescent="0.2"/>
    <row r="13924" ht="12" x14ac:dyDescent="0.2"/>
    <row r="13925" ht="12" x14ac:dyDescent="0.2"/>
    <row r="13926" ht="12" x14ac:dyDescent="0.2"/>
    <row r="13927" ht="12" x14ac:dyDescent="0.2"/>
    <row r="13928" ht="12" x14ac:dyDescent="0.2"/>
    <row r="13929" ht="12" x14ac:dyDescent="0.2"/>
    <row r="13930" ht="12" x14ac:dyDescent="0.2"/>
    <row r="13931" ht="12" x14ac:dyDescent="0.2"/>
    <row r="13932" ht="12" x14ac:dyDescent="0.2"/>
    <row r="13933" ht="12" x14ac:dyDescent="0.2"/>
    <row r="13934" ht="12" x14ac:dyDescent="0.2"/>
    <row r="13935" ht="12" x14ac:dyDescent="0.2"/>
    <row r="13936" ht="12" x14ac:dyDescent="0.2"/>
    <row r="13937" ht="12" x14ac:dyDescent="0.2"/>
    <row r="13938" ht="12" x14ac:dyDescent="0.2"/>
    <row r="13939" ht="12" x14ac:dyDescent="0.2"/>
    <row r="13940" ht="12" x14ac:dyDescent="0.2"/>
    <row r="13941" ht="12" x14ac:dyDescent="0.2"/>
    <row r="13942" ht="12" x14ac:dyDescent="0.2"/>
    <row r="13943" ht="12" x14ac:dyDescent="0.2"/>
    <row r="13944" ht="12" x14ac:dyDescent="0.2"/>
    <row r="13945" ht="12" x14ac:dyDescent="0.2"/>
    <row r="13946" ht="12" x14ac:dyDescent="0.2"/>
    <row r="13947" ht="12" x14ac:dyDescent="0.2"/>
    <row r="13948" ht="12" x14ac:dyDescent="0.2"/>
    <row r="13949" ht="12" x14ac:dyDescent="0.2"/>
    <row r="13950" ht="12" x14ac:dyDescent="0.2"/>
    <row r="13951" ht="12" x14ac:dyDescent="0.2"/>
    <row r="13952" ht="12" x14ac:dyDescent="0.2"/>
    <row r="13953" ht="12" x14ac:dyDescent="0.2"/>
    <row r="13954" ht="12" x14ac:dyDescent="0.2"/>
    <row r="13955" ht="12" x14ac:dyDescent="0.2"/>
    <row r="13956" ht="12" x14ac:dyDescent="0.2"/>
    <row r="13957" ht="12" x14ac:dyDescent="0.2"/>
    <row r="13958" ht="12" x14ac:dyDescent="0.2"/>
    <row r="13959" ht="12" x14ac:dyDescent="0.2"/>
    <row r="13960" ht="12" x14ac:dyDescent="0.2"/>
    <row r="13961" ht="12" x14ac:dyDescent="0.2"/>
    <row r="13962" ht="12" x14ac:dyDescent="0.2"/>
    <row r="13963" ht="12" x14ac:dyDescent="0.2"/>
    <row r="13964" ht="12" x14ac:dyDescent="0.2"/>
    <row r="13965" ht="12" x14ac:dyDescent="0.2"/>
    <row r="13966" ht="12" x14ac:dyDescent="0.2"/>
    <row r="13967" ht="12" x14ac:dyDescent="0.2"/>
    <row r="13968" ht="12" x14ac:dyDescent="0.2"/>
    <row r="13969" ht="12" x14ac:dyDescent="0.2"/>
    <row r="13970" ht="12" x14ac:dyDescent="0.2"/>
    <row r="13971" ht="12" x14ac:dyDescent="0.2"/>
    <row r="13972" ht="12" x14ac:dyDescent="0.2"/>
    <row r="13973" ht="12" x14ac:dyDescent="0.2"/>
    <row r="13974" ht="12" x14ac:dyDescent="0.2"/>
    <row r="13975" ht="12" x14ac:dyDescent="0.2"/>
    <row r="13976" ht="12" x14ac:dyDescent="0.2"/>
    <row r="13977" ht="12" x14ac:dyDescent="0.2"/>
    <row r="13978" ht="12" x14ac:dyDescent="0.2"/>
    <row r="13979" ht="12" x14ac:dyDescent="0.2"/>
    <row r="13980" ht="12" x14ac:dyDescent="0.2"/>
    <row r="13981" ht="12" x14ac:dyDescent="0.2"/>
    <row r="13982" ht="12" x14ac:dyDescent="0.2"/>
    <row r="13983" ht="12" x14ac:dyDescent="0.2"/>
    <row r="13984" ht="12" x14ac:dyDescent="0.2"/>
    <row r="13985" ht="12" x14ac:dyDescent="0.2"/>
    <row r="13986" ht="12" x14ac:dyDescent="0.2"/>
    <row r="13987" ht="12" x14ac:dyDescent="0.2"/>
    <row r="13988" ht="12" x14ac:dyDescent="0.2"/>
    <row r="13989" ht="12" x14ac:dyDescent="0.2"/>
    <row r="13990" ht="12" x14ac:dyDescent="0.2"/>
    <row r="13991" ht="12" x14ac:dyDescent="0.2"/>
    <row r="13992" ht="12" x14ac:dyDescent="0.2"/>
    <row r="13993" ht="12" x14ac:dyDescent="0.2"/>
    <row r="13994" ht="12" x14ac:dyDescent="0.2"/>
    <row r="13995" ht="12" x14ac:dyDescent="0.2"/>
    <row r="13996" ht="12" x14ac:dyDescent="0.2"/>
    <row r="13997" ht="12" x14ac:dyDescent="0.2"/>
    <row r="13998" ht="12" x14ac:dyDescent="0.2"/>
    <row r="13999" ht="12" x14ac:dyDescent="0.2"/>
    <row r="14000" ht="12" x14ac:dyDescent="0.2"/>
    <row r="14001" ht="12" x14ac:dyDescent="0.2"/>
    <row r="14002" ht="12" x14ac:dyDescent="0.2"/>
    <row r="14003" ht="12" x14ac:dyDescent="0.2"/>
    <row r="14004" ht="12" x14ac:dyDescent="0.2"/>
    <row r="14005" ht="12" x14ac:dyDescent="0.2"/>
    <row r="14006" ht="12" x14ac:dyDescent="0.2"/>
    <row r="14007" ht="12" x14ac:dyDescent="0.2"/>
    <row r="14008" ht="12" x14ac:dyDescent="0.2"/>
    <row r="14009" ht="12" x14ac:dyDescent="0.2"/>
    <row r="14010" ht="12" x14ac:dyDescent="0.2"/>
    <row r="14011" ht="12" x14ac:dyDescent="0.2"/>
    <row r="14012" ht="12" x14ac:dyDescent="0.2"/>
    <row r="14013" ht="12" x14ac:dyDescent="0.2"/>
    <row r="14014" ht="12" x14ac:dyDescent="0.2"/>
    <row r="14015" ht="12" x14ac:dyDescent="0.2"/>
    <row r="14016" ht="12" x14ac:dyDescent="0.2"/>
    <row r="14017" ht="12" x14ac:dyDescent="0.2"/>
    <row r="14018" ht="12" x14ac:dyDescent="0.2"/>
    <row r="14019" ht="12" x14ac:dyDescent="0.2"/>
    <row r="14020" ht="12" x14ac:dyDescent="0.2"/>
    <row r="14021" ht="12" x14ac:dyDescent="0.2"/>
    <row r="14022" ht="12" x14ac:dyDescent="0.2"/>
    <row r="14023" ht="12" x14ac:dyDescent="0.2"/>
    <row r="14024" ht="12" x14ac:dyDescent="0.2"/>
    <row r="14025" ht="12" x14ac:dyDescent="0.2"/>
    <row r="14026" ht="12" x14ac:dyDescent="0.2"/>
    <row r="14027" ht="12" x14ac:dyDescent="0.2"/>
    <row r="14028" ht="12" x14ac:dyDescent="0.2"/>
    <row r="14029" ht="12" x14ac:dyDescent="0.2"/>
    <row r="14030" ht="12" x14ac:dyDescent="0.2"/>
    <row r="14031" ht="12" x14ac:dyDescent="0.2"/>
    <row r="14032" ht="12" x14ac:dyDescent="0.2"/>
    <row r="14033" ht="12" x14ac:dyDescent="0.2"/>
    <row r="14034" ht="12" x14ac:dyDescent="0.2"/>
    <row r="14035" ht="12" x14ac:dyDescent="0.2"/>
    <row r="14036" ht="12" x14ac:dyDescent="0.2"/>
    <row r="14037" ht="12" x14ac:dyDescent="0.2"/>
    <row r="14038" ht="12" x14ac:dyDescent="0.2"/>
    <row r="14039" ht="12" x14ac:dyDescent="0.2"/>
    <row r="14040" ht="12" x14ac:dyDescent="0.2"/>
    <row r="14041" ht="12" x14ac:dyDescent="0.2"/>
    <row r="14042" ht="12" x14ac:dyDescent="0.2"/>
    <row r="14043" ht="12" x14ac:dyDescent="0.2"/>
    <row r="14044" ht="12" x14ac:dyDescent="0.2"/>
    <row r="14045" ht="12" x14ac:dyDescent="0.2"/>
    <row r="14046" ht="12" x14ac:dyDescent="0.2"/>
    <row r="14047" ht="12" x14ac:dyDescent="0.2"/>
    <row r="14048" ht="12" x14ac:dyDescent="0.2"/>
    <row r="14049" ht="12" x14ac:dyDescent="0.2"/>
    <row r="14050" ht="12" x14ac:dyDescent="0.2"/>
    <row r="14051" ht="12" x14ac:dyDescent="0.2"/>
    <row r="14052" ht="12" x14ac:dyDescent="0.2"/>
    <row r="14053" ht="12" x14ac:dyDescent="0.2"/>
    <row r="14054" ht="12" x14ac:dyDescent="0.2"/>
    <row r="14055" ht="12" x14ac:dyDescent="0.2"/>
    <row r="14056" ht="12" x14ac:dyDescent="0.2"/>
    <row r="14057" ht="12" x14ac:dyDescent="0.2"/>
    <row r="14058" ht="12" x14ac:dyDescent="0.2"/>
    <row r="14059" ht="12" x14ac:dyDescent="0.2"/>
    <row r="14060" ht="12" x14ac:dyDescent="0.2"/>
    <row r="14061" ht="12" x14ac:dyDescent="0.2"/>
    <row r="14062" ht="12" x14ac:dyDescent="0.2"/>
    <row r="14063" ht="12" x14ac:dyDescent="0.2"/>
    <row r="14064" ht="12" x14ac:dyDescent="0.2"/>
    <row r="14065" ht="12" x14ac:dyDescent="0.2"/>
    <row r="14066" ht="12" x14ac:dyDescent="0.2"/>
    <row r="14067" ht="12" x14ac:dyDescent="0.2"/>
    <row r="14068" ht="12" x14ac:dyDescent="0.2"/>
    <row r="14069" ht="12" x14ac:dyDescent="0.2"/>
    <row r="14070" ht="12" x14ac:dyDescent="0.2"/>
    <row r="14071" ht="12" x14ac:dyDescent="0.2"/>
    <row r="14072" ht="12" x14ac:dyDescent="0.2"/>
    <row r="14073" ht="12" x14ac:dyDescent="0.2"/>
    <row r="14074" ht="12" x14ac:dyDescent="0.2"/>
    <row r="14075" ht="12" x14ac:dyDescent="0.2"/>
    <row r="14076" ht="12" x14ac:dyDescent="0.2"/>
    <row r="14077" ht="12" x14ac:dyDescent="0.2"/>
    <row r="14078" ht="12" x14ac:dyDescent="0.2"/>
    <row r="14079" ht="12" x14ac:dyDescent="0.2"/>
    <row r="14080" ht="12" x14ac:dyDescent="0.2"/>
    <row r="14081" ht="12" x14ac:dyDescent="0.2"/>
    <row r="14082" ht="12" x14ac:dyDescent="0.2"/>
    <row r="14083" ht="12" x14ac:dyDescent="0.2"/>
    <row r="14084" ht="12" x14ac:dyDescent="0.2"/>
    <row r="14085" ht="12" x14ac:dyDescent="0.2"/>
    <row r="14086" ht="12" x14ac:dyDescent="0.2"/>
    <row r="14087" ht="12" x14ac:dyDescent="0.2"/>
    <row r="14088" ht="12" x14ac:dyDescent="0.2"/>
    <row r="14089" ht="12" x14ac:dyDescent="0.2"/>
    <row r="14090" ht="12" x14ac:dyDescent="0.2"/>
    <row r="14091" ht="12" x14ac:dyDescent="0.2"/>
    <row r="14092" ht="12" x14ac:dyDescent="0.2"/>
    <row r="14093" ht="12" x14ac:dyDescent="0.2"/>
    <row r="14094" ht="12" x14ac:dyDescent="0.2"/>
    <row r="14095" ht="12" x14ac:dyDescent="0.2"/>
    <row r="14096" ht="12" x14ac:dyDescent="0.2"/>
    <row r="14097" ht="12" x14ac:dyDescent="0.2"/>
    <row r="14098" ht="12" x14ac:dyDescent="0.2"/>
    <row r="14099" ht="12" x14ac:dyDescent="0.2"/>
    <row r="14100" ht="12" x14ac:dyDescent="0.2"/>
    <row r="14101" ht="12" x14ac:dyDescent="0.2"/>
    <row r="14102" ht="12" x14ac:dyDescent="0.2"/>
    <row r="14103" ht="12" x14ac:dyDescent="0.2"/>
    <row r="14104" ht="12" x14ac:dyDescent="0.2"/>
    <row r="14105" ht="12" x14ac:dyDescent="0.2"/>
    <row r="14106" ht="12" x14ac:dyDescent="0.2"/>
    <row r="14107" ht="12" x14ac:dyDescent="0.2"/>
    <row r="14108" ht="12" x14ac:dyDescent="0.2"/>
    <row r="14109" ht="12" x14ac:dyDescent="0.2"/>
    <row r="14110" ht="12" x14ac:dyDescent="0.2"/>
    <row r="14111" ht="12" x14ac:dyDescent="0.2"/>
    <row r="14112" ht="12" x14ac:dyDescent="0.2"/>
    <row r="14113" ht="12" x14ac:dyDescent="0.2"/>
    <row r="14114" ht="12" x14ac:dyDescent="0.2"/>
    <row r="14115" ht="12" x14ac:dyDescent="0.2"/>
    <row r="14116" ht="12" x14ac:dyDescent="0.2"/>
    <row r="14117" ht="12" x14ac:dyDescent="0.2"/>
    <row r="14118" ht="12" x14ac:dyDescent="0.2"/>
    <row r="14119" ht="12" x14ac:dyDescent="0.2"/>
    <row r="14120" ht="12" x14ac:dyDescent="0.2"/>
    <row r="14121" ht="12" x14ac:dyDescent="0.2"/>
    <row r="14122" ht="12" x14ac:dyDescent="0.2"/>
    <row r="14123" ht="12" x14ac:dyDescent="0.2"/>
    <row r="14124" ht="12" x14ac:dyDescent="0.2"/>
    <row r="14125" ht="12" x14ac:dyDescent="0.2"/>
    <row r="14126" ht="12" x14ac:dyDescent="0.2"/>
    <row r="14127" ht="12" x14ac:dyDescent="0.2"/>
    <row r="14128" ht="12" x14ac:dyDescent="0.2"/>
    <row r="14129" ht="12" x14ac:dyDescent="0.2"/>
    <row r="14130" ht="12" x14ac:dyDescent="0.2"/>
    <row r="14131" ht="12" x14ac:dyDescent="0.2"/>
    <row r="14132" ht="12" x14ac:dyDescent="0.2"/>
    <row r="14133" ht="12" x14ac:dyDescent="0.2"/>
    <row r="14134" ht="12" x14ac:dyDescent="0.2"/>
    <row r="14135" ht="12" x14ac:dyDescent="0.2"/>
    <row r="14136" ht="12" x14ac:dyDescent="0.2"/>
    <row r="14137" ht="12" x14ac:dyDescent="0.2"/>
    <row r="14138" ht="12" x14ac:dyDescent="0.2"/>
    <row r="14139" ht="12" x14ac:dyDescent="0.2"/>
    <row r="14140" ht="12" x14ac:dyDescent="0.2"/>
    <row r="14141" ht="12" x14ac:dyDescent="0.2"/>
    <row r="14142" ht="12" x14ac:dyDescent="0.2"/>
    <row r="14143" ht="12" x14ac:dyDescent="0.2"/>
    <row r="14144" ht="12" x14ac:dyDescent="0.2"/>
    <row r="14145" ht="12" x14ac:dyDescent="0.2"/>
    <row r="14146" ht="12" x14ac:dyDescent="0.2"/>
    <row r="14147" ht="12" x14ac:dyDescent="0.2"/>
    <row r="14148" ht="12" x14ac:dyDescent="0.2"/>
    <row r="14149" ht="12" x14ac:dyDescent="0.2"/>
    <row r="14150" ht="12" x14ac:dyDescent="0.2"/>
    <row r="14151" ht="12" x14ac:dyDescent="0.2"/>
    <row r="14152" ht="12" x14ac:dyDescent="0.2"/>
    <row r="14153" ht="12" x14ac:dyDescent="0.2"/>
    <row r="14154" ht="12" x14ac:dyDescent="0.2"/>
    <row r="14155" ht="12" x14ac:dyDescent="0.2"/>
    <row r="14156" ht="12" x14ac:dyDescent="0.2"/>
    <row r="14157" ht="12" x14ac:dyDescent="0.2"/>
    <row r="14158" ht="12" x14ac:dyDescent="0.2"/>
    <row r="14159" ht="12" x14ac:dyDescent="0.2"/>
    <row r="14160" ht="12" x14ac:dyDescent="0.2"/>
    <row r="14161" ht="12" x14ac:dyDescent="0.2"/>
    <row r="14162" ht="12" x14ac:dyDescent="0.2"/>
    <row r="14163" ht="12" x14ac:dyDescent="0.2"/>
    <row r="14164" ht="12" x14ac:dyDescent="0.2"/>
    <row r="14165" ht="12" x14ac:dyDescent="0.2"/>
    <row r="14166" ht="12" x14ac:dyDescent="0.2"/>
    <row r="14167" ht="12" x14ac:dyDescent="0.2"/>
    <row r="14168" ht="12" x14ac:dyDescent="0.2"/>
    <row r="14169" ht="12" x14ac:dyDescent="0.2"/>
    <row r="14170" ht="12" x14ac:dyDescent="0.2"/>
    <row r="14171" ht="12" x14ac:dyDescent="0.2"/>
    <row r="14172" ht="12" x14ac:dyDescent="0.2"/>
    <row r="14173" ht="12" x14ac:dyDescent="0.2"/>
    <row r="14174" ht="12" x14ac:dyDescent="0.2"/>
    <row r="14175" ht="12" x14ac:dyDescent="0.2"/>
    <row r="14176" ht="12" x14ac:dyDescent="0.2"/>
    <row r="14177" ht="12" x14ac:dyDescent="0.2"/>
    <row r="14178" ht="12" x14ac:dyDescent="0.2"/>
    <row r="14179" ht="12" x14ac:dyDescent="0.2"/>
    <row r="14180" ht="12" x14ac:dyDescent="0.2"/>
    <row r="14181" ht="12" x14ac:dyDescent="0.2"/>
    <row r="14182" ht="12" x14ac:dyDescent="0.2"/>
    <row r="14183" ht="12" x14ac:dyDescent="0.2"/>
    <row r="14184" ht="12" x14ac:dyDescent="0.2"/>
    <row r="14185" ht="12" x14ac:dyDescent="0.2"/>
    <row r="14186" ht="12" x14ac:dyDescent="0.2"/>
    <row r="14187" ht="12" x14ac:dyDescent="0.2"/>
    <row r="14188" ht="12" x14ac:dyDescent="0.2"/>
    <row r="14189" ht="12" x14ac:dyDescent="0.2"/>
    <row r="14190" ht="12" x14ac:dyDescent="0.2"/>
    <row r="14191" ht="12" x14ac:dyDescent="0.2"/>
    <row r="14192" ht="12" x14ac:dyDescent="0.2"/>
    <row r="14193" ht="12" x14ac:dyDescent="0.2"/>
    <row r="14194" ht="12" x14ac:dyDescent="0.2"/>
    <row r="14195" ht="12" x14ac:dyDescent="0.2"/>
    <row r="14196" ht="12" x14ac:dyDescent="0.2"/>
    <row r="14197" ht="12" x14ac:dyDescent="0.2"/>
    <row r="14198" ht="12" x14ac:dyDescent="0.2"/>
    <row r="14199" ht="12" x14ac:dyDescent="0.2"/>
    <row r="14200" ht="12" x14ac:dyDescent="0.2"/>
    <row r="14201" ht="12" x14ac:dyDescent="0.2"/>
    <row r="14202" ht="12" x14ac:dyDescent="0.2"/>
    <row r="14203" ht="12" x14ac:dyDescent="0.2"/>
    <row r="14204" ht="12" x14ac:dyDescent="0.2"/>
    <row r="14205" ht="12" x14ac:dyDescent="0.2"/>
    <row r="14206" ht="12" x14ac:dyDescent="0.2"/>
    <row r="14207" ht="12" x14ac:dyDescent="0.2"/>
    <row r="14208" ht="12" x14ac:dyDescent="0.2"/>
    <row r="14209" ht="12" x14ac:dyDescent="0.2"/>
    <row r="14210" ht="12" x14ac:dyDescent="0.2"/>
    <row r="14211" ht="12" x14ac:dyDescent="0.2"/>
    <row r="14212" ht="12" x14ac:dyDescent="0.2"/>
    <row r="14213" ht="12" x14ac:dyDescent="0.2"/>
    <row r="14214" ht="12" x14ac:dyDescent="0.2"/>
    <row r="14215" ht="12" x14ac:dyDescent="0.2"/>
    <row r="14216" ht="12" x14ac:dyDescent="0.2"/>
    <row r="14217" ht="12" x14ac:dyDescent="0.2"/>
    <row r="14218" ht="12" x14ac:dyDescent="0.2"/>
    <row r="14219" ht="12" x14ac:dyDescent="0.2"/>
    <row r="14220" ht="12" x14ac:dyDescent="0.2"/>
    <row r="14221" ht="12" x14ac:dyDescent="0.2"/>
    <row r="14222" ht="12" x14ac:dyDescent="0.2"/>
    <row r="14223" ht="12" x14ac:dyDescent="0.2"/>
    <row r="14224" ht="12" x14ac:dyDescent="0.2"/>
    <row r="14225" ht="12" x14ac:dyDescent="0.2"/>
    <row r="14226" ht="12" x14ac:dyDescent="0.2"/>
    <row r="14227" ht="12" x14ac:dyDescent="0.2"/>
    <row r="14228" ht="12" x14ac:dyDescent="0.2"/>
    <row r="14229" ht="12" x14ac:dyDescent="0.2"/>
    <row r="14230" ht="12" x14ac:dyDescent="0.2"/>
    <row r="14231" ht="12" x14ac:dyDescent="0.2"/>
    <row r="14232" ht="12" x14ac:dyDescent="0.2"/>
    <row r="14233" ht="12" x14ac:dyDescent="0.2"/>
    <row r="14234" ht="12" x14ac:dyDescent="0.2"/>
    <row r="14235" ht="12" x14ac:dyDescent="0.2"/>
    <row r="14236" ht="12" x14ac:dyDescent="0.2"/>
    <row r="14237" ht="12" x14ac:dyDescent="0.2"/>
    <row r="14238" ht="12" x14ac:dyDescent="0.2"/>
    <row r="14239" ht="12" x14ac:dyDescent="0.2"/>
    <row r="14240" ht="12" x14ac:dyDescent="0.2"/>
    <row r="14241" ht="12" x14ac:dyDescent="0.2"/>
    <row r="14242" ht="12" x14ac:dyDescent="0.2"/>
    <row r="14243" ht="12" x14ac:dyDescent="0.2"/>
    <row r="14244" ht="12" x14ac:dyDescent="0.2"/>
    <row r="14245" ht="12" x14ac:dyDescent="0.2"/>
    <row r="14246" ht="12" x14ac:dyDescent="0.2"/>
    <row r="14247" ht="12" x14ac:dyDescent="0.2"/>
    <row r="14248" ht="12" x14ac:dyDescent="0.2"/>
    <row r="14249" ht="12" x14ac:dyDescent="0.2"/>
    <row r="14250" ht="12" x14ac:dyDescent="0.2"/>
    <row r="14251" ht="12" x14ac:dyDescent="0.2"/>
    <row r="14252" ht="12" x14ac:dyDescent="0.2"/>
    <row r="14253" ht="12" x14ac:dyDescent="0.2"/>
    <row r="14254" ht="12" x14ac:dyDescent="0.2"/>
    <row r="14255" ht="12" x14ac:dyDescent="0.2"/>
    <row r="14256" ht="12" x14ac:dyDescent="0.2"/>
    <row r="14257" ht="12" x14ac:dyDescent="0.2"/>
    <row r="14258" ht="12" x14ac:dyDescent="0.2"/>
    <row r="14259" ht="12" x14ac:dyDescent="0.2"/>
    <row r="14260" ht="12" x14ac:dyDescent="0.2"/>
    <row r="14261" ht="12" x14ac:dyDescent="0.2"/>
    <row r="14262" ht="12" x14ac:dyDescent="0.2"/>
    <row r="14263" ht="12" x14ac:dyDescent="0.2"/>
    <row r="14264" ht="12" x14ac:dyDescent="0.2"/>
    <row r="14265" ht="12" x14ac:dyDescent="0.2"/>
    <row r="14266" ht="12" x14ac:dyDescent="0.2"/>
    <row r="14267" ht="12" x14ac:dyDescent="0.2"/>
    <row r="14268" ht="12" x14ac:dyDescent="0.2"/>
    <row r="14269" ht="12" x14ac:dyDescent="0.2"/>
    <row r="14270" ht="12" x14ac:dyDescent="0.2"/>
    <row r="14271" ht="12" x14ac:dyDescent="0.2"/>
    <row r="14272" ht="12" x14ac:dyDescent="0.2"/>
    <row r="14273" ht="12" x14ac:dyDescent="0.2"/>
    <row r="14274" ht="12" x14ac:dyDescent="0.2"/>
    <row r="14275" ht="12" x14ac:dyDescent="0.2"/>
    <row r="14276" ht="12" x14ac:dyDescent="0.2"/>
    <row r="14277" ht="12" x14ac:dyDescent="0.2"/>
    <row r="14278" ht="12" x14ac:dyDescent="0.2"/>
    <row r="14279" ht="12" x14ac:dyDescent="0.2"/>
    <row r="14280" ht="12" x14ac:dyDescent="0.2"/>
    <row r="14281" ht="12" x14ac:dyDescent="0.2"/>
    <row r="14282" ht="12" x14ac:dyDescent="0.2"/>
    <row r="14283" ht="12" x14ac:dyDescent="0.2"/>
    <row r="14284" ht="12" x14ac:dyDescent="0.2"/>
    <row r="14285" ht="12" x14ac:dyDescent="0.2"/>
    <row r="14286" ht="12" x14ac:dyDescent="0.2"/>
    <row r="14287" ht="12" x14ac:dyDescent="0.2"/>
    <row r="14288" ht="12" x14ac:dyDescent="0.2"/>
    <row r="14289" ht="12" x14ac:dyDescent="0.2"/>
    <row r="14290" ht="12" x14ac:dyDescent="0.2"/>
    <row r="14291" ht="12" x14ac:dyDescent="0.2"/>
    <row r="14292" ht="12" x14ac:dyDescent="0.2"/>
    <row r="14293" ht="12" x14ac:dyDescent="0.2"/>
    <row r="14294" ht="12" x14ac:dyDescent="0.2"/>
    <row r="14295" ht="12" x14ac:dyDescent="0.2"/>
    <row r="14296" ht="12" x14ac:dyDescent="0.2"/>
    <row r="14297" ht="12" x14ac:dyDescent="0.2"/>
    <row r="14298" ht="12" x14ac:dyDescent="0.2"/>
    <row r="14299" ht="12" x14ac:dyDescent="0.2"/>
    <row r="14300" ht="12" x14ac:dyDescent="0.2"/>
    <row r="14301" ht="12" x14ac:dyDescent="0.2"/>
    <row r="14302" ht="12" x14ac:dyDescent="0.2"/>
    <row r="14303" ht="12" x14ac:dyDescent="0.2"/>
    <row r="14304" ht="12" x14ac:dyDescent="0.2"/>
    <row r="14305" ht="12" x14ac:dyDescent="0.2"/>
    <row r="14306" ht="12" x14ac:dyDescent="0.2"/>
    <row r="14307" ht="12" x14ac:dyDescent="0.2"/>
    <row r="14308" ht="12" x14ac:dyDescent="0.2"/>
    <row r="14309" ht="12" x14ac:dyDescent="0.2"/>
    <row r="14310" ht="12" x14ac:dyDescent="0.2"/>
    <row r="14311" ht="12" x14ac:dyDescent="0.2"/>
    <row r="14312" ht="12" x14ac:dyDescent="0.2"/>
    <row r="14313" ht="12" x14ac:dyDescent="0.2"/>
    <row r="14314" ht="12" x14ac:dyDescent="0.2"/>
    <row r="14315" ht="12" x14ac:dyDescent="0.2"/>
    <row r="14316" ht="12" x14ac:dyDescent="0.2"/>
    <row r="14317" ht="12" x14ac:dyDescent="0.2"/>
    <row r="14318" ht="12" x14ac:dyDescent="0.2"/>
    <row r="14319" ht="12" x14ac:dyDescent="0.2"/>
    <row r="14320" ht="12" x14ac:dyDescent="0.2"/>
    <row r="14321" ht="12" x14ac:dyDescent="0.2"/>
    <row r="14322" ht="12" x14ac:dyDescent="0.2"/>
    <row r="14323" ht="12" x14ac:dyDescent="0.2"/>
    <row r="14324" ht="12" x14ac:dyDescent="0.2"/>
    <row r="14325" ht="12" x14ac:dyDescent="0.2"/>
    <row r="14326" ht="12" x14ac:dyDescent="0.2"/>
    <row r="14327" ht="12" x14ac:dyDescent="0.2"/>
    <row r="14328" ht="12" x14ac:dyDescent="0.2"/>
    <row r="14329" ht="12" x14ac:dyDescent="0.2"/>
    <row r="14330" ht="12" x14ac:dyDescent="0.2"/>
    <row r="14331" ht="12" x14ac:dyDescent="0.2"/>
    <row r="14332" ht="12" x14ac:dyDescent="0.2"/>
    <row r="14333" ht="12" x14ac:dyDescent="0.2"/>
    <row r="14334" ht="12" x14ac:dyDescent="0.2"/>
    <row r="14335" ht="12" x14ac:dyDescent="0.2"/>
    <row r="14336" ht="12" x14ac:dyDescent="0.2"/>
    <row r="14337" ht="12" x14ac:dyDescent="0.2"/>
    <row r="14338" ht="12" x14ac:dyDescent="0.2"/>
    <row r="14339" ht="12" x14ac:dyDescent="0.2"/>
    <row r="14340" ht="12" x14ac:dyDescent="0.2"/>
    <row r="14341" ht="12" x14ac:dyDescent="0.2"/>
    <row r="14342" ht="12" x14ac:dyDescent="0.2"/>
    <row r="14343" ht="12" x14ac:dyDescent="0.2"/>
    <row r="14344" ht="12" x14ac:dyDescent="0.2"/>
    <row r="14345" ht="12" x14ac:dyDescent="0.2"/>
    <row r="14346" ht="12" x14ac:dyDescent="0.2"/>
    <row r="14347" ht="12" x14ac:dyDescent="0.2"/>
    <row r="14348" ht="12" x14ac:dyDescent="0.2"/>
    <row r="14349" ht="12" x14ac:dyDescent="0.2"/>
    <row r="14350" ht="12" x14ac:dyDescent="0.2"/>
    <row r="14351" ht="12" x14ac:dyDescent="0.2"/>
    <row r="14352" ht="12" x14ac:dyDescent="0.2"/>
    <row r="14353" ht="12" x14ac:dyDescent="0.2"/>
    <row r="14354" ht="12" x14ac:dyDescent="0.2"/>
    <row r="14355" ht="12" x14ac:dyDescent="0.2"/>
    <row r="14356" ht="12" x14ac:dyDescent="0.2"/>
    <row r="14357" ht="12" x14ac:dyDescent="0.2"/>
    <row r="14358" ht="12" x14ac:dyDescent="0.2"/>
    <row r="14359" ht="12" x14ac:dyDescent="0.2"/>
    <row r="14360" ht="12" x14ac:dyDescent="0.2"/>
    <row r="14361" ht="12" x14ac:dyDescent="0.2"/>
    <row r="14362" ht="12" x14ac:dyDescent="0.2"/>
    <row r="14363" ht="12" x14ac:dyDescent="0.2"/>
    <row r="14364" ht="12" x14ac:dyDescent="0.2"/>
    <row r="14365" ht="12" x14ac:dyDescent="0.2"/>
    <row r="14366" ht="12" x14ac:dyDescent="0.2"/>
    <row r="14367" ht="12" x14ac:dyDescent="0.2"/>
    <row r="14368" ht="12" x14ac:dyDescent="0.2"/>
    <row r="14369" ht="12" x14ac:dyDescent="0.2"/>
    <row r="14370" ht="12" x14ac:dyDescent="0.2"/>
    <row r="14371" ht="12" x14ac:dyDescent="0.2"/>
    <row r="14372" ht="12" x14ac:dyDescent="0.2"/>
    <row r="14373" ht="12" x14ac:dyDescent="0.2"/>
    <row r="14374" ht="12" x14ac:dyDescent="0.2"/>
    <row r="14375" ht="12" x14ac:dyDescent="0.2"/>
    <row r="14376" ht="12" x14ac:dyDescent="0.2"/>
    <row r="14377" ht="12" x14ac:dyDescent="0.2"/>
    <row r="14378" ht="12" x14ac:dyDescent="0.2"/>
    <row r="14379" ht="12" x14ac:dyDescent="0.2"/>
    <row r="14380" ht="12" x14ac:dyDescent="0.2"/>
    <row r="14381" ht="12" x14ac:dyDescent="0.2"/>
    <row r="14382" ht="12" x14ac:dyDescent="0.2"/>
    <row r="14383" ht="12" x14ac:dyDescent="0.2"/>
    <row r="14384" ht="12" x14ac:dyDescent="0.2"/>
    <row r="14385" ht="12" x14ac:dyDescent="0.2"/>
    <row r="14386" ht="12" x14ac:dyDescent="0.2"/>
    <row r="14387" ht="12" x14ac:dyDescent="0.2"/>
    <row r="14388" ht="12" x14ac:dyDescent="0.2"/>
    <row r="14389" ht="12" x14ac:dyDescent="0.2"/>
    <row r="14390" ht="12" x14ac:dyDescent="0.2"/>
    <row r="14391" ht="12" x14ac:dyDescent="0.2"/>
    <row r="14392" ht="12" x14ac:dyDescent="0.2"/>
    <row r="14393" ht="12" x14ac:dyDescent="0.2"/>
    <row r="14394" ht="12" x14ac:dyDescent="0.2"/>
    <row r="14395" ht="12" x14ac:dyDescent="0.2"/>
    <row r="14396" ht="12" x14ac:dyDescent="0.2"/>
    <row r="14397" ht="12" x14ac:dyDescent="0.2"/>
    <row r="14398" ht="12" x14ac:dyDescent="0.2"/>
    <row r="14399" ht="12" x14ac:dyDescent="0.2"/>
    <row r="14400" ht="12" x14ac:dyDescent="0.2"/>
    <row r="14401" ht="12" x14ac:dyDescent="0.2"/>
    <row r="14402" ht="12" x14ac:dyDescent="0.2"/>
    <row r="14403" ht="12" x14ac:dyDescent="0.2"/>
    <row r="14404" ht="12" x14ac:dyDescent="0.2"/>
    <row r="14405" ht="12" x14ac:dyDescent="0.2"/>
    <row r="14406" ht="12" x14ac:dyDescent="0.2"/>
    <row r="14407" ht="12" x14ac:dyDescent="0.2"/>
    <row r="14408" ht="12" x14ac:dyDescent="0.2"/>
    <row r="14409" ht="12" x14ac:dyDescent="0.2"/>
    <row r="14410" ht="12" x14ac:dyDescent="0.2"/>
    <row r="14411" ht="12" x14ac:dyDescent="0.2"/>
    <row r="14412" ht="12" x14ac:dyDescent="0.2"/>
    <row r="14413" ht="12" x14ac:dyDescent="0.2"/>
    <row r="14414" ht="12" x14ac:dyDescent="0.2"/>
    <row r="14415" ht="12" x14ac:dyDescent="0.2"/>
    <row r="14416" ht="12" x14ac:dyDescent="0.2"/>
    <row r="14417" ht="12" x14ac:dyDescent="0.2"/>
    <row r="14418" ht="12" x14ac:dyDescent="0.2"/>
    <row r="14419" ht="12" x14ac:dyDescent="0.2"/>
    <row r="14420" ht="12" x14ac:dyDescent="0.2"/>
    <row r="14421" ht="12" x14ac:dyDescent="0.2"/>
    <row r="14422" ht="12" x14ac:dyDescent="0.2"/>
    <row r="14423" ht="12" x14ac:dyDescent="0.2"/>
    <row r="14424" ht="12" x14ac:dyDescent="0.2"/>
    <row r="14425" ht="12" x14ac:dyDescent="0.2"/>
    <row r="14426" ht="12" x14ac:dyDescent="0.2"/>
    <row r="14427" ht="12" x14ac:dyDescent="0.2"/>
    <row r="14428" ht="12" x14ac:dyDescent="0.2"/>
    <row r="14429" ht="12" x14ac:dyDescent="0.2"/>
    <row r="14430" ht="12" x14ac:dyDescent="0.2"/>
    <row r="14431" ht="12" x14ac:dyDescent="0.2"/>
    <row r="14432" ht="12" x14ac:dyDescent="0.2"/>
    <row r="14433" ht="12" x14ac:dyDescent="0.2"/>
    <row r="14434" ht="12" x14ac:dyDescent="0.2"/>
    <row r="14435" ht="12" x14ac:dyDescent="0.2"/>
    <row r="14436" ht="12" x14ac:dyDescent="0.2"/>
    <row r="14437" ht="12" x14ac:dyDescent="0.2"/>
    <row r="14438" ht="12" x14ac:dyDescent="0.2"/>
    <row r="14439" ht="12" x14ac:dyDescent="0.2"/>
    <row r="14440" ht="12" x14ac:dyDescent="0.2"/>
    <row r="14441" ht="12" x14ac:dyDescent="0.2"/>
    <row r="14442" ht="12" x14ac:dyDescent="0.2"/>
    <row r="14443" ht="12" x14ac:dyDescent="0.2"/>
    <row r="14444" ht="12" x14ac:dyDescent="0.2"/>
    <row r="14445" ht="12" x14ac:dyDescent="0.2"/>
    <row r="14446" ht="12" x14ac:dyDescent="0.2"/>
    <row r="14447" ht="12" x14ac:dyDescent="0.2"/>
    <row r="14448" ht="12" x14ac:dyDescent="0.2"/>
    <row r="14449" ht="12" x14ac:dyDescent="0.2"/>
    <row r="14450" ht="12" x14ac:dyDescent="0.2"/>
    <row r="14451" ht="12" x14ac:dyDescent="0.2"/>
    <row r="14452" ht="12" x14ac:dyDescent="0.2"/>
    <row r="14453" ht="12" x14ac:dyDescent="0.2"/>
    <row r="14454" ht="12" x14ac:dyDescent="0.2"/>
    <row r="14455" ht="12" x14ac:dyDescent="0.2"/>
    <row r="14456" ht="12" x14ac:dyDescent="0.2"/>
    <row r="14457" ht="12" x14ac:dyDescent="0.2"/>
    <row r="14458" ht="12" x14ac:dyDescent="0.2"/>
    <row r="14459" ht="12" x14ac:dyDescent="0.2"/>
    <row r="14460" ht="12" x14ac:dyDescent="0.2"/>
    <row r="14461" ht="12" x14ac:dyDescent="0.2"/>
    <row r="14462" ht="12" x14ac:dyDescent="0.2"/>
    <row r="14463" ht="12" x14ac:dyDescent="0.2"/>
    <row r="14464" ht="12" x14ac:dyDescent="0.2"/>
    <row r="14465" ht="12" x14ac:dyDescent="0.2"/>
    <row r="14466" ht="12" x14ac:dyDescent="0.2"/>
    <row r="14467" ht="12" x14ac:dyDescent="0.2"/>
    <row r="14468" ht="12" x14ac:dyDescent="0.2"/>
    <row r="14469" ht="12" x14ac:dyDescent="0.2"/>
    <row r="14470" ht="12" x14ac:dyDescent="0.2"/>
    <row r="14471" ht="12" x14ac:dyDescent="0.2"/>
    <row r="14472" ht="12" x14ac:dyDescent="0.2"/>
    <row r="14473" ht="12" x14ac:dyDescent="0.2"/>
    <row r="14474" ht="12" x14ac:dyDescent="0.2"/>
    <row r="14475" ht="12" x14ac:dyDescent="0.2"/>
    <row r="14476" ht="12" x14ac:dyDescent="0.2"/>
    <row r="14477" ht="12" x14ac:dyDescent="0.2"/>
    <row r="14478" ht="12" x14ac:dyDescent="0.2"/>
    <row r="14479" ht="12" x14ac:dyDescent="0.2"/>
    <row r="14480" ht="12" x14ac:dyDescent="0.2"/>
    <row r="14481" ht="12" x14ac:dyDescent="0.2"/>
    <row r="14482" ht="12" x14ac:dyDescent="0.2"/>
    <row r="14483" ht="12" x14ac:dyDescent="0.2"/>
    <row r="14484" ht="12" x14ac:dyDescent="0.2"/>
    <row r="14485" ht="12" x14ac:dyDescent="0.2"/>
    <row r="14486" ht="12" x14ac:dyDescent="0.2"/>
    <row r="14487" ht="12" x14ac:dyDescent="0.2"/>
    <row r="14488" ht="12" x14ac:dyDescent="0.2"/>
    <row r="14489" ht="12" x14ac:dyDescent="0.2"/>
    <row r="14490" ht="12" x14ac:dyDescent="0.2"/>
    <row r="14491" ht="12" x14ac:dyDescent="0.2"/>
    <row r="14492" ht="12" x14ac:dyDescent="0.2"/>
    <row r="14493" ht="12" x14ac:dyDescent="0.2"/>
    <row r="14494" ht="12" x14ac:dyDescent="0.2"/>
    <row r="14495" ht="12" x14ac:dyDescent="0.2"/>
    <row r="14496" ht="12" x14ac:dyDescent="0.2"/>
    <row r="14497" ht="12" x14ac:dyDescent="0.2"/>
    <row r="14498" ht="12" x14ac:dyDescent="0.2"/>
    <row r="14499" ht="12" x14ac:dyDescent="0.2"/>
    <row r="14500" ht="12" x14ac:dyDescent="0.2"/>
    <row r="14501" ht="12" x14ac:dyDescent="0.2"/>
    <row r="14502" ht="12" x14ac:dyDescent="0.2"/>
    <row r="14503" ht="12" x14ac:dyDescent="0.2"/>
    <row r="14504" ht="12" x14ac:dyDescent="0.2"/>
    <row r="14505" ht="12" x14ac:dyDescent="0.2"/>
    <row r="14506" ht="12" x14ac:dyDescent="0.2"/>
    <row r="14507" ht="12" x14ac:dyDescent="0.2"/>
    <row r="14508" ht="12" x14ac:dyDescent="0.2"/>
    <row r="14509" ht="12" x14ac:dyDescent="0.2"/>
    <row r="14510" ht="12" x14ac:dyDescent="0.2"/>
    <row r="14511" ht="12" x14ac:dyDescent="0.2"/>
    <row r="14512" ht="12" x14ac:dyDescent="0.2"/>
    <row r="14513" ht="12" x14ac:dyDescent="0.2"/>
    <row r="14514" ht="12" x14ac:dyDescent="0.2"/>
    <row r="14515" ht="12" x14ac:dyDescent="0.2"/>
    <row r="14516" ht="12" x14ac:dyDescent="0.2"/>
    <row r="14517" ht="12" x14ac:dyDescent="0.2"/>
    <row r="14518" ht="12" x14ac:dyDescent="0.2"/>
    <row r="14519" ht="12" x14ac:dyDescent="0.2"/>
    <row r="14520" ht="12" x14ac:dyDescent="0.2"/>
    <row r="14521" ht="12" x14ac:dyDescent="0.2"/>
    <row r="14522" ht="12" x14ac:dyDescent="0.2"/>
    <row r="14523" ht="12" x14ac:dyDescent="0.2"/>
    <row r="14524" ht="12" x14ac:dyDescent="0.2"/>
    <row r="14525" ht="12" x14ac:dyDescent="0.2"/>
    <row r="14526" ht="12" x14ac:dyDescent="0.2"/>
    <row r="14527" ht="12" x14ac:dyDescent="0.2"/>
    <row r="14528" ht="12" x14ac:dyDescent="0.2"/>
    <row r="14529" ht="12" x14ac:dyDescent="0.2"/>
    <row r="14530" ht="12" x14ac:dyDescent="0.2"/>
    <row r="14531" ht="12" x14ac:dyDescent="0.2"/>
    <row r="14532" ht="12" x14ac:dyDescent="0.2"/>
    <row r="14533" ht="12" x14ac:dyDescent="0.2"/>
    <row r="14534" ht="12" x14ac:dyDescent="0.2"/>
    <row r="14535" ht="12" x14ac:dyDescent="0.2"/>
    <row r="14536" ht="12" x14ac:dyDescent="0.2"/>
    <row r="14537" ht="12" x14ac:dyDescent="0.2"/>
    <row r="14538" ht="12" x14ac:dyDescent="0.2"/>
    <row r="14539" ht="12" x14ac:dyDescent="0.2"/>
    <row r="14540" ht="12" x14ac:dyDescent="0.2"/>
    <row r="14541" ht="12" x14ac:dyDescent="0.2"/>
    <row r="14542" ht="12" x14ac:dyDescent="0.2"/>
    <row r="14543" ht="12" x14ac:dyDescent="0.2"/>
    <row r="14544" ht="12" x14ac:dyDescent="0.2"/>
    <row r="14545" ht="12" x14ac:dyDescent="0.2"/>
    <row r="14546" ht="12" x14ac:dyDescent="0.2"/>
    <row r="14547" ht="12" x14ac:dyDescent="0.2"/>
    <row r="14548" ht="12" x14ac:dyDescent="0.2"/>
    <row r="14549" ht="12" x14ac:dyDescent="0.2"/>
    <row r="14550" ht="12" x14ac:dyDescent="0.2"/>
    <row r="14551" ht="12" x14ac:dyDescent="0.2"/>
    <row r="14552" ht="12" x14ac:dyDescent="0.2"/>
    <row r="14553" ht="12" x14ac:dyDescent="0.2"/>
    <row r="14554" ht="12" x14ac:dyDescent="0.2"/>
    <row r="14555" ht="12" x14ac:dyDescent="0.2"/>
    <row r="14556" ht="12" x14ac:dyDescent="0.2"/>
    <row r="14557" ht="12" x14ac:dyDescent="0.2"/>
    <row r="14558" ht="12" x14ac:dyDescent="0.2"/>
    <row r="14559" ht="12" x14ac:dyDescent="0.2"/>
    <row r="14560" ht="12" x14ac:dyDescent="0.2"/>
    <row r="14561" ht="12" x14ac:dyDescent="0.2"/>
    <row r="14562" ht="12" x14ac:dyDescent="0.2"/>
    <row r="14563" ht="12" x14ac:dyDescent="0.2"/>
    <row r="14564" ht="12" x14ac:dyDescent="0.2"/>
    <row r="14565" ht="12" x14ac:dyDescent="0.2"/>
    <row r="14566" ht="12" x14ac:dyDescent="0.2"/>
    <row r="14567" ht="12" x14ac:dyDescent="0.2"/>
    <row r="14568" ht="12" x14ac:dyDescent="0.2"/>
    <row r="14569" ht="12" x14ac:dyDescent="0.2"/>
    <row r="14570" ht="12" x14ac:dyDescent="0.2"/>
    <row r="14571" ht="12" x14ac:dyDescent="0.2"/>
    <row r="14572" ht="12" x14ac:dyDescent="0.2"/>
    <row r="14573" ht="12" x14ac:dyDescent="0.2"/>
    <row r="14574" ht="12" x14ac:dyDescent="0.2"/>
    <row r="14575" ht="12" x14ac:dyDescent="0.2"/>
    <row r="14576" ht="12" x14ac:dyDescent="0.2"/>
    <row r="14577" ht="12" x14ac:dyDescent="0.2"/>
    <row r="14578" ht="12" x14ac:dyDescent="0.2"/>
    <row r="14579" ht="12" x14ac:dyDescent="0.2"/>
    <row r="14580" ht="12" x14ac:dyDescent="0.2"/>
    <row r="14581" ht="12" x14ac:dyDescent="0.2"/>
    <row r="14582" ht="12" x14ac:dyDescent="0.2"/>
    <row r="14583" ht="12" x14ac:dyDescent="0.2"/>
    <row r="14584" ht="12" x14ac:dyDescent="0.2"/>
    <row r="14585" ht="12" x14ac:dyDescent="0.2"/>
    <row r="14586" ht="12" x14ac:dyDescent="0.2"/>
    <row r="14587" ht="12" x14ac:dyDescent="0.2"/>
    <row r="14588" ht="12" x14ac:dyDescent="0.2"/>
    <row r="14589" ht="12" x14ac:dyDescent="0.2"/>
    <row r="14590" ht="12" x14ac:dyDescent="0.2"/>
    <row r="14591" ht="12" x14ac:dyDescent="0.2"/>
    <row r="14592" ht="12" x14ac:dyDescent="0.2"/>
    <row r="14593" ht="12" x14ac:dyDescent="0.2"/>
    <row r="14594" ht="12" x14ac:dyDescent="0.2"/>
    <row r="14595" ht="12" x14ac:dyDescent="0.2"/>
    <row r="14596" ht="12" x14ac:dyDescent="0.2"/>
    <row r="14597" ht="12" x14ac:dyDescent="0.2"/>
    <row r="14598" ht="12" x14ac:dyDescent="0.2"/>
    <row r="14599" ht="12" x14ac:dyDescent="0.2"/>
    <row r="14600" ht="12" x14ac:dyDescent="0.2"/>
    <row r="14601" ht="12" x14ac:dyDescent="0.2"/>
    <row r="14602" ht="12" x14ac:dyDescent="0.2"/>
    <row r="14603" ht="12" x14ac:dyDescent="0.2"/>
    <row r="14604" ht="12" x14ac:dyDescent="0.2"/>
    <row r="14605" ht="12" x14ac:dyDescent="0.2"/>
    <row r="14606" ht="12" x14ac:dyDescent="0.2"/>
    <row r="14607" ht="12" x14ac:dyDescent="0.2"/>
    <row r="14608" ht="12" x14ac:dyDescent="0.2"/>
    <row r="14609" ht="12" x14ac:dyDescent="0.2"/>
    <row r="14610" ht="12" x14ac:dyDescent="0.2"/>
    <row r="14611" ht="12" x14ac:dyDescent="0.2"/>
    <row r="14612" ht="12" x14ac:dyDescent="0.2"/>
    <row r="14613" ht="12" x14ac:dyDescent="0.2"/>
    <row r="14614" ht="12" x14ac:dyDescent="0.2"/>
    <row r="14615" ht="12" x14ac:dyDescent="0.2"/>
    <row r="14616" ht="12" x14ac:dyDescent="0.2"/>
    <row r="14617" ht="12" x14ac:dyDescent="0.2"/>
    <row r="14618" ht="12" x14ac:dyDescent="0.2"/>
    <row r="14619" ht="12" x14ac:dyDescent="0.2"/>
    <row r="14620" ht="12" x14ac:dyDescent="0.2"/>
    <row r="14621" ht="12" x14ac:dyDescent="0.2"/>
    <row r="14622" ht="12" x14ac:dyDescent="0.2"/>
    <row r="14623" ht="12" x14ac:dyDescent="0.2"/>
    <row r="14624" ht="12" x14ac:dyDescent="0.2"/>
    <row r="14625" ht="12" x14ac:dyDescent="0.2"/>
    <row r="14626" ht="12" x14ac:dyDescent="0.2"/>
    <row r="14627" ht="12" x14ac:dyDescent="0.2"/>
    <row r="14628" ht="12" x14ac:dyDescent="0.2"/>
    <row r="14629" ht="12" x14ac:dyDescent="0.2"/>
    <row r="14630" ht="12" x14ac:dyDescent="0.2"/>
    <row r="14631" ht="12" x14ac:dyDescent="0.2"/>
    <row r="14632" ht="12" x14ac:dyDescent="0.2"/>
    <row r="14633" ht="12" x14ac:dyDescent="0.2"/>
    <row r="14634" ht="12" x14ac:dyDescent="0.2"/>
    <row r="14635" ht="12" x14ac:dyDescent="0.2"/>
    <row r="14636" ht="12" x14ac:dyDescent="0.2"/>
    <row r="14637" ht="12" x14ac:dyDescent="0.2"/>
    <row r="14638" ht="12" x14ac:dyDescent="0.2"/>
    <row r="14639" ht="12" x14ac:dyDescent="0.2"/>
    <row r="14640" ht="12" x14ac:dyDescent="0.2"/>
    <row r="14641" ht="12" x14ac:dyDescent="0.2"/>
    <row r="14642" ht="12" x14ac:dyDescent="0.2"/>
    <row r="14643" ht="12" x14ac:dyDescent="0.2"/>
    <row r="14644" ht="12" x14ac:dyDescent="0.2"/>
    <row r="14645" ht="12" x14ac:dyDescent="0.2"/>
    <row r="14646" ht="12" x14ac:dyDescent="0.2"/>
    <row r="14647" ht="12" x14ac:dyDescent="0.2"/>
    <row r="14648" ht="12" x14ac:dyDescent="0.2"/>
    <row r="14649" ht="12" x14ac:dyDescent="0.2"/>
    <row r="14650" ht="12" x14ac:dyDescent="0.2"/>
    <row r="14651" ht="12" x14ac:dyDescent="0.2"/>
    <row r="14652" ht="12" x14ac:dyDescent="0.2"/>
    <row r="14653" ht="12" x14ac:dyDescent="0.2"/>
    <row r="14654" ht="12" x14ac:dyDescent="0.2"/>
    <row r="14655" ht="12" x14ac:dyDescent="0.2"/>
    <row r="14656" ht="12" x14ac:dyDescent="0.2"/>
    <row r="14657" ht="12" x14ac:dyDescent="0.2"/>
    <row r="14658" ht="12" x14ac:dyDescent="0.2"/>
    <row r="14659" ht="12" x14ac:dyDescent="0.2"/>
    <row r="14660" ht="12" x14ac:dyDescent="0.2"/>
    <row r="14661" ht="12" x14ac:dyDescent="0.2"/>
    <row r="14662" ht="12" x14ac:dyDescent="0.2"/>
    <row r="14663" ht="12" x14ac:dyDescent="0.2"/>
    <row r="14664" ht="12" x14ac:dyDescent="0.2"/>
    <row r="14665" ht="12" x14ac:dyDescent="0.2"/>
    <row r="14666" ht="12" x14ac:dyDescent="0.2"/>
    <row r="14667" ht="12" x14ac:dyDescent="0.2"/>
    <row r="14668" ht="12" x14ac:dyDescent="0.2"/>
    <row r="14669" ht="12" x14ac:dyDescent="0.2"/>
    <row r="14670" ht="12" x14ac:dyDescent="0.2"/>
    <row r="14671" ht="12" x14ac:dyDescent="0.2"/>
    <row r="14672" ht="12" x14ac:dyDescent="0.2"/>
    <row r="14673" ht="12" x14ac:dyDescent="0.2"/>
    <row r="14674" ht="12" x14ac:dyDescent="0.2"/>
    <row r="14675" ht="12" x14ac:dyDescent="0.2"/>
    <row r="14676" ht="12" x14ac:dyDescent="0.2"/>
    <row r="14677" ht="12" x14ac:dyDescent="0.2"/>
    <row r="14678" ht="12" x14ac:dyDescent="0.2"/>
    <row r="14679" ht="12" x14ac:dyDescent="0.2"/>
    <row r="14680" ht="12" x14ac:dyDescent="0.2"/>
    <row r="14681" ht="12" x14ac:dyDescent="0.2"/>
    <row r="14682" ht="12" x14ac:dyDescent="0.2"/>
    <row r="14683" ht="12" x14ac:dyDescent="0.2"/>
    <row r="14684" ht="12" x14ac:dyDescent="0.2"/>
    <row r="14685" ht="12" x14ac:dyDescent="0.2"/>
    <row r="14686" ht="12" x14ac:dyDescent="0.2"/>
    <row r="14687" ht="12" x14ac:dyDescent="0.2"/>
    <row r="14688" ht="12" x14ac:dyDescent="0.2"/>
    <row r="14689" ht="12" x14ac:dyDescent="0.2"/>
    <row r="14690" ht="12" x14ac:dyDescent="0.2"/>
    <row r="14691" ht="12" x14ac:dyDescent="0.2"/>
    <row r="14692" ht="12" x14ac:dyDescent="0.2"/>
    <row r="14693" ht="12" x14ac:dyDescent="0.2"/>
    <row r="14694" ht="12" x14ac:dyDescent="0.2"/>
    <row r="14695" ht="12" x14ac:dyDescent="0.2"/>
    <row r="14696" ht="12" x14ac:dyDescent="0.2"/>
    <row r="14697" ht="12" x14ac:dyDescent="0.2"/>
    <row r="14698" ht="12" x14ac:dyDescent="0.2"/>
    <row r="14699" ht="12" x14ac:dyDescent="0.2"/>
    <row r="14700" ht="12" x14ac:dyDescent="0.2"/>
    <row r="14701" ht="12" x14ac:dyDescent="0.2"/>
    <row r="14702" ht="12" x14ac:dyDescent="0.2"/>
    <row r="14703" ht="12" x14ac:dyDescent="0.2"/>
    <row r="14704" ht="12" x14ac:dyDescent="0.2"/>
    <row r="14705" ht="12" x14ac:dyDescent="0.2"/>
    <row r="14706" ht="12" x14ac:dyDescent="0.2"/>
    <row r="14707" ht="12" x14ac:dyDescent="0.2"/>
    <row r="14708" ht="12" x14ac:dyDescent="0.2"/>
    <row r="14709" ht="12" x14ac:dyDescent="0.2"/>
    <row r="14710" ht="12" x14ac:dyDescent="0.2"/>
    <row r="14711" ht="12" x14ac:dyDescent="0.2"/>
    <row r="14712" ht="12" x14ac:dyDescent="0.2"/>
    <row r="14713" ht="12" x14ac:dyDescent="0.2"/>
    <row r="14714" ht="12" x14ac:dyDescent="0.2"/>
    <row r="14715" ht="12" x14ac:dyDescent="0.2"/>
    <row r="14716" ht="12" x14ac:dyDescent="0.2"/>
    <row r="14717" ht="12" x14ac:dyDescent="0.2"/>
    <row r="14718" ht="12" x14ac:dyDescent="0.2"/>
    <row r="14719" ht="12" x14ac:dyDescent="0.2"/>
    <row r="14720" ht="12" x14ac:dyDescent="0.2"/>
    <row r="14721" ht="12" x14ac:dyDescent="0.2"/>
    <row r="14722" ht="12" x14ac:dyDescent="0.2"/>
    <row r="14723" ht="12" x14ac:dyDescent="0.2"/>
    <row r="14724" ht="12" x14ac:dyDescent="0.2"/>
    <row r="14725" ht="12" x14ac:dyDescent="0.2"/>
    <row r="14726" ht="12" x14ac:dyDescent="0.2"/>
    <row r="14727" ht="12" x14ac:dyDescent="0.2"/>
    <row r="14728" ht="12" x14ac:dyDescent="0.2"/>
    <row r="14729" ht="12" x14ac:dyDescent="0.2"/>
    <row r="14730" ht="12" x14ac:dyDescent="0.2"/>
    <row r="14731" ht="12" x14ac:dyDescent="0.2"/>
    <row r="14732" ht="12" x14ac:dyDescent="0.2"/>
    <row r="14733" ht="12" x14ac:dyDescent="0.2"/>
    <row r="14734" ht="12" x14ac:dyDescent="0.2"/>
    <row r="14735" ht="12" x14ac:dyDescent="0.2"/>
    <row r="14736" ht="12" x14ac:dyDescent="0.2"/>
    <row r="14737" ht="12" x14ac:dyDescent="0.2"/>
    <row r="14738" ht="12" x14ac:dyDescent="0.2"/>
    <row r="14739" ht="12" x14ac:dyDescent="0.2"/>
    <row r="14740" ht="12" x14ac:dyDescent="0.2"/>
    <row r="14741" ht="12" x14ac:dyDescent="0.2"/>
    <row r="14742" ht="12" x14ac:dyDescent="0.2"/>
    <row r="14743" ht="12" x14ac:dyDescent="0.2"/>
    <row r="14744" ht="12" x14ac:dyDescent="0.2"/>
    <row r="14745" ht="12" x14ac:dyDescent="0.2"/>
    <row r="14746" ht="12" x14ac:dyDescent="0.2"/>
    <row r="14747" ht="12" x14ac:dyDescent="0.2"/>
    <row r="14748" ht="12" x14ac:dyDescent="0.2"/>
    <row r="14749" ht="12" x14ac:dyDescent="0.2"/>
    <row r="14750" ht="12" x14ac:dyDescent="0.2"/>
    <row r="14751" ht="12" x14ac:dyDescent="0.2"/>
    <row r="14752" ht="12" x14ac:dyDescent="0.2"/>
    <row r="14753" ht="12" x14ac:dyDescent="0.2"/>
    <row r="14754" ht="12" x14ac:dyDescent="0.2"/>
    <row r="14755" ht="12" x14ac:dyDescent="0.2"/>
    <row r="14756" ht="12" x14ac:dyDescent="0.2"/>
    <row r="14757" ht="12" x14ac:dyDescent="0.2"/>
    <row r="14758" ht="12" x14ac:dyDescent="0.2"/>
    <row r="14759" ht="12" x14ac:dyDescent="0.2"/>
    <row r="14760" ht="12" x14ac:dyDescent="0.2"/>
    <row r="14761" ht="12" x14ac:dyDescent="0.2"/>
    <row r="14762" ht="12" x14ac:dyDescent="0.2"/>
    <row r="14763" ht="12" x14ac:dyDescent="0.2"/>
    <row r="14764" ht="12" x14ac:dyDescent="0.2"/>
    <row r="14765" ht="12" x14ac:dyDescent="0.2"/>
    <row r="14766" ht="12" x14ac:dyDescent="0.2"/>
    <row r="14767" ht="12" x14ac:dyDescent="0.2"/>
    <row r="14768" ht="12" x14ac:dyDescent="0.2"/>
    <row r="14769" ht="12" x14ac:dyDescent="0.2"/>
    <row r="14770" ht="12" x14ac:dyDescent="0.2"/>
    <row r="14771" ht="12" x14ac:dyDescent="0.2"/>
    <row r="14772" ht="12" x14ac:dyDescent="0.2"/>
    <row r="14773" ht="12" x14ac:dyDescent="0.2"/>
    <row r="14774" ht="12" x14ac:dyDescent="0.2"/>
    <row r="14775" ht="12" x14ac:dyDescent="0.2"/>
    <row r="14776" ht="12" x14ac:dyDescent="0.2"/>
    <row r="14777" ht="12" x14ac:dyDescent="0.2"/>
    <row r="14778" ht="12" x14ac:dyDescent="0.2"/>
    <row r="14779" ht="12" x14ac:dyDescent="0.2"/>
    <row r="14780" ht="12" x14ac:dyDescent="0.2"/>
    <row r="14781" ht="12" x14ac:dyDescent="0.2"/>
    <row r="14782" ht="12" x14ac:dyDescent="0.2"/>
    <row r="14783" ht="12" x14ac:dyDescent="0.2"/>
    <row r="14784" ht="12" x14ac:dyDescent="0.2"/>
    <row r="14785" ht="12" x14ac:dyDescent="0.2"/>
    <row r="14786" ht="12" x14ac:dyDescent="0.2"/>
    <row r="14787" ht="12" x14ac:dyDescent="0.2"/>
    <row r="14788" ht="12" x14ac:dyDescent="0.2"/>
    <row r="14789" ht="12" x14ac:dyDescent="0.2"/>
    <row r="14790" ht="12" x14ac:dyDescent="0.2"/>
    <row r="14791" ht="12" x14ac:dyDescent="0.2"/>
    <row r="14792" ht="12" x14ac:dyDescent="0.2"/>
    <row r="14793" ht="12" x14ac:dyDescent="0.2"/>
    <row r="14794" ht="12" x14ac:dyDescent="0.2"/>
    <row r="14795" ht="12" x14ac:dyDescent="0.2"/>
    <row r="14796" ht="12" x14ac:dyDescent="0.2"/>
    <row r="14797" ht="12" x14ac:dyDescent="0.2"/>
    <row r="14798" ht="12" x14ac:dyDescent="0.2"/>
    <row r="14799" ht="12" x14ac:dyDescent="0.2"/>
    <row r="14800" ht="12" x14ac:dyDescent="0.2"/>
    <row r="14801" ht="12" x14ac:dyDescent="0.2"/>
    <row r="14802" ht="12" x14ac:dyDescent="0.2"/>
    <row r="14803" ht="12" x14ac:dyDescent="0.2"/>
    <row r="14804" ht="12" x14ac:dyDescent="0.2"/>
    <row r="14805" ht="12" x14ac:dyDescent="0.2"/>
    <row r="14806" ht="12" x14ac:dyDescent="0.2"/>
    <row r="14807" ht="12" x14ac:dyDescent="0.2"/>
    <row r="14808" ht="12" x14ac:dyDescent="0.2"/>
    <row r="14809" ht="12" x14ac:dyDescent="0.2"/>
    <row r="14810" ht="12" x14ac:dyDescent="0.2"/>
    <row r="14811" ht="12" x14ac:dyDescent="0.2"/>
    <row r="14812" ht="12" x14ac:dyDescent="0.2"/>
    <row r="14813" ht="12" x14ac:dyDescent="0.2"/>
    <row r="14814" ht="12" x14ac:dyDescent="0.2"/>
    <row r="14815" ht="12" x14ac:dyDescent="0.2"/>
    <row r="14816" ht="12" x14ac:dyDescent="0.2"/>
    <row r="14817" ht="12" x14ac:dyDescent="0.2"/>
    <row r="14818" ht="12" x14ac:dyDescent="0.2"/>
    <row r="14819" ht="12" x14ac:dyDescent="0.2"/>
    <row r="14820" ht="12" x14ac:dyDescent="0.2"/>
    <row r="14821" ht="12" x14ac:dyDescent="0.2"/>
    <row r="14822" ht="12" x14ac:dyDescent="0.2"/>
    <row r="14823" ht="12" x14ac:dyDescent="0.2"/>
    <row r="14824" ht="12" x14ac:dyDescent="0.2"/>
    <row r="14825" ht="12" x14ac:dyDescent="0.2"/>
    <row r="14826" ht="12" x14ac:dyDescent="0.2"/>
    <row r="14827" ht="12" x14ac:dyDescent="0.2"/>
    <row r="14828" ht="12" x14ac:dyDescent="0.2"/>
    <row r="14829" ht="12" x14ac:dyDescent="0.2"/>
    <row r="14830" ht="12" x14ac:dyDescent="0.2"/>
    <row r="14831" ht="12" x14ac:dyDescent="0.2"/>
    <row r="14832" ht="12" x14ac:dyDescent="0.2"/>
    <row r="14833" ht="12" x14ac:dyDescent="0.2"/>
    <row r="14834" ht="12" x14ac:dyDescent="0.2"/>
    <row r="14835" ht="12" x14ac:dyDescent="0.2"/>
    <row r="14836" ht="12" x14ac:dyDescent="0.2"/>
    <row r="14837" ht="12" x14ac:dyDescent="0.2"/>
    <row r="14838" ht="12" x14ac:dyDescent="0.2"/>
    <row r="14839" ht="12" x14ac:dyDescent="0.2"/>
    <row r="14840" ht="12" x14ac:dyDescent="0.2"/>
    <row r="14841" ht="12" x14ac:dyDescent="0.2"/>
    <row r="14842" ht="12" x14ac:dyDescent="0.2"/>
    <row r="14843" ht="12" x14ac:dyDescent="0.2"/>
    <row r="14844" ht="12" x14ac:dyDescent="0.2"/>
    <row r="14845" ht="12" x14ac:dyDescent="0.2"/>
    <row r="14846" ht="12" x14ac:dyDescent="0.2"/>
    <row r="14847" ht="12" x14ac:dyDescent="0.2"/>
    <row r="14848" ht="12" x14ac:dyDescent="0.2"/>
    <row r="14849" ht="12" x14ac:dyDescent="0.2"/>
    <row r="14850" ht="12" x14ac:dyDescent="0.2"/>
    <row r="14851" ht="12" x14ac:dyDescent="0.2"/>
    <row r="14852" ht="12" x14ac:dyDescent="0.2"/>
    <row r="14853" ht="12" x14ac:dyDescent="0.2"/>
    <row r="14854" ht="12" x14ac:dyDescent="0.2"/>
    <row r="14855" ht="12" x14ac:dyDescent="0.2"/>
    <row r="14856" ht="12" x14ac:dyDescent="0.2"/>
    <row r="14857" ht="12" x14ac:dyDescent="0.2"/>
    <row r="14858" ht="12" x14ac:dyDescent="0.2"/>
    <row r="14859" ht="12" x14ac:dyDescent="0.2"/>
    <row r="14860" ht="12" x14ac:dyDescent="0.2"/>
    <row r="14861" ht="12" x14ac:dyDescent="0.2"/>
    <row r="14862" ht="12" x14ac:dyDescent="0.2"/>
    <row r="14863" ht="12" x14ac:dyDescent="0.2"/>
    <row r="14864" ht="12" x14ac:dyDescent="0.2"/>
    <row r="14865" ht="12" x14ac:dyDescent="0.2"/>
    <row r="14866" ht="12" x14ac:dyDescent="0.2"/>
    <row r="14867" ht="12" x14ac:dyDescent="0.2"/>
    <row r="14868" ht="12" x14ac:dyDescent="0.2"/>
    <row r="14869" ht="12" x14ac:dyDescent="0.2"/>
    <row r="14870" ht="12" x14ac:dyDescent="0.2"/>
    <row r="14871" ht="12" x14ac:dyDescent="0.2"/>
    <row r="14872" ht="12" x14ac:dyDescent="0.2"/>
    <row r="14873" ht="12" x14ac:dyDescent="0.2"/>
    <row r="14874" ht="12" x14ac:dyDescent="0.2"/>
    <row r="14875" ht="12" x14ac:dyDescent="0.2"/>
    <row r="14876" ht="12" x14ac:dyDescent="0.2"/>
    <row r="14877" ht="12" x14ac:dyDescent="0.2"/>
    <row r="14878" ht="12" x14ac:dyDescent="0.2"/>
    <row r="14879" ht="12" x14ac:dyDescent="0.2"/>
    <row r="14880" ht="12" x14ac:dyDescent="0.2"/>
    <row r="14881" ht="12" x14ac:dyDescent="0.2"/>
    <row r="14882" ht="12" x14ac:dyDescent="0.2"/>
    <row r="14883" ht="12" x14ac:dyDescent="0.2"/>
    <row r="14884" ht="12" x14ac:dyDescent="0.2"/>
    <row r="14885" ht="12" x14ac:dyDescent="0.2"/>
    <row r="14886" ht="12" x14ac:dyDescent="0.2"/>
    <row r="14887" ht="12" x14ac:dyDescent="0.2"/>
    <row r="14888" ht="12" x14ac:dyDescent="0.2"/>
    <row r="14889" ht="12" x14ac:dyDescent="0.2"/>
    <row r="14890" ht="12" x14ac:dyDescent="0.2"/>
    <row r="14891" ht="12" x14ac:dyDescent="0.2"/>
    <row r="14892" ht="12" x14ac:dyDescent="0.2"/>
    <row r="14893" ht="12" x14ac:dyDescent="0.2"/>
    <row r="14894" ht="12" x14ac:dyDescent="0.2"/>
    <row r="14895" ht="12" x14ac:dyDescent="0.2"/>
    <row r="14896" ht="12" x14ac:dyDescent="0.2"/>
    <row r="14897" ht="12" x14ac:dyDescent="0.2"/>
    <row r="14898" ht="12" x14ac:dyDescent="0.2"/>
    <row r="14899" ht="12" x14ac:dyDescent="0.2"/>
    <row r="14900" ht="12" x14ac:dyDescent="0.2"/>
    <row r="14901" ht="12" x14ac:dyDescent="0.2"/>
    <row r="14902" ht="12" x14ac:dyDescent="0.2"/>
    <row r="14903" ht="12" x14ac:dyDescent="0.2"/>
    <row r="14904" ht="12" x14ac:dyDescent="0.2"/>
    <row r="14905" ht="12" x14ac:dyDescent="0.2"/>
    <row r="14906" ht="12" x14ac:dyDescent="0.2"/>
    <row r="14907" ht="12" x14ac:dyDescent="0.2"/>
    <row r="14908" ht="12" x14ac:dyDescent="0.2"/>
    <row r="14909" ht="12" x14ac:dyDescent="0.2"/>
    <row r="14910" ht="12" x14ac:dyDescent="0.2"/>
    <row r="14911" ht="12" x14ac:dyDescent="0.2"/>
    <row r="14912" ht="12" x14ac:dyDescent="0.2"/>
    <row r="14913" ht="12" x14ac:dyDescent="0.2"/>
    <row r="14914" ht="12" x14ac:dyDescent="0.2"/>
    <row r="14915" ht="12" x14ac:dyDescent="0.2"/>
    <row r="14916" ht="12" x14ac:dyDescent="0.2"/>
    <row r="14917" ht="12" x14ac:dyDescent="0.2"/>
    <row r="14918" ht="12" x14ac:dyDescent="0.2"/>
    <row r="14919" ht="12" x14ac:dyDescent="0.2"/>
    <row r="14920" ht="12" x14ac:dyDescent="0.2"/>
    <row r="14921" ht="12" x14ac:dyDescent="0.2"/>
    <row r="14922" ht="12" x14ac:dyDescent="0.2"/>
    <row r="14923" ht="12" x14ac:dyDescent="0.2"/>
    <row r="14924" ht="12" x14ac:dyDescent="0.2"/>
    <row r="14925" ht="12" x14ac:dyDescent="0.2"/>
    <row r="14926" ht="12" x14ac:dyDescent="0.2"/>
    <row r="14927" ht="12" x14ac:dyDescent="0.2"/>
    <row r="14928" ht="12" x14ac:dyDescent="0.2"/>
    <row r="14929" ht="12" x14ac:dyDescent="0.2"/>
    <row r="14930" ht="12" x14ac:dyDescent="0.2"/>
    <row r="14931" ht="12" x14ac:dyDescent="0.2"/>
    <row r="14932" ht="12" x14ac:dyDescent="0.2"/>
    <row r="14933" ht="12" x14ac:dyDescent="0.2"/>
    <row r="14934" ht="12" x14ac:dyDescent="0.2"/>
    <row r="14935" ht="12" x14ac:dyDescent="0.2"/>
    <row r="14936" ht="12" x14ac:dyDescent="0.2"/>
    <row r="14937" ht="12" x14ac:dyDescent="0.2"/>
    <row r="14938" ht="12" x14ac:dyDescent="0.2"/>
    <row r="14939" ht="12" x14ac:dyDescent="0.2"/>
    <row r="14940" ht="12" x14ac:dyDescent="0.2"/>
    <row r="14941" ht="12" x14ac:dyDescent="0.2"/>
    <row r="14942" ht="12" x14ac:dyDescent="0.2"/>
    <row r="14943" ht="12" x14ac:dyDescent="0.2"/>
    <row r="14944" ht="12" x14ac:dyDescent="0.2"/>
    <row r="14945" ht="12" x14ac:dyDescent="0.2"/>
    <row r="14946" ht="12" x14ac:dyDescent="0.2"/>
    <row r="14947" ht="12" x14ac:dyDescent="0.2"/>
    <row r="14948" ht="12" x14ac:dyDescent="0.2"/>
    <row r="14949" ht="12" x14ac:dyDescent="0.2"/>
    <row r="14950" ht="12" x14ac:dyDescent="0.2"/>
    <row r="14951" ht="12" x14ac:dyDescent="0.2"/>
    <row r="14952" ht="12" x14ac:dyDescent="0.2"/>
    <row r="14953" ht="12" x14ac:dyDescent="0.2"/>
    <row r="14954" ht="12" x14ac:dyDescent="0.2"/>
    <row r="14955" ht="12" x14ac:dyDescent="0.2"/>
    <row r="14956" ht="12" x14ac:dyDescent="0.2"/>
    <row r="14957" ht="12" x14ac:dyDescent="0.2"/>
    <row r="14958" ht="12" x14ac:dyDescent="0.2"/>
    <row r="14959" ht="12" x14ac:dyDescent="0.2"/>
    <row r="14960" ht="12" x14ac:dyDescent="0.2"/>
    <row r="14961" ht="12" x14ac:dyDescent="0.2"/>
    <row r="14962" ht="12" x14ac:dyDescent="0.2"/>
    <row r="14963" ht="12" x14ac:dyDescent="0.2"/>
    <row r="14964" ht="12" x14ac:dyDescent="0.2"/>
    <row r="14965" ht="12" x14ac:dyDescent="0.2"/>
    <row r="14966" ht="12" x14ac:dyDescent="0.2"/>
    <row r="14967" ht="12" x14ac:dyDescent="0.2"/>
    <row r="14968" ht="12" x14ac:dyDescent="0.2"/>
    <row r="14969" ht="12" x14ac:dyDescent="0.2"/>
    <row r="14970" ht="12" x14ac:dyDescent="0.2"/>
    <row r="14971" ht="12" x14ac:dyDescent="0.2"/>
    <row r="14972" ht="12" x14ac:dyDescent="0.2"/>
    <row r="14973" ht="12" x14ac:dyDescent="0.2"/>
    <row r="14974" ht="12" x14ac:dyDescent="0.2"/>
    <row r="14975" ht="12" x14ac:dyDescent="0.2"/>
    <row r="14976" ht="12" x14ac:dyDescent="0.2"/>
    <row r="14977" ht="12" x14ac:dyDescent="0.2"/>
    <row r="14978" ht="12" x14ac:dyDescent="0.2"/>
    <row r="14979" ht="12" x14ac:dyDescent="0.2"/>
    <row r="14980" ht="12" x14ac:dyDescent="0.2"/>
    <row r="14981" ht="12" x14ac:dyDescent="0.2"/>
    <row r="14982" ht="12" x14ac:dyDescent="0.2"/>
    <row r="14983" ht="12" x14ac:dyDescent="0.2"/>
    <row r="14984" ht="12" x14ac:dyDescent="0.2"/>
    <row r="14985" ht="12" x14ac:dyDescent="0.2"/>
    <row r="14986" ht="12" x14ac:dyDescent="0.2"/>
    <row r="14987" ht="12" x14ac:dyDescent="0.2"/>
    <row r="14988" ht="12" x14ac:dyDescent="0.2"/>
    <row r="14989" ht="12" x14ac:dyDescent="0.2"/>
    <row r="14990" ht="12" x14ac:dyDescent="0.2"/>
    <row r="14991" ht="12" x14ac:dyDescent="0.2"/>
    <row r="14992" ht="12" x14ac:dyDescent="0.2"/>
    <row r="14993" ht="12" x14ac:dyDescent="0.2"/>
    <row r="14994" ht="12" x14ac:dyDescent="0.2"/>
    <row r="14995" ht="12" x14ac:dyDescent="0.2"/>
    <row r="14996" ht="12" x14ac:dyDescent="0.2"/>
    <row r="14997" ht="12" x14ac:dyDescent="0.2"/>
    <row r="14998" ht="12" x14ac:dyDescent="0.2"/>
    <row r="14999" ht="12" x14ac:dyDescent="0.2"/>
    <row r="15000" ht="12" x14ac:dyDescent="0.2"/>
    <row r="15001" ht="12" x14ac:dyDescent="0.2"/>
    <row r="15002" ht="12" x14ac:dyDescent="0.2"/>
    <row r="15003" ht="12" x14ac:dyDescent="0.2"/>
    <row r="15004" ht="12" x14ac:dyDescent="0.2"/>
    <row r="15005" ht="12" x14ac:dyDescent="0.2"/>
    <row r="15006" ht="12" x14ac:dyDescent="0.2"/>
    <row r="15007" ht="12" x14ac:dyDescent="0.2"/>
    <row r="15008" ht="12" x14ac:dyDescent="0.2"/>
    <row r="15009" ht="12" x14ac:dyDescent="0.2"/>
    <row r="15010" ht="12" x14ac:dyDescent="0.2"/>
    <row r="15011" ht="12" x14ac:dyDescent="0.2"/>
    <row r="15012" ht="12" x14ac:dyDescent="0.2"/>
    <row r="15013" ht="12" x14ac:dyDescent="0.2"/>
    <row r="15014" ht="12" x14ac:dyDescent="0.2"/>
    <row r="15015" ht="12" x14ac:dyDescent="0.2"/>
    <row r="15016" ht="12" x14ac:dyDescent="0.2"/>
    <row r="15017" ht="12" x14ac:dyDescent="0.2"/>
    <row r="15018" ht="12" x14ac:dyDescent="0.2"/>
    <row r="15019" ht="12" x14ac:dyDescent="0.2"/>
    <row r="15020" ht="12" x14ac:dyDescent="0.2"/>
    <row r="15021" ht="12" x14ac:dyDescent="0.2"/>
    <row r="15022" ht="12" x14ac:dyDescent="0.2"/>
    <row r="15023" ht="12" x14ac:dyDescent="0.2"/>
    <row r="15024" ht="12" x14ac:dyDescent="0.2"/>
    <row r="15025" ht="12" x14ac:dyDescent="0.2"/>
    <row r="15026" ht="12" x14ac:dyDescent="0.2"/>
    <row r="15027" ht="12" x14ac:dyDescent="0.2"/>
    <row r="15028" ht="12" x14ac:dyDescent="0.2"/>
    <row r="15029" ht="12" x14ac:dyDescent="0.2"/>
    <row r="15030" ht="12" x14ac:dyDescent="0.2"/>
    <row r="15031" ht="12" x14ac:dyDescent="0.2"/>
    <row r="15032" ht="12" x14ac:dyDescent="0.2"/>
    <row r="15033" ht="12" x14ac:dyDescent="0.2"/>
    <row r="15034" ht="12" x14ac:dyDescent="0.2"/>
    <row r="15035" ht="12" x14ac:dyDescent="0.2"/>
    <row r="15036" ht="12" x14ac:dyDescent="0.2"/>
    <row r="15037" ht="12" x14ac:dyDescent="0.2"/>
    <row r="15038" ht="12" x14ac:dyDescent="0.2"/>
    <row r="15039" ht="12" x14ac:dyDescent="0.2"/>
    <row r="15040" ht="12" x14ac:dyDescent="0.2"/>
    <row r="15041" ht="12" x14ac:dyDescent="0.2"/>
    <row r="15042" ht="12" x14ac:dyDescent="0.2"/>
    <row r="15043" ht="12" x14ac:dyDescent="0.2"/>
    <row r="15044" ht="12" x14ac:dyDescent="0.2"/>
    <row r="15045" ht="12" x14ac:dyDescent="0.2"/>
    <row r="15046" ht="12" x14ac:dyDescent="0.2"/>
    <row r="15047" ht="12" x14ac:dyDescent="0.2"/>
    <row r="15048" ht="12" x14ac:dyDescent="0.2"/>
    <row r="15049" ht="12" x14ac:dyDescent="0.2"/>
    <row r="15050" ht="12" x14ac:dyDescent="0.2"/>
    <row r="15051" ht="12" x14ac:dyDescent="0.2"/>
    <row r="15052" ht="12" x14ac:dyDescent="0.2"/>
    <row r="15053" ht="12" x14ac:dyDescent="0.2"/>
    <row r="15054" ht="12" x14ac:dyDescent="0.2"/>
    <row r="15055" ht="12" x14ac:dyDescent="0.2"/>
    <row r="15056" ht="12" x14ac:dyDescent="0.2"/>
    <row r="15057" ht="12" x14ac:dyDescent="0.2"/>
    <row r="15058" ht="12" x14ac:dyDescent="0.2"/>
    <row r="15059" ht="12" x14ac:dyDescent="0.2"/>
    <row r="15060" ht="12" x14ac:dyDescent="0.2"/>
    <row r="15061" ht="12" x14ac:dyDescent="0.2"/>
    <row r="15062" ht="12" x14ac:dyDescent="0.2"/>
    <row r="15063" ht="12" x14ac:dyDescent="0.2"/>
    <row r="15064" ht="12" x14ac:dyDescent="0.2"/>
    <row r="15065" ht="12" x14ac:dyDescent="0.2"/>
    <row r="15066" ht="12" x14ac:dyDescent="0.2"/>
    <row r="15067" ht="12" x14ac:dyDescent="0.2"/>
    <row r="15068" ht="12" x14ac:dyDescent="0.2"/>
    <row r="15069" ht="12" x14ac:dyDescent="0.2"/>
    <row r="15070" ht="12" x14ac:dyDescent="0.2"/>
    <row r="15071" ht="12" x14ac:dyDescent="0.2"/>
    <row r="15072" ht="12" x14ac:dyDescent="0.2"/>
    <row r="15073" ht="12" x14ac:dyDescent="0.2"/>
    <row r="15074" ht="12" x14ac:dyDescent="0.2"/>
    <row r="15075" ht="12" x14ac:dyDescent="0.2"/>
    <row r="15076" ht="12" x14ac:dyDescent="0.2"/>
    <row r="15077" ht="12" x14ac:dyDescent="0.2"/>
    <row r="15078" ht="12" x14ac:dyDescent="0.2"/>
    <row r="15079" ht="12" x14ac:dyDescent="0.2"/>
    <row r="15080" ht="12" x14ac:dyDescent="0.2"/>
    <row r="15081" ht="12" x14ac:dyDescent="0.2"/>
    <row r="15082" ht="12" x14ac:dyDescent="0.2"/>
    <row r="15083" ht="12" x14ac:dyDescent="0.2"/>
    <row r="15084" ht="12" x14ac:dyDescent="0.2"/>
    <row r="15085" ht="12" x14ac:dyDescent="0.2"/>
    <row r="15086" ht="12" x14ac:dyDescent="0.2"/>
    <row r="15087" ht="12" x14ac:dyDescent="0.2"/>
    <row r="15088" ht="12" x14ac:dyDescent="0.2"/>
    <row r="15089" ht="12" x14ac:dyDescent="0.2"/>
    <row r="15090" ht="12" x14ac:dyDescent="0.2"/>
    <row r="15091" ht="12" x14ac:dyDescent="0.2"/>
    <row r="15092" ht="12" x14ac:dyDescent="0.2"/>
    <row r="15093" ht="12" x14ac:dyDescent="0.2"/>
    <row r="15094" ht="12" x14ac:dyDescent="0.2"/>
    <row r="15095" ht="12" x14ac:dyDescent="0.2"/>
    <row r="15096" ht="12" x14ac:dyDescent="0.2"/>
    <row r="15097" ht="12" x14ac:dyDescent="0.2"/>
    <row r="15098" ht="12" x14ac:dyDescent="0.2"/>
    <row r="15099" ht="12" x14ac:dyDescent="0.2"/>
    <row r="15100" ht="12" x14ac:dyDescent="0.2"/>
    <row r="15101" ht="12" x14ac:dyDescent="0.2"/>
    <row r="15102" ht="12" x14ac:dyDescent="0.2"/>
    <row r="15103" ht="12" x14ac:dyDescent="0.2"/>
    <row r="15104" ht="12" x14ac:dyDescent="0.2"/>
    <row r="15105" ht="12" x14ac:dyDescent="0.2"/>
    <row r="15106" ht="12" x14ac:dyDescent="0.2"/>
    <row r="15107" ht="12" x14ac:dyDescent="0.2"/>
    <row r="15108" ht="12" x14ac:dyDescent="0.2"/>
    <row r="15109" ht="12" x14ac:dyDescent="0.2"/>
    <row r="15110" ht="12" x14ac:dyDescent="0.2"/>
    <row r="15111" ht="12" x14ac:dyDescent="0.2"/>
    <row r="15112" ht="12" x14ac:dyDescent="0.2"/>
    <row r="15113" ht="12" x14ac:dyDescent="0.2"/>
    <row r="15114" ht="12" x14ac:dyDescent="0.2"/>
    <row r="15115" ht="12" x14ac:dyDescent="0.2"/>
    <row r="15116" ht="12" x14ac:dyDescent="0.2"/>
    <row r="15117" ht="12" x14ac:dyDescent="0.2"/>
    <row r="15118" ht="12" x14ac:dyDescent="0.2"/>
    <row r="15119" ht="12" x14ac:dyDescent="0.2"/>
    <row r="15120" ht="12" x14ac:dyDescent="0.2"/>
    <row r="15121" ht="12" x14ac:dyDescent="0.2"/>
    <row r="15122" ht="12" x14ac:dyDescent="0.2"/>
    <row r="15123" ht="12" x14ac:dyDescent="0.2"/>
    <row r="15124" ht="12" x14ac:dyDescent="0.2"/>
    <row r="15125" ht="12" x14ac:dyDescent="0.2"/>
    <row r="15126" ht="12" x14ac:dyDescent="0.2"/>
    <row r="15127" ht="12" x14ac:dyDescent="0.2"/>
    <row r="15128" ht="12" x14ac:dyDescent="0.2"/>
    <row r="15129" ht="12" x14ac:dyDescent="0.2"/>
    <row r="15130" ht="12" x14ac:dyDescent="0.2"/>
    <row r="15131" ht="12" x14ac:dyDescent="0.2"/>
    <row r="15132" ht="12" x14ac:dyDescent="0.2"/>
    <row r="15133" ht="12" x14ac:dyDescent="0.2"/>
    <row r="15134" ht="12" x14ac:dyDescent="0.2"/>
    <row r="15135" ht="12" x14ac:dyDescent="0.2"/>
    <row r="15136" ht="12" x14ac:dyDescent="0.2"/>
    <row r="15137" ht="12" x14ac:dyDescent="0.2"/>
    <row r="15138" ht="12" x14ac:dyDescent="0.2"/>
    <row r="15139" ht="12" x14ac:dyDescent="0.2"/>
    <row r="15140" ht="12" x14ac:dyDescent="0.2"/>
    <row r="15141" ht="12" x14ac:dyDescent="0.2"/>
    <row r="15142" ht="12" x14ac:dyDescent="0.2"/>
    <row r="15143" ht="12" x14ac:dyDescent="0.2"/>
    <row r="15144" ht="12" x14ac:dyDescent="0.2"/>
    <row r="15145" ht="12" x14ac:dyDescent="0.2"/>
    <row r="15146" ht="12" x14ac:dyDescent="0.2"/>
    <row r="15147" ht="12" x14ac:dyDescent="0.2"/>
    <row r="15148" ht="12" x14ac:dyDescent="0.2"/>
    <row r="15149" ht="12" x14ac:dyDescent="0.2"/>
    <row r="15150" ht="12" x14ac:dyDescent="0.2"/>
    <row r="15151" ht="12" x14ac:dyDescent="0.2"/>
    <row r="15152" ht="12" x14ac:dyDescent="0.2"/>
    <row r="15153" ht="12" x14ac:dyDescent="0.2"/>
    <row r="15154" ht="12" x14ac:dyDescent="0.2"/>
    <row r="15155" ht="12" x14ac:dyDescent="0.2"/>
    <row r="15156" ht="12" x14ac:dyDescent="0.2"/>
    <row r="15157" ht="12" x14ac:dyDescent="0.2"/>
    <row r="15158" ht="12" x14ac:dyDescent="0.2"/>
    <row r="15159" ht="12" x14ac:dyDescent="0.2"/>
    <row r="15160" ht="12" x14ac:dyDescent="0.2"/>
    <row r="15161" ht="12" x14ac:dyDescent="0.2"/>
    <row r="15162" ht="12" x14ac:dyDescent="0.2"/>
    <row r="15163" ht="12" x14ac:dyDescent="0.2"/>
    <row r="15164" ht="12" x14ac:dyDescent="0.2"/>
    <row r="15165" ht="12" x14ac:dyDescent="0.2"/>
    <row r="15166" ht="12" x14ac:dyDescent="0.2"/>
    <row r="15167" ht="12" x14ac:dyDescent="0.2"/>
    <row r="15168" ht="12" x14ac:dyDescent="0.2"/>
    <row r="15169" ht="12" x14ac:dyDescent="0.2"/>
    <row r="15170" ht="12" x14ac:dyDescent="0.2"/>
    <row r="15171" ht="12" x14ac:dyDescent="0.2"/>
    <row r="15172" ht="12" x14ac:dyDescent="0.2"/>
    <row r="15173" ht="12" x14ac:dyDescent="0.2"/>
    <row r="15174" ht="12" x14ac:dyDescent="0.2"/>
    <row r="15175" ht="12" x14ac:dyDescent="0.2"/>
    <row r="15176" ht="12" x14ac:dyDescent="0.2"/>
    <row r="15177" ht="12" x14ac:dyDescent="0.2"/>
    <row r="15178" ht="12" x14ac:dyDescent="0.2"/>
    <row r="15179" ht="12" x14ac:dyDescent="0.2"/>
    <row r="15180" ht="12" x14ac:dyDescent="0.2"/>
    <row r="15181" ht="12" x14ac:dyDescent="0.2"/>
    <row r="15182" ht="12" x14ac:dyDescent="0.2"/>
    <row r="15183" ht="12" x14ac:dyDescent="0.2"/>
    <row r="15184" ht="12" x14ac:dyDescent="0.2"/>
    <row r="15185" ht="12" x14ac:dyDescent="0.2"/>
    <row r="15186" ht="12" x14ac:dyDescent="0.2"/>
    <row r="15187" ht="12" x14ac:dyDescent="0.2"/>
    <row r="15188" ht="12" x14ac:dyDescent="0.2"/>
    <row r="15189" ht="12" x14ac:dyDescent="0.2"/>
    <row r="15190" ht="12" x14ac:dyDescent="0.2"/>
    <row r="15191" ht="12" x14ac:dyDescent="0.2"/>
    <row r="15192" ht="12" x14ac:dyDescent="0.2"/>
    <row r="15193" ht="12" x14ac:dyDescent="0.2"/>
    <row r="15194" ht="12" x14ac:dyDescent="0.2"/>
    <row r="15195" ht="12" x14ac:dyDescent="0.2"/>
    <row r="15196" ht="12" x14ac:dyDescent="0.2"/>
    <row r="15197" ht="12" x14ac:dyDescent="0.2"/>
    <row r="15198" ht="12" x14ac:dyDescent="0.2"/>
    <row r="15199" ht="12" x14ac:dyDescent="0.2"/>
    <row r="15200" ht="12" x14ac:dyDescent="0.2"/>
    <row r="15201" ht="12" x14ac:dyDescent="0.2"/>
    <row r="15202" ht="12" x14ac:dyDescent="0.2"/>
    <row r="15203" ht="12" x14ac:dyDescent="0.2"/>
    <row r="15204" ht="12" x14ac:dyDescent="0.2"/>
    <row r="15205" ht="12" x14ac:dyDescent="0.2"/>
    <row r="15206" ht="12" x14ac:dyDescent="0.2"/>
    <row r="15207" ht="12" x14ac:dyDescent="0.2"/>
    <row r="15208" ht="12" x14ac:dyDescent="0.2"/>
    <row r="15209" ht="12" x14ac:dyDescent="0.2"/>
    <row r="15210" ht="12" x14ac:dyDescent="0.2"/>
    <row r="15211" ht="12" x14ac:dyDescent="0.2"/>
    <row r="15212" ht="12" x14ac:dyDescent="0.2"/>
    <row r="15213" ht="12" x14ac:dyDescent="0.2"/>
    <row r="15214" ht="12" x14ac:dyDescent="0.2"/>
    <row r="15215" ht="12" x14ac:dyDescent="0.2"/>
    <row r="15216" ht="12" x14ac:dyDescent="0.2"/>
    <row r="15217" ht="12" x14ac:dyDescent="0.2"/>
    <row r="15218" ht="12" x14ac:dyDescent="0.2"/>
    <row r="15219" ht="12" x14ac:dyDescent="0.2"/>
    <row r="15220" ht="12" x14ac:dyDescent="0.2"/>
    <row r="15221" ht="12" x14ac:dyDescent="0.2"/>
    <row r="15222" ht="12" x14ac:dyDescent="0.2"/>
    <row r="15223" ht="12" x14ac:dyDescent="0.2"/>
    <row r="15224" ht="12" x14ac:dyDescent="0.2"/>
    <row r="15225" ht="12" x14ac:dyDescent="0.2"/>
    <row r="15226" ht="12" x14ac:dyDescent="0.2"/>
    <row r="15227" ht="12" x14ac:dyDescent="0.2"/>
    <row r="15228" ht="12" x14ac:dyDescent="0.2"/>
    <row r="15229" ht="12" x14ac:dyDescent="0.2"/>
    <row r="15230" ht="12" x14ac:dyDescent="0.2"/>
    <row r="15231" ht="12" x14ac:dyDescent="0.2"/>
    <row r="15232" ht="12" x14ac:dyDescent="0.2"/>
    <row r="15233" ht="12" x14ac:dyDescent="0.2"/>
    <row r="15234" ht="12" x14ac:dyDescent="0.2"/>
    <row r="15235" ht="12" x14ac:dyDescent="0.2"/>
    <row r="15236" ht="12" x14ac:dyDescent="0.2"/>
    <row r="15237" ht="12" x14ac:dyDescent="0.2"/>
    <row r="15238" ht="12" x14ac:dyDescent="0.2"/>
    <row r="15239" ht="12" x14ac:dyDescent="0.2"/>
    <row r="15240" ht="12" x14ac:dyDescent="0.2"/>
    <row r="15241" ht="12" x14ac:dyDescent="0.2"/>
    <row r="15242" ht="12" x14ac:dyDescent="0.2"/>
    <row r="15243" ht="12" x14ac:dyDescent="0.2"/>
    <row r="15244" ht="12" x14ac:dyDescent="0.2"/>
    <row r="15245" ht="12" x14ac:dyDescent="0.2"/>
    <row r="15246" ht="12" x14ac:dyDescent="0.2"/>
    <row r="15247" ht="12" x14ac:dyDescent="0.2"/>
    <row r="15248" ht="12" x14ac:dyDescent="0.2"/>
    <row r="15249" ht="12" x14ac:dyDescent="0.2"/>
    <row r="15250" ht="12" x14ac:dyDescent="0.2"/>
    <row r="15251" ht="12" x14ac:dyDescent="0.2"/>
    <row r="15252" ht="12" x14ac:dyDescent="0.2"/>
    <row r="15253" ht="12" x14ac:dyDescent="0.2"/>
    <row r="15254" ht="12" x14ac:dyDescent="0.2"/>
    <row r="15255" ht="12" x14ac:dyDescent="0.2"/>
    <row r="15256" ht="12" x14ac:dyDescent="0.2"/>
    <row r="15257" ht="12" x14ac:dyDescent="0.2"/>
    <row r="15258" ht="12" x14ac:dyDescent="0.2"/>
    <row r="15259" ht="12" x14ac:dyDescent="0.2"/>
    <row r="15260" ht="12" x14ac:dyDescent="0.2"/>
    <row r="15261" ht="12" x14ac:dyDescent="0.2"/>
    <row r="15262" ht="12" x14ac:dyDescent="0.2"/>
    <row r="15263" ht="12" x14ac:dyDescent="0.2"/>
    <row r="15264" ht="12" x14ac:dyDescent="0.2"/>
    <row r="15265" ht="12" x14ac:dyDescent="0.2"/>
    <row r="15266" ht="12" x14ac:dyDescent="0.2"/>
    <row r="15267" ht="12" x14ac:dyDescent="0.2"/>
    <row r="15268" ht="12" x14ac:dyDescent="0.2"/>
    <row r="15269" ht="12" x14ac:dyDescent="0.2"/>
    <row r="15270" ht="12" x14ac:dyDescent="0.2"/>
    <row r="15271" ht="12" x14ac:dyDescent="0.2"/>
    <row r="15272" ht="12" x14ac:dyDescent="0.2"/>
    <row r="15273" ht="12" x14ac:dyDescent="0.2"/>
    <row r="15274" ht="12" x14ac:dyDescent="0.2"/>
    <row r="15275" ht="12" x14ac:dyDescent="0.2"/>
    <row r="15276" ht="12" x14ac:dyDescent="0.2"/>
    <row r="15277" ht="12" x14ac:dyDescent="0.2"/>
    <row r="15278" ht="12" x14ac:dyDescent="0.2"/>
    <row r="15279" ht="12" x14ac:dyDescent="0.2"/>
    <row r="15280" ht="12" x14ac:dyDescent="0.2"/>
    <row r="15281" ht="12" x14ac:dyDescent="0.2"/>
    <row r="15282" ht="12" x14ac:dyDescent="0.2"/>
    <row r="15283" ht="12" x14ac:dyDescent="0.2"/>
    <row r="15284" ht="12" x14ac:dyDescent="0.2"/>
    <row r="15285" ht="12" x14ac:dyDescent="0.2"/>
    <row r="15286" ht="12" x14ac:dyDescent="0.2"/>
    <row r="15287" ht="12" x14ac:dyDescent="0.2"/>
    <row r="15288" ht="12" x14ac:dyDescent="0.2"/>
    <row r="15289" ht="12" x14ac:dyDescent="0.2"/>
    <row r="15290" ht="12" x14ac:dyDescent="0.2"/>
    <row r="15291" ht="12" x14ac:dyDescent="0.2"/>
    <row r="15292" ht="12" x14ac:dyDescent="0.2"/>
    <row r="15293" ht="12" x14ac:dyDescent="0.2"/>
    <row r="15294" ht="12" x14ac:dyDescent="0.2"/>
    <row r="15295" ht="12" x14ac:dyDescent="0.2"/>
    <row r="15296" ht="12" x14ac:dyDescent="0.2"/>
    <row r="15297" ht="12" x14ac:dyDescent="0.2"/>
    <row r="15298" ht="12" x14ac:dyDescent="0.2"/>
    <row r="15299" ht="12" x14ac:dyDescent="0.2"/>
    <row r="15300" ht="12" x14ac:dyDescent="0.2"/>
    <row r="15301" ht="12" x14ac:dyDescent="0.2"/>
    <row r="15302" ht="12" x14ac:dyDescent="0.2"/>
    <row r="15303" ht="12" x14ac:dyDescent="0.2"/>
    <row r="15304" ht="12" x14ac:dyDescent="0.2"/>
    <row r="15305" ht="12" x14ac:dyDescent="0.2"/>
    <row r="15306" ht="12" x14ac:dyDescent="0.2"/>
    <row r="15307" ht="12" x14ac:dyDescent="0.2"/>
    <row r="15308" ht="12" x14ac:dyDescent="0.2"/>
    <row r="15309" ht="12" x14ac:dyDescent="0.2"/>
    <row r="15310" ht="12" x14ac:dyDescent="0.2"/>
    <row r="15311" ht="12" x14ac:dyDescent="0.2"/>
    <row r="15312" ht="12" x14ac:dyDescent="0.2"/>
    <row r="15313" ht="12" x14ac:dyDescent="0.2"/>
    <row r="15314" ht="12" x14ac:dyDescent="0.2"/>
    <row r="15315" ht="12" x14ac:dyDescent="0.2"/>
    <row r="15316" ht="12" x14ac:dyDescent="0.2"/>
    <row r="15317" ht="12" x14ac:dyDescent="0.2"/>
    <row r="15318" ht="12" x14ac:dyDescent="0.2"/>
    <row r="15319" ht="12" x14ac:dyDescent="0.2"/>
    <row r="15320" ht="12" x14ac:dyDescent="0.2"/>
    <row r="15321" ht="12" x14ac:dyDescent="0.2"/>
    <row r="15322" ht="12" x14ac:dyDescent="0.2"/>
    <row r="15323" ht="12" x14ac:dyDescent="0.2"/>
    <row r="15324" ht="12" x14ac:dyDescent="0.2"/>
    <row r="15325" ht="12" x14ac:dyDescent="0.2"/>
    <row r="15326" ht="12" x14ac:dyDescent="0.2"/>
    <row r="15327" ht="12" x14ac:dyDescent="0.2"/>
    <row r="15328" ht="12" x14ac:dyDescent="0.2"/>
    <row r="15329" ht="12" x14ac:dyDescent="0.2"/>
    <row r="15330" ht="12" x14ac:dyDescent="0.2"/>
    <row r="15331" ht="12" x14ac:dyDescent="0.2"/>
    <row r="15332" ht="12" x14ac:dyDescent="0.2"/>
    <row r="15333" ht="12" x14ac:dyDescent="0.2"/>
    <row r="15334" ht="12" x14ac:dyDescent="0.2"/>
    <row r="15335" ht="12" x14ac:dyDescent="0.2"/>
    <row r="15336" ht="12" x14ac:dyDescent="0.2"/>
    <row r="15337" ht="12" x14ac:dyDescent="0.2"/>
    <row r="15338" ht="12" x14ac:dyDescent="0.2"/>
    <row r="15339" ht="12" x14ac:dyDescent="0.2"/>
    <row r="15340" ht="12" x14ac:dyDescent="0.2"/>
    <row r="15341" ht="12" x14ac:dyDescent="0.2"/>
    <row r="15342" ht="12" x14ac:dyDescent="0.2"/>
    <row r="15343" ht="12" x14ac:dyDescent="0.2"/>
    <row r="15344" ht="12" x14ac:dyDescent="0.2"/>
    <row r="15345" ht="12" x14ac:dyDescent="0.2"/>
    <row r="15346" ht="12" x14ac:dyDescent="0.2"/>
    <row r="15347" ht="12" x14ac:dyDescent="0.2"/>
    <row r="15348" ht="12" x14ac:dyDescent="0.2"/>
    <row r="15349" ht="12" x14ac:dyDescent="0.2"/>
    <row r="15350" ht="12" x14ac:dyDescent="0.2"/>
    <row r="15351" ht="12" x14ac:dyDescent="0.2"/>
    <row r="15352" ht="12" x14ac:dyDescent="0.2"/>
    <row r="15353" ht="12" x14ac:dyDescent="0.2"/>
    <row r="15354" ht="12" x14ac:dyDescent="0.2"/>
    <row r="15355" ht="12" x14ac:dyDescent="0.2"/>
    <row r="15356" ht="12" x14ac:dyDescent="0.2"/>
    <row r="15357" ht="12" x14ac:dyDescent="0.2"/>
    <row r="15358" ht="12" x14ac:dyDescent="0.2"/>
    <row r="15359" ht="12" x14ac:dyDescent="0.2"/>
    <row r="15360" ht="12" x14ac:dyDescent="0.2"/>
    <row r="15361" ht="12" x14ac:dyDescent="0.2"/>
    <row r="15362" ht="12" x14ac:dyDescent="0.2"/>
    <row r="15363" ht="12" x14ac:dyDescent="0.2"/>
    <row r="15364" ht="12" x14ac:dyDescent="0.2"/>
    <row r="15365" ht="12" x14ac:dyDescent="0.2"/>
    <row r="15366" ht="12" x14ac:dyDescent="0.2"/>
    <row r="15367" ht="12" x14ac:dyDescent="0.2"/>
    <row r="15368" ht="12" x14ac:dyDescent="0.2"/>
    <row r="15369" ht="12" x14ac:dyDescent="0.2"/>
    <row r="15370" ht="12" x14ac:dyDescent="0.2"/>
    <row r="15371" ht="12" x14ac:dyDescent="0.2"/>
    <row r="15372" ht="12" x14ac:dyDescent="0.2"/>
    <row r="15373" ht="12" x14ac:dyDescent="0.2"/>
    <row r="15374" ht="12" x14ac:dyDescent="0.2"/>
    <row r="15375" ht="12" x14ac:dyDescent="0.2"/>
    <row r="15376" ht="12" x14ac:dyDescent="0.2"/>
    <row r="15377" ht="12" x14ac:dyDescent="0.2"/>
    <row r="15378" ht="12" x14ac:dyDescent="0.2"/>
    <row r="15379" ht="12" x14ac:dyDescent="0.2"/>
    <row r="15380" ht="12" x14ac:dyDescent="0.2"/>
    <row r="15381" ht="12" x14ac:dyDescent="0.2"/>
    <row r="15382" ht="12" x14ac:dyDescent="0.2"/>
    <row r="15383" ht="12" x14ac:dyDescent="0.2"/>
    <row r="15384" ht="12" x14ac:dyDescent="0.2"/>
    <row r="15385" ht="12" x14ac:dyDescent="0.2"/>
    <row r="15386" ht="12" x14ac:dyDescent="0.2"/>
    <row r="15387" ht="12" x14ac:dyDescent="0.2"/>
    <row r="15388" ht="12" x14ac:dyDescent="0.2"/>
    <row r="15389" ht="12" x14ac:dyDescent="0.2"/>
    <row r="15390" ht="12" x14ac:dyDescent="0.2"/>
    <row r="15391" ht="12" x14ac:dyDescent="0.2"/>
    <row r="15392" ht="12" x14ac:dyDescent="0.2"/>
    <row r="15393" ht="12" x14ac:dyDescent="0.2"/>
    <row r="15394" ht="12" x14ac:dyDescent="0.2"/>
    <row r="15395" ht="12" x14ac:dyDescent="0.2"/>
    <row r="15396" ht="12" x14ac:dyDescent="0.2"/>
    <row r="15397" ht="12" x14ac:dyDescent="0.2"/>
    <row r="15398" ht="12" x14ac:dyDescent="0.2"/>
    <row r="15399" ht="12" x14ac:dyDescent="0.2"/>
    <row r="15400" ht="12" x14ac:dyDescent="0.2"/>
    <row r="15401" ht="12" x14ac:dyDescent="0.2"/>
    <row r="15402" ht="12" x14ac:dyDescent="0.2"/>
    <row r="15403" ht="12" x14ac:dyDescent="0.2"/>
    <row r="15404" ht="12" x14ac:dyDescent="0.2"/>
    <row r="15405" ht="12" x14ac:dyDescent="0.2"/>
    <row r="15406" ht="12" x14ac:dyDescent="0.2"/>
    <row r="15407" ht="12" x14ac:dyDescent="0.2"/>
    <row r="15408" ht="12" x14ac:dyDescent="0.2"/>
    <row r="15409" ht="12" x14ac:dyDescent="0.2"/>
    <row r="15410" ht="12" x14ac:dyDescent="0.2"/>
    <row r="15411" ht="12" x14ac:dyDescent="0.2"/>
    <row r="15412" ht="12" x14ac:dyDescent="0.2"/>
    <row r="15413" ht="12" x14ac:dyDescent="0.2"/>
    <row r="15414" ht="12" x14ac:dyDescent="0.2"/>
    <row r="15415" ht="12" x14ac:dyDescent="0.2"/>
    <row r="15416" ht="12" x14ac:dyDescent="0.2"/>
    <row r="15417" ht="12" x14ac:dyDescent="0.2"/>
    <row r="15418" ht="12" x14ac:dyDescent="0.2"/>
    <row r="15419" ht="12" x14ac:dyDescent="0.2"/>
    <row r="15420" ht="12" x14ac:dyDescent="0.2"/>
    <row r="15421" ht="12" x14ac:dyDescent="0.2"/>
    <row r="15422" ht="12" x14ac:dyDescent="0.2"/>
    <row r="15423" ht="12" x14ac:dyDescent="0.2"/>
    <row r="15424" ht="12" x14ac:dyDescent="0.2"/>
    <row r="15425" ht="12" x14ac:dyDescent="0.2"/>
    <row r="15426" ht="12" x14ac:dyDescent="0.2"/>
    <row r="15427" ht="12" x14ac:dyDescent="0.2"/>
    <row r="15428" ht="12" x14ac:dyDescent="0.2"/>
    <row r="15429" ht="12" x14ac:dyDescent="0.2"/>
    <row r="15430" ht="12" x14ac:dyDescent="0.2"/>
    <row r="15431" ht="12" x14ac:dyDescent="0.2"/>
    <row r="15432" ht="12" x14ac:dyDescent="0.2"/>
    <row r="15433" ht="12" x14ac:dyDescent="0.2"/>
    <row r="15434" ht="12" x14ac:dyDescent="0.2"/>
    <row r="15435" ht="12" x14ac:dyDescent="0.2"/>
    <row r="15436" ht="12" x14ac:dyDescent="0.2"/>
    <row r="15437" ht="12" x14ac:dyDescent="0.2"/>
    <row r="15438" ht="12" x14ac:dyDescent="0.2"/>
    <row r="15439" ht="12" x14ac:dyDescent="0.2"/>
    <row r="15440" ht="12" x14ac:dyDescent="0.2"/>
    <row r="15441" ht="12" x14ac:dyDescent="0.2"/>
    <row r="15442" ht="12" x14ac:dyDescent="0.2"/>
    <row r="15443" ht="12" x14ac:dyDescent="0.2"/>
    <row r="15444" ht="12" x14ac:dyDescent="0.2"/>
    <row r="15445" ht="12" x14ac:dyDescent="0.2"/>
    <row r="15446" ht="12" x14ac:dyDescent="0.2"/>
    <row r="15447" ht="12" x14ac:dyDescent="0.2"/>
    <row r="15448" ht="12" x14ac:dyDescent="0.2"/>
    <row r="15449" ht="12" x14ac:dyDescent="0.2"/>
    <row r="15450" ht="12" x14ac:dyDescent="0.2"/>
    <row r="15451" ht="12" x14ac:dyDescent="0.2"/>
    <row r="15452" ht="12" x14ac:dyDescent="0.2"/>
    <row r="15453" ht="12" x14ac:dyDescent="0.2"/>
    <row r="15454" ht="12" x14ac:dyDescent="0.2"/>
    <row r="15455" ht="12" x14ac:dyDescent="0.2"/>
    <row r="15456" ht="12" x14ac:dyDescent="0.2"/>
    <row r="15457" ht="12" x14ac:dyDescent="0.2"/>
    <row r="15458" ht="12" x14ac:dyDescent="0.2"/>
    <row r="15459" ht="12" x14ac:dyDescent="0.2"/>
    <row r="15460" ht="12" x14ac:dyDescent="0.2"/>
    <row r="15461" ht="12" x14ac:dyDescent="0.2"/>
    <row r="15462" ht="12" x14ac:dyDescent="0.2"/>
    <row r="15463" ht="12" x14ac:dyDescent="0.2"/>
    <row r="15464" ht="12" x14ac:dyDescent="0.2"/>
    <row r="15465" ht="12" x14ac:dyDescent="0.2"/>
    <row r="15466" ht="12" x14ac:dyDescent="0.2"/>
    <row r="15467" ht="12" x14ac:dyDescent="0.2"/>
    <row r="15468" ht="12" x14ac:dyDescent="0.2"/>
    <row r="15469" ht="12" x14ac:dyDescent="0.2"/>
    <row r="15470" ht="12" x14ac:dyDescent="0.2"/>
    <row r="15471" ht="12" x14ac:dyDescent="0.2"/>
    <row r="15472" ht="12" x14ac:dyDescent="0.2"/>
    <row r="15473" ht="12" x14ac:dyDescent="0.2"/>
    <row r="15474" ht="12" x14ac:dyDescent="0.2"/>
    <row r="15475" ht="12" x14ac:dyDescent="0.2"/>
    <row r="15476" ht="12" x14ac:dyDescent="0.2"/>
    <row r="15477" ht="12" x14ac:dyDescent="0.2"/>
    <row r="15478" ht="12" x14ac:dyDescent="0.2"/>
    <row r="15479" ht="12" x14ac:dyDescent="0.2"/>
    <row r="15480" ht="12" x14ac:dyDescent="0.2"/>
    <row r="15481" ht="12" x14ac:dyDescent="0.2"/>
    <row r="15482" ht="12" x14ac:dyDescent="0.2"/>
    <row r="15483" ht="12" x14ac:dyDescent="0.2"/>
    <row r="15484" ht="12" x14ac:dyDescent="0.2"/>
    <row r="15485" ht="12" x14ac:dyDescent="0.2"/>
    <row r="15486" ht="12" x14ac:dyDescent="0.2"/>
    <row r="15487" ht="12" x14ac:dyDescent="0.2"/>
    <row r="15488" ht="12" x14ac:dyDescent="0.2"/>
    <row r="15489" ht="12" x14ac:dyDescent="0.2"/>
    <row r="15490" ht="12" x14ac:dyDescent="0.2"/>
    <row r="15491" ht="12" x14ac:dyDescent="0.2"/>
    <row r="15492" ht="12" x14ac:dyDescent="0.2"/>
    <row r="15493" ht="12" x14ac:dyDescent="0.2"/>
    <row r="15494" ht="12" x14ac:dyDescent="0.2"/>
    <row r="15495" ht="12" x14ac:dyDescent="0.2"/>
    <row r="15496" ht="12" x14ac:dyDescent="0.2"/>
    <row r="15497" ht="12" x14ac:dyDescent="0.2"/>
    <row r="15498" ht="12" x14ac:dyDescent="0.2"/>
    <row r="15499" ht="12" x14ac:dyDescent="0.2"/>
    <row r="15500" ht="12" x14ac:dyDescent="0.2"/>
    <row r="15501" ht="12" x14ac:dyDescent="0.2"/>
    <row r="15502" ht="12" x14ac:dyDescent="0.2"/>
    <row r="15503" ht="12" x14ac:dyDescent="0.2"/>
    <row r="15504" ht="12" x14ac:dyDescent="0.2"/>
    <row r="15505" ht="12" x14ac:dyDescent="0.2"/>
    <row r="15506" ht="12" x14ac:dyDescent="0.2"/>
    <row r="15507" ht="12" x14ac:dyDescent="0.2"/>
    <row r="15508" ht="12" x14ac:dyDescent="0.2"/>
    <row r="15509" ht="12" x14ac:dyDescent="0.2"/>
    <row r="15510" ht="12" x14ac:dyDescent="0.2"/>
    <row r="15511" ht="12" x14ac:dyDescent="0.2"/>
    <row r="15512" ht="12" x14ac:dyDescent="0.2"/>
    <row r="15513" ht="12" x14ac:dyDescent="0.2"/>
    <row r="15514" ht="12" x14ac:dyDescent="0.2"/>
    <row r="15515" ht="12" x14ac:dyDescent="0.2"/>
    <row r="15516" ht="12" x14ac:dyDescent="0.2"/>
    <row r="15517" ht="12" x14ac:dyDescent="0.2"/>
    <row r="15518" ht="12" x14ac:dyDescent="0.2"/>
    <row r="15519" ht="12" x14ac:dyDescent="0.2"/>
    <row r="15520" ht="12" x14ac:dyDescent="0.2"/>
    <row r="15521" ht="12" x14ac:dyDescent="0.2"/>
    <row r="15522" ht="12" x14ac:dyDescent="0.2"/>
    <row r="15523" ht="12" x14ac:dyDescent="0.2"/>
    <row r="15524" ht="12" x14ac:dyDescent="0.2"/>
    <row r="15525" ht="12" x14ac:dyDescent="0.2"/>
    <row r="15526" ht="12" x14ac:dyDescent="0.2"/>
    <row r="15527" ht="12" x14ac:dyDescent="0.2"/>
    <row r="15528" ht="12" x14ac:dyDescent="0.2"/>
    <row r="15529" ht="12" x14ac:dyDescent="0.2"/>
    <row r="15530" ht="12" x14ac:dyDescent="0.2"/>
    <row r="15531" ht="12" x14ac:dyDescent="0.2"/>
    <row r="15532" ht="12" x14ac:dyDescent="0.2"/>
    <row r="15533" ht="12" x14ac:dyDescent="0.2"/>
    <row r="15534" ht="12" x14ac:dyDescent="0.2"/>
    <row r="15535" ht="12" x14ac:dyDescent="0.2"/>
    <row r="15536" ht="12" x14ac:dyDescent="0.2"/>
    <row r="15537" ht="12" x14ac:dyDescent="0.2"/>
    <row r="15538" ht="12" x14ac:dyDescent="0.2"/>
    <row r="15539" ht="12" x14ac:dyDescent="0.2"/>
    <row r="15540" ht="12" x14ac:dyDescent="0.2"/>
    <row r="15541" ht="12" x14ac:dyDescent="0.2"/>
    <row r="15542" ht="12" x14ac:dyDescent="0.2"/>
    <row r="15543" ht="12" x14ac:dyDescent="0.2"/>
    <row r="15544" ht="12" x14ac:dyDescent="0.2"/>
    <row r="15545" ht="12" x14ac:dyDescent="0.2"/>
    <row r="15546" ht="12" x14ac:dyDescent="0.2"/>
    <row r="15547" ht="12" x14ac:dyDescent="0.2"/>
    <row r="15548" ht="12" x14ac:dyDescent="0.2"/>
    <row r="15549" ht="12" x14ac:dyDescent="0.2"/>
    <row r="15550" ht="12" x14ac:dyDescent="0.2"/>
    <row r="15551" ht="12" x14ac:dyDescent="0.2"/>
    <row r="15552" ht="12" x14ac:dyDescent="0.2"/>
    <row r="15553" ht="12" x14ac:dyDescent="0.2"/>
    <row r="15554" ht="12" x14ac:dyDescent="0.2"/>
    <row r="15555" ht="12" x14ac:dyDescent="0.2"/>
    <row r="15556" ht="12" x14ac:dyDescent="0.2"/>
    <row r="15557" ht="12" x14ac:dyDescent="0.2"/>
    <row r="15558" ht="12" x14ac:dyDescent="0.2"/>
    <row r="15559" ht="12" x14ac:dyDescent="0.2"/>
    <row r="15560" ht="12" x14ac:dyDescent="0.2"/>
    <row r="15561" ht="12" x14ac:dyDescent="0.2"/>
    <row r="15562" ht="12" x14ac:dyDescent="0.2"/>
    <row r="15563" ht="12" x14ac:dyDescent="0.2"/>
    <row r="15564" ht="12" x14ac:dyDescent="0.2"/>
    <row r="15565" ht="12" x14ac:dyDescent="0.2"/>
    <row r="15566" ht="12" x14ac:dyDescent="0.2"/>
    <row r="15567" ht="12" x14ac:dyDescent="0.2"/>
    <row r="15568" ht="12" x14ac:dyDescent="0.2"/>
    <row r="15569" ht="12" x14ac:dyDescent="0.2"/>
    <row r="15570" ht="12" x14ac:dyDescent="0.2"/>
    <row r="15571" ht="12" x14ac:dyDescent="0.2"/>
    <row r="15572" ht="12" x14ac:dyDescent="0.2"/>
    <row r="15573" ht="12" x14ac:dyDescent="0.2"/>
    <row r="15574" ht="12" x14ac:dyDescent="0.2"/>
    <row r="15575" ht="12" x14ac:dyDescent="0.2"/>
    <row r="15576" ht="12" x14ac:dyDescent="0.2"/>
    <row r="15577" ht="12" x14ac:dyDescent="0.2"/>
    <row r="15578" ht="12" x14ac:dyDescent="0.2"/>
    <row r="15579" ht="12" x14ac:dyDescent="0.2"/>
    <row r="15580" ht="12" x14ac:dyDescent="0.2"/>
    <row r="15581" ht="12" x14ac:dyDescent="0.2"/>
    <row r="15582" ht="12" x14ac:dyDescent="0.2"/>
    <row r="15583" ht="12" x14ac:dyDescent="0.2"/>
    <row r="15584" ht="12" x14ac:dyDescent="0.2"/>
    <row r="15585" ht="12" x14ac:dyDescent="0.2"/>
    <row r="15586" ht="12" x14ac:dyDescent="0.2"/>
    <row r="15587" ht="12" x14ac:dyDescent="0.2"/>
    <row r="15588" ht="12" x14ac:dyDescent="0.2"/>
    <row r="15589" ht="12" x14ac:dyDescent="0.2"/>
    <row r="15590" ht="12" x14ac:dyDescent="0.2"/>
    <row r="15591" ht="12" x14ac:dyDescent="0.2"/>
    <row r="15592" ht="12" x14ac:dyDescent="0.2"/>
    <row r="15593" ht="12" x14ac:dyDescent="0.2"/>
    <row r="15594" ht="12" x14ac:dyDescent="0.2"/>
    <row r="15595" ht="12" x14ac:dyDescent="0.2"/>
    <row r="15596" ht="12" x14ac:dyDescent="0.2"/>
    <row r="15597" ht="12" x14ac:dyDescent="0.2"/>
    <row r="15598" ht="12" x14ac:dyDescent="0.2"/>
    <row r="15599" ht="12" x14ac:dyDescent="0.2"/>
    <row r="15600" ht="12" x14ac:dyDescent="0.2"/>
    <row r="15601" ht="12" x14ac:dyDescent="0.2"/>
    <row r="15602" ht="12" x14ac:dyDescent="0.2"/>
    <row r="15603" ht="12" x14ac:dyDescent="0.2"/>
    <row r="15604" ht="12" x14ac:dyDescent="0.2"/>
    <row r="15605" ht="12" x14ac:dyDescent="0.2"/>
    <row r="15606" ht="12" x14ac:dyDescent="0.2"/>
    <row r="15607" ht="12" x14ac:dyDescent="0.2"/>
    <row r="15608" ht="12" x14ac:dyDescent="0.2"/>
    <row r="15609" ht="12" x14ac:dyDescent="0.2"/>
    <row r="15610" ht="12" x14ac:dyDescent="0.2"/>
    <row r="15611" ht="12" x14ac:dyDescent="0.2"/>
    <row r="15612" ht="12" x14ac:dyDescent="0.2"/>
    <row r="15613" ht="12" x14ac:dyDescent="0.2"/>
    <row r="15614" ht="12" x14ac:dyDescent="0.2"/>
    <row r="15615" ht="12" x14ac:dyDescent="0.2"/>
    <row r="15616" ht="12" x14ac:dyDescent="0.2"/>
    <row r="15617" ht="12" x14ac:dyDescent="0.2"/>
    <row r="15618" ht="12" x14ac:dyDescent="0.2"/>
    <row r="15619" ht="12" x14ac:dyDescent="0.2"/>
    <row r="15620" ht="12" x14ac:dyDescent="0.2"/>
    <row r="15621" ht="12" x14ac:dyDescent="0.2"/>
    <row r="15622" ht="12" x14ac:dyDescent="0.2"/>
    <row r="15623" ht="12" x14ac:dyDescent="0.2"/>
    <row r="15624" ht="12" x14ac:dyDescent="0.2"/>
    <row r="15625" ht="12" x14ac:dyDescent="0.2"/>
    <row r="15626" ht="12" x14ac:dyDescent="0.2"/>
    <row r="15627" ht="12" x14ac:dyDescent="0.2"/>
    <row r="15628" ht="12" x14ac:dyDescent="0.2"/>
    <row r="15629" ht="12" x14ac:dyDescent="0.2"/>
    <row r="15630" ht="12" x14ac:dyDescent="0.2"/>
    <row r="15631" ht="12" x14ac:dyDescent="0.2"/>
    <row r="15632" ht="12" x14ac:dyDescent="0.2"/>
    <row r="15633" ht="12" x14ac:dyDescent="0.2"/>
    <row r="15634" ht="12" x14ac:dyDescent="0.2"/>
    <row r="15635" ht="12" x14ac:dyDescent="0.2"/>
    <row r="15636" ht="12" x14ac:dyDescent="0.2"/>
    <row r="15637" ht="12" x14ac:dyDescent="0.2"/>
    <row r="15638" ht="12" x14ac:dyDescent="0.2"/>
    <row r="15639" ht="12" x14ac:dyDescent="0.2"/>
    <row r="15640" ht="12" x14ac:dyDescent="0.2"/>
    <row r="15641" ht="12" x14ac:dyDescent="0.2"/>
    <row r="15642" ht="12" x14ac:dyDescent="0.2"/>
    <row r="15643" ht="12" x14ac:dyDescent="0.2"/>
    <row r="15644" ht="12" x14ac:dyDescent="0.2"/>
    <row r="15645" ht="12" x14ac:dyDescent="0.2"/>
    <row r="15646" ht="12" x14ac:dyDescent="0.2"/>
    <row r="15647" ht="12" x14ac:dyDescent="0.2"/>
    <row r="15648" ht="12" x14ac:dyDescent="0.2"/>
    <row r="15649" ht="12" x14ac:dyDescent="0.2"/>
    <row r="15650" ht="12" x14ac:dyDescent="0.2"/>
    <row r="15651" ht="12" x14ac:dyDescent="0.2"/>
    <row r="15652" ht="12" x14ac:dyDescent="0.2"/>
    <row r="15653" ht="12" x14ac:dyDescent="0.2"/>
    <row r="15654" ht="12" x14ac:dyDescent="0.2"/>
    <row r="15655" ht="12" x14ac:dyDescent="0.2"/>
    <row r="15656" ht="12" x14ac:dyDescent="0.2"/>
    <row r="15657" ht="12" x14ac:dyDescent="0.2"/>
    <row r="15658" ht="12" x14ac:dyDescent="0.2"/>
    <row r="15659" ht="12" x14ac:dyDescent="0.2"/>
    <row r="15660" ht="12" x14ac:dyDescent="0.2"/>
    <row r="15661" ht="12" x14ac:dyDescent="0.2"/>
    <row r="15662" ht="12" x14ac:dyDescent="0.2"/>
    <row r="15663" ht="12" x14ac:dyDescent="0.2"/>
    <row r="15664" ht="12" x14ac:dyDescent="0.2"/>
    <row r="15665" ht="12" x14ac:dyDescent="0.2"/>
    <row r="15666" ht="12" x14ac:dyDescent="0.2"/>
    <row r="15667" ht="12" x14ac:dyDescent="0.2"/>
    <row r="15668" ht="12" x14ac:dyDescent="0.2"/>
    <row r="15669" ht="12" x14ac:dyDescent="0.2"/>
    <row r="15670" ht="12" x14ac:dyDescent="0.2"/>
    <row r="15671" ht="12" x14ac:dyDescent="0.2"/>
    <row r="15672" ht="12" x14ac:dyDescent="0.2"/>
    <row r="15673" ht="12" x14ac:dyDescent="0.2"/>
    <row r="15674" ht="12" x14ac:dyDescent="0.2"/>
    <row r="15675" ht="12" x14ac:dyDescent="0.2"/>
    <row r="15676" ht="12" x14ac:dyDescent="0.2"/>
    <row r="15677" ht="12" x14ac:dyDescent="0.2"/>
    <row r="15678" ht="12" x14ac:dyDescent="0.2"/>
    <row r="15679" ht="12" x14ac:dyDescent="0.2"/>
    <row r="15680" ht="12" x14ac:dyDescent="0.2"/>
    <row r="15681" ht="12" x14ac:dyDescent="0.2"/>
    <row r="15682" ht="12" x14ac:dyDescent="0.2"/>
    <row r="15683" ht="12" x14ac:dyDescent="0.2"/>
    <row r="15684" ht="12" x14ac:dyDescent="0.2"/>
    <row r="15685" ht="12" x14ac:dyDescent="0.2"/>
    <row r="15686" ht="12" x14ac:dyDescent="0.2"/>
    <row r="15687" ht="12" x14ac:dyDescent="0.2"/>
    <row r="15688" ht="12" x14ac:dyDescent="0.2"/>
    <row r="15689" ht="12" x14ac:dyDescent="0.2"/>
    <row r="15690" ht="12" x14ac:dyDescent="0.2"/>
    <row r="15691" ht="12" x14ac:dyDescent="0.2"/>
    <row r="15692" ht="12" x14ac:dyDescent="0.2"/>
    <row r="15693" ht="12" x14ac:dyDescent="0.2"/>
    <row r="15694" ht="12" x14ac:dyDescent="0.2"/>
    <row r="15695" ht="12" x14ac:dyDescent="0.2"/>
    <row r="15696" ht="12" x14ac:dyDescent="0.2"/>
    <row r="15697" ht="12" x14ac:dyDescent="0.2"/>
    <row r="15698" ht="12" x14ac:dyDescent="0.2"/>
    <row r="15699" ht="12" x14ac:dyDescent="0.2"/>
    <row r="15700" ht="12" x14ac:dyDescent="0.2"/>
    <row r="15701" ht="12" x14ac:dyDescent="0.2"/>
    <row r="15702" ht="12" x14ac:dyDescent="0.2"/>
    <row r="15703" ht="12" x14ac:dyDescent="0.2"/>
    <row r="15704" ht="12" x14ac:dyDescent="0.2"/>
    <row r="15705" ht="12" x14ac:dyDescent="0.2"/>
    <row r="15706" ht="12" x14ac:dyDescent="0.2"/>
    <row r="15707" ht="12" x14ac:dyDescent="0.2"/>
    <row r="15708" ht="12" x14ac:dyDescent="0.2"/>
    <row r="15709" ht="12" x14ac:dyDescent="0.2"/>
    <row r="15710" ht="12" x14ac:dyDescent="0.2"/>
    <row r="15711" ht="12" x14ac:dyDescent="0.2"/>
    <row r="15712" ht="12" x14ac:dyDescent="0.2"/>
    <row r="15713" ht="12" x14ac:dyDescent="0.2"/>
    <row r="15714" ht="12" x14ac:dyDescent="0.2"/>
    <row r="15715" ht="12" x14ac:dyDescent="0.2"/>
    <row r="15716" ht="12" x14ac:dyDescent="0.2"/>
    <row r="15717" ht="12" x14ac:dyDescent="0.2"/>
    <row r="15718" ht="12" x14ac:dyDescent="0.2"/>
    <row r="15719" ht="12" x14ac:dyDescent="0.2"/>
    <row r="15720" ht="12" x14ac:dyDescent="0.2"/>
    <row r="15721" ht="12" x14ac:dyDescent="0.2"/>
    <row r="15722" ht="12" x14ac:dyDescent="0.2"/>
    <row r="15723" ht="12" x14ac:dyDescent="0.2"/>
    <row r="15724" ht="12" x14ac:dyDescent="0.2"/>
    <row r="15725" ht="12" x14ac:dyDescent="0.2"/>
    <row r="15726" ht="12" x14ac:dyDescent="0.2"/>
    <row r="15727" ht="12" x14ac:dyDescent="0.2"/>
    <row r="15728" ht="12" x14ac:dyDescent="0.2"/>
    <row r="15729" ht="12" x14ac:dyDescent="0.2"/>
    <row r="15730" ht="12" x14ac:dyDescent="0.2"/>
    <row r="15731" ht="12" x14ac:dyDescent="0.2"/>
    <row r="15732" ht="12" x14ac:dyDescent="0.2"/>
    <row r="15733" ht="12" x14ac:dyDescent="0.2"/>
    <row r="15734" ht="12" x14ac:dyDescent="0.2"/>
    <row r="15735" ht="12" x14ac:dyDescent="0.2"/>
    <row r="15736" ht="12" x14ac:dyDescent="0.2"/>
    <row r="15737" ht="12" x14ac:dyDescent="0.2"/>
    <row r="15738" ht="12" x14ac:dyDescent="0.2"/>
    <row r="15739" ht="12" x14ac:dyDescent="0.2"/>
    <row r="15740" ht="12" x14ac:dyDescent="0.2"/>
    <row r="15741" ht="12" x14ac:dyDescent="0.2"/>
    <row r="15742" ht="12" x14ac:dyDescent="0.2"/>
    <row r="15743" ht="12" x14ac:dyDescent="0.2"/>
    <row r="15744" ht="12" x14ac:dyDescent="0.2"/>
    <row r="15745" ht="12" x14ac:dyDescent="0.2"/>
    <row r="15746" ht="12" x14ac:dyDescent="0.2"/>
    <row r="15747" ht="12" x14ac:dyDescent="0.2"/>
    <row r="15748" ht="12" x14ac:dyDescent="0.2"/>
    <row r="15749" ht="12" x14ac:dyDescent="0.2"/>
    <row r="15750" ht="12" x14ac:dyDescent="0.2"/>
    <row r="15751" ht="12" x14ac:dyDescent="0.2"/>
    <row r="15752" ht="12" x14ac:dyDescent="0.2"/>
    <row r="15753" ht="12" x14ac:dyDescent="0.2"/>
    <row r="15754" ht="12" x14ac:dyDescent="0.2"/>
    <row r="15755" ht="12" x14ac:dyDescent="0.2"/>
    <row r="15756" ht="12" x14ac:dyDescent="0.2"/>
    <row r="15757" ht="12" x14ac:dyDescent="0.2"/>
    <row r="15758" ht="12" x14ac:dyDescent="0.2"/>
    <row r="15759" ht="12" x14ac:dyDescent="0.2"/>
    <row r="15760" ht="12" x14ac:dyDescent="0.2"/>
    <row r="15761" ht="12" x14ac:dyDescent="0.2"/>
    <row r="15762" ht="12" x14ac:dyDescent="0.2"/>
    <row r="15763" ht="12" x14ac:dyDescent="0.2"/>
    <row r="15764" ht="12" x14ac:dyDescent="0.2"/>
    <row r="15765" ht="12" x14ac:dyDescent="0.2"/>
    <row r="15766" ht="12" x14ac:dyDescent="0.2"/>
    <row r="15767" ht="12" x14ac:dyDescent="0.2"/>
    <row r="15768" ht="12" x14ac:dyDescent="0.2"/>
    <row r="15769" ht="12" x14ac:dyDescent="0.2"/>
    <row r="15770" ht="12" x14ac:dyDescent="0.2"/>
    <row r="15771" ht="12" x14ac:dyDescent="0.2"/>
    <row r="15772" ht="12" x14ac:dyDescent="0.2"/>
    <row r="15773" ht="12" x14ac:dyDescent="0.2"/>
    <row r="15774" ht="12" x14ac:dyDescent="0.2"/>
    <row r="15775" ht="12" x14ac:dyDescent="0.2"/>
    <row r="15776" ht="12" x14ac:dyDescent="0.2"/>
    <row r="15777" ht="12" x14ac:dyDescent="0.2"/>
    <row r="15778" ht="12" x14ac:dyDescent="0.2"/>
    <row r="15779" ht="12" x14ac:dyDescent="0.2"/>
    <row r="15780" ht="12" x14ac:dyDescent="0.2"/>
    <row r="15781" ht="12" x14ac:dyDescent="0.2"/>
    <row r="15782" ht="12" x14ac:dyDescent="0.2"/>
    <row r="15783" ht="12" x14ac:dyDescent="0.2"/>
    <row r="15784" ht="12" x14ac:dyDescent="0.2"/>
    <row r="15785" ht="12" x14ac:dyDescent="0.2"/>
    <row r="15786" ht="12" x14ac:dyDescent="0.2"/>
    <row r="15787" ht="12" x14ac:dyDescent="0.2"/>
    <row r="15788" ht="12" x14ac:dyDescent="0.2"/>
    <row r="15789" ht="12" x14ac:dyDescent="0.2"/>
    <row r="15790" ht="12" x14ac:dyDescent="0.2"/>
    <row r="15791" ht="12" x14ac:dyDescent="0.2"/>
    <row r="15792" ht="12" x14ac:dyDescent="0.2"/>
    <row r="15793" ht="12" x14ac:dyDescent="0.2"/>
    <row r="15794" ht="12" x14ac:dyDescent="0.2"/>
    <row r="15795" ht="12" x14ac:dyDescent="0.2"/>
    <row r="15796" ht="12" x14ac:dyDescent="0.2"/>
    <row r="15797" ht="12" x14ac:dyDescent="0.2"/>
    <row r="15798" ht="12" x14ac:dyDescent="0.2"/>
    <row r="15799" ht="12" x14ac:dyDescent="0.2"/>
    <row r="15800" ht="12" x14ac:dyDescent="0.2"/>
    <row r="15801" ht="12" x14ac:dyDescent="0.2"/>
    <row r="15802" ht="12" x14ac:dyDescent="0.2"/>
    <row r="15803" ht="12" x14ac:dyDescent="0.2"/>
    <row r="15804" ht="12" x14ac:dyDescent="0.2"/>
    <row r="15805" ht="12" x14ac:dyDescent="0.2"/>
    <row r="15806" ht="12" x14ac:dyDescent="0.2"/>
    <row r="15807" ht="12" x14ac:dyDescent="0.2"/>
    <row r="15808" ht="12" x14ac:dyDescent="0.2"/>
    <row r="15809" ht="12" x14ac:dyDescent="0.2"/>
    <row r="15810" ht="12" x14ac:dyDescent="0.2"/>
    <row r="15811" ht="12" x14ac:dyDescent="0.2"/>
    <row r="15812" ht="12" x14ac:dyDescent="0.2"/>
    <row r="15813" ht="12" x14ac:dyDescent="0.2"/>
    <row r="15814" ht="12" x14ac:dyDescent="0.2"/>
    <row r="15815" ht="12" x14ac:dyDescent="0.2"/>
    <row r="15816" ht="12" x14ac:dyDescent="0.2"/>
    <row r="15817" ht="12" x14ac:dyDescent="0.2"/>
    <row r="15818" ht="12" x14ac:dyDescent="0.2"/>
    <row r="15819" ht="12" x14ac:dyDescent="0.2"/>
    <row r="15820" ht="12" x14ac:dyDescent="0.2"/>
    <row r="15821" ht="12" x14ac:dyDescent="0.2"/>
    <row r="15822" ht="12" x14ac:dyDescent="0.2"/>
    <row r="15823" ht="12" x14ac:dyDescent="0.2"/>
    <row r="15824" ht="12" x14ac:dyDescent="0.2"/>
    <row r="15825" ht="12" x14ac:dyDescent="0.2"/>
    <row r="15826" ht="12" x14ac:dyDescent="0.2"/>
    <row r="15827" ht="12" x14ac:dyDescent="0.2"/>
    <row r="15828" ht="12" x14ac:dyDescent="0.2"/>
    <row r="15829" ht="12" x14ac:dyDescent="0.2"/>
    <row r="15830" ht="12" x14ac:dyDescent="0.2"/>
    <row r="15831" ht="12" x14ac:dyDescent="0.2"/>
    <row r="15832" ht="12" x14ac:dyDescent="0.2"/>
    <row r="15833" ht="12" x14ac:dyDescent="0.2"/>
    <row r="15834" ht="12" x14ac:dyDescent="0.2"/>
    <row r="15835" ht="12" x14ac:dyDescent="0.2"/>
    <row r="15836" ht="12" x14ac:dyDescent="0.2"/>
    <row r="15837" ht="12" x14ac:dyDescent="0.2"/>
    <row r="15838" ht="12" x14ac:dyDescent="0.2"/>
    <row r="15839" ht="12" x14ac:dyDescent="0.2"/>
    <row r="15840" ht="12" x14ac:dyDescent="0.2"/>
    <row r="15841" ht="12" x14ac:dyDescent="0.2"/>
    <row r="15842" ht="12" x14ac:dyDescent="0.2"/>
    <row r="15843" ht="12" x14ac:dyDescent="0.2"/>
    <row r="15844" ht="12" x14ac:dyDescent="0.2"/>
    <row r="15845" ht="12" x14ac:dyDescent="0.2"/>
    <row r="15846" ht="12" x14ac:dyDescent="0.2"/>
    <row r="15847" ht="12" x14ac:dyDescent="0.2"/>
    <row r="15848" ht="12" x14ac:dyDescent="0.2"/>
    <row r="15849" ht="12" x14ac:dyDescent="0.2"/>
    <row r="15850" ht="12" x14ac:dyDescent="0.2"/>
    <row r="15851" ht="12" x14ac:dyDescent="0.2"/>
    <row r="15852" ht="12" x14ac:dyDescent="0.2"/>
    <row r="15853" ht="12" x14ac:dyDescent="0.2"/>
    <row r="15854" ht="12" x14ac:dyDescent="0.2"/>
    <row r="15855" ht="12" x14ac:dyDescent="0.2"/>
    <row r="15856" ht="12" x14ac:dyDescent="0.2"/>
    <row r="15857" ht="12" x14ac:dyDescent="0.2"/>
    <row r="15858" ht="12" x14ac:dyDescent="0.2"/>
    <row r="15859" ht="12" x14ac:dyDescent="0.2"/>
    <row r="15860" ht="12" x14ac:dyDescent="0.2"/>
    <row r="15861" ht="12" x14ac:dyDescent="0.2"/>
    <row r="15862" ht="12" x14ac:dyDescent="0.2"/>
    <row r="15863" ht="12" x14ac:dyDescent="0.2"/>
    <row r="15864" ht="12" x14ac:dyDescent="0.2"/>
    <row r="15865" ht="12" x14ac:dyDescent="0.2"/>
    <row r="15866" ht="12" x14ac:dyDescent="0.2"/>
    <row r="15867" ht="12" x14ac:dyDescent="0.2"/>
    <row r="15868" ht="12" x14ac:dyDescent="0.2"/>
    <row r="15869" ht="12" x14ac:dyDescent="0.2"/>
    <row r="15870" ht="12" x14ac:dyDescent="0.2"/>
    <row r="15871" ht="12" x14ac:dyDescent="0.2"/>
    <row r="15872" ht="12" x14ac:dyDescent="0.2"/>
    <row r="15873" ht="12" x14ac:dyDescent="0.2"/>
    <row r="15874" ht="12" x14ac:dyDescent="0.2"/>
    <row r="15875" ht="12" x14ac:dyDescent="0.2"/>
    <row r="15876" ht="12" x14ac:dyDescent="0.2"/>
    <row r="15877" ht="12" x14ac:dyDescent="0.2"/>
    <row r="15878" ht="12" x14ac:dyDescent="0.2"/>
    <row r="15879" ht="12" x14ac:dyDescent="0.2"/>
    <row r="15880" ht="12" x14ac:dyDescent="0.2"/>
    <row r="15881" ht="12" x14ac:dyDescent="0.2"/>
    <row r="15882" ht="12" x14ac:dyDescent="0.2"/>
    <row r="15883" ht="12" x14ac:dyDescent="0.2"/>
    <row r="15884" ht="12" x14ac:dyDescent="0.2"/>
    <row r="15885" ht="12" x14ac:dyDescent="0.2"/>
    <row r="15886" ht="12" x14ac:dyDescent="0.2"/>
    <row r="15887" ht="12" x14ac:dyDescent="0.2"/>
    <row r="15888" ht="12" x14ac:dyDescent="0.2"/>
    <row r="15889" ht="12" x14ac:dyDescent="0.2"/>
    <row r="15890" ht="12" x14ac:dyDescent="0.2"/>
    <row r="15891" ht="12" x14ac:dyDescent="0.2"/>
    <row r="15892" ht="12" x14ac:dyDescent="0.2"/>
    <row r="15893" ht="12" x14ac:dyDescent="0.2"/>
    <row r="15894" ht="12" x14ac:dyDescent="0.2"/>
    <row r="15895" ht="12" x14ac:dyDescent="0.2"/>
    <row r="15896" ht="12" x14ac:dyDescent="0.2"/>
    <row r="15897" ht="12" x14ac:dyDescent="0.2"/>
    <row r="15898" ht="12" x14ac:dyDescent="0.2"/>
    <row r="15899" ht="12" x14ac:dyDescent="0.2"/>
    <row r="15900" ht="12" x14ac:dyDescent="0.2"/>
    <row r="15901" ht="12" x14ac:dyDescent="0.2"/>
    <row r="15902" ht="12" x14ac:dyDescent="0.2"/>
    <row r="15903" ht="12" x14ac:dyDescent="0.2"/>
    <row r="15904" ht="12" x14ac:dyDescent="0.2"/>
    <row r="15905" ht="12" x14ac:dyDescent="0.2"/>
    <row r="15906" ht="12" x14ac:dyDescent="0.2"/>
    <row r="15907" ht="12" x14ac:dyDescent="0.2"/>
    <row r="15908" ht="12" x14ac:dyDescent="0.2"/>
    <row r="15909" ht="12" x14ac:dyDescent="0.2"/>
    <row r="15910" ht="12" x14ac:dyDescent="0.2"/>
    <row r="15911" ht="12" x14ac:dyDescent="0.2"/>
    <row r="15912" ht="12" x14ac:dyDescent="0.2"/>
    <row r="15913" ht="12" x14ac:dyDescent="0.2"/>
    <row r="15914" ht="12" x14ac:dyDescent="0.2"/>
    <row r="15915" ht="12" x14ac:dyDescent="0.2"/>
    <row r="15916" ht="12" x14ac:dyDescent="0.2"/>
    <row r="15917" ht="12" x14ac:dyDescent="0.2"/>
    <row r="15918" ht="12" x14ac:dyDescent="0.2"/>
    <row r="15919" ht="12" x14ac:dyDescent="0.2"/>
    <row r="15920" ht="12" x14ac:dyDescent="0.2"/>
    <row r="15921" ht="12" x14ac:dyDescent="0.2"/>
    <row r="15922" ht="12" x14ac:dyDescent="0.2"/>
    <row r="15923" ht="12" x14ac:dyDescent="0.2"/>
    <row r="15924" ht="12" x14ac:dyDescent="0.2"/>
    <row r="15925" ht="12" x14ac:dyDescent="0.2"/>
    <row r="15926" ht="12" x14ac:dyDescent="0.2"/>
    <row r="15927" ht="12" x14ac:dyDescent="0.2"/>
    <row r="15928" ht="12" x14ac:dyDescent="0.2"/>
    <row r="15929" ht="12" x14ac:dyDescent="0.2"/>
    <row r="15930" ht="12" x14ac:dyDescent="0.2"/>
    <row r="15931" ht="12" x14ac:dyDescent="0.2"/>
    <row r="15932" ht="12" x14ac:dyDescent="0.2"/>
    <row r="15933" ht="12" x14ac:dyDescent="0.2"/>
    <row r="15934" ht="12" x14ac:dyDescent="0.2"/>
    <row r="15935" ht="12" x14ac:dyDescent="0.2"/>
    <row r="15936" ht="12" x14ac:dyDescent="0.2"/>
    <row r="15937" ht="12" x14ac:dyDescent="0.2"/>
    <row r="15938" ht="12" x14ac:dyDescent="0.2"/>
    <row r="15939" ht="12" x14ac:dyDescent="0.2"/>
    <row r="15940" ht="12" x14ac:dyDescent="0.2"/>
    <row r="15941" ht="12" x14ac:dyDescent="0.2"/>
    <row r="15942" ht="12" x14ac:dyDescent="0.2"/>
    <row r="15943" ht="12" x14ac:dyDescent="0.2"/>
    <row r="15944" ht="12" x14ac:dyDescent="0.2"/>
    <row r="15945" ht="12" x14ac:dyDescent="0.2"/>
    <row r="15946" ht="12" x14ac:dyDescent="0.2"/>
    <row r="15947" ht="12" x14ac:dyDescent="0.2"/>
    <row r="15948" ht="12" x14ac:dyDescent="0.2"/>
    <row r="15949" ht="12" x14ac:dyDescent="0.2"/>
    <row r="15950" ht="12" x14ac:dyDescent="0.2"/>
    <row r="15951" ht="12" x14ac:dyDescent="0.2"/>
    <row r="15952" ht="12" x14ac:dyDescent="0.2"/>
    <row r="15953" ht="12" x14ac:dyDescent="0.2"/>
    <row r="15954" ht="12" x14ac:dyDescent="0.2"/>
    <row r="15955" ht="12" x14ac:dyDescent="0.2"/>
    <row r="15956" ht="12" x14ac:dyDescent="0.2"/>
    <row r="15957" ht="12" x14ac:dyDescent="0.2"/>
    <row r="15958" ht="12" x14ac:dyDescent="0.2"/>
    <row r="15959" ht="12" x14ac:dyDescent="0.2"/>
    <row r="15960" ht="12" x14ac:dyDescent="0.2"/>
    <row r="15961" ht="12" x14ac:dyDescent="0.2"/>
    <row r="15962" ht="12" x14ac:dyDescent="0.2"/>
    <row r="15963" ht="12" x14ac:dyDescent="0.2"/>
    <row r="15964" ht="12" x14ac:dyDescent="0.2"/>
    <row r="15965" ht="12" x14ac:dyDescent="0.2"/>
    <row r="15966" ht="12" x14ac:dyDescent="0.2"/>
    <row r="15967" ht="12" x14ac:dyDescent="0.2"/>
    <row r="15968" ht="12" x14ac:dyDescent="0.2"/>
    <row r="15969" ht="12" x14ac:dyDescent="0.2"/>
    <row r="15970" ht="12" x14ac:dyDescent="0.2"/>
    <row r="15971" ht="12" x14ac:dyDescent="0.2"/>
    <row r="15972" ht="12" x14ac:dyDescent="0.2"/>
    <row r="15973" ht="12" x14ac:dyDescent="0.2"/>
    <row r="15974" ht="12" x14ac:dyDescent="0.2"/>
    <row r="15975" ht="12" x14ac:dyDescent="0.2"/>
    <row r="15976" ht="12" x14ac:dyDescent="0.2"/>
    <row r="15977" ht="12" x14ac:dyDescent="0.2"/>
    <row r="15978" ht="12" x14ac:dyDescent="0.2"/>
    <row r="15979" ht="12" x14ac:dyDescent="0.2"/>
    <row r="15980" ht="12" x14ac:dyDescent="0.2"/>
    <row r="15981" ht="12" x14ac:dyDescent="0.2"/>
    <row r="15982" ht="12" x14ac:dyDescent="0.2"/>
    <row r="15983" ht="12" x14ac:dyDescent="0.2"/>
    <row r="15984" ht="12" x14ac:dyDescent="0.2"/>
    <row r="15985" ht="12" x14ac:dyDescent="0.2"/>
    <row r="15986" ht="12" x14ac:dyDescent="0.2"/>
    <row r="15987" ht="12" x14ac:dyDescent="0.2"/>
    <row r="15988" ht="12" x14ac:dyDescent="0.2"/>
    <row r="15989" ht="12" x14ac:dyDescent="0.2"/>
    <row r="15990" ht="12" x14ac:dyDescent="0.2"/>
    <row r="15991" ht="12" x14ac:dyDescent="0.2"/>
    <row r="15992" ht="12" x14ac:dyDescent="0.2"/>
    <row r="15993" ht="12" x14ac:dyDescent="0.2"/>
    <row r="15994" ht="12" x14ac:dyDescent="0.2"/>
    <row r="15995" ht="12" x14ac:dyDescent="0.2"/>
    <row r="15996" ht="12" x14ac:dyDescent="0.2"/>
    <row r="15997" ht="12" x14ac:dyDescent="0.2"/>
    <row r="15998" ht="12" x14ac:dyDescent="0.2"/>
    <row r="15999" ht="12" x14ac:dyDescent="0.2"/>
    <row r="16000" ht="12" x14ac:dyDescent="0.2"/>
    <row r="16001" ht="12" x14ac:dyDescent="0.2"/>
    <row r="16002" ht="12" x14ac:dyDescent="0.2"/>
    <row r="16003" ht="12" x14ac:dyDescent="0.2"/>
    <row r="16004" ht="12" x14ac:dyDescent="0.2"/>
    <row r="16005" ht="12" x14ac:dyDescent="0.2"/>
    <row r="16006" ht="12" x14ac:dyDescent="0.2"/>
    <row r="16007" ht="12" x14ac:dyDescent="0.2"/>
    <row r="16008" ht="12" x14ac:dyDescent="0.2"/>
    <row r="16009" ht="12" x14ac:dyDescent="0.2"/>
    <row r="16010" ht="12" x14ac:dyDescent="0.2"/>
    <row r="16011" ht="12" x14ac:dyDescent="0.2"/>
    <row r="16012" ht="12" x14ac:dyDescent="0.2"/>
    <row r="16013" ht="12" x14ac:dyDescent="0.2"/>
    <row r="16014" ht="12" x14ac:dyDescent="0.2"/>
    <row r="16015" ht="12" x14ac:dyDescent="0.2"/>
    <row r="16016" ht="12" x14ac:dyDescent="0.2"/>
    <row r="16017" ht="12" x14ac:dyDescent="0.2"/>
    <row r="16018" ht="12" x14ac:dyDescent="0.2"/>
    <row r="16019" ht="12" x14ac:dyDescent="0.2"/>
    <row r="16020" ht="12" x14ac:dyDescent="0.2"/>
    <row r="16021" ht="12" x14ac:dyDescent="0.2"/>
    <row r="16022" ht="12" x14ac:dyDescent="0.2"/>
    <row r="16023" ht="12" x14ac:dyDescent="0.2"/>
    <row r="16024" ht="12" x14ac:dyDescent="0.2"/>
    <row r="16025" ht="12" x14ac:dyDescent="0.2"/>
    <row r="16026" ht="12" x14ac:dyDescent="0.2"/>
    <row r="16027" ht="12" x14ac:dyDescent="0.2"/>
    <row r="16028" ht="12" x14ac:dyDescent="0.2"/>
    <row r="16029" ht="12" x14ac:dyDescent="0.2"/>
    <row r="16030" ht="12" x14ac:dyDescent="0.2"/>
    <row r="16031" ht="12" x14ac:dyDescent="0.2"/>
    <row r="16032" ht="12" x14ac:dyDescent="0.2"/>
    <row r="16033" ht="12" x14ac:dyDescent="0.2"/>
    <row r="16034" ht="12" x14ac:dyDescent="0.2"/>
    <row r="16035" ht="12" x14ac:dyDescent="0.2"/>
    <row r="16036" ht="12" x14ac:dyDescent="0.2"/>
    <row r="16037" ht="12" x14ac:dyDescent="0.2"/>
    <row r="16038" ht="12" x14ac:dyDescent="0.2"/>
    <row r="16039" ht="12" x14ac:dyDescent="0.2"/>
    <row r="16040" ht="12" x14ac:dyDescent="0.2"/>
    <row r="16041" ht="12" x14ac:dyDescent="0.2"/>
    <row r="16042" ht="12" x14ac:dyDescent="0.2"/>
    <row r="16043" ht="12" x14ac:dyDescent="0.2"/>
    <row r="16044" ht="12" x14ac:dyDescent="0.2"/>
    <row r="16045" ht="12" x14ac:dyDescent="0.2"/>
    <row r="16046" ht="12" x14ac:dyDescent="0.2"/>
    <row r="16047" ht="12" x14ac:dyDescent="0.2"/>
    <row r="16048" ht="12" x14ac:dyDescent="0.2"/>
    <row r="16049" ht="12" x14ac:dyDescent="0.2"/>
    <row r="16050" ht="12" x14ac:dyDescent="0.2"/>
    <row r="16051" ht="12" x14ac:dyDescent="0.2"/>
    <row r="16052" ht="12" x14ac:dyDescent="0.2"/>
    <row r="16053" ht="12" x14ac:dyDescent="0.2"/>
    <row r="16054" ht="12" x14ac:dyDescent="0.2"/>
    <row r="16055" ht="12" x14ac:dyDescent="0.2"/>
    <row r="16056" ht="12" x14ac:dyDescent="0.2"/>
    <row r="16057" ht="12" x14ac:dyDescent="0.2"/>
    <row r="16058" ht="12" x14ac:dyDescent="0.2"/>
    <row r="16059" ht="12" x14ac:dyDescent="0.2"/>
    <row r="16060" ht="12" x14ac:dyDescent="0.2"/>
    <row r="16061" ht="12" x14ac:dyDescent="0.2"/>
    <row r="16062" ht="12" x14ac:dyDescent="0.2"/>
    <row r="16063" ht="12" x14ac:dyDescent="0.2"/>
    <row r="16064" ht="12" x14ac:dyDescent="0.2"/>
    <row r="16065" ht="12" x14ac:dyDescent="0.2"/>
    <row r="16066" ht="12" x14ac:dyDescent="0.2"/>
    <row r="16067" ht="12" x14ac:dyDescent="0.2"/>
    <row r="16068" ht="12" x14ac:dyDescent="0.2"/>
    <row r="16069" ht="12" x14ac:dyDescent="0.2"/>
    <row r="16070" ht="12" x14ac:dyDescent="0.2"/>
    <row r="16071" ht="12" x14ac:dyDescent="0.2"/>
    <row r="16072" ht="12" x14ac:dyDescent="0.2"/>
    <row r="16073" ht="12" x14ac:dyDescent="0.2"/>
    <row r="16074" ht="12" x14ac:dyDescent="0.2"/>
    <row r="16075" ht="12" x14ac:dyDescent="0.2"/>
    <row r="16076" ht="12" x14ac:dyDescent="0.2"/>
    <row r="16077" ht="12" x14ac:dyDescent="0.2"/>
    <row r="16078" ht="12" x14ac:dyDescent="0.2"/>
    <row r="16079" ht="12" x14ac:dyDescent="0.2"/>
    <row r="16080" ht="12" x14ac:dyDescent="0.2"/>
    <row r="16081" ht="12" x14ac:dyDescent="0.2"/>
    <row r="16082" ht="12" x14ac:dyDescent="0.2"/>
    <row r="16083" ht="12" x14ac:dyDescent="0.2"/>
    <row r="16084" ht="12" x14ac:dyDescent="0.2"/>
    <row r="16085" ht="12" x14ac:dyDescent="0.2"/>
    <row r="16086" ht="12" x14ac:dyDescent="0.2"/>
    <row r="16087" ht="12" x14ac:dyDescent="0.2"/>
    <row r="16088" ht="12" x14ac:dyDescent="0.2"/>
    <row r="16089" ht="12" x14ac:dyDescent="0.2"/>
    <row r="16090" ht="12" x14ac:dyDescent="0.2"/>
    <row r="16091" ht="12" x14ac:dyDescent="0.2"/>
    <row r="16092" ht="12" x14ac:dyDescent="0.2"/>
    <row r="16093" ht="12" x14ac:dyDescent="0.2"/>
    <row r="16094" ht="12" x14ac:dyDescent="0.2"/>
    <row r="16095" ht="12" x14ac:dyDescent="0.2"/>
    <row r="16096" ht="12" x14ac:dyDescent="0.2"/>
    <row r="16097" ht="12" x14ac:dyDescent="0.2"/>
    <row r="16098" ht="12" x14ac:dyDescent="0.2"/>
    <row r="16099" ht="12" x14ac:dyDescent="0.2"/>
    <row r="16100" ht="12" x14ac:dyDescent="0.2"/>
    <row r="16101" ht="12" x14ac:dyDescent="0.2"/>
    <row r="16102" ht="12" x14ac:dyDescent="0.2"/>
    <row r="16103" ht="12" x14ac:dyDescent="0.2"/>
    <row r="16104" ht="12" x14ac:dyDescent="0.2"/>
    <row r="16105" ht="12" x14ac:dyDescent="0.2"/>
    <row r="16106" ht="12" x14ac:dyDescent="0.2"/>
    <row r="16107" ht="12" x14ac:dyDescent="0.2"/>
    <row r="16108" ht="12" x14ac:dyDescent="0.2"/>
    <row r="16109" ht="12" x14ac:dyDescent="0.2"/>
    <row r="16110" ht="12" x14ac:dyDescent="0.2"/>
    <row r="16111" ht="12" x14ac:dyDescent="0.2"/>
    <row r="16112" ht="12" x14ac:dyDescent="0.2"/>
    <row r="16113" ht="12" x14ac:dyDescent="0.2"/>
    <row r="16114" ht="12" x14ac:dyDescent="0.2"/>
    <row r="16115" ht="12" x14ac:dyDescent="0.2"/>
    <row r="16116" ht="12" x14ac:dyDescent="0.2"/>
    <row r="16117" ht="12" x14ac:dyDescent="0.2"/>
    <row r="16118" ht="12" x14ac:dyDescent="0.2"/>
    <row r="16119" ht="12" x14ac:dyDescent="0.2"/>
    <row r="16120" ht="12" x14ac:dyDescent="0.2"/>
    <row r="16121" ht="12" x14ac:dyDescent="0.2"/>
    <row r="16122" ht="12" x14ac:dyDescent="0.2"/>
    <row r="16123" ht="12" x14ac:dyDescent="0.2"/>
    <row r="16124" ht="12" x14ac:dyDescent="0.2"/>
    <row r="16125" ht="12" x14ac:dyDescent="0.2"/>
    <row r="16126" ht="12" x14ac:dyDescent="0.2"/>
    <row r="16127" ht="12" x14ac:dyDescent="0.2"/>
    <row r="16128" ht="12" x14ac:dyDescent="0.2"/>
    <row r="16129" ht="12" x14ac:dyDescent="0.2"/>
    <row r="16130" ht="12" x14ac:dyDescent="0.2"/>
    <row r="16131" ht="12" x14ac:dyDescent="0.2"/>
    <row r="16132" ht="12" x14ac:dyDescent="0.2"/>
    <row r="16133" ht="12" x14ac:dyDescent="0.2"/>
    <row r="16134" ht="12" x14ac:dyDescent="0.2"/>
    <row r="16135" ht="12" x14ac:dyDescent="0.2"/>
    <row r="16136" ht="12" x14ac:dyDescent="0.2"/>
    <row r="16137" ht="12" x14ac:dyDescent="0.2"/>
    <row r="16138" ht="12" x14ac:dyDescent="0.2"/>
    <row r="16139" ht="12" x14ac:dyDescent="0.2"/>
    <row r="16140" ht="12" x14ac:dyDescent="0.2"/>
    <row r="16141" ht="12" x14ac:dyDescent="0.2"/>
    <row r="16142" ht="12" x14ac:dyDescent="0.2"/>
    <row r="16143" ht="12" x14ac:dyDescent="0.2"/>
    <row r="16144" ht="12" x14ac:dyDescent="0.2"/>
    <row r="16145" ht="12" x14ac:dyDescent="0.2"/>
    <row r="16146" ht="12" x14ac:dyDescent="0.2"/>
    <row r="16147" ht="12" x14ac:dyDescent="0.2"/>
    <row r="16148" ht="12" x14ac:dyDescent="0.2"/>
    <row r="16149" ht="12" x14ac:dyDescent="0.2"/>
    <row r="16150" ht="12" x14ac:dyDescent="0.2"/>
    <row r="16151" ht="12" x14ac:dyDescent="0.2"/>
    <row r="16152" ht="12" x14ac:dyDescent="0.2"/>
    <row r="16153" ht="12" x14ac:dyDescent="0.2"/>
    <row r="16154" ht="12" x14ac:dyDescent="0.2"/>
    <row r="16155" ht="12" x14ac:dyDescent="0.2"/>
    <row r="16156" ht="12" x14ac:dyDescent="0.2"/>
    <row r="16157" ht="12" x14ac:dyDescent="0.2"/>
    <row r="16158" ht="12" x14ac:dyDescent="0.2"/>
    <row r="16159" ht="12" x14ac:dyDescent="0.2"/>
    <row r="16160" ht="12" x14ac:dyDescent="0.2"/>
    <row r="16161" ht="12" x14ac:dyDescent="0.2"/>
    <row r="16162" ht="12" x14ac:dyDescent="0.2"/>
    <row r="16163" ht="12" x14ac:dyDescent="0.2"/>
    <row r="16164" ht="12" x14ac:dyDescent="0.2"/>
    <row r="16165" ht="12" x14ac:dyDescent="0.2"/>
    <row r="16166" ht="12" x14ac:dyDescent="0.2"/>
    <row r="16167" ht="12" x14ac:dyDescent="0.2"/>
    <row r="16168" ht="12" x14ac:dyDescent="0.2"/>
    <row r="16169" ht="12" x14ac:dyDescent="0.2"/>
    <row r="16170" ht="12" x14ac:dyDescent="0.2"/>
    <row r="16171" ht="12" x14ac:dyDescent="0.2"/>
    <row r="16172" ht="12" x14ac:dyDescent="0.2"/>
    <row r="16173" ht="12" x14ac:dyDescent="0.2"/>
    <row r="16174" ht="12" x14ac:dyDescent="0.2"/>
    <row r="16175" ht="12" x14ac:dyDescent="0.2"/>
    <row r="16176" ht="12" x14ac:dyDescent="0.2"/>
    <row r="16177" ht="12" x14ac:dyDescent="0.2"/>
    <row r="16178" ht="12" x14ac:dyDescent="0.2"/>
    <row r="16179" ht="12" x14ac:dyDescent="0.2"/>
    <row r="16180" ht="12" x14ac:dyDescent="0.2"/>
    <row r="16181" ht="12" x14ac:dyDescent="0.2"/>
    <row r="16182" ht="12" x14ac:dyDescent="0.2"/>
    <row r="16183" ht="12" x14ac:dyDescent="0.2"/>
    <row r="16184" ht="12" x14ac:dyDescent="0.2"/>
    <row r="16185" ht="12" x14ac:dyDescent="0.2"/>
    <row r="16186" ht="12" x14ac:dyDescent="0.2"/>
    <row r="16187" ht="12" x14ac:dyDescent="0.2"/>
    <row r="16188" ht="12" x14ac:dyDescent="0.2"/>
    <row r="16189" ht="12" x14ac:dyDescent="0.2"/>
    <row r="16190" ht="12" x14ac:dyDescent="0.2"/>
    <row r="16191" ht="12" x14ac:dyDescent="0.2"/>
    <row r="16192" ht="12" x14ac:dyDescent="0.2"/>
    <row r="16193" ht="12" x14ac:dyDescent="0.2"/>
    <row r="16194" ht="12" x14ac:dyDescent="0.2"/>
    <row r="16195" ht="12" x14ac:dyDescent="0.2"/>
    <row r="16196" ht="12" x14ac:dyDescent="0.2"/>
    <row r="16197" ht="12" x14ac:dyDescent="0.2"/>
    <row r="16198" ht="12" x14ac:dyDescent="0.2"/>
    <row r="16199" ht="12" x14ac:dyDescent="0.2"/>
    <row r="16200" ht="12" x14ac:dyDescent="0.2"/>
    <row r="16201" ht="12" x14ac:dyDescent="0.2"/>
    <row r="16202" ht="12" x14ac:dyDescent="0.2"/>
    <row r="16203" ht="12" x14ac:dyDescent="0.2"/>
    <row r="16204" ht="12" x14ac:dyDescent="0.2"/>
    <row r="16205" ht="12" x14ac:dyDescent="0.2"/>
    <row r="16206" ht="12" x14ac:dyDescent="0.2"/>
    <row r="16207" ht="12" x14ac:dyDescent="0.2"/>
    <row r="16208" ht="12" x14ac:dyDescent="0.2"/>
    <row r="16209" ht="12" x14ac:dyDescent="0.2"/>
    <row r="16210" ht="12" x14ac:dyDescent="0.2"/>
    <row r="16211" ht="12" x14ac:dyDescent="0.2"/>
    <row r="16212" ht="12" x14ac:dyDescent="0.2"/>
    <row r="16213" ht="12" x14ac:dyDescent="0.2"/>
    <row r="16214" ht="12" x14ac:dyDescent="0.2"/>
    <row r="16215" ht="12" x14ac:dyDescent="0.2"/>
    <row r="16216" ht="12" x14ac:dyDescent="0.2"/>
    <row r="16217" ht="12" x14ac:dyDescent="0.2"/>
    <row r="16218" ht="12" x14ac:dyDescent="0.2"/>
    <row r="16219" ht="12" x14ac:dyDescent="0.2"/>
    <row r="16220" ht="12" x14ac:dyDescent="0.2"/>
    <row r="16221" ht="12" x14ac:dyDescent="0.2"/>
    <row r="16222" ht="12" x14ac:dyDescent="0.2"/>
    <row r="16223" ht="12" x14ac:dyDescent="0.2"/>
    <row r="16224" ht="12" x14ac:dyDescent="0.2"/>
    <row r="16225" ht="12" x14ac:dyDescent="0.2"/>
    <row r="16226" ht="12" x14ac:dyDescent="0.2"/>
    <row r="16227" ht="12" x14ac:dyDescent="0.2"/>
    <row r="16228" ht="12" x14ac:dyDescent="0.2"/>
    <row r="16229" ht="12" x14ac:dyDescent="0.2"/>
    <row r="16230" ht="12" x14ac:dyDescent="0.2"/>
    <row r="16231" ht="12" x14ac:dyDescent="0.2"/>
    <row r="16232" ht="12" x14ac:dyDescent="0.2"/>
    <row r="16233" ht="12" x14ac:dyDescent="0.2"/>
    <row r="16234" ht="12" x14ac:dyDescent="0.2"/>
    <row r="16235" ht="12" x14ac:dyDescent="0.2"/>
    <row r="16236" ht="12" x14ac:dyDescent="0.2"/>
    <row r="16237" ht="12" x14ac:dyDescent="0.2"/>
    <row r="16238" ht="12" x14ac:dyDescent="0.2"/>
    <row r="16239" ht="12" x14ac:dyDescent="0.2"/>
    <row r="16240" ht="12" x14ac:dyDescent="0.2"/>
    <row r="16241" ht="12" x14ac:dyDescent="0.2"/>
    <row r="16242" ht="12" x14ac:dyDescent="0.2"/>
    <row r="16243" ht="12" x14ac:dyDescent="0.2"/>
    <row r="16244" ht="12" x14ac:dyDescent="0.2"/>
    <row r="16245" ht="12" x14ac:dyDescent="0.2"/>
    <row r="16246" ht="12" x14ac:dyDescent="0.2"/>
    <row r="16247" ht="12" x14ac:dyDescent="0.2"/>
    <row r="16248" ht="12" x14ac:dyDescent="0.2"/>
    <row r="16249" ht="12" x14ac:dyDescent="0.2"/>
    <row r="16250" ht="12" x14ac:dyDescent="0.2"/>
    <row r="16251" ht="12" x14ac:dyDescent="0.2"/>
    <row r="16252" ht="12" x14ac:dyDescent="0.2"/>
    <row r="16253" ht="12" x14ac:dyDescent="0.2"/>
    <row r="16254" ht="12" x14ac:dyDescent="0.2"/>
    <row r="16255" ht="12" x14ac:dyDescent="0.2"/>
    <row r="16256" ht="12" x14ac:dyDescent="0.2"/>
    <row r="16257" ht="12" x14ac:dyDescent="0.2"/>
    <row r="16258" ht="12" x14ac:dyDescent="0.2"/>
    <row r="16259" ht="12" x14ac:dyDescent="0.2"/>
    <row r="16260" ht="12" x14ac:dyDescent="0.2"/>
    <row r="16261" ht="12" x14ac:dyDescent="0.2"/>
    <row r="16262" ht="12" x14ac:dyDescent="0.2"/>
    <row r="16263" ht="12" x14ac:dyDescent="0.2"/>
    <row r="16264" ht="12" x14ac:dyDescent="0.2"/>
    <row r="16265" ht="12" x14ac:dyDescent="0.2"/>
    <row r="16266" ht="12" x14ac:dyDescent="0.2"/>
    <row r="16267" ht="12" x14ac:dyDescent="0.2"/>
    <row r="16268" ht="12" x14ac:dyDescent="0.2"/>
    <row r="16269" ht="12" x14ac:dyDescent="0.2"/>
    <row r="16270" ht="12" x14ac:dyDescent="0.2"/>
    <row r="16271" ht="12" x14ac:dyDescent="0.2"/>
    <row r="16272" ht="12" x14ac:dyDescent="0.2"/>
    <row r="16273" ht="12" x14ac:dyDescent="0.2"/>
    <row r="16274" ht="12" x14ac:dyDescent="0.2"/>
    <row r="16275" ht="12" x14ac:dyDescent="0.2"/>
    <row r="16276" ht="12" x14ac:dyDescent="0.2"/>
    <row r="16277" ht="12" x14ac:dyDescent="0.2"/>
    <row r="16278" ht="12" x14ac:dyDescent="0.2"/>
    <row r="16279" ht="12" x14ac:dyDescent="0.2"/>
    <row r="16280" ht="12" x14ac:dyDescent="0.2"/>
    <row r="16281" ht="12" x14ac:dyDescent="0.2"/>
    <row r="16282" ht="12" x14ac:dyDescent="0.2"/>
    <row r="16283" ht="12" x14ac:dyDescent="0.2"/>
    <row r="16284" ht="12" x14ac:dyDescent="0.2"/>
    <row r="16285" ht="12" x14ac:dyDescent="0.2"/>
    <row r="16286" ht="12" x14ac:dyDescent="0.2"/>
    <row r="16287" ht="12" x14ac:dyDescent="0.2"/>
    <row r="16288" ht="12" x14ac:dyDescent="0.2"/>
    <row r="16289" ht="12" x14ac:dyDescent="0.2"/>
    <row r="16290" ht="12" x14ac:dyDescent="0.2"/>
    <row r="16291" ht="12" x14ac:dyDescent="0.2"/>
    <row r="16292" ht="12" x14ac:dyDescent="0.2"/>
    <row r="16293" ht="12" x14ac:dyDescent="0.2"/>
    <row r="16294" ht="12" x14ac:dyDescent="0.2"/>
    <row r="16295" ht="12" x14ac:dyDescent="0.2"/>
    <row r="16296" ht="12" x14ac:dyDescent="0.2"/>
    <row r="16297" ht="12" x14ac:dyDescent="0.2"/>
    <row r="16298" ht="12" x14ac:dyDescent="0.2"/>
    <row r="16299" ht="12" x14ac:dyDescent="0.2"/>
    <row r="16300" ht="12" x14ac:dyDescent="0.2"/>
    <row r="16301" ht="12" x14ac:dyDescent="0.2"/>
    <row r="16302" ht="12" x14ac:dyDescent="0.2"/>
    <row r="16303" ht="12" x14ac:dyDescent="0.2"/>
    <row r="16304" ht="12" x14ac:dyDescent="0.2"/>
    <row r="16305" ht="12" x14ac:dyDescent="0.2"/>
    <row r="16306" ht="12" x14ac:dyDescent="0.2"/>
    <row r="16307" ht="12" x14ac:dyDescent="0.2"/>
    <row r="16308" ht="12" x14ac:dyDescent="0.2"/>
    <row r="16309" ht="12" x14ac:dyDescent="0.2"/>
    <row r="16310" ht="12" x14ac:dyDescent="0.2"/>
    <row r="16311" ht="12" x14ac:dyDescent="0.2"/>
    <row r="16312" ht="12" x14ac:dyDescent="0.2"/>
    <row r="16313" ht="12" x14ac:dyDescent="0.2"/>
    <row r="16314" ht="12" x14ac:dyDescent="0.2"/>
    <row r="16315" ht="12" x14ac:dyDescent="0.2"/>
    <row r="16316" ht="12" x14ac:dyDescent="0.2"/>
    <row r="16317" ht="12" x14ac:dyDescent="0.2"/>
    <row r="16318" ht="12" x14ac:dyDescent="0.2"/>
    <row r="16319" ht="12" x14ac:dyDescent="0.2"/>
    <row r="16320" ht="12" x14ac:dyDescent="0.2"/>
    <row r="16321" ht="12" x14ac:dyDescent="0.2"/>
    <row r="16322" ht="12" x14ac:dyDescent="0.2"/>
    <row r="16323" ht="12" x14ac:dyDescent="0.2"/>
    <row r="16324" ht="12" x14ac:dyDescent="0.2"/>
    <row r="16325" ht="12" x14ac:dyDescent="0.2"/>
    <row r="16326" ht="12" x14ac:dyDescent="0.2"/>
    <row r="16327" ht="12" x14ac:dyDescent="0.2"/>
    <row r="16328" ht="12" x14ac:dyDescent="0.2"/>
    <row r="16329" ht="12" x14ac:dyDescent="0.2"/>
    <row r="16330" ht="12" x14ac:dyDescent="0.2"/>
    <row r="16331" ht="12" x14ac:dyDescent="0.2"/>
    <row r="16332" ht="12" x14ac:dyDescent="0.2"/>
    <row r="16333" ht="12" x14ac:dyDescent="0.2"/>
    <row r="16334" ht="12" x14ac:dyDescent="0.2"/>
    <row r="16335" ht="12" x14ac:dyDescent="0.2"/>
    <row r="16336" ht="12" x14ac:dyDescent="0.2"/>
    <row r="16337" ht="12" x14ac:dyDescent="0.2"/>
    <row r="16338" ht="12" x14ac:dyDescent="0.2"/>
    <row r="16339" ht="12" x14ac:dyDescent="0.2"/>
    <row r="16340" ht="12" x14ac:dyDescent="0.2"/>
    <row r="16341" ht="12" x14ac:dyDescent="0.2"/>
    <row r="16342" ht="12" x14ac:dyDescent="0.2"/>
    <row r="16343" ht="12" x14ac:dyDescent="0.2"/>
    <row r="16344" ht="12" x14ac:dyDescent="0.2"/>
    <row r="16345" ht="12" x14ac:dyDescent="0.2"/>
    <row r="16346" ht="12" x14ac:dyDescent="0.2"/>
    <row r="16347" ht="12" x14ac:dyDescent="0.2"/>
    <row r="16348" ht="12" x14ac:dyDescent="0.2"/>
    <row r="16349" ht="12" x14ac:dyDescent="0.2"/>
    <row r="16350" ht="12" x14ac:dyDescent="0.2"/>
    <row r="16351" ht="12" x14ac:dyDescent="0.2"/>
    <row r="16352" ht="12" x14ac:dyDescent="0.2"/>
    <row r="16353" ht="12" x14ac:dyDescent="0.2"/>
    <row r="16354" ht="12" x14ac:dyDescent="0.2"/>
    <row r="16355" ht="12" x14ac:dyDescent="0.2"/>
    <row r="16356" ht="12" x14ac:dyDescent="0.2"/>
    <row r="16357" ht="12" x14ac:dyDescent="0.2"/>
    <row r="16358" ht="12" x14ac:dyDescent="0.2"/>
    <row r="16359" ht="12" x14ac:dyDescent="0.2"/>
    <row r="16360" ht="12" x14ac:dyDescent="0.2"/>
    <row r="16361" ht="12" x14ac:dyDescent="0.2"/>
    <row r="16362" ht="12" x14ac:dyDescent="0.2"/>
    <row r="16363" ht="12" x14ac:dyDescent="0.2"/>
    <row r="16364" ht="12" x14ac:dyDescent="0.2"/>
    <row r="16365" ht="12" x14ac:dyDescent="0.2"/>
    <row r="16366" ht="12" x14ac:dyDescent="0.2"/>
    <row r="16367" ht="12" x14ac:dyDescent="0.2"/>
    <row r="16368" ht="12" x14ac:dyDescent="0.2"/>
    <row r="16369" ht="12" x14ac:dyDescent="0.2"/>
    <row r="16370" ht="12" x14ac:dyDescent="0.2"/>
    <row r="16371" ht="12" x14ac:dyDescent="0.2"/>
    <row r="16372" ht="12" x14ac:dyDescent="0.2"/>
    <row r="16373" ht="12" x14ac:dyDescent="0.2"/>
    <row r="16374" ht="12" x14ac:dyDescent="0.2"/>
    <row r="16375" ht="12" x14ac:dyDescent="0.2"/>
    <row r="16376" ht="12" x14ac:dyDescent="0.2"/>
    <row r="16377" ht="12" x14ac:dyDescent="0.2"/>
    <row r="16378" ht="12" x14ac:dyDescent="0.2"/>
    <row r="16379" ht="12" x14ac:dyDescent="0.2"/>
    <row r="16380" ht="12" x14ac:dyDescent="0.2"/>
    <row r="16381" ht="12" x14ac:dyDescent="0.2"/>
    <row r="16382" ht="12" x14ac:dyDescent="0.2"/>
    <row r="16383" ht="12" x14ac:dyDescent="0.2"/>
    <row r="16384" ht="12" x14ac:dyDescent="0.2"/>
    <row r="16385" ht="12" x14ac:dyDescent="0.2"/>
    <row r="16386" ht="12" x14ac:dyDescent="0.2"/>
    <row r="16387" ht="12" x14ac:dyDescent="0.2"/>
    <row r="16388" ht="12" x14ac:dyDescent="0.2"/>
    <row r="16389" ht="12" x14ac:dyDescent="0.2"/>
    <row r="16390" ht="12" x14ac:dyDescent="0.2"/>
    <row r="16391" ht="12" x14ac:dyDescent="0.2"/>
    <row r="16392" ht="12" x14ac:dyDescent="0.2"/>
    <row r="16393" ht="12" x14ac:dyDescent="0.2"/>
    <row r="16394" ht="12" x14ac:dyDescent="0.2"/>
    <row r="16395" ht="12" x14ac:dyDescent="0.2"/>
    <row r="16396" ht="12" x14ac:dyDescent="0.2"/>
    <row r="16397" ht="12" x14ac:dyDescent="0.2"/>
    <row r="16398" ht="12" x14ac:dyDescent="0.2"/>
    <row r="16399" ht="12" x14ac:dyDescent="0.2"/>
    <row r="16400" ht="12" x14ac:dyDescent="0.2"/>
    <row r="16401" ht="12" x14ac:dyDescent="0.2"/>
    <row r="16402" ht="12" x14ac:dyDescent="0.2"/>
    <row r="16403" ht="12" x14ac:dyDescent="0.2"/>
    <row r="16404" ht="12" x14ac:dyDescent="0.2"/>
    <row r="16405" ht="12" x14ac:dyDescent="0.2"/>
    <row r="16406" ht="12" x14ac:dyDescent="0.2"/>
    <row r="16407" ht="12" x14ac:dyDescent="0.2"/>
    <row r="16408" ht="12" x14ac:dyDescent="0.2"/>
    <row r="16409" ht="12" x14ac:dyDescent="0.2"/>
    <row r="16410" ht="12" x14ac:dyDescent="0.2"/>
    <row r="16411" ht="12" x14ac:dyDescent="0.2"/>
    <row r="16412" ht="12" x14ac:dyDescent="0.2"/>
    <row r="16413" ht="12" x14ac:dyDescent="0.2"/>
    <row r="16414" ht="12" x14ac:dyDescent="0.2"/>
    <row r="16415" ht="12" x14ac:dyDescent="0.2"/>
    <row r="16416" ht="12" x14ac:dyDescent="0.2"/>
    <row r="16417" ht="12" x14ac:dyDescent="0.2"/>
    <row r="16418" ht="12" x14ac:dyDescent="0.2"/>
    <row r="16419" ht="12" x14ac:dyDescent="0.2"/>
    <row r="16420" ht="12" x14ac:dyDescent="0.2"/>
    <row r="16421" ht="12" x14ac:dyDescent="0.2"/>
    <row r="16422" ht="12" x14ac:dyDescent="0.2"/>
    <row r="16423" ht="12" x14ac:dyDescent="0.2"/>
    <row r="16424" ht="12" x14ac:dyDescent="0.2"/>
    <row r="16425" ht="12" x14ac:dyDescent="0.2"/>
    <row r="16426" ht="12" x14ac:dyDescent="0.2"/>
    <row r="16427" ht="12" x14ac:dyDescent="0.2"/>
    <row r="16428" ht="12" x14ac:dyDescent="0.2"/>
    <row r="16429" ht="12" x14ac:dyDescent="0.2"/>
    <row r="16430" ht="12" x14ac:dyDescent="0.2"/>
    <row r="16431" ht="12" x14ac:dyDescent="0.2"/>
    <row r="16432" ht="12" x14ac:dyDescent="0.2"/>
    <row r="16433" ht="12" x14ac:dyDescent="0.2"/>
    <row r="16434" ht="12" x14ac:dyDescent="0.2"/>
    <row r="16435" ht="12" x14ac:dyDescent="0.2"/>
    <row r="16436" ht="12" x14ac:dyDescent="0.2"/>
    <row r="16437" ht="12" x14ac:dyDescent="0.2"/>
    <row r="16438" ht="12" x14ac:dyDescent="0.2"/>
    <row r="16439" ht="12" x14ac:dyDescent="0.2"/>
    <row r="16440" ht="12" x14ac:dyDescent="0.2"/>
    <row r="16441" ht="12" x14ac:dyDescent="0.2"/>
    <row r="16442" ht="12" x14ac:dyDescent="0.2"/>
    <row r="16443" ht="12" x14ac:dyDescent="0.2"/>
    <row r="16444" ht="12" x14ac:dyDescent="0.2"/>
    <row r="16445" ht="12" x14ac:dyDescent="0.2"/>
    <row r="16446" ht="12" x14ac:dyDescent="0.2"/>
    <row r="16447" ht="12" x14ac:dyDescent="0.2"/>
    <row r="16448" ht="12" x14ac:dyDescent="0.2"/>
    <row r="16449" ht="12" x14ac:dyDescent="0.2"/>
    <row r="16450" ht="12" x14ac:dyDescent="0.2"/>
    <row r="16451" ht="12" x14ac:dyDescent="0.2"/>
    <row r="16452" ht="12" x14ac:dyDescent="0.2"/>
    <row r="16453" ht="12" x14ac:dyDescent="0.2"/>
    <row r="16454" ht="12" x14ac:dyDescent="0.2"/>
    <row r="16455" ht="12" x14ac:dyDescent="0.2"/>
    <row r="16456" ht="12" x14ac:dyDescent="0.2"/>
    <row r="16457" ht="12" x14ac:dyDescent="0.2"/>
    <row r="16458" ht="12" x14ac:dyDescent="0.2"/>
    <row r="16459" ht="12" x14ac:dyDescent="0.2"/>
    <row r="16460" ht="12" x14ac:dyDescent="0.2"/>
    <row r="16461" ht="12" x14ac:dyDescent="0.2"/>
    <row r="16462" ht="12" x14ac:dyDescent="0.2"/>
    <row r="16463" ht="12" x14ac:dyDescent="0.2"/>
    <row r="16464" ht="12" x14ac:dyDescent="0.2"/>
    <row r="16465" ht="12" x14ac:dyDescent="0.2"/>
    <row r="16466" ht="12" x14ac:dyDescent="0.2"/>
    <row r="16467" ht="12" x14ac:dyDescent="0.2"/>
    <row r="16468" ht="12" x14ac:dyDescent="0.2"/>
    <row r="16469" ht="12" x14ac:dyDescent="0.2"/>
    <row r="16470" ht="12" x14ac:dyDescent="0.2"/>
    <row r="16471" ht="12" x14ac:dyDescent="0.2"/>
    <row r="16472" ht="12" x14ac:dyDescent="0.2"/>
    <row r="16473" ht="12" x14ac:dyDescent="0.2"/>
    <row r="16474" ht="12" x14ac:dyDescent="0.2"/>
    <row r="16475" ht="12" x14ac:dyDescent="0.2"/>
    <row r="16476" ht="12" x14ac:dyDescent="0.2"/>
    <row r="16477" ht="12" x14ac:dyDescent="0.2"/>
    <row r="16478" ht="12" x14ac:dyDescent="0.2"/>
    <row r="16479" ht="12" x14ac:dyDescent="0.2"/>
    <row r="16480" ht="12" x14ac:dyDescent="0.2"/>
    <row r="16481" ht="12" x14ac:dyDescent="0.2"/>
    <row r="16482" ht="12" x14ac:dyDescent="0.2"/>
    <row r="16483" ht="12" x14ac:dyDescent="0.2"/>
    <row r="16484" ht="12" x14ac:dyDescent="0.2"/>
    <row r="16485" ht="12" x14ac:dyDescent="0.2"/>
    <row r="16486" ht="12" x14ac:dyDescent="0.2"/>
    <row r="16487" ht="12" x14ac:dyDescent="0.2"/>
    <row r="16488" ht="12" x14ac:dyDescent="0.2"/>
    <row r="16489" ht="12" x14ac:dyDescent="0.2"/>
    <row r="16490" ht="12" x14ac:dyDescent="0.2"/>
    <row r="16491" ht="12" x14ac:dyDescent="0.2"/>
    <row r="16492" ht="12" x14ac:dyDescent="0.2"/>
    <row r="16493" ht="12" x14ac:dyDescent="0.2"/>
    <row r="16494" ht="12" x14ac:dyDescent="0.2"/>
    <row r="16495" ht="12" x14ac:dyDescent="0.2"/>
    <row r="16496" ht="12" x14ac:dyDescent="0.2"/>
    <row r="16497" ht="12" x14ac:dyDescent="0.2"/>
    <row r="16498" ht="12" x14ac:dyDescent="0.2"/>
    <row r="16499" ht="12" x14ac:dyDescent="0.2"/>
    <row r="16500" ht="12" x14ac:dyDescent="0.2"/>
    <row r="16501" ht="12" x14ac:dyDescent="0.2"/>
    <row r="16502" ht="12" x14ac:dyDescent="0.2"/>
    <row r="16503" ht="12" x14ac:dyDescent="0.2"/>
    <row r="16504" ht="12" x14ac:dyDescent="0.2"/>
    <row r="16505" ht="12" x14ac:dyDescent="0.2"/>
    <row r="16506" ht="12" x14ac:dyDescent="0.2"/>
    <row r="16507" ht="12" x14ac:dyDescent="0.2"/>
    <row r="16508" ht="12" x14ac:dyDescent="0.2"/>
    <row r="16509" ht="12" x14ac:dyDescent="0.2"/>
    <row r="16510" ht="12" x14ac:dyDescent="0.2"/>
    <row r="16511" ht="12" x14ac:dyDescent="0.2"/>
    <row r="16512" ht="12" x14ac:dyDescent="0.2"/>
    <row r="16513" ht="12" x14ac:dyDescent="0.2"/>
    <row r="16514" ht="12" x14ac:dyDescent="0.2"/>
    <row r="16515" ht="12" x14ac:dyDescent="0.2"/>
    <row r="16516" ht="12" x14ac:dyDescent="0.2"/>
    <row r="16517" ht="12" x14ac:dyDescent="0.2"/>
    <row r="16518" ht="12" x14ac:dyDescent="0.2"/>
    <row r="16519" ht="12" x14ac:dyDescent="0.2"/>
    <row r="16520" ht="12" x14ac:dyDescent="0.2"/>
    <row r="16521" ht="12" x14ac:dyDescent="0.2"/>
    <row r="16522" ht="12" x14ac:dyDescent="0.2"/>
    <row r="16523" ht="12" x14ac:dyDescent="0.2"/>
    <row r="16524" ht="12" x14ac:dyDescent="0.2"/>
    <row r="16525" ht="12" x14ac:dyDescent="0.2"/>
    <row r="16526" ht="12" x14ac:dyDescent="0.2"/>
    <row r="16527" ht="12" x14ac:dyDescent="0.2"/>
    <row r="16528" ht="12" x14ac:dyDescent="0.2"/>
    <row r="16529" ht="12" x14ac:dyDescent="0.2"/>
    <row r="16530" ht="12" x14ac:dyDescent="0.2"/>
    <row r="16531" ht="12" x14ac:dyDescent="0.2"/>
    <row r="16532" ht="12" x14ac:dyDescent="0.2"/>
    <row r="16533" ht="12" x14ac:dyDescent="0.2"/>
    <row r="16534" ht="12" x14ac:dyDescent="0.2"/>
    <row r="16535" ht="12" x14ac:dyDescent="0.2"/>
    <row r="16536" ht="12" x14ac:dyDescent="0.2"/>
    <row r="16537" ht="12" x14ac:dyDescent="0.2"/>
    <row r="16538" ht="12" x14ac:dyDescent="0.2"/>
    <row r="16539" ht="12" x14ac:dyDescent="0.2"/>
    <row r="16540" ht="12" x14ac:dyDescent="0.2"/>
    <row r="16541" ht="12" x14ac:dyDescent="0.2"/>
    <row r="16542" ht="12" x14ac:dyDescent="0.2"/>
    <row r="16543" ht="12" x14ac:dyDescent="0.2"/>
    <row r="16544" ht="12" x14ac:dyDescent="0.2"/>
    <row r="16545" ht="12" x14ac:dyDescent="0.2"/>
    <row r="16546" ht="12" x14ac:dyDescent="0.2"/>
    <row r="16547" ht="12" x14ac:dyDescent="0.2"/>
    <row r="16548" ht="12" x14ac:dyDescent="0.2"/>
    <row r="16549" ht="12" x14ac:dyDescent="0.2"/>
    <row r="16550" ht="12" x14ac:dyDescent="0.2"/>
    <row r="16551" ht="12" x14ac:dyDescent="0.2"/>
    <row r="16552" ht="12" x14ac:dyDescent="0.2"/>
    <row r="16553" ht="12" x14ac:dyDescent="0.2"/>
    <row r="16554" ht="12" x14ac:dyDescent="0.2"/>
    <row r="16555" ht="12" x14ac:dyDescent="0.2"/>
    <row r="16556" ht="12" x14ac:dyDescent="0.2"/>
    <row r="16557" ht="12" x14ac:dyDescent="0.2"/>
    <row r="16558" ht="12" x14ac:dyDescent="0.2"/>
    <row r="16559" ht="12" x14ac:dyDescent="0.2"/>
    <row r="16560" ht="12" x14ac:dyDescent="0.2"/>
    <row r="16561" ht="12" x14ac:dyDescent="0.2"/>
    <row r="16562" ht="12" x14ac:dyDescent="0.2"/>
    <row r="16563" ht="12" x14ac:dyDescent="0.2"/>
    <row r="16564" ht="12" x14ac:dyDescent="0.2"/>
    <row r="16565" ht="12" x14ac:dyDescent="0.2"/>
    <row r="16566" ht="12" x14ac:dyDescent="0.2"/>
    <row r="16567" ht="12" x14ac:dyDescent="0.2"/>
    <row r="16568" ht="12" x14ac:dyDescent="0.2"/>
    <row r="16569" ht="12" x14ac:dyDescent="0.2"/>
    <row r="16570" ht="12" x14ac:dyDescent="0.2"/>
    <row r="16571" ht="12" x14ac:dyDescent="0.2"/>
    <row r="16572" ht="12" x14ac:dyDescent="0.2"/>
    <row r="16573" ht="12" x14ac:dyDescent="0.2"/>
    <row r="16574" ht="12" x14ac:dyDescent="0.2"/>
    <row r="16575" ht="12" x14ac:dyDescent="0.2"/>
    <row r="16576" ht="12" x14ac:dyDescent="0.2"/>
    <row r="16577" ht="12" x14ac:dyDescent="0.2"/>
    <row r="16578" ht="12" x14ac:dyDescent="0.2"/>
    <row r="16579" ht="12" x14ac:dyDescent="0.2"/>
    <row r="16580" ht="12" x14ac:dyDescent="0.2"/>
    <row r="16581" ht="12" x14ac:dyDescent="0.2"/>
    <row r="16582" ht="12" x14ac:dyDescent="0.2"/>
    <row r="16583" ht="12" x14ac:dyDescent="0.2"/>
    <row r="16584" ht="12" x14ac:dyDescent="0.2"/>
    <row r="16585" ht="12" x14ac:dyDescent="0.2"/>
    <row r="16586" ht="12" x14ac:dyDescent="0.2"/>
    <row r="16587" ht="12" x14ac:dyDescent="0.2"/>
    <row r="16588" ht="12" x14ac:dyDescent="0.2"/>
    <row r="16589" ht="12" x14ac:dyDescent="0.2"/>
    <row r="16590" ht="12" x14ac:dyDescent="0.2"/>
    <row r="16591" ht="12" x14ac:dyDescent="0.2"/>
    <row r="16592" ht="12" x14ac:dyDescent="0.2"/>
    <row r="16593" ht="12" x14ac:dyDescent="0.2"/>
    <row r="16594" ht="12" x14ac:dyDescent="0.2"/>
    <row r="16595" ht="12" x14ac:dyDescent="0.2"/>
    <row r="16596" ht="12" x14ac:dyDescent="0.2"/>
    <row r="16597" ht="12" x14ac:dyDescent="0.2"/>
    <row r="16598" ht="12" x14ac:dyDescent="0.2"/>
    <row r="16599" ht="12" x14ac:dyDescent="0.2"/>
    <row r="16600" ht="12" x14ac:dyDescent="0.2"/>
    <row r="16601" ht="12" x14ac:dyDescent="0.2"/>
    <row r="16602" ht="12" x14ac:dyDescent="0.2"/>
    <row r="16603" ht="12" x14ac:dyDescent="0.2"/>
    <row r="16604" ht="12" x14ac:dyDescent="0.2"/>
    <row r="16605" ht="12" x14ac:dyDescent="0.2"/>
    <row r="16606" ht="12" x14ac:dyDescent="0.2"/>
    <row r="16607" ht="12" x14ac:dyDescent="0.2"/>
    <row r="16608" ht="12" x14ac:dyDescent="0.2"/>
    <row r="16609" ht="12" x14ac:dyDescent="0.2"/>
    <row r="16610" ht="12" x14ac:dyDescent="0.2"/>
    <row r="16611" ht="12" x14ac:dyDescent="0.2"/>
    <row r="16612" ht="12" x14ac:dyDescent="0.2"/>
    <row r="16613" ht="12" x14ac:dyDescent="0.2"/>
    <row r="16614" ht="12" x14ac:dyDescent="0.2"/>
    <row r="16615" ht="12" x14ac:dyDescent="0.2"/>
    <row r="16616" ht="12" x14ac:dyDescent="0.2"/>
    <row r="16617" ht="12" x14ac:dyDescent="0.2"/>
    <row r="16618" ht="12" x14ac:dyDescent="0.2"/>
    <row r="16619" ht="12" x14ac:dyDescent="0.2"/>
    <row r="16620" ht="12" x14ac:dyDescent="0.2"/>
    <row r="16621" ht="12" x14ac:dyDescent="0.2"/>
    <row r="16622" ht="12" x14ac:dyDescent="0.2"/>
    <row r="16623" ht="12" x14ac:dyDescent="0.2"/>
    <row r="16624" ht="12" x14ac:dyDescent="0.2"/>
    <row r="16625" ht="12" x14ac:dyDescent="0.2"/>
    <row r="16626" ht="12" x14ac:dyDescent="0.2"/>
    <row r="16627" ht="12" x14ac:dyDescent="0.2"/>
    <row r="16628" ht="12" x14ac:dyDescent="0.2"/>
    <row r="16629" ht="12" x14ac:dyDescent="0.2"/>
    <row r="16630" ht="12" x14ac:dyDescent="0.2"/>
    <row r="16631" ht="12" x14ac:dyDescent="0.2"/>
    <row r="16632" ht="12" x14ac:dyDescent="0.2"/>
    <row r="16633" ht="12" x14ac:dyDescent="0.2"/>
    <row r="16634" ht="12" x14ac:dyDescent="0.2"/>
    <row r="16635" ht="12" x14ac:dyDescent="0.2"/>
    <row r="16636" ht="12" x14ac:dyDescent="0.2"/>
    <row r="16637" ht="12" x14ac:dyDescent="0.2"/>
    <row r="16638" ht="12" x14ac:dyDescent="0.2"/>
    <row r="16639" ht="12" x14ac:dyDescent="0.2"/>
    <row r="16640" ht="12" x14ac:dyDescent="0.2"/>
    <row r="16641" ht="12" x14ac:dyDescent="0.2"/>
    <row r="16642" ht="12" x14ac:dyDescent="0.2"/>
    <row r="16643" ht="12" x14ac:dyDescent="0.2"/>
    <row r="16644" ht="12" x14ac:dyDescent="0.2"/>
    <row r="16645" ht="12" x14ac:dyDescent="0.2"/>
    <row r="16646" ht="12" x14ac:dyDescent="0.2"/>
    <row r="16647" ht="12" x14ac:dyDescent="0.2"/>
    <row r="16648" ht="12" x14ac:dyDescent="0.2"/>
    <row r="16649" ht="12" x14ac:dyDescent="0.2"/>
    <row r="16650" ht="12" x14ac:dyDescent="0.2"/>
    <row r="16651" ht="12" x14ac:dyDescent="0.2"/>
    <row r="16652" ht="12" x14ac:dyDescent="0.2"/>
    <row r="16653" ht="12" x14ac:dyDescent="0.2"/>
    <row r="16654" ht="12" x14ac:dyDescent="0.2"/>
    <row r="16655" ht="12" x14ac:dyDescent="0.2"/>
    <row r="16656" ht="12" x14ac:dyDescent="0.2"/>
    <row r="16657" ht="12" x14ac:dyDescent="0.2"/>
    <row r="16658" ht="12" x14ac:dyDescent="0.2"/>
    <row r="16659" ht="12" x14ac:dyDescent="0.2"/>
    <row r="16660" ht="12" x14ac:dyDescent="0.2"/>
    <row r="16661" ht="12" x14ac:dyDescent="0.2"/>
    <row r="16662" ht="12" x14ac:dyDescent="0.2"/>
    <row r="16663" ht="12" x14ac:dyDescent="0.2"/>
    <row r="16664" ht="12" x14ac:dyDescent="0.2"/>
    <row r="16665" ht="12" x14ac:dyDescent="0.2"/>
    <row r="16666" ht="12" x14ac:dyDescent="0.2"/>
    <row r="16667" ht="12" x14ac:dyDescent="0.2"/>
    <row r="16668" ht="12" x14ac:dyDescent="0.2"/>
    <row r="16669" ht="12" x14ac:dyDescent="0.2"/>
    <row r="16670" ht="12" x14ac:dyDescent="0.2"/>
    <row r="16671" ht="12" x14ac:dyDescent="0.2"/>
    <row r="16672" ht="12" x14ac:dyDescent="0.2"/>
    <row r="16673" ht="12" x14ac:dyDescent="0.2"/>
    <row r="16674" ht="12" x14ac:dyDescent="0.2"/>
    <row r="16675" ht="12" x14ac:dyDescent="0.2"/>
    <row r="16676" ht="12" x14ac:dyDescent="0.2"/>
    <row r="16677" ht="12" x14ac:dyDescent="0.2"/>
    <row r="16678" ht="12" x14ac:dyDescent="0.2"/>
    <row r="16679" ht="12" x14ac:dyDescent="0.2"/>
    <row r="16680" ht="12" x14ac:dyDescent="0.2"/>
    <row r="16681" ht="12" x14ac:dyDescent="0.2"/>
    <row r="16682" ht="12" x14ac:dyDescent="0.2"/>
    <row r="16683" ht="12" x14ac:dyDescent="0.2"/>
    <row r="16684" ht="12" x14ac:dyDescent="0.2"/>
    <row r="16685" ht="12" x14ac:dyDescent="0.2"/>
    <row r="16686" ht="12" x14ac:dyDescent="0.2"/>
    <row r="16687" ht="12" x14ac:dyDescent="0.2"/>
    <row r="16688" ht="12" x14ac:dyDescent="0.2"/>
    <row r="16689" ht="12" x14ac:dyDescent="0.2"/>
    <row r="16690" ht="12" x14ac:dyDescent="0.2"/>
    <row r="16691" ht="12" x14ac:dyDescent="0.2"/>
    <row r="16692" ht="12" x14ac:dyDescent="0.2"/>
    <row r="16693" ht="12" x14ac:dyDescent="0.2"/>
    <row r="16694" ht="12" x14ac:dyDescent="0.2"/>
    <row r="16695" ht="12" x14ac:dyDescent="0.2"/>
    <row r="16696" ht="12" x14ac:dyDescent="0.2"/>
    <row r="16697" ht="12" x14ac:dyDescent="0.2"/>
    <row r="16698" ht="12" x14ac:dyDescent="0.2"/>
    <row r="16699" ht="12" x14ac:dyDescent="0.2"/>
    <row r="16700" ht="12" x14ac:dyDescent="0.2"/>
    <row r="16701" ht="12" x14ac:dyDescent="0.2"/>
    <row r="16702" ht="12" x14ac:dyDescent="0.2"/>
    <row r="16703" ht="12" x14ac:dyDescent="0.2"/>
    <row r="16704" ht="12" x14ac:dyDescent="0.2"/>
    <row r="16705" ht="12" x14ac:dyDescent="0.2"/>
    <row r="16706" ht="12" x14ac:dyDescent="0.2"/>
    <row r="16707" ht="12" x14ac:dyDescent="0.2"/>
    <row r="16708" ht="12" x14ac:dyDescent="0.2"/>
    <row r="16709" ht="12" x14ac:dyDescent="0.2"/>
    <row r="16710" ht="12" x14ac:dyDescent="0.2"/>
    <row r="16711" ht="12" x14ac:dyDescent="0.2"/>
    <row r="16712" ht="12" x14ac:dyDescent="0.2"/>
    <row r="16713" ht="12" x14ac:dyDescent="0.2"/>
    <row r="16714" ht="12" x14ac:dyDescent="0.2"/>
    <row r="16715" ht="12" x14ac:dyDescent="0.2"/>
    <row r="16716" ht="12" x14ac:dyDescent="0.2"/>
    <row r="16717" ht="12" x14ac:dyDescent="0.2"/>
    <row r="16718" ht="12" x14ac:dyDescent="0.2"/>
    <row r="16719" ht="12" x14ac:dyDescent="0.2"/>
    <row r="16720" ht="12" x14ac:dyDescent="0.2"/>
    <row r="16721" ht="12" x14ac:dyDescent="0.2"/>
    <row r="16722" ht="12" x14ac:dyDescent="0.2"/>
    <row r="16723" ht="12" x14ac:dyDescent="0.2"/>
    <row r="16724" ht="12" x14ac:dyDescent="0.2"/>
    <row r="16725" ht="12" x14ac:dyDescent="0.2"/>
    <row r="16726" ht="12" x14ac:dyDescent="0.2"/>
    <row r="16727" ht="12" x14ac:dyDescent="0.2"/>
    <row r="16728" ht="12" x14ac:dyDescent="0.2"/>
    <row r="16729" ht="12" x14ac:dyDescent="0.2"/>
    <row r="16730" ht="12" x14ac:dyDescent="0.2"/>
    <row r="16731" ht="12" x14ac:dyDescent="0.2"/>
    <row r="16732" ht="12" x14ac:dyDescent="0.2"/>
    <row r="16733" ht="12" x14ac:dyDescent="0.2"/>
    <row r="16734" ht="12" x14ac:dyDescent="0.2"/>
    <row r="16735" ht="12" x14ac:dyDescent="0.2"/>
    <row r="16736" ht="12" x14ac:dyDescent="0.2"/>
    <row r="16737" ht="12" x14ac:dyDescent="0.2"/>
    <row r="16738" ht="12" x14ac:dyDescent="0.2"/>
    <row r="16739" ht="12" x14ac:dyDescent="0.2"/>
    <row r="16740" ht="12" x14ac:dyDescent="0.2"/>
    <row r="16741" ht="12" x14ac:dyDescent="0.2"/>
    <row r="16742" ht="12" x14ac:dyDescent="0.2"/>
    <row r="16743" ht="12" x14ac:dyDescent="0.2"/>
    <row r="16744" ht="12" x14ac:dyDescent="0.2"/>
    <row r="16745" ht="12" x14ac:dyDescent="0.2"/>
    <row r="16746" ht="12" x14ac:dyDescent="0.2"/>
    <row r="16747" ht="12" x14ac:dyDescent="0.2"/>
    <row r="16748" ht="12" x14ac:dyDescent="0.2"/>
    <row r="16749" ht="12" x14ac:dyDescent="0.2"/>
    <row r="16750" ht="12" x14ac:dyDescent="0.2"/>
    <row r="16751" ht="12" x14ac:dyDescent="0.2"/>
    <row r="16752" ht="12" x14ac:dyDescent="0.2"/>
    <row r="16753" ht="12" x14ac:dyDescent="0.2"/>
    <row r="16754" ht="12" x14ac:dyDescent="0.2"/>
    <row r="16755" ht="12" x14ac:dyDescent="0.2"/>
    <row r="16756" ht="12" x14ac:dyDescent="0.2"/>
    <row r="16757" ht="12" x14ac:dyDescent="0.2"/>
    <row r="16758" ht="12" x14ac:dyDescent="0.2"/>
    <row r="16759" ht="12" x14ac:dyDescent="0.2"/>
    <row r="16760" ht="12" x14ac:dyDescent="0.2"/>
    <row r="16761" ht="12" x14ac:dyDescent="0.2"/>
    <row r="16762" ht="12" x14ac:dyDescent="0.2"/>
    <row r="16763" ht="12" x14ac:dyDescent="0.2"/>
    <row r="16764" ht="12" x14ac:dyDescent="0.2"/>
    <row r="16765" ht="12" x14ac:dyDescent="0.2"/>
    <row r="16766" ht="12" x14ac:dyDescent="0.2"/>
    <row r="16767" ht="12" x14ac:dyDescent="0.2"/>
    <row r="16768" ht="12" x14ac:dyDescent="0.2"/>
    <row r="16769" ht="12" x14ac:dyDescent="0.2"/>
    <row r="16770" ht="12" x14ac:dyDescent="0.2"/>
    <row r="16771" ht="12" x14ac:dyDescent="0.2"/>
    <row r="16772" ht="12" x14ac:dyDescent="0.2"/>
    <row r="16773" ht="12" x14ac:dyDescent="0.2"/>
    <row r="16774" ht="12" x14ac:dyDescent="0.2"/>
    <row r="16775" ht="12" x14ac:dyDescent="0.2"/>
    <row r="16776" ht="12" x14ac:dyDescent="0.2"/>
    <row r="16777" ht="12" x14ac:dyDescent="0.2"/>
    <row r="16778" ht="12" x14ac:dyDescent="0.2"/>
    <row r="16779" ht="12" x14ac:dyDescent="0.2"/>
    <row r="16780" ht="12" x14ac:dyDescent="0.2"/>
    <row r="16781" ht="12" x14ac:dyDescent="0.2"/>
    <row r="16782" ht="12" x14ac:dyDescent="0.2"/>
    <row r="16783" ht="12" x14ac:dyDescent="0.2"/>
    <row r="16784" ht="12" x14ac:dyDescent="0.2"/>
    <row r="16785" ht="12" x14ac:dyDescent="0.2"/>
    <row r="16786" ht="12" x14ac:dyDescent="0.2"/>
    <row r="16787" ht="12" x14ac:dyDescent="0.2"/>
    <row r="16788" ht="12" x14ac:dyDescent="0.2"/>
    <row r="16789" ht="12" x14ac:dyDescent="0.2"/>
    <row r="16790" ht="12" x14ac:dyDescent="0.2"/>
    <row r="16791" ht="12" x14ac:dyDescent="0.2"/>
    <row r="16792" ht="12" x14ac:dyDescent="0.2"/>
    <row r="16793" ht="12" x14ac:dyDescent="0.2"/>
    <row r="16794" ht="12" x14ac:dyDescent="0.2"/>
    <row r="16795" ht="12" x14ac:dyDescent="0.2"/>
    <row r="16796" ht="12" x14ac:dyDescent="0.2"/>
    <row r="16797" ht="12" x14ac:dyDescent="0.2"/>
    <row r="16798" ht="12" x14ac:dyDescent="0.2"/>
    <row r="16799" ht="12" x14ac:dyDescent="0.2"/>
    <row r="16800" ht="12" x14ac:dyDescent="0.2"/>
    <row r="16801" ht="12" x14ac:dyDescent="0.2"/>
    <row r="16802" ht="12" x14ac:dyDescent="0.2"/>
    <row r="16803" ht="12" x14ac:dyDescent="0.2"/>
    <row r="16804" ht="12" x14ac:dyDescent="0.2"/>
    <row r="16805" ht="12" x14ac:dyDescent="0.2"/>
    <row r="16806" ht="12" x14ac:dyDescent="0.2"/>
    <row r="16807" ht="12" x14ac:dyDescent="0.2"/>
    <row r="16808" ht="12" x14ac:dyDescent="0.2"/>
    <row r="16809" ht="12" x14ac:dyDescent="0.2"/>
    <row r="16810" ht="12" x14ac:dyDescent="0.2"/>
    <row r="16811" ht="12" x14ac:dyDescent="0.2"/>
    <row r="16812" ht="12" x14ac:dyDescent="0.2"/>
    <row r="16813" ht="12" x14ac:dyDescent="0.2"/>
    <row r="16814" ht="12" x14ac:dyDescent="0.2"/>
    <row r="16815" ht="12" x14ac:dyDescent="0.2"/>
    <row r="16816" ht="12" x14ac:dyDescent="0.2"/>
    <row r="16817" ht="12" x14ac:dyDescent="0.2"/>
    <row r="16818" ht="12" x14ac:dyDescent="0.2"/>
    <row r="16819" ht="12" x14ac:dyDescent="0.2"/>
    <row r="16820" ht="12" x14ac:dyDescent="0.2"/>
    <row r="16821" ht="12" x14ac:dyDescent="0.2"/>
    <row r="16822" ht="12" x14ac:dyDescent="0.2"/>
    <row r="16823" ht="12" x14ac:dyDescent="0.2"/>
    <row r="16824" ht="12" x14ac:dyDescent="0.2"/>
    <row r="16825" ht="12" x14ac:dyDescent="0.2"/>
    <row r="16826" ht="12" x14ac:dyDescent="0.2"/>
    <row r="16827" ht="12" x14ac:dyDescent="0.2"/>
    <row r="16828" ht="12" x14ac:dyDescent="0.2"/>
    <row r="16829" ht="12" x14ac:dyDescent="0.2"/>
    <row r="16830" ht="12" x14ac:dyDescent="0.2"/>
    <row r="16831" ht="12" x14ac:dyDescent="0.2"/>
    <row r="16832" ht="12" x14ac:dyDescent="0.2"/>
    <row r="16833" ht="12" x14ac:dyDescent="0.2"/>
    <row r="16834" ht="12" x14ac:dyDescent="0.2"/>
    <row r="16835" ht="12" x14ac:dyDescent="0.2"/>
    <row r="16836" ht="12" x14ac:dyDescent="0.2"/>
    <row r="16837" ht="12" x14ac:dyDescent="0.2"/>
    <row r="16838" ht="12" x14ac:dyDescent="0.2"/>
    <row r="16839" ht="12" x14ac:dyDescent="0.2"/>
    <row r="16840" ht="12" x14ac:dyDescent="0.2"/>
    <row r="16841" ht="12" x14ac:dyDescent="0.2"/>
    <row r="16842" ht="12" x14ac:dyDescent="0.2"/>
    <row r="16843" ht="12" x14ac:dyDescent="0.2"/>
    <row r="16844" ht="12" x14ac:dyDescent="0.2"/>
    <row r="16845" ht="12" x14ac:dyDescent="0.2"/>
    <row r="16846" ht="12" x14ac:dyDescent="0.2"/>
    <row r="16847" ht="12" x14ac:dyDescent="0.2"/>
    <row r="16848" ht="12" x14ac:dyDescent="0.2"/>
    <row r="16849" ht="12" x14ac:dyDescent="0.2"/>
    <row r="16850" ht="12" x14ac:dyDescent="0.2"/>
    <row r="16851" ht="12" x14ac:dyDescent="0.2"/>
    <row r="16852" ht="12" x14ac:dyDescent="0.2"/>
    <row r="16853" ht="12" x14ac:dyDescent="0.2"/>
    <row r="16854" ht="12" x14ac:dyDescent="0.2"/>
    <row r="16855" ht="12" x14ac:dyDescent="0.2"/>
    <row r="16856" ht="12" x14ac:dyDescent="0.2"/>
    <row r="16857" ht="12" x14ac:dyDescent="0.2"/>
    <row r="16858" ht="12" x14ac:dyDescent="0.2"/>
    <row r="16859" ht="12" x14ac:dyDescent="0.2"/>
    <row r="16860" ht="12" x14ac:dyDescent="0.2"/>
    <row r="16861" ht="12" x14ac:dyDescent="0.2"/>
    <row r="16862" ht="12" x14ac:dyDescent="0.2"/>
    <row r="16863" ht="12" x14ac:dyDescent="0.2"/>
    <row r="16864" ht="12" x14ac:dyDescent="0.2"/>
    <row r="16865" ht="12" x14ac:dyDescent="0.2"/>
    <row r="16866" ht="12" x14ac:dyDescent="0.2"/>
    <row r="16867" ht="12" x14ac:dyDescent="0.2"/>
    <row r="16868" ht="12" x14ac:dyDescent="0.2"/>
    <row r="16869" ht="12" x14ac:dyDescent="0.2"/>
    <row r="16870" ht="12" x14ac:dyDescent="0.2"/>
    <row r="16871" ht="12" x14ac:dyDescent="0.2"/>
    <row r="16872" ht="12" x14ac:dyDescent="0.2"/>
    <row r="16873" ht="12" x14ac:dyDescent="0.2"/>
    <row r="16874" ht="12" x14ac:dyDescent="0.2"/>
    <row r="16875" ht="12" x14ac:dyDescent="0.2"/>
    <row r="16876" ht="12" x14ac:dyDescent="0.2"/>
    <row r="16877" ht="12" x14ac:dyDescent="0.2"/>
    <row r="16878" ht="12" x14ac:dyDescent="0.2"/>
    <row r="16879" ht="12" x14ac:dyDescent="0.2"/>
    <row r="16880" ht="12" x14ac:dyDescent="0.2"/>
    <row r="16881" ht="12" x14ac:dyDescent="0.2"/>
    <row r="16882" ht="12" x14ac:dyDescent="0.2"/>
    <row r="16883" ht="12" x14ac:dyDescent="0.2"/>
    <row r="16884" ht="12" x14ac:dyDescent="0.2"/>
    <row r="16885" ht="12" x14ac:dyDescent="0.2"/>
    <row r="16886" ht="12" x14ac:dyDescent="0.2"/>
    <row r="16887" ht="12" x14ac:dyDescent="0.2"/>
    <row r="16888" ht="12" x14ac:dyDescent="0.2"/>
    <row r="16889" ht="12" x14ac:dyDescent="0.2"/>
    <row r="16890" ht="12" x14ac:dyDescent="0.2"/>
    <row r="16891" ht="12" x14ac:dyDescent="0.2"/>
    <row r="16892" ht="12" x14ac:dyDescent="0.2"/>
    <row r="16893" ht="12" x14ac:dyDescent="0.2"/>
    <row r="16894" ht="12" x14ac:dyDescent="0.2"/>
    <row r="16895" ht="12" x14ac:dyDescent="0.2"/>
    <row r="16896" ht="12" x14ac:dyDescent="0.2"/>
    <row r="16897" ht="12" x14ac:dyDescent="0.2"/>
    <row r="16898" ht="12" x14ac:dyDescent="0.2"/>
    <row r="16899" ht="12" x14ac:dyDescent="0.2"/>
    <row r="16900" ht="12" x14ac:dyDescent="0.2"/>
    <row r="16901" ht="12" x14ac:dyDescent="0.2"/>
    <row r="16902" ht="12" x14ac:dyDescent="0.2"/>
    <row r="16903" ht="12" x14ac:dyDescent="0.2"/>
    <row r="16904" ht="12" x14ac:dyDescent="0.2"/>
    <row r="16905" ht="12" x14ac:dyDescent="0.2"/>
    <row r="16906" ht="12" x14ac:dyDescent="0.2"/>
    <row r="16907" ht="12" x14ac:dyDescent="0.2"/>
    <row r="16908" ht="12" x14ac:dyDescent="0.2"/>
    <row r="16909" ht="12" x14ac:dyDescent="0.2"/>
    <row r="16910" ht="12" x14ac:dyDescent="0.2"/>
    <row r="16911" ht="12" x14ac:dyDescent="0.2"/>
    <row r="16912" ht="12" x14ac:dyDescent="0.2"/>
    <row r="16913" ht="12" x14ac:dyDescent="0.2"/>
    <row r="16914" ht="12" x14ac:dyDescent="0.2"/>
    <row r="16915" ht="12" x14ac:dyDescent="0.2"/>
    <row r="16916" ht="12" x14ac:dyDescent="0.2"/>
    <row r="16917" ht="12" x14ac:dyDescent="0.2"/>
    <row r="16918" ht="12" x14ac:dyDescent="0.2"/>
    <row r="16919" ht="12" x14ac:dyDescent="0.2"/>
    <row r="16920" ht="12" x14ac:dyDescent="0.2"/>
    <row r="16921" ht="12" x14ac:dyDescent="0.2"/>
    <row r="16922" ht="12" x14ac:dyDescent="0.2"/>
    <row r="16923" ht="12" x14ac:dyDescent="0.2"/>
    <row r="16924" ht="12" x14ac:dyDescent="0.2"/>
    <row r="16925" ht="12" x14ac:dyDescent="0.2"/>
    <row r="16926" ht="12" x14ac:dyDescent="0.2"/>
    <row r="16927" ht="12" x14ac:dyDescent="0.2"/>
    <row r="16928" ht="12" x14ac:dyDescent="0.2"/>
    <row r="16929" ht="12" x14ac:dyDescent="0.2"/>
    <row r="16930" ht="12" x14ac:dyDescent="0.2"/>
    <row r="16931" ht="12" x14ac:dyDescent="0.2"/>
    <row r="16932" ht="12" x14ac:dyDescent="0.2"/>
    <row r="16933" ht="12" x14ac:dyDescent="0.2"/>
    <row r="16934" ht="12" x14ac:dyDescent="0.2"/>
    <row r="16935" ht="12" x14ac:dyDescent="0.2"/>
    <row r="16936" ht="12" x14ac:dyDescent="0.2"/>
    <row r="16937" ht="12" x14ac:dyDescent="0.2"/>
    <row r="16938" ht="12" x14ac:dyDescent="0.2"/>
    <row r="16939" ht="12" x14ac:dyDescent="0.2"/>
    <row r="16940" ht="12" x14ac:dyDescent="0.2"/>
    <row r="16941" ht="12" x14ac:dyDescent="0.2"/>
    <row r="16942" ht="12" x14ac:dyDescent="0.2"/>
    <row r="16943" ht="12" x14ac:dyDescent="0.2"/>
    <row r="16944" ht="12" x14ac:dyDescent="0.2"/>
    <row r="16945" ht="12" x14ac:dyDescent="0.2"/>
    <row r="16946" ht="12" x14ac:dyDescent="0.2"/>
    <row r="16947" ht="12" x14ac:dyDescent="0.2"/>
    <row r="16948" ht="12" x14ac:dyDescent="0.2"/>
    <row r="16949" ht="12" x14ac:dyDescent="0.2"/>
    <row r="16950" ht="12" x14ac:dyDescent="0.2"/>
    <row r="16951" ht="12" x14ac:dyDescent="0.2"/>
    <row r="16952" ht="12" x14ac:dyDescent="0.2"/>
    <row r="16953" ht="12" x14ac:dyDescent="0.2"/>
    <row r="16954" ht="12" x14ac:dyDescent="0.2"/>
    <row r="16955" ht="12" x14ac:dyDescent="0.2"/>
    <row r="16956" ht="12" x14ac:dyDescent="0.2"/>
    <row r="16957" ht="12" x14ac:dyDescent="0.2"/>
    <row r="16958" ht="12" x14ac:dyDescent="0.2"/>
    <row r="16959" ht="12" x14ac:dyDescent="0.2"/>
    <row r="16960" ht="12" x14ac:dyDescent="0.2"/>
    <row r="16961" ht="12" x14ac:dyDescent="0.2"/>
    <row r="16962" ht="12" x14ac:dyDescent="0.2"/>
    <row r="16963" ht="12" x14ac:dyDescent="0.2"/>
    <row r="16964" ht="12" x14ac:dyDescent="0.2"/>
    <row r="16965" ht="12" x14ac:dyDescent="0.2"/>
    <row r="16966" ht="12" x14ac:dyDescent="0.2"/>
    <row r="16967" ht="12" x14ac:dyDescent="0.2"/>
    <row r="16968" ht="12" x14ac:dyDescent="0.2"/>
    <row r="16969" ht="12" x14ac:dyDescent="0.2"/>
    <row r="16970" ht="12" x14ac:dyDescent="0.2"/>
    <row r="16971" ht="12" x14ac:dyDescent="0.2"/>
    <row r="16972" ht="12" x14ac:dyDescent="0.2"/>
    <row r="16973" ht="12" x14ac:dyDescent="0.2"/>
    <row r="16974" ht="12" x14ac:dyDescent="0.2"/>
    <row r="16975" ht="12" x14ac:dyDescent="0.2"/>
    <row r="16976" ht="12" x14ac:dyDescent="0.2"/>
    <row r="16977" ht="12" x14ac:dyDescent="0.2"/>
    <row r="16978" ht="12" x14ac:dyDescent="0.2"/>
    <row r="16979" ht="12" x14ac:dyDescent="0.2"/>
    <row r="16980" ht="12" x14ac:dyDescent="0.2"/>
    <row r="16981" ht="12" x14ac:dyDescent="0.2"/>
    <row r="16982" ht="12" x14ac:dyDescent="0.2"/>
    <row r="16983" ht="12" x14ac:dyDescent="0.2"/>
    <row r="16984" ht="12" x14ac:dyDescent="0.2"/>
    <row r="16985" ht="12" x14ac:dyDescent="0.2"/>
    <row r="16986" ht="12" x14ac:dyDescent="0.2"/>
    <row r="16987" ht="12" x14ac:dyDescent="0.2"/>
    <row r="16988" ht="12" x14ac:dyDescent="0.2"/>
    <row r="16989" ht="12" x14ac:dyDescent="0.2"/>
    <row r="16990" ht="12" x14ac:dyDescent="0.2"/>
    <row r="16991" ht="12" x14ac:dyDescent="0.2"/>
    <row r="16992" ht="12" x14ac:dyDescent="0.2"/>
    <row r="16993" ht="12" x14ac:dyDescent="0.2"/>
    <row r="16994" ht="12" x14ac:dyDescent="0.2"/>
    <row r="16995" ht="12" x14ac:dyDescent="0.2"/>
    <row r="16996" ht="12" x14ac:dyDescent="0.2"/>
    <row r="16997" ht="12" x14ac:dyDescent="0.2"/>
    <row r="16998" ht="12" x14ac:dyDescent="0.2"/>
    <row r="16999" ht="12" x14ac:dyDescent="0.2"/>
    <row r="17000" ht="12" x14ac:dyDescent="0.2"/>
    <row r="17001" ht="12" x14ac:dyDescent="0.2"/>
    <row r="17002" ht="12" x14ac:dyDescent="0.2"/>
    <row r="17003" ht="12" x14ac:dyDescent="0.2"/>
    <row r="17004" ht="12" x14ac:dyDescent="0.2"/>
    <row r="17005" ht="12" x14ac:dyDescent="0.2"/>
    <row r="17006" ht="12" x14ac:dyDescent="0.2"/>
    <row r="17007" ht="12" x14ac:dyDescent="0.2"/>
    <row r="17008" ht="12" x14ac:dyDescent="0.2"/>
    <row r="17009" ht="12" x14ac:dyDescent="0.2"/>
    <row r="17010" ht="12" x14ac:dyDescent="0.2"/>
    <row r="17011" ht="12" x14ac:dyDescent="0.2"/>
    <row r="17012" ht="12" x14ac:dyDescent="0.2"/>
    <row r="17013" ht="12" x14ac:dyDescent="0.2"/>
    <row r="17014" ht="12" x14ac:dyDescent="0.2"/>
    <row r="17015" ht="12" x14ac:dyDescent="0.2"/>
    <row r="17016" ht="12" x14ac:dyDescent="0.2"/>
    <row r="17017" ht="12" x14ac:dyDescent="0.2"/>
    <row r="17018" ht="12" x14ac:dyDescent="0.2"/>
    <row r="17019" ht="12" x14ac:dyDescent="0.2"/>
    <row r="17020" ht="12" x14ac:dyDescent="0.2"/>
    <row r="17021" ht="12" x14ac:dyDescent="0.2"/>
    <row r="17022" ht="12" x14ac:dyDescent="0.2"/>
    <row r="17023" ht="12" x14ac:dyDescent="0.2"/>
    <row r="17024" ht="12" x14ac:dyDescent="0.2"/>
    <row r="17025" ht="12" x14ac:dyDescent="0.2"/>
    <row r="17026" ht="12" x14ac:dyDescent="0.2"/>
    <row r="17027" ht="12" x14ac:dyDescent="0.2"/>
    <row r="17028" ht="12" x14ac:dyDescent="0.2"/>
    <row r="17029" ht="12" x14ac:dyDescent="0.2"/>
    <row r="17030" ht="12" x14ac:dyDescent="0.2"/>
    <row r="17031" ht="12" x14ac:dyDescent="0.2"/>
    <row r="17032" ht="12" x14ac:dyDescent="0.2"/>
    <row r="17033" ht="12" x14ac:dyDescent="0.2"/>
    <row r="17034" ht="12" x14ac:dyDescent="0.2"/>
    <row r="17035" ht="12" x14ac:dyDescent="0.2"/>
    <row r="17036" ht="12" x14ac:dyDescent="0.2"/>
    <row r="17037" ht="12" x14ac:dyDescent="0.2"/>
    <row r="17038" ht="12" x14ac:dyDescent="0.2"/>
    <row r="17039" ht="12" x14ac:dyDescent="0.2"/>
    <row r="17040" ht="12" x14ac:dyDescent="0.2"/>
    <row r="17041" ht="12" x14ac:dyDescent="0.2"/>
    <row r="17042" ht="12" x14ac:dyDescent="0.2"/>
    <row r="17043" ht="12" x14ac:dyDescent="0.2"/>
    <row r="17044" ht="12" x14ac:dyDescent="0.2"/>
    <row r="17045" ht="12" x14ac:dyDescent="0.2"/>
    <row r="17046" ht="12" x14ac:dyDescent="0.2"/>
    <row r="17047" ht="12" x14ac:dyDescent="0.2"/>
    <row r="17048" ht="12" x14ac:dyDescent="0.2"/>
    <row r="17049" ht="12" x14ac:dyDescent="0.2"/>
    <row r="17050" ht="12" x14ac:dyDescent="0.2"/>
    <row r="17051" ht="12" x14ac:dyDescent="0.2"/>
    <row r="17052" ht="12" x14ac:dyDescent="0.2"/>
    <row r="17053" ht="12" x14ac:dyDescent="0.2"/>
    <row r="17054" ht="12" x14ac:dyDescent="0.2"/>
    <row r="17055" ht="12" x14ac:dyDescent="0.2"/>
    <row r="17056" ht="12" x14ac:dyDescent="0.2"/>
    <row r="17057" ht="12" x14ac:dyDescent="0.2"/>
    <row r="17058" ht="12" x14ac:dyDescent="0.2"/>
    <row r="17059" ht="12" x14ac:dyDescent="0.2"/>
    <row r="17060" ht="12" x14ac:dyDescent="0.2"/>
    <row r="17061" ht="12" x14ac:dyDescent="0.2"/>
    <row r="17062" ht="12" x14ac:dyDescent="0.2"/>
    <row r="17063" ht="12" x14ac:dyDescent="0.2"/>
    <row r="17064" ht="12" x14ac:dyDescent="0.2"/>
    <row r="17065" ht="12" x14ac:dyDescent="0.2"/>
    <row r="17066" ht="12" x14ac:dyDescent="0.2"/>
    <row r="17067" ht="12" x14ac:dyDescent="0.2"/>
    <row r="17068" ht="12" x14ac:dyDescent="0.2"/>
    <row r="17069" ht="12" x14ac:dyDescent="0.2"/>
    <row r="17070" ht="12" x14ac:dyDescent="0.2"/>
    <row r="17071" ht="12" x14ac:dyDescent="0.2"/>
    <row r="17072" ht="12" x14ac:dyDescent="0.2"/>
    <row r="17073" ht="12" x14ac:dyDescent="0.2"/>
    <row r="17074" ht="12" x14ac:dyDescent="0.2"/>
    <row r="17075" ht="12" x14ac:dyDescent="0.2"/>
    <row r="17076" ht="12" x14ac:dyDescent="0.2"/>
    <row r="17077" ht="12" x14ac:dyDescent="0.2"/>
    <row r="17078" ht="12" x14ac:dyDescent="0.2"/>
    <row r="17079" ht="12" x14ac:dyDescent="0.2"/>
    <row r="17080" ht="12" x14ac:dyDescent="0.2"/>
    <row r="17081" ht="12" x14ac:dyDescent="0.2"/>
    <row r="17082" ht="12" x14ac:dyDescent="0.2"/>
    <row r="17083" ht="12" x14ac:dyDescent="0.2"/>
    <row r="17084" ht="12" x14ac:dyDescent="0.2"/>
    <row r="17085" ht="12" x14ac:dyDescent="0.2"/>
    <row r="17086" ht="12" x14ac:dyDescent="0.2"/>
    <row r="17087" ht="12" x14ac:dyDescent="0.2"/>
    <row r="17088" ht="12" x14ac:dyDescent="0.2"/>
    <row r="17089" ht="12" x14ac:dyDescent="0.2"/>
    <row r="17090" ht="12" x14ac:dyDescent="0.2"/>
    <row r="17091" ht="12" x14ac:dyDescent="0.2"/>
    <row r="17092" ht="12" x14ac:dyDescent="0.2"/>
    <row r="17093" ht="12" x14ac:dyDescent="0.2"/>
    <row r="17094" ht="12" x14ac:dyDescent="0.2"/>
    <row r="17095" ht="12" x14ac:dyDescent="0.2"/>
    <row r="17096" ht="12" x14ac:dyDescent="0.2"/>
    <row r="17097" ht="12" x14ac:dyDescent="0.2"/>
    <row r="17098" ht="12" x14ac:dyDescent="0.2"/>
    <row r="17099" ht="12" x14ac:dyDescent="0.2"/>
    <row r="17100" ht="12" x14ac:dyDescent="0.2"/>
    <row r="17101" ht="12" x14ac:dyDescent="0.2"/>
    <row r="17102" ht="12" x14ac:dyDescent="0.2"/>
    <row r="17103" ht="12" x14ac:dyDescent="0.2"/>
    <row r="17104" ht="12" x14ac:dyDescent="0.2"/>
    <row r="17105" ht="12" x14ac:dyDescent="0.2"/>
    <row r="17106" ht="12" x14ac:dyDescent="0.2"/>
    <row r="17107" ht="12" x14ac:dyDescent="0.2"/>
    <row r="17108" ht="12" x14ac:dyDescent="0.2"/>
    <row r="17109" ht="12" x14ac:dyDescent="0.2"/>
    <row r="17110" ht="12" x14ac:dyDescent="0.2"/>
    <row r="17111" ht="12" x14ac:dyDescent="0.2"/>
    <row r="17112" ht="12" x14ac:dyDescent="0.2"/>
    <row r="17113" ht="12" x14ac:dyDescent="0.2"/>
    <row r="17114" ht="12" x14ac:dyDescent="0.2"/>
    <row r="17115" ht="12" x14ac:dyDescent="0.2"/>
    <row r="17116" ht="12" x14ac:dyDescent="0.2"/>
    <row r="17117" ht="12" x14ac:dyDescent="0.2"/>
    <row r="17118" ht="12" x14ac:dyDescent="0.2"/>
    <row r="17119" ht="12" x14ac:dyDescent="0.2"/>
    <row r="17120" ht="12" x14ac:dyDescent="0.2"/>
    <row r="17121" ht="12" x14ac:dyDescent="0.2"/>
    <row r="17122" ht="12" x14ac:dyDescent="0.2"/>
    <row r="17123" ht="12" x14ac:dyDescent="0.2"/>
    <row r="17124" ht="12" x14ac:dyDescent="0.2"/>
    <row r="17125" ht="12" x14ac:dyDescent="0.2"/>
    <row r="17126" ht="12" x14ac:dyDescent="0.2"/>
    <row r="17127" ht="12" x14ac:dyDescent="0.2"/>
    <row r="17128" ht="12" x14ac:dyDescent="0.2"/>
    <row r="17129" ht="12" x14ac:dyDescent="0.2"/>
    <row r="17130" ht="12" x14ac:dyDescent="0.2"/>
    <row r="17131" ht="12" x14ac:dyDescent="0.2"/>
    <row r="17132" ht="12" x14ac:dyDescent="0.2"/>
    <row r="17133" ht="12" x14ac:dyDescent="0.2"/>
    <row r="17134" ht="12" x14ac:dyDescent="0.2"/>
    <row r="17135" ht="12" x14ac:dyDescent="0.2"/>
    <row r="17136" ht="12" x14ac:dyDescent="0.2"/>
    <row r="17137" ht="12" x14ac:dyDescent="0.2"/>
    <row r="17138" ht="12" x14ac:dyDescent="0.2"/>
    <row r="17139" ht="12" x14ac:dyDescent="0.2"/>
    <row r="17140" ht="12" x14ac:dyDescent="0.2"/>
    <row r="17141" ht="12" x14ac:dyDescent="0.2"/>
    <row r="17142" ht="12" x14ac:dyDescent="0.2"/>
    <row r="17143" ht="12" x14ac:dyDescent="0.2"/>
    <row r="17144" ht="12" x14ac:dyDescent="0.2"/>
    <row r="17145" ht="12" x14ac:dyDescent="0.2"/>
    <row r="17146" ht="12" x14ac:dyDescent="0.2"/>
    <row r="17147" ht="12" x14ac:dyDescent="0.2"/>
    <row r="17148" ht="12" x14ac:dyDescent="0.2"/>
    <row r="17149" ht="12" x14ac:dyDescent="0.2"/>
    <row r="17150" ht="12" x14ac:dyDescent="0.2"/>
    <row r="17151" ht="12" x14ac:dyDescent="0.2"/>
    <row r="17152" ht="12" x14ac:dyDescent="0.2"/>
    <row r="17153" ht="12" x14ac:dyDescent="0.2"/>
    <row r="17154" ht="12" x14ac:dyDescent="0.2"/>
    <row r="17155" ht="12" x14ac:dyDescent="0.2"/>
    <row r="17156" ht="12" x14ac:dyDescent="0.2"/>
    <row r="17157" ht="12" x14ac:dyDescent="0.2"/>
    <row r="17158" ht="12" x14ac:dyDescent="0.2"/>
    <row r="17159" ht="12" x14ac:dyDescent="0.2"/>
    <row r="17160" ht="12" x14ac:dyDescent="0.2"/>
    <row r="17161" ht="12" x14ac:dyDescent="0.2"/>
    <row r="17162" ht="12" x14ac:dyDescent="0.2"/>
    <row r="17163" ht="12" x14ac:dyDescent="0.2"/>
    <row r="17164" ht="12" x14ac:dyDescent="0.2"/>
    <row r="17165" ht="12" x14ac:dyDescent="0.2"/>
    <row r="17166" ht="12" x14ac:dyDescent="0.2"/>
    <row r="17167" ht="12" x14ac:dyDescent="0.2"/>
    <row r="17168" ht="12" x14ac:dyDescent="0.2"/>
    <row r="17169" ht="12" x14ac:dyDescent="0.2"/>
    <row r="17170" ht="12" x14ac:dyDescent="0.2"/>
    <row r="17171" ht="12" x14ac:dyDescent="0.2"/>
    <row r="17172" ht="12" x14ac:dyDescent="0.2"/>
    <row r="17173" ht="12" x14ac:dyDescent="0.2"/>
    <row r="17174" ht="12" x14ac:dyDescent="0.2"/>
    <row r="17175" ht="12" x14ac:dyDescent="0.2"/>
    <row r="17176" ht="12" x14ac:dyDescent="0.2"/>
    <row r="17177" ht="12" x14ac:dyDescent="0.2"/>
    <row r="17178" ht="12" x14ac:dyDescent="0.2"/>
    <row r="17179" ht="12" x14ac:dyDescent="0.2"/>
    <row r="17180" ht="12" x14ac:dyDescent="0.2"/>
    <row r="17181" ht="12" x14ac:dyDescent="0.2"/>
    <row r="17182" ht="12" x14ac:dyDescent="0.2"/>
    <row r="17183" ht="12" x14ac:dyDescent="0.2"/>
    <row r="17184" ht="12" x14ac:dyDescent="0.2"/>
    <row r="17185" ht="12" x14ac:dyDescent="0.2"/>
    <row r="17186" ht="12" x14ac:dyDescent="0.2"/>
    <row r="17187" ht="12" x14ac:dyDescent="0.2"/>
    <row r="17188" ht="12" x14ac:dyDescent="0.2"/>
    <row r="17189" ht="12" x14ac:dyDescent="0.2"/>
    <row r="17190" ht="12" x14ac:dyDescent="0.2"/>
    <row r="17191" ht="12" x14ac:dyDescent="0.2"/>
    <row r="17192" ht="12" x14ac:dyDescent="0.2"/>
    <row r="17193" ht="12" x14ac:dyDescent="0.2"/>
    <row r="17194" ht="12" x14ac:dyDescent="0.2"/>
    <row r="17195" ht="12" x14ac:dyDescent="0.2"/>
    <row r="17196" ht="12" x14ac:dyDescent="0.2"/>
    <row r="17197" ht="12" x14ac:dyDescent="0.2"/>
    <row r="17198" ht="12" x14ac:dyDescent="0.2"/>
    <row r="17199" ht="12" x14ac:dyDescent="0.2"/>
    <row r="17200" ht="12" x14ac:dyDescent="0.2"/>
    <row r="17201" ht="12" x14ac:dyDescent="0.2"/>
    <row r="17202" ht="12" x14ac:dyDescent="0.2"/>
    <row r="17203" ht="12" x14ac:dyDescent="0.2"/>
    <row r="17204" ht="12" x14ac:dyDescent="0.2"/>
    <row r="17205" ht="12" x14ac:dyDescent="0.2"/>
    <row r="17206" ht="12" x14ac:dyDescent="0.2"/>
    <row r="17207" ht="12" x14ac:dyDescent="0.2"/>
    <row r="17208" ht="12" x14ac:dyDescent="0.2"/>
    <row r="17209" ht="12" x14ac:dyDescent="0.2"/>
    <row r="17210" ht="12" x14ac:dyDescent="0.2"/>
    <row r="17211" ht="12" x14ac:dyDescent="0.2"/>
    <row r="17212" ht="12" x14ac:dyDescent="0.2"/>
    <row r="17213" ht="12" x14ac:dyDescent="0.2"/>
    <row r="17214" ht="12" x14ac:dyDescent="0.2"/>
    <row r="17215" ht="12" x14ac:dyDescent="0.2"/>
    <row r="17216" ht="12" x14ac:dyDescent="0.2"/>
    <row r="17217" ht="12" x14ac:dyDescent="0.2"/>
    <row r="17218" ht="12" x14ac:dyDescent="0.2"/>
    <row r="17219" ht="12" x14ac:dyDescent="0.2"/>
    <row r="17220" ht="12" x14ac:dyDescent="0.2"/>
    <row r="17221" ht="12" x14ac:dyDescent="0.2"/>
    <row r="17222" ht="12" x14ac:dyDescent="0.2"/>
    <row r="17223" ht="12" x14ac:dyDescent="0.2"/>
    <row r="17224" ht="12" x14ac:dyDescent="0.2"/>
    <row r="17225" ht="12" x14ac:dyDescent="0.2"/>
    <row r="17226" ht="12" x14ac:dyDescent="0.2"/>
    <row r="17227" ht="12" x14ac:dyDescent="0.2"/>
    <row r="17228" ht="12" x14ac:dyDescent="0.2"/>
    <row r="17229" ht="12" x14ac:dyDescent="0.2"/>
    <row r="17230" ht="12" x14ac:dyDescent="0.2"/>
    <row r="17231" ht="12" x14ac:dyDescent="0.2"/>
    <row r="17232" ht="12" x14ac:dyDescent="0.2"/>
    <row r="17233" ht="12" x14ac:dyDescent="0.2"/>
    <row r="17234" ht="12" x14ac:dyDescent="0.2"/>
    <row r="17235" ht="12" x14ac:dyDescent="0.2"/>
    <row r="17236" ht="12" x14ac:dyDescent="0.2"/>
    <row r="17237" ht="12" x14ac:dyDescent="0.2"/>
    <row r="17238" ht="12" x14ac:dyDescent="0.2"/>
    <row r="17239" ht="12" x14ac:dyDescent="0.2"/>
    <row r="17240" ht="12" x14ac:dyDescent="0.2"/>
    <row r="17241" ht="12" x14ac:dyDescent="0.2"/>
    <row r="17242" ht="12" x14ac:dyDescent="0.2"/>
    <row r="17243" ht="12" x14ac:dyDescent="0.2"/>
    <row r="17244" ht="12" x14ac:dyDescent="0.2"/>
    <row r="17245" ht="12" x14ac:dyDescent="0.2"/>
    <row r="17246" ht="12" x14ac:dyDescent="0.2"/>
    <row r="17247" ht="12" x14ac:dyDescent="0.2"/>
    <row r="17248" ht="12" x14ac:dyDescent="0.2"/>
    <row r="17249" ht="12" x14ac:dyDescent="0.2"/>
    <row r="17250" ht="12" x14ac:dyDescent="0.2"/>
    <row r="17251" ht="12" x14ac:dyDescent="0.2"/>
    <row r="17252" ht="12" x14ac:dyDescent="0.2"/>
    <row r="17253" ht="12" x14ac:dyDescent="0.2"/>
    <row r="17254" ht="12" x14ac:dyDescent="0.2"/>
    <row r="17255" ht="12" x14ac:dyDescent="0.2"/>
    <row r="17256" ht="12" x14ac:dyDescent="0.2"/>
    <row r="17257" ht="12" x14ac:dyDescent="0.2"/>
    <row r="17258" ht="12" x14ac:dyDescent="0.2"/>
    <row r="17259" ht="12" x14ac:dyDescent="0.2"/>
    <row r="17260" ht="12" x14ac:dyDescent="0.2"/>
    <row r="17261" ht="12" x14ac:dyDescent="0.2"/>
    <row r="17262" ht="12" x14ac:dyDescent="0.2"/>
    <row r="17263" ht="12" x14ac:dyDescent="0.2"/>
    <row r="17264" ht="12" x14ac:dyDescent="0.2"/>
    <row r="17265" ht="12" x14ac:dyDescent="0.2"/>
    <row r="17266" ht="12" x14ac:dyDescent="0.2"/>
    <row r="17267" ht="12" x14ac:dyDescent="0.2"/>
    <row r="17268" ht="12" x14ac:dyDescent="0.2"/>
    <row r="17269" ht="12" x14ac:dyDescent="0.2"/>
    <row r="17270" ht="12" x14ac:dyDescent="0.2"/>
    <row r="17271" ht="12" x14ac:dyDescent="0.2"/>
    <row r="17272" ht="12" x14ac:dyDescent="0.2"/>
    <row r="17273" ht="12" x14ac:dyDescent="0.2"/>
    <row r="17274" ht="12" x14ac:dyDescent="0.2"/>
    <row r="17275" ht="12" x14ac:dyDescent="0.2"/>
    <row r="17276" ht="12" x14ac:dyDescent="0.2"/>
    <row r="17277" ht="12" x14ac:dyDescent="0.2"/>
    <row r="17278" ht="12" x14ac:dyDescent="0.2"/>
    <row r="17279" ht="12" x14ac:dyDescent="0.2"/>
    <row r="17280" ht="12" x14ac:dyDescent="0.2"/>
    <row r="17281" ht="12" x14ac:dyDescent="0.2"/>
    <row r="17282" ht="12" x14ac:dyDescent="0.2"/>
    <row r="17283" ht="12" x14ac:dyDescent="0.2"/>
    <row r="17284" ht="12" x14ac:dyDescent="0.2"/>
    <row r="17285" ht="12" x14ac:dyDescent="0.2"/>
    <row r="17286" ht="12" x14ac:dyDescent="0.2"/>
    <row r="17287" ht="12" x14ac:dyDescent="0.2"/>
    <row r="17288" ht="12" x14ac:dyDescent="0.2"/>
    <row r="17289" ht="12" x14ac:dyDescent="0.2"/>
    <row r="17290" ht="12" x14ac:dyDescent="0.2"/>
    <row r="17291" ht="12" x14ac:dyDescent="0.2"/>
    <row r="17292" ht="12" x14ac:dyDescent="0.2"/>
    <row r="17293" ht="12" x14ac:dyDescent="0.2"/>
    <row r="17294" ht="12" x14ac:dyDescent="0.2"/>
    <row r="17295" ht="12" x14ac:dyDescent="0.2"/>
    <row r="17296" ht="12" x14ac:dyDescent="0.2"/>
    <row r="17297" ht="12" x14ac:dyDescent="0.2"/>
    <row r="17298" ht="12" x14ac:dyDescent="0.2"/>
    <row r="17299" ht="12" x14ac:dyDescent="0.2"/>
    <row r="17300" ht="12" x14ac:dyDescent="0.2"/>
    <row r="17301" ht="12" x14ac:dyDescent="0.2"/>
    <row r="17302" ht="12" x14ac:dyDescent="0.2"/>
    <row r="17303" ht="12" x14ac:dyDescent="0.2"/>
    <row r="17304" ht="12" x14ac:dyDescent="0.2"/>
    <row r="17305" ht="12" x14ac:dyDescent="0.2"/>
    <row r="17306" ht="12" x14ac:dyDescent="0.2"/>
    <row r="17307" ht="12" x14ac:dyDescent="0.2"/>
    <row r="17308" ht="12" x14ac:dyDescent="0.2"/>
    <row r="17309" ht="12" x14ac:dyDescent="0.2"/>
    <row r="17310" ht="12" x14ac:dyDescent="0.2"/>
    <row r="17311" ht="12" x14ac:dyDescent="0.2"/>
    <row r="17312" ht="12" x14ac:dyDescent="0.2"/>
    <row r="17313" ht="12" x14ac:dyDescent="0.2"/>
    <row r="17314" ht="12" x14ac:dyDescent="0.2"/>
    <row r="17315" ht="12" x14ac:dyDescent="0.2"/>
    <row r="17316" ht="12" x14ac:dyDescent="0.2"/>
    <row r="17317" ht="12" x14ac:dyDescent="0.2"/>
    <row r="17318" ht="12" x14ac:dyDescent="0.2"/>
    <row r="17319" ht="12" x14ac:dyDescent="0.2"/>
    <row r="17320" ht="12" x14ac:dyDescent="0.2"/>
    <row r="17321" ht="12" x14ac:dyDescent="0.2"/>
    <row r="17322" ht="12" x14ac:dyDescent="0.2"/>
    <row r="17323" ht="12" x14ac:dyDescent="0.2"/>
    <row r="17324" ht="12" x14ac:dyDescent="0.2"/>
    <row r="17325" ht="12" x14ac:dyDescent="0.2"/>
    <row r="17326" ht="12" x14ac:dyDescent="0.2"/>
    <row r="17327" ht="12" x14ac:dyDescent="0.2"/>
    <row r="17328" ht="12" x14ac:dyDescent="0.2"/>
    <row r="17329" ht="12" x14ac:dyDescent="0.2"/>
    <row r="17330" ht="12" x14ac:dyDescent="0.2"/>
    <row r="17331" ht="12" x14ac:dyDescent="0.2"/>
    <row r="17332" ht="12" x14ac:dyDescent="0.2"/>
    <row r="17333" ht="12" x14ac:dyDescent="0.2"/>
    <row r="17334" ht="12" x14ac:dyDescent="0.2"/>
    <row r="17335" ht="12" x14ac:dyDescent="0.2"/>
    <row r="17336" ht="12" x14ac:dyDescent="0.2"/>
    <row r="17337" ht="12" x14ac:dyDescent="0.2"/>
    <row r="17338" ht="12" x14ac:dyDescent="0.2"/>
    <row r="17339" ht="12" x14ac:dyDescent="0.2"/>
    <row r="17340" ht="12" x14ac:dyDescent="0.2"/>
    <row r="17341" ht="12" x14ac:dyDescent="0.2"/>
    <row r="17342" ht="12" x14ac:dyDescent="0.2"/>
    <row r="17343" ht="12" x14ac:dyDescent="0.2"/>
    <row r="17344" ht="12" x14ac:dyDescent="0.2"/>
    <row r="17345" ht="12" x14ac:dyDescent="0.2"/>
    <row r="17346" ht="12" x14ac:dyDescent="0.2"/>
    <row r="17347" ht="12" x14ac:dyDescent="0.2"/>
    <row r="17348" ht="12" x14ac:dyDescent="0.2"/>
    <row r="17349" ht="12" x14ac:dyDescent="0.2"/>
    <row r="17350" ht="12" x14ac:dyDescent="0.2"/>
    <row r="17351" ht="12" x14ac:dyDescent="0.2"/>
    <row r="17352" ht="12" x14ac:dyDescent="0.2"/>
    <row r="17353" ht="12" x14ac:dyDescent="0.2"/>
    <row r="17354" ht="12" x14ac:dyDescent="0.2"/>
    <row r="17355" ht="12" x14ac:dyDescent="0.2"/>
    <row r="17356" ht="12" x14ac:dyDescent="0.2"/>
    <row r="17357" ht="12" x14ac:dyDescent="0.2"/>
    <row r="17358" ht="12" x14ac:dyDescent="0.2"/>
    <row r="17359" ht="12" x14ac:dyDescent="0.2"/>
    <row r="17360" ht="12" x14ac:dyDescent="0.2"/>
    <row r="17361" ht="12" x14ac:dyDescent="0.2"/>
    <row r="17362" ht="12" x14ac:dyDescent="0.2"/>
    <row r="17363" ht="12" x14ac:dyDescent="0.2"/>
    <row r="17364" ht="12" x14ac:dyDescent="0.2"/>
    <row r="17365" ht="12" x14ac:dyDescent="0.2"/>
    <row r="17366" ht="12" x14ac:dyDescent="0.2"/>
    <row r="17367" ht="12" x14ac:dyDescent="0.2"/>
    <row r="17368" ht="12" x14ac:dyDescent="0.2"/>
    <row r="17369" ht="12" x14ac:dyDescent="0.2"/>
    <row r="17370" ht="12" x14ac:dyDescent="0.2"/>
    <row r="17371" ht="12" x14ac:dyDescent="0.2"/>
    <row r="17372" ht="12" x14ac:dyDescent="0.2"/>
    <row r="17373" ht="12" x14ac:dyDescent="0.2"/>
    <row r="17374" ht="12" x14ac:dyDescent="0.2"/>
    <row r="17375" ht="12" x14ac:dyDescent="0.2"/>
    <row r="17376" ht="12" x14ac:dyDescent="0.2"/>
    <row r="17377" ht="12" x14ac:dyDescent="0.2"/>
    <row r="17378" ht="12" x14ac:dyDescent="0.2"/>
    <row r="17379" ht="12" x14ac:dyDescent="0.2"/>
    <row r="17380" ht="12" x14ac:dyDescent="0.2"/>
    <row r="17381" ht="12" x14ac:dyDescent="0.2"/>
    <row r="17382" ht="12" x14ac:dyDescent="0.2"/>
    <row r="17383" ht="12" x14ac:dyDescent="0.2"/>
    <row r="17384" ht="12" x14ac:dyDescent="0.2"/>
    <row r="17385" ht="12" x14ac:dyDescent="0.2"/>
    <row r="17386" ht="12" x14ac:dyDescent="0.2"/>
    <row r="17387" ht="12" x14ac:dyDescent="0.2"/>
    <row r="17388" ht="12" x14ac:dyDescent="0.2"/>
    <row r="17389" ht="12" x14ac:dyDescent="0.2"/>
    <row r="17390" ht="12" x14ac:dyDescent="0.2"/>
    <row r="17391" ht="12" x14ac:dyDescent="0.2"/>
    <row r="17392" ht="12" x14ac:dyDescent="0.2"/>
    <row r="17393" ht="12" x14ac:dyDescent="0.2"/>
    <row r="17394" ht="12" x14ac:dyDescent="0.2"/>
    <row r="17395" ht="12" x14ac:dyDescent="0.2"/>
    <row r="17396" ht="12" x14ac:dyDescent="0.2"/>
    <row r="17397" ht="12" x14ac:dyDescent="0.2"/>
    <row r="17398" ht="12" x14ac:dyDescent="0.2"/>
    <row r="17399" ht="12" x14ac:dyDescent="0.2"/>
    <row r="17400" ht="12" x14ac:dyDescent="0.2"/>
    <row r="17401" ht="12" x14ac:dyDescent="0.2"/>
    <row r="17402" ht="12" x14ac:dyDescent="0.2"/>
    <row r="17403" ht="12" x14ac:dyDescent="0.2"/>
    <row r="17404" ht="12" x14ac:dyDescent="0.2"/>
    <row r="17405" ht="12" x14ac:dyDescent="0.2"/>
    <row r="17406" ht="12" x14ac:dyDescent="0.2"/>
    <row r="17407" ht="12" x14ac:dyDescent="0.2"/>
    <row r="17408" ht="12" x14ac:dyDescent="0.2"/>
    <row r="17409" ht="12" x14ac:dyDescent="0.2"/>
    <row r="17410" ht="12" x14ac:dyDescent="0.2"/>
    <row r="17411" ht="12" x14ac:dyDescent="0.2"/>
    <row r="17412" ht="12" x14ac:dyDescent="0.2"/>
    <row r="17413" ht="12" x14ac:dyDescent="0.2"/>
    <row r="17414" ht="12" x14ac:dyDescent="0.2"/>
    <row r="17415" ht="12" x14ac:dyDescent="0.2"/>
    <row r="17416" ht="12" x14ac:dyDescent="0.2"/>
    <row r="17417" ht="12" x14ac:dyDescent="0.2"/>
    <row r="17418" ht="12" x14ac:dyDescent="0.2"/>
    <row r="17419" ht="12" x14ac:dyDescent="0.2"/>
    <row r="17420" ht="12" x14ac:dyDescent="0.2"/>
    <row r="17421" ht="12" x14ac:dyDescent="0.2"/>
    <row r="17422" ht="12" x14ac:dyDescent="0.2"/>
    <row r="17423" ht="12" x14ac:dyDescent="0.2"/>
    <row r="17424" ht="12" x14ac:dyDescent="0.2"/>
    <row r="17425" ht="12" x14ac:dyDescent="0.2"/>
    <row r="17426" ht="12" x14ac:dyDescent="0.2"/>
    <row r="17427" ht="12" x14ac:dyDescent="0.2"/>
    <row r="17428" ht="12" x14ac:dyDescent="0.2"/>
    <row r="17429" ht="12" x14ac:dyDescent="0.2"/>
    <row r="17430" ht="12" x14ac:dyDescent="0.2"/>
    <row r="17431" ht="12" x14ac:dyDescent="0.2"/>
    <row r="17432" ht="12" x14ac:dyDescent="0.2"/>
    <row r="17433" ht="12" x14ac:dyDescent="0.2"/>
    <row r="17434" ht="12" x14ac:dyDescent="0.2"/>
    <row r="17435" ht="12" x14ac:dyDescent="0.2"/>
    <row r="17436" ht="12" x14ac:dyDescent="0.2"/>
    <row r="17437" ht="12" x14ac:dyDescent="0.2"/>
    <row r="17438" ht="12" x14ac:dyDescent="0.2"/>
    <row r="17439" ht="12" x14ac:dyDescent="0.2"/>
    <row r="17440" ht="12" x14ac:dyDescent="0.2"/>
    <row r="17441" ht="12" x14ac:dyDescent="0.2"/>
    <row r="17442" ht="12" x14ac:dyDescent="0.2"/>
    <row r="17443" ht="12" x14ac:dyDescent="0.2"/>
    <row r="17444" ht="12" x14ac:dyDescent="0.2"/>
    <row r="17445" ht="12" x14ac:dyDescent="0.2"/>
    <row r="17446" ht="12" x14ac:dyDescent="0.2"/>
    <row r="17447" ht="12" x14ac:dyDescent="0.2"/>
    <row r="17448" ht="12" x14ac:dyDescent="0.2"/>
    <row r="17449" ht="12" x14ac:dyDescent="0.2"/>
    <row r="17450" ht="12" x14ac:dyDescent="0.2"/>
    <row r="17451" ht="12" x14ac:dyDescent="0.2"/>
    <row r="17452" ht="12" x14ac:dyDescent="0.2"/>
    <row r="17453" ht="12" x14ac:dyDescent="0.2"/>
    <row r="17454" ht="12" x14ac:dyDescent="0.2"/>
    <row r="17455" ht="12" x14ac:dyDescent="0.2"/>
    <row r="17456" ht="12" x14ac:dyDescent="0.2"/>
    <row r="17457" ht="12" x14ac:dyDescent="0.2"/>
    <row r="17458" ht="12" x14ac:dyDescent="0.2"/>
    <row r="17459" ht="12" x14ac:dyDescent="0.2"/>
    <row r="17460" ht="12" x14ac:dyDescent="0.2"/>
    <row r="17461" ht="12" x14ac:dyDescent="0.2"/>
    <row r="17462" ht="12" x14ac:dyDescent="0.2"/>
    <row r="17463" ht="12" x14ac:dyDescent="0.2"/>
    <row r="17464" ht="12" x14ac:dyDescent="0.2"/>
    <row r="17465" ht="12" x14ac:dyDescent="0.2"/>
    <row r="17466" ht="12" x14ac:dyDescent="0.2"/>
    <row r="17467" ht="12" x14ac:dyDescent="0.2"/>
    <row r="17468" ht="12" x14ac:dyDescent="0.2"/>
    <row r="17469" ht="12" x14ac:dyDescent="0.2"/>
    <row r="17470" ht="12" x14ac:dyDescent="0.2"/>
    <row r="17471" ht="12" x14ac:dyDescent="0.2"/>
    <row r="17472" ht="12" x14ac:dyDescent="0.2"/>
    <row r="17473" ht="12" x14ac:dyDescent="0.2"/>
    <row r="17474" ht="12" x14ac:dyDescent="0.2"/>
    <row r="17475" ht="12" x14ac:dyDescent="0.2"/>
    <row r="17476" ht="12" x14ac:dyDescent="0.2"/>
    <row r="17477" ht="12" x14ac:dyDescent="0.2"/>
    <row r="17478" ht="12" x14ac:dyDescent="0.2"/>
    <row r="17479" ht="12" x14ac:dyDescent="0.2"/>
    <row r="17480" ht="12" x14ac:dyDescent="0.2"/>
    <row r="17481" ht="12" x14ac:dyDescent="0.2"/>
    <row r="17482" ht="12" x14ac:dyDescent="0.2"/>
    <row r="17483" ht="12" x14ac:dyDescent="0.2"/>
    <row r="17484" ht="12" x14ac:dyDescent="0.2"/>
    <row r="17485" ht="12" x14ac:dyDescent="0.2"/>
    <row r="17486" ht="12" x14ac:dyDescent="0.2"/>
    <row r="17487" ht="12" x14ac:dyDescent="0.2"/>
    <row r="17488" ht="12" x14ac:dyDescent="0.2"/>
    <row r="17489" ht="12" x14ac:dyDescent="0.2"/>
    <row r="17490" ht="12" x14ac:dyDescent="0.2"/>
    <row r="17491" ht="12" x14ac:dyDescent="0.2"/>
    <row r="17492" ht="12" x14ac:dyDescent="0.2"/>
    <row r="17493" ht="12" x14ac:dyDescent="0.2"/>
    <row r="17494" ht="12" x14ac:dyDescent="0.2"/>
    <row r="17495" ht="12" x14ac:dyDescent="0.2"/>
    <row r="17496" ht="12" x14ac:dyDescent="0.2"/>
    <row r="17497" ht="12" x14ac:dyDescent="0.2"/>
    <row r="17498" ht="12" x14ac:dyDescent="0.2"/>
    <row r="17499" ht="12" x14ac:dyDescent="0.2"/>
    <row r="17500" ht="12" x14ac:dyDescent="0.2"/>
    <row r="17501" ht="12" x14ac:dyDescent="0.2"/>
    <row r="17502" ht="12" x14ac:dyDescent="0.2"/>
    <row r="17503" ht="12" x14ac:dyDescent="0.2"/>
    <row r="17504" ht="12" x14ac:dyDescent="0.2"/>
    <row r="17505" ht="12" x14ac:dyDescent="0.2"/>
    <row r="17506" ht="12" x14ac:dyDescent="0.2"/>
    <row r="17507" ht="12" x14ac:dyDescent="0.2"/>
    <row r="17508" ht="12" x14ac:dyDescent="0.2"/>
    <row r="17509" ht="12" x14ac:dyDescent="0.2"/>
    <row r="17510" ht="12" x14ac:dyDescent="0.2"/>
    <row r="17511" ht="12" x14ac:dyDescent="0.2"/>
    <row r="17512" ht="12" x14ac:dyDescent="0.2"/>
    <row r="17513" ht="12" x14ac:dyDescent="0.2"/>
    <row r="17514" ht="12" x14ac:dyDescent="0.2"/>
    <row r="17515" ht="12" x14ac:dyDescent="0.2"/>
    <row r="17516" ht="12" x14ac:dyDescent="0.2"/>
    <row r="17517" ht="12" x14ac:dyDescent="0.2"/>
    <row r="17518" ht="12" x14ac:dyDescent="0.2"/>
    <row r="17519" ht="12" x14ac:dyDescent="0.2"/>
    <row r="17520" ht="12" x14ac:dyDescent="0.2"/>
    <row r="17521" ht="12" x14ac:dyDescent="0.2"/>
    <row r="17522" ht="12" x14ac:dyDescent="0.2"/>
    <row r="17523" ht="12" x14ac:dyDescent="0.2"/>
    <row r="17524" ht="12" x14ac:dyDescent="0.2"/>
    <row r="17525" ht="12" x14ac:dyDescent="0.2"/>
    <row r="17526" ht="12" x14ac:dyDescent="0.2"/>
    <row r="17527" ht="12" x14ac:dyDescent="0.2"/>
    <row r="17528" ht="12" x14ac:dyDescent="0.2"/>
    <row r="17529" ht="12" x14ac:dyDescent="0.2"/>
    <row r="17530" ht="12" x14ac:dyDescent="0.2"/>
    <row r="17531" ht="12" x14ac:dyDescent="0.2"/>
    <row r="17532" ht="12" x14ac:dyDescent="0.2"/>
    <row r="17533" ht="12" x14ac:dyDescent="0.2"/>
    <row r="17534" ht="12" x14ac:dyDescent="0.2"/>
    <row r="17535" ht="12" x14ac:dyDescent="0.2"/>
    <row r="17536" ht="12" x14ac:dyDescent="0.2"/>
    <row r="17537" ht="12" x14ac:dyDescent="0.2"/>
    <row r="17538" ht="12" x14ac:dyDescent="0.2"/>
    <row r="17539" ht="12" x14ac:dyDescent="0.2"/>
    <row r="17540" ht="12" x14ac:dyDescent="0.2"/>
    <row r="17541" ht="12" x14ac:dyDescent="0.2"/>
    <row r="17542" ht="12" x14ac:dyDescent="0.2"/>
    <row r="17543" ht="12" x14ac:dyDescent="0.2"/>
    <row r="17544" ht="12" x14ac:dyDescent="0.2"/>
    <row r="17545" ht="12" x14ac:dyDescent="0.2"/>
    <row r="17546" ht="12" x14ac:dyDescent="0.2"/>
    <row r="17547" ht="12" x14ac:dyDescent="0.2"/>
    <row r="17548" ht="12" x14ac:dyDescent="0.2"/>
    <row r="17549" ht="12" x14ac:dyDescent="0.2"/>
    <row r="17550" ht="12" x14ac:dyDescent="0.2"/>
    <row r="17551" ht="12" x14ac:dyDescent="0.2"/>
    <row r="17552" ht="12" x14ac:dyDescent="0.2"/>
    <row r="17553" ht="12" x14ac:dyDescent="0.2"/>
    <row r="17554" ht="12" x14ac:dyDescent="0.2"/>
    <row r="17555" ht="12" x14ac:dyDescent="0.2"/>
    <row r="17556" ht="12" x14ac:dyDescent="0.2"/>
    <row r="17557" ht="12" x14ac:dyDescent="0.2"/>
    <row r="17558" ht="12" x14ac:dyDescent="0.2"/>
    <row r="17559" ht="12" x14ac:dyDescent="0.2"/>
    <row r="17560" ht="12" x14ac:dyDescent="0.2"/>
    <row r="17561" ht="12" x14ac:dyDescent="0.2"/>
    <row r="17562" ht="12" x14ac:dyDescent="0.2"/>
    <row r="17563" ht="12" x14ac:dyDescent="0.2"/>
    <row r="17564" ht="12" x14ac:dyDescent="0.2"/>
    <row r="17565" ht="12" x14ac:dyDescent="0.2"/>
    <row r="17566" ht="12" x14ac:dyDescent="0.2"/>
    <row r="17567" ht="12" x14ac:dyDescent="0.2"/>
    <row r="17568" ht="12" x14ac:dyDescent="0.2"/>
    <row r="17569" ht="12" x14ac:dyDescent="0.2"/>
    <row r="17570" ht="12" x14ac:dyDescent="0.2"/>
    <row r="17571" ht="12" x14ac:dyDescent="0.2"/>
    <row r="17572" ht="12" x14ac:dyDescent="0.2"/>
    <row r="17573" ht="12" x14ac:dyDescent="0.2"/>
    <row r="17574" ht="12" x14ac:dyDescent="0.2"/>
    <row r="17575" ht="12" x14ac:dyDescent="0.2"/>
    <row r="17576" ht="12" x14ac:dyDescent="0.2"/>
    <row r="17577" ht="12" x14ac:dyDescent="0.2"/>
    <row r="17578" ht="12" x14ac:dyDescent="0.2"/>
    <row r="17579" ht="12" x14ac:dyDescent="0.2"/>
    <row r="17580" ht="12" x14ac:dyDescent="0.2"/>
    <row r="17581" ht="12" x14ac:dyDescent="0.2"/>
    <row r="17582" ht="12" x14ac:dyDescent="0.2"/>
    <row r="17583" ht="12" x14ac:dyDescent="0.2"/>
    <row r="17584" ht="12" x14ac:dyDescent="0.2"/>
    <row r="17585" ht="12" x14ac:dyDescent="0.2"/>
    <row r="17586" ht="12" x14ac:dyDescent="0.2"/>
    <row r="17587" ht="12" x14ac:dyDescent="0.2"/>
    <row r="17588" ht="12" x14ac:dyDescent="0.2"/>
    <row r="17589" ht="12" x14ac:dyDescent="0.2"/>
    <row r="17590" ht="12" x14ac:dyDescent="0.2"/>
    <row r="17591" ht="12" x14ac:dyDescent="0.2"/>
    <row r="17592" ht="12" x14ac:dyDescent="0.2"/>
    <row r="17593" ht="12" x14ac:dyDescent="0.2"/>
    <row r="17594" ht="12" x14ac:dyDescent="0.2"/>
    <row r="17595" ht="12" x14ac:dyDescent="0.2"/>
    <row r="17596" ht="12" x14ac:dyDescent="0.2"/>
    <row r="17597" ht="12" x14ac:dyDescent="0.2"/>
    <row r="17598" ht="12" x14ac:dyDescent="0.2"/>
    <row r="17599" ht="12" x14ac:dyDescent="0.2"/>
    <row r="17600" ht="12" x14ac:dyDescent="0.2"/>
    <row r="17601" ht="12" x14ac:dyDescent="0.2"/>
    <row r="17602" ht="12" x14ac:dyDescent="0.2"/>
    <row r="17603" ht="12" x14ac:dyDescent="0.2"/>
    <row r="17604" ht="12" x14ac:dyDescent="0.2"/>
    <row r="17605" ht="12" x14ac:dyDescent="0.2"/>
    <row r="17606" ht="12" x14ac:dyDescent="0.2"/>
    <row r="17607" ht="12" x14ac:dyDescent="0.2"/>
    <row r="17608" ht="12" x14ac:dyDescent="0.2"/>
    <row r="17609" ht="12" x14ac:dyDescent="0.2"/>
    <row r="17610" ht="12" x14ac:dyDescent="0.2"/>
    <row r="17611" ht="12" x14ac:dyDescent="0.2"/>
    <row r="17612" ht="12" x14ac:dyDescent="0.2"/>
    <row r="17613" ht="12" x14ac:dyDescent="0.2"/>
    <row r="17614" ht="12" x14ac:dyDescent="0.2"/>
    <row r="17615" ht="12" x14ac:dyDescent="0.2"/>
    <row r="17616" ht="12" x14ac:dyDescent="0.2"/>
    <row r="17617" ht="12" x14ac:dyDescent="0.2"/>
    <row r="17618" ht="12" x14ac:dyDescent="0.2"/>
    <row r="17619" ht="12" x14ac:dyDescent="0.2"/>
    <row r="17620" ht="12" x14ac:dyDescent="0.2"/>
    <row r="17621" ht="12" x14ac:dyDescent="0.2"/>
    <row r="17622" ht="12" x14ac:dyDescent="0.2"/>
    <row r="17623" ht="12" x14ac:dyDescent="0.2"/>
    <row r="17624" ht="12" x14ac:dyDescent="0.2"/>
    <row r="17625" ht="12" x14ac:dyDescent="0.2"/>
    <row r="17626" ht="12" x14ac:dyDescent="0.2"/>
    <row r="17627" ht="12" x14ac:dyDescent="0.2"/>
    <row r="17628" ht="12" x14ac:dyDescent="0.2"/>
    <row r="17629" ht="12" x14ac:dyDescent="0.2"/>
    <row r="17630" ht="12" x14ac:dyDescent="0.2"/>
    <row r="17631" ht="12" x14ac:dyDescent="0.2"/>
    <row r="17632" ht="12" x14ac:dyDescent="0.2"/>
    <row r="17633" ht="12" x14ac:dyDescent="0.2"/>
    <row r="17634" ht="12" x14ac:dyDescent="0.2"/>
    <row r="17635" ht="12" x14ac:dyDescent="0.2"/>
    <row r="17636" ht="12" x14ac:dyDescent="0.2"/>
    <row r="17637" ht="12" x14ac:dyDescent="0.2"/>
    <row r="17638" ht="12" x14ac:dyDescent="0.2"/>
    <row r="17639" ht="12" x14ac:dyDescent="0.2"/>
    <row r="17640" ht="12" x14ac:dyDescent="0.2"/>
    <row r="17641" ht="12" x14ac:dyDescent="0.2"/>
    <row r="17642" ht="12" x14ac:dyDescent="0.2"/>
    <row r="17643" ht="12" x14ac:dyDescent="0.2"/>
    <row r="17644" ht="12" x14ac:dyDescent="0.2"/>
    <row r="17645" ht="12" x14ac:dyDescent="0.2"/>
    <row r="17646" ht="12" x14ac:dyDescent="0.2"/>
    <row r="17647" ht="12" x14ac:dyDescent="0.2"/>
    <row r="17648" ht="12" x14ac:dyDescent="0.2"/>
    <row r="17649" ht="12" x14ac:dyDescent="0.2"/>
    <row r="17650" ht="12" x14ac:dyDescent="0.2"/>
    <row r="17651" ht="12" x14ac:dyDescent="0.2"/>
    <row r="17652" ht="12" x14ac:dyDescent="0.2"/>
    <row r="17653" ht="12" x14ac:dyDescent="0.2"/>
    <row r="17654" ht="12" x14ac:dyDescent="0.2"/>
    <row r="17655" ht="12" x14ac:dyDescent="0.2"/>
    <row r="17656" ht="12" x14ac:dyDescent="0.2"/>
    <row r="17657" ht="12" x14ac:dyDescent="0.2"/>
    <row r="17658" ht="12" x14ac:dyDescent="0.2"/>
    <row r="17659" ht="12" x14ac:dyDescent="0.2"/>
    <row r="17660" ht="12" x14ac:dyDescent="0.2"/>
    <row r="17661" ht="12" x14ac:dyDescent="0.2"/>
    <row r="17662" ht="12" x14ac:dyDescent="0.2"/>
    <row r="17663" ht="12" x14ac:dyDescent="0.2"/>
    <row r="17664" ht="12" x14ac:dyDescent="0.2"/>
    <row r="17665" ht="12" x14ac:dyDescent="0.2"/>
    <row r="17666" ht="12" x14ac:dyDescent="0.2"/>
    <row r="17667" ht="12" x14ac:dyDescent="0.2"/>
    <row r="17668" ht="12" x14ac:dyDescent="0.2"/>
    <row r="17669" ht="12" x14ac:dyDescent="0.2"/>
    <row r="17670" ht="12" x14ac:dyDescent="0.2"/>
    <row r="17671" ht="12" x14ac:dyDescent="0.2"/>
    <row r="17672" ht="12" x14ac:dyDescent="0.2"/>
    <row r="17673" ht="12" x14ac:dyDescent="0.2"/>
    <row r="17674" ht="12" x14ac:dyDescent="0.2"/>
    <row r="17675" ht="12" x14ac:dyDescent="0.2"/>
    <row r="17676" ht="12" x14ac:dyDescent="0.2"/>
    <row r="17677" ht="12" x14ac:dyDescent="0.2"/>
    <row r="17678" ht="12" x14ac:dyDescent="0.2"/>
    <row r="17679" ht="12" x14ac:dyDescent="0.2"/>
    <row r="17680" ht="12" x14ac:dyDescent="0.2"/>
    <row r="17681" ht="12" x14ac:dyDescent="0.2"/>
    <row r="17682" ht="12" x14ac:dyDescent="0.2"/>
    <row r="17683" ht="12" x14ac:dyDescent="0.2"/>
    <row r="17684" ht="12" x14ac:dyDescent="0.2"/>
    <row r="17685" ht="12" x14ac:dyDescent="0.2"/>
    <row r="17686" ht="12" x14ac:dyDescent="0.2"/>
    <row r="17687" ht="12" x14ac:dyDescent="0.2"/>
    <row r="17688" ht="12" x14ac:dyDescent="0.2"/>
    <row r="17689" ht="12" x14ac:dyDescent="0.2"/>
    <row r="17690" ht="12" x14ac:dyDescent="0.2"/>
    <row r="17691" ht="12" x14ac:dyDescent="0.2"/>
    <row r="17692" ht="12" x14ac:dyDescent="0.2"/>
    <row r="17693" ht="12" x14ac:dyDescent="0.2"/>
    <row r="17694" ht="12" x14ac:dyDescent="0.2"/>
    <row r="17695" ht="12" x14ac:dyDescent="0.2"/>
    <row r="17696" ht="12" x14ac:dyDescent="0.2"/>
    <row r="17697" ht="12" x14ac:dyDescent="0.2"/>
    <row r="17698" ht="12" x14ac:dyDescent="0.2"/>
    <row r="17699" ht="12" x14ac:dyDescent="0.2"/>
    <row r="17700" ht="12" x14ac:dyDescent="0.2"/>
    <row r="17701" ht="12" x14ac:dyDescent="0.2"/>
    <row r="17702" ht="12" x14ac:dyDescent="0.2"/>
    <row r="17703" ht="12" x14ac:dyDescent="0.2"/>
    <row r="17704" ht="12" x14ac:dyDescent="0.2"/>
    <row r="17705" ht="12" x14ac:dyDescent="0.2"/>
    <row r="17706" ht="12" x14ac:dyDescent="0.2"/>
    <row r="17707" ht="12" x14ac:dyDescent="0.2"/>
    <row r="17708" ht="12" x14ac:dyDescent="0.2"/>
    <row r="17709" ht="12" x14ac:dyDescent="0.2"/>
    <row r="17710" ht="12" x14ac:dyDescent="0.2"/>
    <row r="17711" ht="12" x14ac:dyDescent="0.2"/>
    <row r="17712" ht="12" x14ac:dyDescent="0.2"/>
    <row r="17713" ht="12" x14ac:dyDescent="0.2"/>
    <row r="17714" ht="12" x14ac:dyDescent="0.2"/>
    <row r="17715" ht="12" x14ac:dyDescent="0.2"/>
    <row r="17716" ht="12" x14ac:dyDescent="0.2"/>
    <row r="17717" ht="12" x14ac:dyDescent="0.2"/>
    <row r="17718" ht="12" x14ac:dyDescent="0.2"/>
    <row r="17719" ht="12" x14ac:dyDescent="0.2"/>
    <row r="17720" ht="12" x14ac:dyDescent="0.2"/>
    <row r="17721" ht="12" x14ac:dyDescent="0.2"/>
    <row r="17722" ht="12" x14ac:dyDescent="0.2"/>
    <row r="17723" ht="12" x14ac:dyDescent="0.2"/>
    <row r="17724" ht="12" x14ac:dyDescent="0.2"/>
    <row r="17725" ht="12" x14ac:dyDescent="0.2"/>
    <row r="17726" ht="12" x14ac:dyDescent="0.2"/>
    <row r="17727" ht="12" x14ac:dyDescent="0.2"/>
    <row r="17728" ht="12" x14ac:dyDescent="0.2"/>
    <row r="17729" ht="12" x14ac:dyDescent="0.2"/>
    <row r="17730" ht="12" x14ac:dyDescent="0.2"/>
    <row r="17731" ht="12" x14ac:dyDescent="0.2"/>
    <row r="17732" ht="12" x14ac:dyDescent="0.2"/>
    <row r="17733" ht="12" x14ac:dyDescent="0.2"/>
    <row r="17734" ht="12" x14ac:dyDescent="0.2"/>
    <row r="17735" ht="12" x14ac:dyDescent="0.2"/>
    <row r="17736" ht="12" x14ac:dyDescent="0.2"/>
    <row r="17737" ht="12" x14ac:dyDescent="0.2"/>
    <row r="17738" ht="12" x14ac:dyDescent="0.2"/>
    <row r="17739" ht="12" x14ac:dyDescent="0.2"/>
    <row r="17740" ht="12" x14ac:dyDescent="0.2"/>
    <row r="17741" ht="12" x14ac:dyDescent="0.2"/>
    <row r="17742" ht="12" x14ac:dyDescent="0.2"/>
    <row r="17743" ht="12" x14ac:dyDescent="0.2"/>
    <row r="17744" ht="12" x14ac:dyDescent="0.2"/>
    <row r="17745" ht="12" x14ac:dyDescent="0.2"/>
    <row r="17746" ht="12" x14ac:dyDescent="0.2"/>
    <row r="17747" ht="12" x14ac:dyDescent="0.2"/>
    <row r="17748" ht="12" x14ac:dyDescent="0.2"/>
    <row r="17749" ht="12" x14ac:dyDescent="0.2"/>
    <row r="17750" ht="12" x14ac:dyDescent="0.2"/>
    <row r="17751" ht="12" x14ac:dyDescent="0.2"/>
    <row r="17752" ht="12" x14ac:dyDescent="0.2"/>
    <row r="17753" ht="12" x14ac:dyDescent="0.2"/>
    <row r="17754" ht="12" x14ac:dyDescent="0.2"/>
    <row r="17755" ht="12" x14ac:dyDescent="0.2"/>
    <row r="17756" ht="12" x14ac:dyDescent="0.2"/>
    <row r="17757" ht="12" x14ac:dyDescent="0.2"/>
    <row r="17758" ht="12" x14ac:dyDescent="0.2"/>
    <row r="17759" ht="12" x14ac:dyDescent="0.2"/>
    <row r="17760" ht="12" x14ac:dyDescent="0.2"/>
    <row r="17761" ht="12" x14ac:dyDescent="0.2"/>
    <row r="17762" ht="12" x14ac:dyDescent="0.2"/>
    <row r="17763" ht="12" x14ac:dyDescent="0.2"/>
    <row r="17764" ht="12" x14ac:dyDescent="0.2"/>
    <row r="17765" ht="12" x14ac:dyDescent="0.2"/>
    <row r="17766" ht="12" x14ac:dyDescent="0.2"/>
    <row r="17767" ht="12" x14ac:dyDescent="0.2"/>
    <row r="17768" ht="12" x14ac:dyDescent="0.2"/>
    <row r="17769" ht="12" x14ac:dyDescent="0.2"/>
    <row r="17770" ht="12" x14ac:dyDescent="0.2"/>
    <row r="17771" ht="12" x14ac:dyDescent="0.2"/>
    <row r="17772" ht="12" x14ac:dyDescent="0.2"/>
    <row r="17773" ht="12" x14ac:dyDescent="0.2"/>
    <row r="17774" ht="12" x14ac:dyDescent="0.2"/>
    <row r="17775" ht="12" x14ac:dyDescent="0.2"/>
    <row r="17776" ht="12" x14ac:dyDescent="0.2"/>
    <row r="17777" ht="12" x14ac:dyDescent="0.2"/>
    <row r="17778" ht="12" x14ac:dyDescent="0.2"/>
    <row r="17779" ht="12" x14ac:dyDescent="0.2"/>
    <row r="17780" ht="12" x14ac:dyDescent="0.2"/>
    <row r="17781" ht="12" x14ac:dyDescent="0.2"/>
    <row r="17782" ht="12" x14ac:dyDescent="0.2"/>
    <row r="17783" ht="12" x14ac:dyDescent="0.2"/>
    <row r="17784" ht="12" x14ac:dyDescent="0.2"/>
    <row r="17785" ht="12" x14ac:dyDescent="0.2"/>
    <row r="17786" ht="12" x14ac:dyDescent="0.2"/>
    <row r="17787" ht="12" x14ac:dyDescent="0.2"/>
    <row r="17788" ht="12" x14ac:dyDescent="0.2"/>
    <row r="17789" ht="12" x14ac:dyDescent="0.2"/>
    <row r="17790" ht="12" x14ac:dyDescent="0.2"/>
    <row r="17791" ht="12" x14ac:dyDescent="0.2"/>
    <row r="17792" ht="12" x14ac:dyDescent="0.2"/>
    <row r="17793" ht="12" x14ac:dyDescent="0.2"/>
    <row r="17794" ht="12" x14ac:dyDescent="0.2"/>
    <row r="17795" ht="12" x14ac:dyDescent="0.2"/>
    <row r="17796" ht="12" x14ac:dyDescent="0.2"/>
    <row r="17797" ht="12" x14ac:dyDescent="0.2"/>
    <row r="17798" ht="12" x14ac:dyDescent="0.2"/>
    <row r="17799" ht="12" x14ac:dyDescent="0.2"/>
    <row r="17800" ht="12" x14ac:dyDescent="0.2"/>
    <row r="17801" ht="12" x14ac:dyDescent="0.2"/>
    <row r="17802" ht="12" x14ac:dyDescent="0.2"/>
    <row r="17803" ht="12" x14ac:dyDescent="0.2"/>
    <row r="17804" ht="12" x14ac:dyDescent="0.2"/>
    <row r="17805" ht="12" x14ac:dyDescent="0.2"/>
    <row r="17806" ht="12" x14ac:dyDescent="0.2"/>
    <row r="17807" ht="12" x14ac:dyDescent="0.2"/>
    <row r="17808" ht="12" x14ac:dyDescent="0.2"/>
    <row r="17809" ht="12" x14ac:dyDescent="0.2"/>
    <row r="17810" ht="12" x14ac:dyDescent="0.2"/>
    <row r="17811" ht="12" x14ac:dyDescent="0.2"/>
    <row r="17812" ht="12" x14ac:dyDescent="0.2"/>
    <row r="17813" ht="12" x14ac:dyDescent="0.2"/>
    <row r="17814" ht="12" x14ac:dyDescent="0.2"/>
    <row r="17815" ht="12" x14ac:dyDescent="0.2"/>
    <row r="17816" ht="12" x14ac:dyDescent="0.2"/>
    <row r="17817" ht="12" x14ac:dyDescent="0.2"/>
    <row r="17818" ht="12" x14ac:dyDescent="0.2"/>
    <row r="17819" ht="12" x14ac:dyDescent="0.2"/>
    <row r="17820" ht="12" x14ac:dyDescent="0.2"/>
    <row r="17821" ht="12" x14ac:dyDescent="0.2"/>
    <row r="17822" ht="12" x14ac:dyDescent="0.2"/>
    <row r="17823" ht="12" x14ac:dyDescent="0.2"/>
    <row r="17824" ht="12" x14ac:dyDescent="0.2"/>
    <row r="17825" ht="12" x14ac:dyDescent="0.2"/>
    <row r="17826" ht="12" x14ac:dyDescent="0.2"/>
    <row r="17827" ht="12" x14ac:dyDescent="0.2"/>
    <row r="17828" ht="12" x14ac:dyDescent="0.2"/>
    <row r="17829" ht="12" x14ac:dyDescent="0.2"/>
    <row r="17830" ht="12" x14ac:dyDescent="0.2"/>
    <row r="17831" ht="12" x14ac:dyDescent="0.2"/>
    <row r="17832" ht="12" x14ac:dyDescent="0.2"/>
    <row r="17833" ht="12" x14ac:dyDescent="0.2"/>
    <row r="17834" ht="12" x14ac:dyDescent="0.2"/>
    <row r="17835" ht="12" x14ac:dyDescent="0.2"/>
    <row r="17836" ht="12" x14ac:dyDescent="0.2"/>
    <row r="17837" ht="12" x14ac:dyDescent="0.2"/>
    <row r="17838" ht="12" x14ac:dyDescent="0.2"/>
    <row r="17839" ht="12" x14ac:dyDescent="0.2"/>
    <row r="17840" ht="12" x14ac:dyDescent="0.2"/>
    <row r="17841" ht="12" x14ac:dyDescent="0.2"/>
    <row r="17842" ht="12" x14ac:dyDescent="0.2"/>
    <row r="17843" ht="12" x14ac:dyDescent="0.2"/>
    <row r="17844" ht="12" x14ac:dyDescent="0.2"/>
    <row r="17845" ht="12" x14ac:dyDescent="0.2"/>
    <row r="17846" ht="12" x14ac:dyDescent="0.2"/>
    <row r="17847" ht="12" x14ac:dyDescent="0.2"/>
    <row r="17848" ht="12" x14ac:dyDescent="0.2"/>
    <row r="17849" ht="12" x14ac:dyDescent="0.2"/>
    <row r="17850" ht="12" x14ac:dyDescent="0.2"/>
    <row r="17851" ht="12" x14ac:dyDescent="0.2"/>
    <row r="17852" ht="12" x14ac:dyDescent="0.2"/>
    <row r="17853" ht="12" x14ac:dyDescent="0.2"/>
    <row r="17854" ht="12" x14ac:dyDescent="0.2"/>
    <row r="17855" ht="12" x14ac:dyDescent="0.2"/>
    <row r="17856" ht="12" x14ac:dyDescent="0.2"/>
    <row r="17857" ht="12" x14ac:dyDescent="0.2"/>
    <row r="17858" ht="12" x14ac:dyDescent="0.2"/>
    <row r="17859" ht="12" x14ac:dyDescent="0.2"/>
    <row r="17860" ht="12" x14ac:dyDescent="0.2"/>
    <row r="17861" ht="12" x14ac:dyDescent="0.2"/>
    <row r="17862" ht="12" x14ac:dyDescent="0.2"/>
    <row r="17863" ht="12" x14ac:dyDescent="0.2"/>
    <row r="17864" ht="12" x14ac:dyDescent="0.2"/>
    <row r="17865" ht="12" x14ac:dyDescent="0.2"/>
    <row r="17866" ht="12" x14ac:dyDescent="0.2"/>
    <row r="17867" ht="12" x14ac:dyDescent="0.2"/>
    <row r="17868" ht="12" x14ac:dyDescent="0.2"/>
    <row r="17869" ht="12" x14ac:dyDescent="0.2"/>
    <row r="17870" ht="12" x14ac:dyDescent="0.2"/>
    <row r="17871" ht="12" x14ac:dyDescent="0.2"/>
    <row r="17872" ht="12" x14ac:dyDescent="0.2"/>
    <row r="17873" ht="12" x14ac:dyDescent="0.2"/>
    <row r="17874" ht="12" x14ac:dyDescent="0.2"/>
    <row r="17875" ht="12" x14ac:dyDescent="0.2"/>
    <row r="17876" ht="12" x14ac:dyDescent="0.2"/>
    <row r="17877" ht="12" x14ac:dyDescent="0.2"/>
    <row r="17878" ht="12" x14ac:dyDescent="0.2"/>
    <row r="17879" ht="12" x14ac:dyDescent="0.2"/>
    <row r="17880" ht="12" x14ac:dyDescent="0.2"/>
    <row r="17881" ht="12" x14ac:dyDescent="0.2"/>
    <row r="17882" ht="12" x14ac:dyDescent="0.2"/>
    <row r="17883" ht="12" x14ac:dyDescent="0.2"/>
    <row r="17884" ht="12" x14ac:dyDescent="0.2"/>
    <row r="17885" ht="12" x14ac:dyDescent="0.2"/>
    <row r="17886" ht="12" x14ac:dyDescent="0.2"/>
    <row r="17887" ht="12" x14ac:dyDescent="0.2"/>
    <row r="17888" ht="12" x14ac:dyDescent="0.2"/>
    <row r="17889" ht="12" x14ac:dyDescent="0.2"/>
    <row r="17890" ht="12" x14ac:dyDescent="0.2"/>
    <row r="17891" ht="12" x14ac:dyDescent="0.2"/>
    <row r="17892" ht="12" x14ac:dyDescent="0.2"/>
    <row r="17893" ht="12" x14ac:dyDescent="0.2"/>
    <row r="17894" ht="12" x14ac:dyDescent="0.2"/>
    <row r="17895" ht="12" x14ac:dyDescent="0.2"/>
    <row r="17896" ht="12" x14ac:dyDescent="0.2"/>
    <row r="17897" ht="12" x14ac:dyDescent="0.2"/>
    <row r="17898" ht="12" x14ac:dyDescent="0.2"/>
    <row r="17899" ht="12" x14ac:dyDescent="0.2"/>
    <row r="17900" ht="12" x14ac:dyDescent="0.2"/>
    <row r="17901" ht="12" x14ac:dyDescent="0.2"/>
    <row r="17902" ht="12" x14ac:dyDescent="0.2"/>
    <row r="17903" ht="12" x14ac:dyDescent="0.2"/>
    <row r="17904" ht="12" x14ac:dyDescent="0.2"/>
    <row r="17905" ht="12" x14ac:dyDescent="0.2"/>
    <row r="17906" ht="12" x14ac:dyDescent="0.2"/>
    <row r="17907" ht="12" x14ac:dyDescent="0.2"/>
    <row r="17908" ht="12" x14ac:dyDescent="0.2"/>
    <row r="17909" ht="12" x14ac:dyDescent="0.2"/>
    <row r="17910" ht="12" x14ac:dyDescent="0.2"/>
    <row r="17911" ht="12" x14ac:dyDescent="0.2"/>
    <row r="17912" ht="12" x14ac:dyDescent="0.2"/>
    <row r="17913" ht="12" x14ac:dyDescent="0.2"/>
    <row r="17914" ht="12" x14ac:dyDescent="0.2"/>
    <row r="17915" ht="12" x14ac:dyDescent="0.2"/>
    <row r="17916" ht="12" x14ac:dyDescent="0.2"/>
    <row r="17917" ht="12" x14ac:dyDescent="0.2"/>
    <row r="17918" ht="12" x14ac:dyDescent="0.2"/>
    <row r="17919" ht="12" x14ac:dyDescent="0.2"/>
    <row r="17920" ht="12" x14ac:dyDescent="0.2"/>
    <row r="17921" ht="12" x14ac:dyDescent="0.2"/>
    <row r="17922" ht="12" x14ac:dyDescent="0.2"/>
    <row r="17923" ht="12" x14ac:dyDescent="0.2"/>
    <row r="17924" ht="12" x14ac:dyDescent="0.2"/>
    <row r="17925" ht="12" x14ac:dyDescent="0.2"/>
    <row r="17926" ht="12" x14ac:dyDescent="0.2"/>
    <row r="17927" ht="12" x14ac:dyDescent="0.2"/>
    <row r="17928" ht="12" x14ac:dyDescent="0.2"/>
    <row r="17929" ht="12" x14ac:dyDescent="0.2"/>
    <row r="17930" ht="12" x14ac:dyDescent="0.2"/>
    <row r="17931" ht="12" x14ac:dyDescent="0.2"/>
    <row r="17932" ht="12" x14ac:dyDescent="0.2"/>
    <row r="17933" ht="12" x14ac:dyDescent="0.2"/>
    <row r="17934" ht="12" x14ac:dyDescent="0.2"/>
    <row r="17935" ht="12" x14ac:dyDescent="0.2"/>
    <row r="17936" ht="12" x14ac:dyDescent="0.2"/>
    <row r="17937" ht="12" x14ac:dyDescent="0.2"/>
    <row r="17938" ht="12" x14ac:dyDescent="0.2"/>
    <row r="17939" ht="12" x14ac:dyDescent="0.2"/>
    <row r="17940" ht="12" x14ac:dyDescent="0.2"/>
    <row r="17941" ht="12" x14ac:dyDescent="0.2"/>
    <row r="17942" ht="12" x14ac:dyDescent="0.2"/>
    <row r="17943" ht="12" x14ac:dyDescent="0.2"/>
    <row r="17944" ht="12" x14ac:dyDescent="0.2"/>
    <row r="17945" ht="12" x14ac:dyDescent="0.2"/>
    <row r="17946" ht="12" x14ac:dyDescent="0.2"/>
    <row r="17947" ht="12" x14ac:dyDescent="0.2"/>
    <row r="17948" ht="12" x14ac:dyDescent="0.2"/>
    <row r="17949" ht="12" x14ac:dyDescent="0.2"/>
    <row r="17950" ht="12" x14ac:dyDescent="0.2"/>
    <row r="17951" ht="12" x14ac:dyDescent="0.2"/>
    <row r="17952" ht="12" x14ac:dyDescent="0.2"/>
    <row r="17953" ht="12" x14ac:dyDescent="0.2"/>
    <row r="17954" ht="12" x14ac:dyDescent="0.2"/>
    <row r="17955" ht="12" x14ac:dyDescent="0.2"/>
    <row r="17956" ht="12" x14ac:dyDescent="0.2"/>
    <row r="17957" ht="12" x14ac:dyDescent="0.2"/>
    <row r="17958" ht="12" x14ac:dyDescent="0.2"/>
    <row r="17959" ht="12" x14ac:dyDescent="0.2"/>
    <row r="17960" ht="12" x14ac:dyDescent="0.2"/>
    <row r="17961" ht="12" x14ac:dyDescent="0.2"/>
    <row r="17962" ht="12" x14ac:dyDescent="0.2"/>
    <row r="17963" ht="12" x14ac:dyDescent="0.2"/>
    <row r="17964" ht="12" x14ac:dyDescent="0.2"/>
    <row r="17965" ht="12" x14ac:dyDescent="0.2"/>
    <row r="17966" ht="12" x14ac:dyDescent="0.2"/>
    <row r="17967" ht="12" x14ac:dyDescent="0.2"/>
    <row r="17968" ht="12" x14ac:dyDescent="0.2"/>
    <row r="17969" ht="12" x14ac:dyDescent="0.2"/>
    <row r="17970" ht="12" x14ac:dyDescent="0.2"/>
    <row r="17971" ht="12" x14ac:dyDescent="0.2"/>
    <row r="17972" ht="12" x14ac:dyDescent="0.2"/>
    <row r="17973" ht="12" x14ac:dyDescent="0.2"/>
    <row r="17974" ht="12" x14ac:dyDescent="0.2"/>
    <row r="17975" ht="12" x14ac:dyDescent="0.2"/>
    <row r="17976" ht="12" x14ac:dyDescent="0.2"/>
    <row r="17977" ht="12" x14ac:dyDescent="0.2"/>
    <row r="17978" ht="12" x14ac:dyDescent="0.2"/>
    <row r="17979" ht="12" x14ac:dyDescent="0.2"/>
    <row r="17980" ht="12" x14ac:dyDescent="0.2"/>
    <row r="17981" ht="12" x14ac:dyDescent="0.2"/>
    <row r="17982" ht="12" x14ac:dyDescent="0.2"/>
    <row r="17983" ht="12" x14ac:dyDescent="0.2"/>
    <row r="17984" ht="12" x14ac:dyDescent="0.2"/>
    <row r="17985" ht="12" x14ac:dyDescent="0.2"/>
    <row r="17986" ht="12" x14ac:dyDescent="0.2"/>
    <row r="17987" ht="12" x14ac:dyDescent="0.2"/>
    <row r="17988" ht="12" x14ac:dyDescent="0.2"/>
    <row r="17989" ht="12" x14ac:dyDescent="0.2"/>
    <row r="17990" ht="12" x14ac:dyDescent="0.2"/>
    <row r="17991" ht="12" x14ac:dyDescent="0.2"/>
    <row r="17992" ht="12" x14ac:dyDescent="0.2"/>
  </sheetData>
  <mergeCells count="2">
    <mergeCell ref="A1:K1"/>
    <mergeCell ref="A2:K2"/>
  </mergeCells>
  <phoneticPr fontId="2" type="noConversion"/>
  <pageMargins left="0.39370078740157483" right="0.35433070866141736" top="0.55118110236220474" bottom="0.51181102362204722" header="0.31496062992125984" footer="0.31496062992125984"/>
  <pageSetup paperSize="9" scale="69" fitToHeight="0" orientation="portrait" r:id="rId1"/>
  <headerFoot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36"/>
  <sheetViews>
    <sheetView topLeftCell="A19" workbookViewId="0">
      <selection activeCell="E38" sqref="E38"/>
    </sheetView>
  </sheetViews>
  <sheetFormatPr defaultRowHeight="18" customHeight="1" x14ac:dyDescent="0.2"/>
  <cols>
    <col min="1" max="1" width="11.5703125" customWidth="1"/>
    <col min="2" max="2" width="15.7109375" customWidth="1"/>
    <col min="3" max="4" width="8.7109375" customWidth="1"/>
    <col min="5" max="5" width="30.7109375" customWidth="1"/>
    <col min="6" max="6" width="25.7109375" customWidth="1"/>
    <col min="7" max="8" width="8.7109375" customWidth="1"/>
    <col min="9" max="16" width="12.7109375" customWidth="1"/>
    <col min="17" max="20" width="12.7109375" style="1" customWidth="1"/>
    <col min="21" max="23" width="18.7109375" customWidth="1"/>
    <col min="24" max="24" width="9.140625" customWidth="1"/>
    <col min="25" max="28" width="0" hidden="1" customWidth="1"/>
  </cols>
  <sheetData>
    <row r="1" spans="1:28" ht="33.75" customHeight="1" x14ac:dyDescent="0.2">
      <c r="A1" s="160" t="s">
        <v>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</row>
    <row r="2" spans="1:28" ht="12" x14ac:dyDescent="0.2">
      <c r="A2" s="161" t="s">
        <v>31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8"/>
      <c r="R2" s="168"/>
      <c r="S2" s="168"/>
      <c r="T2" s="168"/>
      <c r="U2" s="161"/>
      <c r="V2" s="161"/>
      <c r="W2" s="161"/>
      <c r="X2" s="161"/>
    </row>
    <row r="3" spans="1:28" ht="18" customHeight="1" x14ac:dyDescent="0.2">
      <c r="A3" s="167" t="s">
        <v>22</v>
      </c>
      <c r="B3" s="164" t="s">
        <v>21</v>
      </c>
      <c r="C3" s="164" t="s">
        <v>17</v>
      </c>
      <c r="D3" s="164" t="s">
        <v>18</v>
      </c>
      <c r="E3" s="167" t="s">
        <v>3</v>
      </c>
      <c r="F3" s="167" t="s">
        <v>0</v>
      </c>
      <c r="G3" s="167" t="s">
        <v>1</v>
      </c>
      <c r="H3" s="167" t="s">
        <v>4</v>
      </c>
      <c r="I3" s="167" t="s">
        <v>5</v>
      </c>
      <c r="J3" s="167"/>
      <c r="K3" s="167" t="s">
        <v>6</v>
      </c>
      <c r="L3" s="167"/>
      <c r="M3" s="167" t="s">
        <v>7</v>
      </c>
      <c r="N3" s="167"/>
      <c r="O3" s="167" t="s">
        <v>8</v>
      </c>
      <c r="P3" s="167"/>
      <c r="Q3" s="167" t="s">
        <v>12</v>
      </c>
      <c r="R3" s="167" t="s">
        <v>13</v>
      </c>
      <c r="S3" s="166" t="s">
        <v>23</v>
      </c>
      <c r="T3" s="162" t="s">
        <v>24</v>
      </c>
      <c r="U3" s="167" t="s">
        <v>25</v>
      </c>
      <c r="V3" s="164" t="s">
        <v>26</v>
      </c>
      <c r="W3" s="164" t="s">
        <v>30</v>
      </c>
      <c r="X3" s="167" t="s">
        <v>2</v>
      </c>
      <c r="Y3" t="s">
        <v>27</v>
      </c>
      <c r="Z3" t="s">
        <v>19</v>
      </c>
      <c r="AA3" t="s">
        <v>28</v>
      </c>
      <c r="AB3" t="s">
        <v>29</v>
      </c>
    </row>
    <row r="4" spans="1:28" ht="18" customHeight="1" x14ac:dyDescent="0.2">
      <c r="A4" s="167"/>
      <c r="B4" s="165"/>
      <c r="C4" s="165"/>
      <c r="D4" s="165"/>
      <c r="E4" s="167"/>
      <c r="F4" s="167"/>
      <c r="G4" s="167"/>
      <c r="H4" s="167"/>
      <c r="I4" s="2" t="s">
        <v>9</v>
      </c>
      <c r="J4" s="2" t="s">
        <v>10</v>
      </c>
      <c r="K4" s="2" t="s">
        <v>9</v>
      </c>
      <c r="L4" s="2" t="s">
        <v>10</v>
      </c>
      <c r="M4" s="2" t="s">
        <v>9</v>
      </c>
      <c r="N4" s="2" t="s">
        <v>10</v>
      </c>
      <c r="O4" s="2" t="s">
        <v>9</v>
      </c>
      <c r="P4" s="2" t="s">
        <v>10</v>
      </c>
      <c r="Q4" s="167"/>
      <c r="R4" s="167"/>
      <c r="S4" s="167"/>
      <c r="T4" s="163"/>
      <c r="U4" s="167"/>
      <c r="V4" s="165"/>
      <c r="W4" s="165"/>
      <c r="X4" s="167"/>
    </row>
    <row r="5" spans="1:28" ht="12" x14ac:dyDescent="0.2">
      <c r="A5" s="7"/>
      <c r="B5" s="8"/>
      <c r="C5" s="4"/>
      <c r="D5" s="4" t="s">
        <v>33</v>
      </c>
      <c r="E5" s="4" t="s">
        <v>34</v>
      </c>
      <c r="F5" s="4"/>
      <c r="G5" s="4"/>
      <c r="H5" s="4" t="s">
        <v>215</v>
      </c>
      <c r="I5" s="4"/>
      <c r="J5" s="6"/>
      <c r="K5" s="4"/>
      <c r="L5" s="6"/>
      <c r="M5" s="4"/>
      <c r="N5" s="6"/>
      <c r="O5" s="4"/>
      <c r="P5" s="6"/>
      <c r="Q5" s="4"/>
      <c r="R5" s="4"/>
      <c r="S5" s="4"/>
      <c r="T5" s="4"/>
      <c r="U5" s="4"/>
      <c r="V5" s="4"/>
      <c r="W5" s="4"/>
      <c r="X5" s="4"/>
      <c r="AA5" t="s">
        <v>215</v>
      </c>
      <c r="AB5">
        <v>1</v>
      </c>
    </row>
    <row r="6" spans="1:28" ht="12" x14ac:dyDescent="0.2">
      <c r="A6" s="7"/>
      <c r="B6" s="8"/>
      <c r="C6" s="4"/>
      <c r="D6" s="4" t="s">
        <v>36</v>
      </c>
      <c r="E6" s="4" t="s">
        <v>37</v>
      </c>
      <c r="F6" s="4"/>
      <c r="G6" s="4"/>
      <c r="H6" s="4" t="s">
        <v>215</v>
      </c>
      <c r="I6" s="4"/>
      <c r="J6" s="6"/>
      <c r="K6" s="4"/>
      <c r="L6" s="6"/>
      <c r="M6" s="4"/>
      <c r="N6" s="6"/>
      <c r="O6" s="4"/>
      <c r="P6" s="6"/>
      <c r="Q6" s="4"/>
      <c r="R6" s="4"/>
      <c r="S6" s="4"/>
      <c r="T6" s="4"/>
      <c r="U6" s="4"/>
      <c r="V6" s="4"/>
      <c r="W6" s="4"/>
      <c r="X6" s="4"/>
      <c r="AA6" t="s">
        <v>215</v>
      </c>
      <c r="AB6">
        <v>1</v>
      </c>
    </row>
    <row r="7" spans="1:28" ht="12" x14ac:dyDescent="0.2">
      <c r="A7" s="7"/>
      <c r="B7" s="8"/>
      <c r="C7" s="4"/>
      <c r="D7" s="4" t="s">
        <v>39</v>
      </c>
      <c r="E7" s="4" t="s">
        <v>37</v>
      </c>
      <c r="F7" s="4"/>
      <c r="G7" s="4"/>
      <c r="H7" s="4" t="s">
        <v>215</v>
      </c>
      <c r="I7" s="4"/>
      <c r="J7" s="6"/>
      <c r="K7" s="4"/>
      <c r="L7" s="6"/>
      <c r="M7" s="4"/>
      <c r="N7" s="6"/>
      <c r="O7" s="4"/>
      <c r="P7" s="6"/>
      <c r="Q7" s="4"/>
      <c r="R7" s="4"/>
      <c r="S7" s="4"/>
      <c r="T7" s="4"/>
      <c r="U7" s="4"/>
      <c r="V7" s="4"/>
      <c r="W7" s="4"/>
      <c r="X7" s="4"/>
      <c r="AA7" t="s">
        <v>215</v>
      </c>
      <c r="AB7">
        <v>1</v>
      </c>
    </row>
    <row r="8" spans="1:28" ht="12" x14ac:dyDescent="0.2">
      <c r="A8" s="7" t="s">
        <v>216</v>
      </c>
      <c r="B8" s="8" t="s">
        <v>217</v>
      </c>
      <c r="C8" s="4"/>
      <c r="D8" s="4"/>
      <c r="E8" s="4" t="s">
        <v>218</v>
      </c>
      <c r="F8" s="4" t="s">
        <v>219</v>
      </c>
      <c r="G8" s="4" t="s">
        <v>220</v>
      </c>
      <c r="H8" s="5">
        <v>159</v>
      </c>
      <c r="I8" s="5"/>
      <c r="J8" s="6"/>
      <c r="K8" s="5"/>
      <c r="L8" s="6"/>
      <c r="M8" s="5"/>
      <c r="N8" s="6"/>
      <c r="O8" s="5"/>
      <c r="P8" s="6"/>
      <c r="Q8" s="4"/>
      <c r="R8" s="4"/>
      <c r="S8" s="4"/>
      <c r="T8" s="4"/>
      <c r="U8" s="4"/>
      <c r="V8" s="4"/>
      <c r="W8" s="4"/>
      <c r="X8" s="4"/>
      <c r="Y8" t="s">
        <v>221</v>
      </c>
      <c r="Z8" t="s">
        <v>221</v>
      </c>
      <c r="AA8" t="s">
        <v>215</v>
      </c>
      <c r="AB8">
        <v>1</v>
      </c>
    </row>
    <row r="9" spans="1:28" ht="12" x14ac:dyDescent="0.2">
      <c r="A9" s="7" t="s">
        <v>216</v>
      </c>
      <c r="B9" s="8" t="s">
        <v>222</v>
      </c>
      <c r="C9" s="4"/>
      <c r="D9" s="4"/>
      <c r="E9" s="4" t="s">
        <v>218</v>
      </c>
      <c r="F9" s="4" t="s">
        <v>223</v>
      </c>
      <c r="G9" s="4" t="s">
        <v>220</v>
      </c>
      <c r="H9" s="5">
        <v>95</v>
      </c>
      <c r="I9" s="5"/>
      <c r="J9" s="6"/>
      <c r="K9" s="5"/>
      <c r="L9" s="6"/>
      <c r="M9" s="5"/>
      <c r="N9" s="6"/>
      <c r="O9" s="5"/>
      <c r="P9" s="6"/>
      <c r="Q9" s="4"/>
      <c r="R9" s="4"/>
      <c r="S9" s="4"/>
      <c r="T9" s="4"/>
      <c r="U9" s="4"/>
      <c r="V9" s="4"/>
      <c r="W9" s="4"/>
      <c r="X9" s="4"/>
      <c r="Y9" t="s">
        <v>221</v>
      </c>
      <c r="Z9" t="s">
        <v>221</v>
      </c>
      <c r="AA9" t="s">
        <v>215</v>
      </c>
      <c r="AB9">
        <v>1</v>
      </c>
    </row>
    <row r="10" spans="1:28" ht="12" x14ac:dyDescent="0.2">
      <c r="A10" s="7" t="s">
        <v>224</v>
      </c>
      <c r="B10" s="8" t="s">
        <v>225</v>
      </c>
      <c r="C10" s="4"/>
      <c r="D10" s="4"/>
      <c r="E10" s="4" t="s">
        <v>226</v>
      </c>
      <c r="F10" s="4" t="s">
        <v>227</v>
      </c>
      <c r="G10" s="4" t="s">
        <v>220</v>
      </c>
      <c r="H10" s="5">
        <v>9768</v>
      </c>
      <c r="I10" s="5"/>
      <c r="J10" s="6"/>
      <c r="K10" s="5"/>
      <c r="L10" s="6"/>
      <c r="M10" s="5"/>
      <c r="N10" s="6"/>
      <c r="O10" s="5"/>
      <c r="P10" s="6"/>
      <c r="Q10" s="4"/>
      <c r="R10" s="4"/>
      <c r="S10" s="4"/>
      <c r="T10" s="4"/>
      <c r="U10" s="4"/>
      <c r="V10" s="4"/>
      <c r="W10" s="4"/>
      <c r="X10" s="4"/>
      <c r="Y10" t="s">
        <v>221</v>
      </c>
      <c r="Z10" t="s">
        <v>221</v>
      </c>
      <c r="AA10" t="s">
        <v>215</v>
      </c>
      <c r="AB10">
        <v>1</v>
      </c>
    </row>
    <row r="11" spans="1:28" ht="12" x14ac:dyDescent="0.2">
      <c r="A11" s="7" t="s">
        <v>224</v>
      </c>
      <c r="B11" s="8" t="s">
        <v>228</v>
      </c>
      <c r="C11" s="4"/>
      <c r="D11" s="4"/>
      <c r="E11" s="4" t="s">
        <v>229</v>
      </c>
      <c r="F11" s="4" t="s">
        <v>230</v>
      </c>
      <c r="G11" s="4" t="s">
        <v>220</v>
      </c>
      <c r="H11" s="5">
        <v>360</v>
      </c>
      <c r="I11" s="5"/>
      <c r="J11" s="6"/>
      <c r="K11" s="5"/>
      <c r="L11" s="6"/>
      <c r="M11" s="5"/>
      <c r="N11" s="6"/>
      <c r="O11" s="5"/>
      <c r="P11" s="6"/>
      <c r="Q11" s="4"/>
      <c r="R11" s="4"/>
      <c r="S11" s="4"/>
      <c r="T11" s="4"/>
      <c r="U11" s="4"/>
      <c r="V11" s="4"/>
      <c r="W11" s="4"/>
      <c r="X11" s="4"/>
      <c r="Y11" t="s">
        <v>221</v>
      </c>
      <c r="Z11" t="s">
        <v>221</v>
      </c>
      <c r="AA11" t="s">
        <v>215</v>
      </c>
      <c r="AB11">
        <v>1</v>
      </c>
    </row>
    <row r="12" spans="1:28" ht="12" x14ac:dyDescent="0.2">
      <c r="A12" s="7" t="s">
        <v>224</v>
      </c>
      <c r="B12" s="8" t="s">
        <v>231</v>
      </c>
      <c r="C12" s="4"/>
      <c r="D12" s="4"/>
      <c r="E12" s="4" t="s">
        <v>232</v>
      </c>
      <c r="F12" s="4" t="s">
        <v>233</v>
      </c>
      <c r="G12" s="4" t="s">
        <v>220</v>
      </c>
      <c r="H12" s="5">
        <v>2267</v>
      </c>
      <c r="I12" s="5"/>
      <c r="J12" s="6"/>
      <c r="K12" s="5"/>
      <c r="L12" s="6"/>
      <c r="M12" s="5"/>
      <c r="N12" s="6"/>
      <c r="O12" s="5"/>
      <c r="P12" s="6"/>
      <c r="Q12" s="4"/>
      <c r="R12" s="4"/>
      <c r="S12" s="4"/>
      <c r="T12" s="4"/>
      <c r="U12" s="4"/>
      <c r="V12" s="4"/>
      <c r="W12" s="4"/>
      <c r="X12" s="4"/>
      <c r="Y12" t="s">
        <v>221</v>
      </c>
      <c r="Z12" t="s">
        <v>221</v>
      </c>
      <c r="AA12" t="s">
        <v>215</v>
      </c>
      <c r="AB12">
        <v>1</v>
      </c>
    </row>
    <row r="13" spans="1:28" ht="12" x14ac:dyDescent="0.2">
      <c r="A13" s="7" t="s">
        <v>224</v>
      </c>
      <c r="B13" s="8" t="s">
        <v>234</v>
      </c>
      <c r="C13" s="4"/>
      <c r="D13" s="4"/>
      <c r="E13" s="4" t="s">
        <v>235</v>
      </c>
      <c r="F13" s="4" t="s">
        <v>236</v>
      </c>
      <c r="G13" s="4" t="s">
        <v>220</v>
      </c>
      <c r="H13" s="5">
        <v>3507</v>
      </c>
      <c r="I13" s="5"/>
      <c r="J13" s="6"/>
      <c r="K13" s="5"/>
      <c r="L13" s="6"/>
      <c r="M13" s="5"/>
      <c r="N13" s="6"/>
      <c r="O13" s="5"/>
      <c r="P13" s="6"/>
      <c r="Q13" s="4"/>
      <c r="R13" s="4"/>
      <c r="S13" s="4"/>
      <c r="T13" s="4"/>
      <c r="U13" s="4"/>
      <c r="V13" s="4"/>
      <c r="W13" s="4"/>
      <c r="X13" s="4"/>
      <c r="Y13" t="s">
        <v>221</v>
      </c>
      <c r="Z13" t="s">
        <v>221</v>
      </c>
      <c r="AA13" t="s">
        <v>215</v>
      </c>
      <c r="AB13">
        <v>1</v>
      </c>
    </row>
    <row r="14" spans="1:28" ht="12" x14ac:dyDescent="0.2">
      <c r="A14" s="7" t="s">
        <v>224</v>
      </c>
      <c r="B14" s="8" t="s">
        <v>237</v>
      </c>
      <c r="C14" s="4"/>
      <c r="D14" s="4"/>
      <c r="E14" s="4" t="s">
        <v>238</v>
      </c>
      <c r="F14" s="4" t="s">
        <v>239</v>
      </c>
      <c r="G14" s="4" t="s">
        <v>220</v>
      </c>
      <c r="H14" s="5">
        <v>580</v>
      </c>
      <c r="I14" s="5"/>
      <c r="J14" s="6"/>
      <c r="K14" s="5"/>
      <c r="L14" s="6"/>
      <c r="M14" s="5"/>
      <c r="N14" s="6"/>
      <c r="O14" s="5"/>
      <c r="P14" s="6"/>
      <c r="Q14" s="4"/>
      <c r="R14" s="4"/>
      <c r="S14" s="4"/>
      <c r="T14" s="4"/>
      <c r="U14" s="4"/>
      <c r="V14" s="4"/>
      <c r="W14" s="4"/>
      <c r="X14" s="4"/>
      <c r="Y14" t="s">
        <v>221</v>
      </c>
      <c r="Z14" t="s">
        <v>221</v>
      </c>
      <c r="AA14" t="s">
        <v>215</v>
      </c>
      <c r="AB14">
        <v>1</v>
      </c>
    </row>
    <row r="15" spans="1:28" ht="12" x14ac:dyDescent="0.2">
      <c r="A15" s="7" t="s">
        <v>224</v>
      </c>
      <c r="B15" s="8" t="s">
        <v>240</v>
      </c>
      <c r="C15" s="4"/>
      <c r="D15" s="4"/>
      <c r="E15" s="4" t="s">
        <v>238</v>
      </c>
      <c r="F15" s="4" t="s">
        <v>241</v>
      </c>
      <c r="G15" s="4" t="s">
        <v>220</v>
      </c>
      <c r="H15" s="5">
        <v>1685</v>
      </c>
      <c r="I15" s="5"/>
      <c r="J15" s="6"/>
      <c r="K15" s="5"/>
      <c r="L15" s="6"/>
      <c r="M15" s="5"/>
      <c r="N15" s="6"/>
      <c r="O15" s="5"/>
      <c r="P15" s="6"/>
      <c r="Q15" s="4"/>
      <c r="R15" s="4"/>
      <c r="S15" s="4"/>
      <c r="T15" s="4"/>
      <c r="U15" s="4"/>
      <c r="V15" s="4"/>
      <c r="W15" s="4"/>
      <c r="X15" s="4"/>
      <c r="Y15" t="s">
        <v>221</v>
      </c>
      <c r="Z15" t="s">
        <v>221</v>
      </c>
      <c r="AA15" t="s">
        <v>215</v>
      </c>
      <c r="AB15">
        <v>1</v>
      </c>
    </row>
    <row r="16" spans="1:28" ht="12" x14ac:dyDescent="0.2">
      <c r="A16" s="7" t="s">
        <v>224</v>
      </c>
      <c r="B16" s="8" t="s">
        <v>242</v>
      </c>
      <c r="C16" s="4"/>
      <c r="D16" s="4"/>
      <c r="E16" s="4" t="s">
        <v>243</v>
      </c>
      <c r="F16" s="4" t="s">
        <v>227</v>
      </c>
      <c r="G16" s="4" t="s">
        <v>220</v>
      </c>
      <c r="H16" s="5">
        <v>2681</v>
      </c>
      <c r="I16" s="5"/>
      <c r="J16" s="6"/>
      <c r="K16" s="5"/>
      <c r="L16" s="6"/>
      <c r="M16" s="5"/>
      <c r="N16" s="6"/>
      <c r="O16" s="5"/>
      <c r="P16" s="6"/>
      <c r="Q16" s="4"/>
      <c r="R16" s="4"/>
      <c r="S16" s="4"/>
      <c r="T16" s="4"/>
      <c r="U16" s="4"/>
      <c r="V16" s="4"/>
      <c r="W16" s="4"/>
      <c r="X16" s="4"/>
      <c r="Y16" t="s">
        <v>221</v>
      </c>
      <c r="Z16" t="s">
        <v>221</v>
      </c>
      <c r="AA16" t="s">
        <v>215</v>
      </c>
      <c r="AB16">
        <v>1</v>
      </c>
    </row>
    <row r="17" spans="1:28" ht="12" x14ac:dyDescent="0.2">
      <c r="A17" s="7" t="s">
        <v>224</v>
      </c>
      <c r="B17" s="8" t="s">
        <v>244</v>
      </c>
      <c r="C17" s="4"/>
      <c r="D17" s="4"/>
      <c r="E17" s="4" t="s">
        <v>238</v>
      </c>
      <c r="F17" s="4" t="s">
        <v>245</v>
      </c>
      <c r="G17" s="4" t="s">
        <v>220</v>
      </c>
      <c r="H17" s="5">
        <v>1013</v>
      </c>
      <c r="I17" s="5"/>
      <c r="J17" s="6"/>
      <c r="K17" s="5"/>
      <c r="L17" s="6"/>
      <c r="M17" s="5"/>
      <c r="N17" s="6"/>
      <c r="O17" s="5"/>
      <c r="P17" s="6"/>
      <c r="Q17" s="4"/>
      <c r="R17" s="4"/>
      <c r="S17" s="4"/>
      <c r="T17" s="4"/>
      <c r="U17" s="4"/>
      <c r="V17" s="4"/>
      <c r="W17" s="4"/>
      <c r="X17" s="4"/>
      <c r="Y17" t="s">
        <v>221</v>
      </c>
      <c r="Z17" t="s">
        <v>221</v>
      </c>
      <c r="AA17" t="s">
        <v>215</v>
      </c>
      <c r="AB17">
        <v>1</v>
      </c>
    </row>
    <row r="18" spans="1:28" ht="12" x14ac:dyDescent="0.2">
      <c r="A18" s="7" t="s">
        <v>224</v>
      </c>
      <c r="B18" s="8" t="s">
        <v>246</v>
      </c>
      <c r="C18" s="4"/>
      <c r="D18" s="4"/>
      <c r="E18" s="4" t="s">
        <v>238</v>
      </c>
      <c r="F18" s="4" t="s">
        <v>247</v>
      </c>
      <c r="G18" s="4" t="s">
        <v>220</v>
      </c>
      <c r="H18" s="5">
        <v>1669</v>
      </c>
      <c r="I18" s="5"/>
      <c r="J18" s="6"/>
      <c r="K18" s="5"/>
      <c r="L18" s="6"/>
      <c r="M18" s="5"/>
      <c r="N18" s="6"/>
      <c r="O18" s="5"/>
      <c r="P18" s="6"/>
      <c r="Q18" s="4"/>
      <c r="R18" s="4"/>
      <c r="S18" s="4"/>
      <c r="T18" s="4"/>
      <c r="U18" s="4"/>
      <c r="V18" s="4"/>
      <c r="W18" s="4"/>
      <c r="X18" s="4"/>
      <c r="Y18" t="s">
        <v>221</v>
      </c>
      <c r="Z18" t="s">
        <v>221</v>
      </c>
      <c r="AA18" t="s">
        <v>215</v>
      </c>
      <c r="AB18">
        <v>1</v>
      </c>
    </row>
    <row r="19" spans="1:28" ht="12" x14ac:dyDescent="0.2">
      <c r="A19" s="7"/>
      <c r="B19" s="8"/>
      <c r="C19" s="4"/>
      <c r="D19" s="4"/>
      <c r="E19" s="4"/>
      <c r="F19" s="4"/>
      <c r="G19" s="4"/>
      <c r="H19" s="4" t="s">
        <v>215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AA19" t="s">
        <v>215</v>
      </c>
      <c r="AB19">
        <v>1</v>
      </c>
    </row>
    <row r="20" spans="1:28" ht="12" x14ac:dyDescent="0.2">
      <c r="A20" s="7"/>
      <c r="B20" s="8"/>
      <c r="C20" s="4"/>
      <c r="D20" s="4" t="s">
        <v>41</v>
      </c>
      <c r="E20" s="4" t="s">
        <v>42</v>
      </c>
      <c r="F20" s="4"/>
      <c r="G20" s="4"/>
      <c r="H20" s="4" t="s">
        <v>215</v>
      </c>
      <c r="I20" s="4"/>
      <c r="J20" s="6"/>
      <c r="K20" s="4"/>
      <c r="L20" s="6"/>
      <c r="M20" s="4"/>
      <c r="N20" s="6"/>
      <c r="O20" s="4"/>
      <c r="P20" s="6"/>
      <c r="Q20" s="4"/>
      <c r="R20" s="4"/>
      <c r="S20" s="4"/>
      <c r="T20" s="4"/>
      <c r="U20" s="4"/>
      <c r="V20" s="4"/>
      <c r="W20" s="4"/>
      <c r="X20" s="4"/>
      <c r="AA20" t="s">
        <v>215</v>
      </c>
      <c r="AB20">
        <v>1</v>
      </c>
    </row>
    <row r="21" spans="1:28" ht="12" x14ac:dyDescent="0.2">
      <c r="A21" s="7" t="s">
        <v>224</v>
      </c>
      <c r="B21" s="8" t="s">
        <v>248</v>
      </c>
      <c r="C21" s="4"/>
      <c r="D21" s="4"/>
      <c r="E21" s="4" t="s">
        <v>249</v>
      </c>
      <c r="F21" s="4" t="s">
        <v>250</v>
      </c>
      <c r="G21" s="4" t="s">
        <v>220</v>
      </c>
      <c r="H21" s="5">
        <v>10128</v>
      </c>
      <c r="I21" s="5"/>
      <c r="J21" s="6"/>
      <c r="K21" s="5"/>
      <c r="L21" s="6"/>
      <c r="M21" s="5"/>
      <c r="N21" s="6"/>
      <c r="O21" s="5"/>
      <c r="P21" s="6"/>
      <c r="Q21" s="4"/>
      <c r="R21" s="4"/>
      <c r="S21" s="4"/>
      <c r="T21" s="4"/>
      <c r="U21" s="4"/>
      <c r="V21" s="4"/>
      <c r="W21" s="4"/>
      <c r="X21" s="4"/>
      <c r="Y21" t="s">
        <v>221</v>
      </c>
      <c r="Z21" t="s">
        <v>221</v>
      </c>
      <c r="AA21" t="s">
        <v>215</v>
      </c>
      <c r="AB21">
        <v>1</v>
      </c>
    </row>
    <row r="22" spans="1:28" ht="12" x14ac:dyDescent="0.2">
      <c r="A22" s="7" t="s">
        <v>224</v>
      </c>
      <c r="B22" s="8" t="s">
        <v>251</v>
      </c>
      <c r="C22" s="4"/>
      <c r="D22" s="4"/>
      <c r="E22" s="4" t="s">
        <v>252</v>
      </c>
      <c r="F22" s="4" t="s">
        <v>253</v>
      </c>
      <c r="G22" s="4" t="s">
        <v>220</v>
      </c>
      <c r="H22" s="5">
        <v>2681</v>
      </c>
      <c r="I22" s="5"/>
      <c r="J22" s="6"/>
      <c r="K22" s="5"/>
      <c r="L22" s="6"/>
      <c r="M22" s="5"/>
      <c r="N22" s="6"/>
      <c r="O22" s="5"/>
      <c r="P22" s="6"/>
      <c r="Q22" s="4"/>
      <c r="R22" s="4"/>
      <c r="S22" s="4"/>
      <c r="T22" s="4"/>
      <c r="U22" s="4"/>
      <c r="V22" s="4"/>
      <c r="W22" s="4"/>
      <c r="X22" s="4"/>
      <c r="Y22" t="s">
        <v>221</v>
      </c>
      <c r="Z22" t="s">
        <v>221</v>
      </c>
      <c r="AA22" t="s">
        <v>215</v>
      </c>
      <c r="AB22">
        <v>1</v>
      </c>
    </row>
    <row r="23" spans="1:28" ht="12" x14ac:dyDescent="0.2">
      <c r="A23" s="7" t="s">
        <v>224</v>
      </c>
      <c r="B23" s="8" t="s">
        <v>254</v>
      </c>
      <c r="C23" s="4"/>
      <c r="D23" s="4"/>
      <c r="E23" s="4" t="s">
        <v>255</v>
      </c>
      <c r="F23" s="4" t="s">
        <v>256</v>
      </c>
      <c r="G23" s="4" t="s">
        <v>220</v>
      </c>
      <c r="H23" s="5">
        <v>2267</v>
      </c>
      <c r="I23" s="5"/>
      <c r="J23" s="6"/>
      <c r="K23" s="5"/>
      <c r="L23" s="6"/>
      <c r="M23" s="5"/>
      <c r="N23" s="6"/>
      <c r="O23" s="5"/>
      <c r="P23" s="6"/>
      <c r="Q23" s="4"/>
      <c r="R23" s="4"/>
      <c r="S23" s="4"/>
      <c r="T23" s="4"/>
      <c r="U23" s="4"/>
      <c r="V23" s="4"/>
      <c r="W23" s="4"/>
      <c r="X23" s="4"/>
      <c r="Y23" t="s">
        <v>221</v>
      </c>
      <c r="Z23" t="s">
        <v>221</v>
      </c>
      <c r="AA23" t="s">
        <v>215</v>
      </c>
      <c r="AB23">
        <v>1</v>
      </c>
    </row>
    <row r="24" spans="1:28" ht="12" x14ac:dyDescent="0.2">
      <c r="A24" s="7" t="s">
        <v>224</v>
      </c>
      <c r="B24" s="8" t="s">
        <v>257</v>
      </c>
      <c r="C24" s="4"/>
      <c r="D24" s="4"/>
      <c r="E24" s="4" t="s">
        <v>258</v>
      </c>
      <c r="F24" s="4" t="s">
        <v>259</v>
      </c>
      <c r="G24" s="4" t="s">
        <v>220</v>
      </c>
      <c r="H24" s="5">
        <v>7447</v>
      </c>
      <c r="I24" s="5"/>
      <c r="J24" s="6"/>
      <c r="K24" s="5"/>
      <c r="L24" s="6"/>
      <c r="M24" s="5"/>
      <c r="N24" s="6"/>
      <c r="O24" s="5"/>
      <c r="P24" s="6"/>
      <c r="Q24" s="4"/>
      <c r="R24" s="4"/>
      <c r="S24" s="4"/>
      <c r="T24" s="4"/>
      <c r="U24" s="4"/>
      <c r="V24" s="4"/>
      <c r="W24" s="4"/>
      <c r="X24" s="4"/>
      <c r="Y24" t="s">
        <v>221</v>
      </c>
      <c r="Z24" t="s">
        <v>221</v>
      </c>
      <c r="AA24" t="s">
        <v>215</v>
      </c>
      <c r="AB24">
        <v>1</v>
      </c>
    </row>
    <row r="25" spans="1:28" ht="12" x14ac:dyDescent="0.2">
      <c r="A25" s="7" t="s">
        <v>224</v>
      </c>
      <c r="B25" s="8" t="s">
        <v>260</v>
      </c>
      <c r="C25" s="4"/>
      <c r="D25" s="4"/>
      <c r="E25" s="4" t="s">
        <v>261</v>
      </c>
      <c r="F25" s="4" t="s">
        <v>262</v>
      </c>
      <c r="G25" s="4" t="s">
        <v>220</v>
      </c>
      <c r="H25" s="5">
        <v>7447</v>
      </c>
      <c r="I25" s="5"/>
      <c r="J25" s="6"/>
      <c r="K25" s="5"/>
      <c r="L25" s="6"/>
      <c r="M25" s="5"/>
      <c r="N25" s="6"/>
      <c r="O25" s="5"/>
      <c r="P25" s="6"/>
      <c r="Q25" s="4"/>
      <c r="R25" s="4"/>
      <c r="S25" s="4"/>
      <c r="T25" s="4"/>
      <c r="U25" s="4"/>
      <c r="V25" s="4"/>
      <c r="W25" s="4"/>
      <c r="X25" s="4"/>
      <c r="Y25" t="s">
        <v>221</v>
      </c>
      <c r="Z25" t="s">
        <v>221</v>
      </c>
      <c r="AA25" t="s">
        <v>215</v>
      </c>
      <c r="AB25">
        <v>1</v>
      </c>
    </row>
    <row r="26" spans="1:28" ht="12" x14ac:dyDescent="0.2">
      <c r="A26" s="7" t="s">
        <v>224</v>
      </c>
      <c r="B26" s="8" t="s">
        <v>263</v>
      </c>
      <c r="C26" s="4"/>
      <c r="D26" s="4"/>
      <c r="E26" s="4" t="s">
        <v>264</v>
      </c>
      <c r="F26" s="4" t="s">
        <v>265</v>
      </c>
      <c r="G26" s="4" t="s">
        <v>220</v>
      </c>
      <c r="H26" s="5">
        <v>2267</v>
      </c>
      <c r="I26" s="5"/>
      <c r="J26" s="6"/>
      <c r="K26" s="5"/>
      <c r="L26" s="6"/>
      <c r="M26" s="5"/>
      <c r="N26" s="6"/>
      <c r="O26" s="5"/>
      <c r="P26" s="6"/>
      <c r="Q26" s="4"/>
      <c r="R26" s="4"/>
      <c r="S26" s="4"/>
      <c r="T26" s="4"/>
      <c r="U26" s="4"/>
      <c r="V26" s="4"/>
      <c r="W26" s="4"/>
      <c r="X26" s="4"/>
      <c r="Y26" t="s">
        <v>221</v>
      </c>
      <c r="Z26" t="s">
        <v>221</v>
      </c>
      <c r="AA26" t="s">
        <v>215</v>
      </c>
      <c r="AB26">
        <v>1</v>
      </c>
    </row>
    <row r="27" spans="1:28" ht="12" x14ac:dyDescent="0.2">
      <c r="A27" s="7"/>
      <c r="B27" s="8"/>
      <c r="C27" s="4"/>
      <c r="D27" s="4"/>
      <c r="E27" s="4"/>
      <c r="F27" s="4"/>
      <c r="G27" s="4"/>
      <c r="H27" s="4" t="s">
        <v>215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AA27" t="s">
        <v>215</v>
      </c>
      <c r="AB27">
        <v>1</v>
      </c>
    </row>
    <row r="28" spans="1:28" ht="12" x14ac:dyDescent="0.2">
      <c r="A28" s="7"/>
      <c r="B28" s="8"/>
      <c r="C28" s="4"/>
      <c r="D28" s="4" t="s">
        <v>44</v>
      </c>
      <c r="E28" s="4" t="s">
        <v>45</v>
      </c>
      <c r="F28" s="4"/>
      <c r="G28" s="4"/>
      <c r="H28" s="4" t="s">
        <v>215</v>
      </c>
      <c r="I28" s="4"/>
      <c r="J28" s="6"/>
      <c r="K28" s="4"/>
      <c r="L28" s="6"/>
      <c r="M28" s="4"/>
      <c r="N28" s="6"/>
      <c r="O28" s="4"/>
      <c r="P28" s="6"/>
      <c r="Q28" s="4"/>
      <c r="R28" s="4"/>
      <c r="S28" s="4"/>
      <c r="T28" s="4"/>
      <c r="U28" s="4"/>
      <c r="V28" s="4"/>
      <c r="W28" s="4"/>
      <c r="X28" s="4"/>
      <c r="AA28" t="s">
        <v>215</v>
      </c>
      <c r="AB28">
        <v>1</v>
      </c>
    </row>
    <row r="29" spans="1:28" ht="12" x14ac:dyDescent="0.2">
      <c r="A29" s="7" t="s">
        <v>224</v>
      </c>
      <c r="B29" s="8" t="s">
        <v>266</v>
      </c>
      <c r="C29" s="4"/>
      <c r="D29" s="4"/>
      <c r="E29" s="4" t="s">
        <v>267</v>
      </c>
      <c r="F29" s="4" t="s">
        <v>268</v>
      </c>
      <c r="G29" s="4" t="s">
        <v>269</v>
      </c>
      <c r="H29" s="5">
        <v>3799</v>
      </c>
      <c r="I29" s="5"/>
      <c r="J29" s="6"/>
      <c r="K29" s="5"/>
      <c r="L29" s="6"/>
      <c r="M29" s="5"/>
      <c r="N29" s="6"/>
      <c r="O29" s="5"/>
      <c r="P29" s="6"/>
      <c r="Q29" s="4"/>
      <c r="R29" s="4"/>
      <c r="S29" s="4"/>
      <c r="T29" s="4"/>
      <c r="U29" s="4"/>
      <c r="V29" s="4"/>
      <c r="W29" s="4"/>
      <c r="X29" s="4"/>
      <c r="Y29" t="s">
        <v>221</v>
      </c>
      <c r="Z29" t="s">
        <v>221</v>
      </c>
      <c r="AA29" t="s">
        <v>215</v>
      </c>
      <c r="AB29">
        <v>1</v>
      </c>
    </row>
    <row r="30" spans="1:28" ht="12" x14ac:dyDescent="0.2">
      <c r="A30" s="7" t="s">
        <v>224</v>
      </c>
      <c r="B30" s="8" t="s">
        <v>270</v>
      </c>
      <c r="C30" s="4"/>
      <c r="D30" s="4"/>
      <c r="E30" s="4" t="s">
        <v>271</v>
      </c>
      <c r="F30" s="4" t="s">
        <v>272</v>
      </c>
      <c r="G30" s="4" t="s">
        <v>220</v>
      </c>
      <c r="H30" s="5">
        <v>68</v>
      </c>
      <c r="I30" s="5"/>
      <c r="J30" s="6"/>
      <c r="K30" s="5"/>
      <c r="L30" s="6"/>
      <c r="M30" s="5"/>
      <c r="N30" s="6"/>
      <c r="O30" s="5"/>
      <c r="P30" s="6"/>
      <c r="Q30" s="4"/>
      <c r="R30" s="4"/>
      <c r="S30" s="4"/>
      <c r="T30" s="4"/>
      <c r="U30" s="4"/>
      <c r="V30" s="4"/>
      <c r="W30" s="4"/>
      <c r="X30" s="4"/>
      <c r="Y30" t="s">
        <v>221</v>
      </c>
      <c r="Z30" t="s">
        <v>221</v>
      </c>
      <c r="AA30" t="s">
        <v>215</v>
      </c>
      <c r="AB30">
        <v>1</v>
      </c>
    </row>
    <row r="31" spans="1:28" ht="12" x14ac:dyDescent="0.2">
      <c r="A31" s="7" t="s">
        <v>224</v>
      </c>
      <c r="B31" s="8" t="s">
        <v>273</v>
      </c>
      <c r="C31" s="4"/>
      <c r="D31" s="4"/>
      <c r="E31" s="4" t="s">
        <v>271</v>
      </c>
      <c r="F31" s="4" t="s">
        <v>274</v>
      </c>
      <c r="G31" s="4" t="s">
        <v>220</v>
      </c>
      <c r="H31" s="5">
        <v>630</v>
      </c>
      <c r="I31" s="5"/>
      <c r="J31" s="6"/>
      <c r="K31" s="5"/>
      <c r="L31" s="6"/>
      <c r="M31" s="5"/>
      <c r="N31" s="6"/>
      <c r="O31" s="5"/>
      <c r="P31" s="6"/>
      <c r="Q31" s="4"/>
      <c r="R31" s="4"/>
      <c r="S31" s="4"/>
      <c r="T31" s="4"/>
      <c r="U31" s="4"/>
      <c r="V31" s="4"/>
      <c r="W31" s="4"/>
      <c r="X31" s="4"/>
      <c r="Y31" t="s">
        <v>221</v>
      </c>
      <c r="Z31" t="s">
        <v>221</v>
      </c>
      <c r="AA31" t="s">
        <v>215</v>
      </c>
      <c r="AB31">
        <v>1</v>
      </c>
    </row>
    <row r="32" spans="1:28" ht="12" x14ac:dyDescent="0.2">
      <c r="A32" s="7" t="s">
        <v>224</v>
      </c>
      <c r="B32" s="8" t="s">
        <v>275</v>
      </c>
      <c r="C32" s="4"/>
      <c r="D32" s="4"/>
      <c r="E32" s="4" t="s">
        <v>276</v>
      </c>
      <c r="F32" s="4" t="s">
        <v>277</v>
      </c>
      <c r="G32" s="4" t="s">
        <v>220</v>
      </c>
      <c r="H32" s="5">
        <v>698</v>
      </c>
      <c r="I32" s="5"/>
      <c r="J32" s="6"/>
      <c r="K32" s="5"/>
      <c r="L32" s="6"/>
      <c r="M32" s="5"/>
      <c r="N32" s="6"/>
      <c r="O32" s="5"/>
      <c r="P32" s="6"/>
      <c r="Q32" s="4"/>
      <c r="R32" s="4"/>
      <c r="S32" s="4"/>
      <c r="T32" s="4"/>
      <c r="U32" s="4"/>
      <c r="V32" s="4"/>
      <c r="W32" s="4"/>
      <c r="X32" s="4"/>
      <c r="Y32" t="s">
        <v>221</v>
      </c>
      <c r="Z32" t="s">
        <v>221</v>
      </c>
      <c r="AA32" t="s">
        <v>215</v>
      </c>
      <c r="AB32">
        <v>1</v>
      </c>
    </row>
    <row r="33" spans="1:28" ht="12" x14ac:dyDescent="0.2">
      <c r="A33" s="7" t="s">
        <v>224</v>
      </c>
      <c r="B33" s="8" t="s">
        <v>278</v>
      </c>
      <c r="C33" s="4"/>
      <c r="D33" s="4"/>
      <c r="E33" s="4" t="s">
        <v>279</v>
      </c>
      <c r="F33" s="4" t="s">
        <v>280</v>
      </c>
      <c r="G33" s="4" t="s">
        <v>220</v>
      </c>
      <c r="H33" s="5">
        <v>698</v>
      </c>
      <c r="I33" s="5"/>
      <c r="J33" s="6"/>
      <c r="K33" s="5"/>
      <c r="L33" s="6"/>
      <c r="M33" s="5"/>
      <c r="N33" s="6"/>
      <c r="O33" s="5"/>
      <c r="P33" s="6"/>
      <c r="Q33" s="4"/>
      <c r="R33" s="4"/>
      <c r="S33" s="4"/>
      <c r="T33" s="4"/>
      <c r="U33" s="4"/>
      <c r="V33" s="4"/>
      <c r="W33" s="4"/>
      <c r="X33" s="4"/>
      <c r="Y33" t="s">
        <v>221</v>
      </c>
      <c r="Z33" t="s">
        <v>221</v>
      </c>
      <c r="AA33" t="s">
        <v>215</v>
      </c>
      <c r="AB33">
        <v>1</v>
      </c>
    </row>
    <row r="34" spans="1:28" ht="12" x14ac:dyDescent="0.2">
      <c r="A34" s="7" t="s">
        <v>224</v>
      </c>
      <c r="B34" s="8" t="s">
        <v>281</v>
      </c>
      <c r="C34" s="4"/>
      <c r="D34" s="4"/>
      <c r="E34" s="4" t="s">
        <v>282</v>
      </c>
      <c r="F34" s="4" t="s">
        <v>283</v>
      </c>
      <c r="G34" s="4" t="s">
        <v>220</v>
      </c>
      <c r="H34" s="5">
        <v>698</v>
      </c>
      <c r="I34" s="5"/>
      <c r="J34" s="6"/>
      <c r="K34" s="5"/>
      <c r="L34" s="6"/>
      <c r="M34" s="5"/>
      <c r="N34" s="6"/>
      <c r="O34" s="5"/>
      <c r="P34" s="6"/>
      <c r="Q34" s="4"/>
      <c r="R34" s="4"/>
      <c r="S34" s="4"/>
      <c r="T34" s="4"/>
      <c r="U34" s="4"/>
      <c r="V34" s="4"/>
      <c r="W34" s="4"/>
      <c r="X34" s="4"/>
      <c r="Y34" t="s">
        <v>221</v>
      </c>
      <c r="Z34" t="s">
        <v>221</v>
      </c>
      <c r="AA34" t="s">
        <v>215</v>
      </c>
      <c r="AB34">
        <v>1</v>
      </c>
    </row>
    <row r="35" spans="1:28" ht="12" x14ac:dyDescent="0.2">
      <c r="A35" s="7"/>
      <c r="B35" s="8"/>
      <c r="C35" s="4"/>
      <c r="D35" s="4"/>
      <c r="E35" s="4"/>
      <c r="F35" s="4"/>
      <c r="G35" s="4"/>
      <c r="H35" s="4" t="s">
        <v>215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AA35" t="s">
        <v>215</v>
      </c>
      <c r="AB35">
        <v>1</v>
      </c>
    </row>
    <row r="36" spans="1:28" ht="12" x14ac:dyDescent="0.2">
      <c r="A36" s="7"/>
      <c r="B36" s="8"/>
      <c r="C36" s="4"/>
      <c r="D36" s="4" t="s">
        <v>47</v>
      </c>
      <c r="E36" s="4" t="s">
        <v>48</v>
      </c>
      <c r="F36" s="4"/>
      <c r="G36" s="4"/>
      <c r="H36" s="4" t="s">
        <v>215</v>
      </c>
      <c r="I36" s="4"/>
      <c r="J36" s="6"/>
      <c r="K36" s="4"/>
      <c r="L36" s="6"/>
      <c r="M36" s="4"/>
      <c r="N36" s="6"/>
      <c r="O36" s="4"/>
      <c r="P36" s="6"/>
      <c r="Q36" s="4"/>
      <c r="R36" s="4"/>
      <c r="S36" s="4"/>
      <c r="T36" s="4"/>
      <c r="U36" s="4"/>
      <c r="V36" s="4"/>
      <c r="W36" s="4"/>
      <c r="X36" s="4"/>
      <c r="AA36" t="s">
        <v>215</v>
      </c>
      <c r="AB36">
        <v>1</v>
      </c>
    </row>
    <row r="37" spans="1:28" ht="12" x14ac:dyDescent="0.2">
      <c r="A37" s="7"/>
      <c r="B37" s="8"/>
      <c r="C37" s="4"/>
      <c r="D37" s="4" t="s">
        <v>50</v>
      </c>
      <c r="E37" s="4" t="s">
        <v>51</v>
      </c>
      <c r="F37" s="4"/>
      <c r="G37" s="4"/>
      <c r="H37" s="4" t="s">
        <v>215</v>
      </c>
      <c r="I37" s="4"/>
      <c r="J37" s="6"/>
      <c r="K37" s="4"/>
      <c r="L37" s="6"/>
      <c r="M37" s="4"/>
      <c r="N37" s="6"/>
      <c r="O37" s="4"/>
      <c r="P37" s="6"/>
      <c r="Q37" s="4"/>
      <c r="R37" s="4"/>
      <c r="S37" s="4"/>
      <c r="T37" s="4"/>
      <c r="U37" s="4"/>
      <c r="V37" s="4"/>
      <c r="W37" s="4"/>
      <c r="X37" s="4"/>
      <c r="AA37" t="s">
        <v>215</v>
      </c>
      <c r="AB37">
        <v>1</v>
      </c>
    </row>
    <row r="38" spans="1:28" ht="12" x14ac:dyDescent="0.2">
      <c r="A38" s="7"/>
      <c r="B38" s="8"/>
      <c r="C38" s="4"/>
      <c r="D38" s="4" t="s">
        <v>53</v>
      </c>
      <c r="E38" s="4" t="s">
        <v>54</v>
      </c>
      <c r="F38" s="4"/>
      <c r="G38" s="4"/>
      <c r="H38" s="4" t="s">
        <v>215</v>
      </c>
      <c r="I38" s="4"/>
      <c r="J38" s="6"/>
      <c r="K38" s="4"/>
      <c r="L38" s="6"/>
      <c r="M38" s="4"/>
      <c r="N38" s="6"/>
      <c r="O38" s="4"/>
      <c r="P38" s="6"/>
      <c r="Q38" s="4"/>
      <c r="R38" s="4"/>
      <c r="S38" s="4"/>
      <c r="T38" s="4"/>
      <c r="U38" s="4"/>
      <c r="V38" s="4"/>
      <c r="W38" s="4"/>
      <c r="X38" s="4"/>
      <c r="AA38" t="s">
        <v>215</v>
      </c>
      <c r="AB38">
        <v>1</v>
      </c>
    </row>
    <row r="39" spans="1:28" ht="12" x14ac:dyDescent="0.2">
      <c r="A39" s="7" t="s">
        <v>216</v>
      </c>
      <c r="B39" s="8" t="s">
        <v>284</v>
      </c>
      <c r="C39" s="4"/>
      <c r="D39" s="4"/>
      <c r="E39" s="4" t="s">
        <v>285</v>
      </c>
      <c r="F39" s="4" t="s">
        <v>286</v>
      </c>
      <c r="G39" s="4" t="s">
        <v>287</v>
      </c>
      <c r="H39" s="5">
        <v>12</v>
      </c>
      <c r="I39" s="5"/>
      <c r="J39" s="6"/>
      <c r="K39" s="5"/>
      <c r="L39" s="6"/>
      <c r="M39" s="5"/>
      <c r="N39" s="6"/>
      <c r="O39" s="5"/>
      <c r="P39" s="6"/>
      <c r="Q39" s="4"/>
      <c r="R39" s="4"/>
      <c r="S39" s="4"/>
      <c r="T39" s="4"/>
      <c r="U39" s="4"/>
      <c r="V39" s="4"/>
      <c r="W39" s="4"/>
      <c r="X39" s="4"/>
      <c r="Y39" t="s">
        <v>221</v>
      </c>
      <c r="Z39" t="s">
        <v>221</v>
      </c>
      <c r="AA39" t="s">
        <v>215</v>
      </c>
      <c r="AB39">
        <v>1</v>
      </c>
    </row>
    <row r="40" spans="1:28" ht="12" x14ac:dyDescent="0.2">
      <c r="A40" s="7" t="s">
        <v>216</v>
      </c>
      <c r="B40" s="8" t="s">
        <v>288</v>
      </c>
      <c r="C40" s="4"/>
      <c r="D40" s="4"/>
      <c r="E40" s="4" t="s">
        <v>285</v>
      </c>
      <c r="F40" s="4" t="s">
        <v>289</v>
      </c>
      <c r="G40" s="4" t="s">
        <v>287</v>
      </c>
      <c r="H40" s="5">
        <v>114</v>
      </c>
      <c r="I40" s="5"/>
      <c r="J40" s="6"/>
      <c r="K40" s="5"/>
      <c r="L40" s="6"/>
      <c r="M40" s="5"/>
      <c r="N40" s="6"/>
      <c r="O40" s="5"/>
      <c r="P40" s="6"/>
      <c r="Q40" s="4"/>
      <c r="R40" s="4"/>
      <c r="S40" s="4"/>
      <c r="T40" s="4"/>
      <c r="U40" s="4"/>
      <c r="V40" s="4"/>
      <c r="W40" s="4"/>
      <c r="X40" s="4"/>
      <c r="Y40" t="s">
        <v>221</v>
      </c>
      <c r="Z40" t="s">
        <v>221</v>
      </c>
      <c r="AA40" t="s">
        <v>215</v>
      </c>
      <c r="AB40">
        <v>1</v>
      </c>
    </row>
    <row r="41" spans="1:28" ht="12" x14ac:dyDescent="0.2">
      <c r="A41" s="7" t="s">
        <v>216</v>
      </c>
      <c r="B41" s="8" t="s">
        <v>290</v>
      </c>
      <c r="C41" s="4"/>
      <c r="D41" s="4"/>
      <c r="E41" s="4" t="s">
        <v>285</v>
      </c>
      <c r="F41" s="4" t="s">
        <v>291</v>
      </c>
      <c r="G41" s="4" t="s">
        <v>287</v>
      </c>
      <c r="H41" s="5">
        <v>1</v>
      </c>
      <c r="I41" s="5"/>
      <c r="J41" s="6"/>
      <c r="K41" s="5"/>
      <c r="L41" s="6"/>
      <c r="M41" s="5"/>
      <c r="N41" s="6"/>
      <c r="O41" s="5"/>
      <c r="P41" s="6"/>
      <c r="Q41" s="4"/>
      <c r="R41" s="4"/>
      <c r="S41" s="4"/>
      <c r="T41" s="4"/>
      <c r="U41" s="4"/>
      <c r="V41" s="4"/>
      <c r="W41" s="4"/>
      <c r="X41" s="4"/>
      <c r="Y41" t="s">
        <v>221</v>
      </c>
      <c r="Z41" t="s">
        <v>221</v>
      </c>
      <c r="AA41" t="s">
        <v>215</v>
      </c>
      <c r="AB41">
        <v>1</v>
      </c>
    </row>
    <row r="42" spans="1:28" ht="12" x14ac:dyDescent="0.2">
      <c r="A42" s="7"/>
      <c r="B42" s="8"/>
      <c r="C42" s="4"/>
      <c r="D42" s="4"/>
      <c r="E42" s="4"/>
      <c r="F42" s="4"/>
      <c r="G42" s="4"/>
      <c r="H42" s="4" t="s">
        <v>215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AA42" t="s">
        <v>215</v>
      </c>
      <c r="AB42">
        <v>1</v>
      </c>
    </row>
    <row r="43" spans="1:28" ht="12" x14ac:dyDescent="0.2">
      <c r="A43" s="7"/>
      <c r="B43" s="8"/>
      <c r="C43" s="4"/>
      <c r="D43" s="4" t="s">
        <v>56</v>
      </c>
      <c r="E43" s="4" t="s">
        <v>57</v>
      </c>
      <c r="F43" s="4"/>
      <c r="G43" s="4"/>
      <c r="H43" s="4" t="s">
        <v>215</v>
      </c>
      <c r="I43" s="4"/>
      <c r="J43" s="6"/>
      <c r="K43" s="4"/>
      <c r="L43" s="6"/>
      <c r="M43" s="4"/>
      <c r="N43" s="6"/>
      <c r="O43" s="4"/>
      <c r="P43" s="6"/>
      <c r="Q43" s="4"/>
      <c r="R43" s="4"/>
      <c r="S43" s="4"/>
      <c r="T43" s="4"/>
      <c r="U43" s="4"/>
      <c r="V43" s="4"/>
      <c r="W43" s="4"/>
      <c r="X43" s="4"/>
      <c r="AA43" t="s">
        <v>215</v>
      </c>
      <c r="AB43">
        <v>1</v>
      </c>
    </row>
    <row r="44" spans="1:28" ht="12" x14ac:dyDescent="0.2">
      <c r="A44" s="7" t="s">
        <v>216</v>
      </c>
      <c r="B44" s="8" t="s">
        <v>292</v>
      </c>
      <c r="C44" s="4"/>
      <c r="D44" s="4"/>
      <c r="E44" s="4" t="s">
        <v>293</v>
      </c>
      <c r="F44" s="4" t="s">
        <v>286</v>
      </c>
      <c r="G44" s="4" t="s">
        <v>294</v>
      </c>
      <c r="H44" s="5">
        <v>25</v>
      </c>
      <c r="I44" s="5"/>
      <c r="J44" s="6"/>
      <c r="K44" s="5"/>
      <c r="L44" s="6"/>
      <c r="M44" s="5"/>
      <c r="N44" s="6"/>
      <c r="O44" s="5"/>
      <c r="P44" s="6"/>
      <c r="Q44" s="4"/>
      <c r="R44" s="4"/>
      <c r="S44" s="4"/>
      <c r="T44" s="4"/>
      <c r="U44" s="4"/>
      <c r="V44" s="4"/>
      <c r="W44" s="4"/>
      <c r="X44" s="4"/>
      <c r="Y44" t="s">
        <v>221</v>
      </c>
      <c r="Z44" t="s">
        <v>221</v>
      </c>
      <c r="AA44" t="s">
        <v>215</v>
      </c>
      <c r="AB44">
        <v>1</v>
      </c>
    </row>
    <row r="45" spans="1:28" ht="12" x14ac:dyDescent="0.2">
      <c r="A45" s="7" t="s">
        <v>216</v>
      </c>
      <c r="B45" s="8" t="s">
        <v>295</v>
      </c>
      <c r="C45" s="4"/>
      <c r="D45" s="4"/>
      <c r="E45" s="4" t="s">
        <v>293</v>
      </c>
      <c r="F45" s="4" t="s">
        <v>289</v>
      </c>
      <c r="G45" s="4" t="s">
        <v>294</v>
      </c>
      <c r="H45" s="5">
        <v>66</v>
      </c>
      <c r="I45" s="5"/>
      <c r="J45" s="6"/>
      <c r="K45" s="5"/>
      <c r="L45" s="6"/>
      <c r="M45" s="5"/>
      <c r="N45" s="6"/>
      <c r="O45" s="5"/>
      <c r="P45" s="6"/>
      <c r="Q45" s="4"/>
      <c r="R45" s="4"/>
      <c r="S45" s="4"/>
      <c r="T45" s="4"/>
      <c r="U45" s="4"/>
      <c r="V45" s="4"/>
      <c r="W45" s="4"/>
      <c r="X45" s="4"/>
      <c r="Y45" t="s">
        <v>221</v>
      </c>
      <c r="Z45" t="s">
        <v>221</v>
      </c>
      <c r="AA45" t="s">
        <v>215</v>
      </c>
      <c r="AB45">
        <v>1</v>
      </c>
    </row>
    <row r="46" spans="1:28" ht="12" x14ac:dyDescent="0.2">
      <c r="A46" s="7" t="s">
        <v>216</v>
      </c>
      <c r="B46" s="8" t="s">
        <v>296</v>
      </c>
      <c r="C46" s="4"/>
      <c r="D46" s="4"/>
      <c r="E46" s="4" t="s">
        <v>293</v>
      </c>
      <c r="F46" s="4" t="s">
        <v>297</v>
      </c>
      <c r="G46" s="4" t="s">
        <v>294</v>
      </c>
      <c r="H46" s="5">
        <v>4</v>
      </c>
      <c r="I46" s="5"/>
      <c r="J46" s="6"/>
      <c r="K46" s="5"/>
      <c r="L46" s="6"/>
      <c r="M46" s="5"/>
      <c r="N46" s="6"/>
      <c r="O46" s="5"/>
      <c r="P46" s="6"/>
      <c r="Q46" s="4"/>
      <c r="R46" s="4"/>
      <c r="S46" s="4"/>
      <c r="T46" s="4"/>
      <c r="U46" s="4"/>
      <c r="V46" s="4"/>
      <c r="W46" s="4"/>
      <c r="X46" s="4"/>
      <c r="Y46" t="s">
        <v>221</v>
      </c>
      <c r="Z46" t="s">
        <v>221</v>
      </c>
      <c r="AA46" t="s">
        <v>215</v>
      </c>
      <c r="AB46">
        <v>1</v>
      </c>
    </row>
    <row r="47" spans="1:28" ht="12" x14ac:dyDescent="0.2">
      <c r="A47" s="7" t="s">
        <v>216</v>
      </c>
      <c r="B47" s="8" t="s">
        <v>298</v>
      </c>
      <c r="C47" s="4"/>
      <c r="D47" s="4"/>
      <c r="E47" s="4" t="s">
        <v>293</v>
      </c>
      <c r="F47" s="4" t="s">
        <v>299</v>
      </c>
      <c r="G47" s="4" t="s">
        <v>294</v>
      </c>
      <c r="H47" s="5">
        <v>13</v>
      </c>
      <c r="I47" s="5"/>
      <c r="J47" s="6"/>
      <c r="K47" s="5"/>
      <c r="L47" s="6"/>
      <c r="M47" s="5"/>
      <c r="N47" s="6"/>
      <c r="O47" s="5"/>
      <c r="P47" s="6"/>
      <c r="Q47" s="4"/>
      <c r="R47" s="4"/>
      <c r="S47" s="4"/>
      <c r="T47" s="4"/>
      <c r="U47" s="4"/>
      <c r="V47" s="4"/>
      <c r="W47" s="4"/>
      <c r="X47" s="4"/>
      <c r="Y47" t="s">
        <v>221</v>
      </c>
      <c r="Z47" t="s">
        <v>221</v>
      </c>
      <c r="AA47" t="s">
        <v>215</v>
      </c>
      <c r="AB47">
        <v>1</v>
      </c>
    </row>
    <row r="48" spans="1:28" ht="12" x14ac:dyDescent="0.2">
      <c r="A48" s="7" t="s">
        <v>216</v>
      </c>
      <c r="B48" s="8" t="s">
        <v>300</v>
      </c>
      <c r="C48" s="4"/>
      <c r="D48" s="4"/>
      <c r="E48" s="4" t="s">
        <v>293</v>
      </c>
      <c r="F48" s="4" t="s">
        <v>301</v>
      </c>
      <c r="G48" s="4" t="s">
        <v>294</v>
      </c>
      <c r="H48" s="5">
        <v>2</v>
      </c>
      <c r="I48" s="5"/>
      <c r="J48" s="6"/>
      <c r="K48" s="5"/>
      <c r="L48" s="6"/>
      <c r="M48" s="5"/>
      <c r="N48" s="6"/>
      <c r="O48" s="5"/>
      <c r="P48" s="6"/>
      <c r="Q48" s="4"/>
      <c r="R48" s="4"/>
      <c r="S48" s="4"/>
      <c r="T48" s="4"/>
      <c r="U48" s="4"/>
      <c r="V48" s="4"/>
      <c r="W48" s="4"/>
      <c r="X48" s="4"/>
      <c r="Y48" t="s">
        <v>221</v>
      </c>
      <c r="Z48" t="s">
        <v>221</v>
      </c>
      <c r="AA48" t="s">
        <v>215</v>
      </c>
      <c r="AB48">
        <v>1</v>
      </c>
    </row>
    <row r="49" spans="1:28" ht="12" x14ac:dyDescent="0.2">
      <c r="A49" s="7" t="s">
        <v>216</v>
      </c>
      <c r="B49" s="8" t="s">
        <v>302</v>
      </c>
      <c r="C49" s="4"/>
      <c r="D49" s="4"/>
      <c r="E49" s="4" t="s">
        <v>293</v>
      </c>
      <c r="F49" s="4" t="s">
        <v>303</v>
      </c>
      <c r="G49" s="4" t="s">
        <v>294</v>
      </c>
      <c r="H49" s="5">
        <v>2</v>
      </c>
      <c r="I49" s="5"/>
      <c r="J49" s="6"/>
      <c r="K49" s="5"/>
      <c r="L49" s="6"/>
      <c r="M49" s="5"/>
      <c r="N49" s="6"/>
      <c r="O49" s="5"/>
      <c r="P49" s="6"/>
      <c r="Q49" s="4"/>
      <c r="R49" s="4"/>
      <c r="S49" s="4"/>
      <c r="T49" s="4"/>
      <c r="U49" s="4"/>
      <c r="V49" s="4"/>
      <c r="W49" s="4"/>
      <c r="X49" s="4"/>
      <c r="Y49" t="s">
        <v>221</v>
      </c>
      <c r="Z49" t="s">
        <v>221</v>
      </c>
      <c r="AA49" t="s">
        <v>215</v>
      </c>
      <c r="AB49">
        <v>1</v>
      </c>
    </row>
    <row r="50" spans="1:28" ht="12" x14ac:dyDescent="0.2">
      <c r="A50" s="7" t="s">
        <v>216</v>
      </c>
      <c r="B50" s="8" t="s">
        <v>304</v>
      </c>
      <c r="C50" s="4"/>
      <c r="D50" s="4"/>
      <c r="E50" s="4" t="s">
        <v>293</v>
      </c>
      <c r="F50" s="4" t="s">
        <v>291</v>
      </c>
      <c r="G50" s="4" t="s">
        <v>294</v>
      </c>
      <c r="H50" s="5">
        <v>4</v>
      </c>
      <c r="I50" s="5"/>
      <c r="J50" s="6"/>
      <c r="K50" s="5"/>
      <c r="L50" s="6"/>
      <c r="M50" s="5"/>
      <c r="N50" s="6"/>
      <c r="O50" s="5"/>
      <c r="P50" s="6"/>
      <c r="Q50" s="4"/>
      <c r="R50" s="4"/>
      <c r="S50" s="4"/>
      <c r="T50" s="4"/>
      <c r="U50" s="4"/>
      <c r="V50" s="4"/>
      <c r="W50" s="4"/>
      <c r="X50" s="4"/>
      <c r="Y50" t="s">
        <v>221</v>
      </c>
      <c r="Z50" t="s">
        <v>221</v>
      </c>
      <c r="AA50" t="s">
        <v>215</v>
      </c>
      <c r="AB50">
        <v>1</v>
      </c>
    </row>
    <row r="51" spans="1:28" ht="12" x14ac:dyDescent="0.2">
      <c r="A51" s="7" t="s">
        <v>216</v>
      </c>
      <c r="B51" s="8" t="s">
        <v>305</v>
      </c>
      <c r="C51" s="4"/>
      <c r="D51" s="4"/>
      <c r="E51" s="4" t="s">
        <v>306</v>
      </c>
      <c r="F51" s="4" t="s">
        <v>286</v>
      </c>
      <c r="G51" s="4" t="s">
        <v>294</v>
      </c>
      <c r="H51" s="5">
        <v>18</v>
      </c>
      <c r="I51" s="5"/>
      <c r="J51" s="6"/>
      <c r="K51" s="5"/>
      <c r="L51" s="6"/>
      <c r="M51" s="5"/>
      <c r="N51" s="6"/>
      <c r="O51" s="5"/>
      <c r="P51" s="6"/>
      <c r="Q51" s="4"/>
      <c r="R51" s="4"/>
      <c r="S51" s="4"/>
      <c r="T51" s="4"/>
      <c r="U51" s="4"/>
      <c r="V51" s="4"/>
      <c r="W51" s="4"/>
      <c r="X51" s="4"/>
      <c r="Y51" t="s">
        <v>221</v>
      </c>
      <c r="Z51" t="s">
        <v>221</v>
      </c>
      <c r="AA51" t="s">
        <v>215</v>
      </c>
      <c r="AB51">
        <v>1</v>
      </c>
    </row>
    <row r="52" spans="1:28" ht="12" x14ac:dyDescent="0.2">
      <c r="A52" s="7" t="s">
        <v>216</v>
      </c>
      <c r="B52" s="8" t="s">
        <v>307</v>
      </c>
      <c r="C52" s="4"/>
      <c r="D52" s="4"/>
      <c r="E52" s="4" t="s">
        <v>306</v>
      </c>
      <c r="F52" s="4" t="s">
        <v>289</v>
      </c>
      <c r="G52" s="4" t="s">
        <v>294</v>
      </c>
      <c r="H52" s="5">
        <v>59</v>
      </c>
      <c r="I52" s="5"/>
      <c r="J52" s="6"/>
      <c r="K52" s="5"/>
      <c r="L52" s="6"/>
      <c r="M52" s="5"/>
      <c r="N52" s="6"/>
      <c r="O52" s="5"/>
      <c r="P52" s="6"/>
      <c r="Q52" s="4"/>
      <c r="R52" s="4"/>
      <c r="S52" s="4"/>
      <c r="T52" s="4"/>
      <c r="U52" s="4"/>
      <c r="V52" s="4"/>
      <c r="W52" s="4"/>
      <c r="X52" s="4"/>
      <c r="Y52" t="s">
        <v>221</v>
      </c>
      <c r="Z52" t="s">
        <v>221</v>
      </c>
      <c r="AA52" t="s">
        <v>215</v>
      </c>
      <c r="AB52">
        <v>1</v>
      </c>
    </row>
    <row r="53" spans="1:28" ht="12" x14ac:dyDescent="0.2">
      <c r="A53" s="7" t="s">
        <v>216</v>
      </c>
      <c r="B53" s="8" t="s">
        <v>308</v>
      </c>
      <c r="C53" s="4"/>
      <c r="D53" s="4"/>
      <c r="E53" s="4" t="s">
        <v>306</v>
      </c>
      <c r="F53" s="4" t="s">
        <v>297</v>
      </c>
      <c r="G53" s="4" t="s">
        <v>294</v>
      </c>
      <c r="H53" s="5">
        <v>5</v>
      </c>
      <c r="I53" s="5"/>
      <c r="J53" s="6"/>
      <c r="K53" s="5"/>
      <c r="L53" s="6"/>
      <c r="M53" s="5"/>
      <c r="N53" s="6"/>
      <c r="O53" s="5"/>
      <c r="P53" s="6"/>
      <c r="Q53" s="4"/>
      <c r="R53" s="4"/>
      <c r="S53" s="4"/>
      <c r="T53" s="4"/>
      <c r="U53" s="4"/>
      <c r="V53" s="4"/>
      <c r="W53" s="4"/>
      <c r="X53" s="4"/>
      <c r="Y53" t="s">
        <v>221</v>
      </c>
      <c r="Z53" t="s">
        <v>221</v>
      </c>
      <c r="AA53" t="s">
        <v>215</v>
      </c>
      <c r="AB53">
        <v>1</v>
      </c>
    </row>
    <row r="54" spans="1:28" ht="12" x14ac:dyDescent="0.2">
      <c r="A54" s="7" t="s">
        <v>216</v>
      </c>
      <c r="B54" s="8" t="s">
        <v>309</v>
      </c>
      <c r="C54" s="4"/>
      <c r="D54" s="4"/>
      <c r="E54" s="4" t="s">
        <v>306</v>
      </c>
      <c r="F54" s="4" t="s">
        <v>301</v>
      </c>
      <c r="G54" s="4" t="s">
        <v>294</v>
      </c>
      <c r="H54" s="5">
        <v>2</v>
      </c>
      <c r="I54" s="5"/>
      <c r="J54" s="6"/>
      <c r="K54" s="5"/>
      <c r="L54" s="6"/>
      <c r="M54" s="5"/>
      <c r="N54" s="6"/>
      <c r="O54" s="5"/>
      <c r="P54" s="6"/>
      <c r="Q54" s="4"/>
      <c r="R54" s="4"/>
      <c r="S54" s="4"/>
      <c r="T54" s="4"/>
      <c r="U54" s="4"/>
      <c r="V54" s="4"/>
      <c r="W54" s="4"/>
      <c r="X54" s="4"/>
      <c r="Y54" t="s">
        <v>221</v>
      </c>
      <c r="Z54" t="s">
        <v>221</v>
      </c>
      <c r="AA54" t="s">
        <v>215</v>
      </c>
      <c r="AB54">
        <v>1</v>
      </c>
    </row>
    <row r="55" spans="1:28" ht="12" x14ac:dyDescent="0.2">
      <c r="A55" s="7" t="s">
        <v>216</v>
      </c>
      <c r="B55" s="8" t="s">
        <v>310</v>
      </c>
      <c r="C55" s="4"/>
      <c r="D55" s="4"/>
      <c r="E55" s="4" t="s">
        <v>306</v>
      </c>
      <c r="F55" s="4" t="s">
        <v>303</v>
      </c>
      <c r="G55" s="4" t="s">
        <v>294</v>
      </c>
      <c r="H55" s="5">
        <v>4</v>
      </c>
      <c r="I55" s="5"/>
      <c r="J55" s="6"/>
      <c r="K55" s="5"/>
      <c r="L55" s="6"/>
      <c r="M55" s="5"/>
      <c r="N55" s="6"/>
      <c r="O55" s="5"/>
      <c r="P55" s="6"/>
      <c r="Q55" s="4"/>
      <c r="R55" s="4"/>
      <c r="S55" s="4"/>
      <c r="T55" s="4"/>
      <c r="U55" s="4"/>
      <c r="V55" s="4"/>
      <c r="W55" s="4"/>
      <c r="X55" s="4"/>
      <c r="Y55" t="s">
        <v>221</v>
      </c>
      <c r="Z55" t="s">
        <v>221</v>
      </c>
      <c r="AA55" t="s">
        <v>215</v>
      </c>
      <c r="AB55">
        <v>1</v>
      </c>
    </row>
    <row r="56" spans="1:28" ht="12" x14ac:dyDescent="0.2">
      <c r="A56" s="7" t="s">
        <v>216</v>
      </c>
      <c r="B56" s="8" t="s">
        <v>311</v>
      </c>
      <c r="C56" s="4"/>
      <c r="D56" s="4"/>
      <c r="E56" s="4" t="s">
        <v>306</v>
      </c>
      <c r="F56" s="4" t="s">
        <v>291</v>
      </c>
      <c r="G56" s="4" t="s">
        <v>294</v>
      </c>
      <c r="H56" s="5">
        <v>3</v>
      </c>
      <c r="I56" s="5"/>
      <c r="J56" s="6"/>
      <c r="K56" s="5"/>
      <c r="L56" s="6"/>
      <c r="M56" s="5"/>
      <c r="N56" s="6"/>
      <c r="O56" s="5"/>
      <c r="P56" s="6"/>
      <c r="Q56" s="4"/>
      <c r="R56" s="4"/>
      <c r="S56" s="4"/>
      <c r="T56" s="4"/>
      <c r="U56" s="4"/>
      <c r="V56" s="4"/>
      <c r="W56" s="4"/>
      <c r="X56" s="4"/>
      <c r="Y56" t="s">
        <v>221</v>
      </c>
      <c r="Z56" t="s">
        <v>221</v>
      </c>
      <c r="AA56" t="s">
        <v>215</v>
      </c>
      <c r="AB56">
        <v>1</v>
      </c>
    </row>
    <row r="57" spans="1:28" ht="12" x14ac:dyDescent="0.2">
      <c r="A57" s="7" t="s">
        <v>216</v>
      </c>
      <c r="B57" s="8" t="s">
        <v>312</v>
      </c>
      <c r="C57" s="4"/>
      <c r="D57" s="4"/>
      <c r="E57" s="4" t="s">
        <v>313</v>
      </c>
      <c r="F57" s="4" t="s">
        <v>286</v>
      </c>
      <c r="G57" s="4" t="s">
        <v>294</v>
      </c>
      <c r="H57" s="5">
        <v>14</v>
      </c>
      <c r="I57" s="5"/>
      <c r="J57" s="6"/>
      <c r="K57" s="5"/>
      <c r="L57" s="6"/>
      <c r="M57" s="5"/>
      <c r="N57" s="6"/>
      <c r="O57" s="5"/>
      <c r="P57" s="6"/>
      <c r="Q57" s="4"/>
      <c r="R57" s="4"/>
      <c r="S57" s="4"/>
      <c r="T57" s="4"/>
      <c r="U57" s="4"/>
      <c r="V57" s="4"/>
      <c r="W57" s="4"/>
      <c r="X57" s="4"/>
      <c r="Y57" t="s">
        <v>221</v>
      </c>
      <c r="Z57" t="s">
        <v>221</v>
      </c>
      <c r="AA57" t="s">
        <v>215</v>
      </c>
      <c r="AB57">
        <v>1</v>
      </c>
    </row>
    <row r="58" spans="1:28" ht="12" x14ac:dyDescent="0.2">
      <c r="A58" s="7" t="s">
        <v>216</v>
      </c>
      <c r="B58" s="8" t="s">
        <v>314</v>
      </c>
      <c r="C58" s="4"/>
      <c r="D58" s="4"/>
      <c r="E58" s="4" t="s">
        <v>313</v>
      </c>
      <c r="F58" s="4" t="s">
        <v>289</v>
      </c>
      <c r="G58" s="4" t="s">
        <v>294</v>
      </c>
      <c r="H58" s="5">
        <v>34</v>
      </c>
      <c r="I58" s="5"/>
      <c r="J58" s="6"/>
      <c r="K58" s="5"/>
      <c r="L58" s="6"/>
      <c r="M58" s="5"/>
      <c r="N58" s="6"/>
      <c r="O58" s="5"/>
      <c r="P58" s="6"/>
      <c r="Q58" s="4"/>
      <c r="R58" s="4"/>
      <c r="S58" s="4"/>
      <c r="T58" s="4"/>
      <c r="U58" s="4"/>
      <c r="V58" s="4"/>
      <c r="W58" s="4"/>
      <c r="X58" s="4"/>
      <c r="Y58" t="s">
        <v>221</v>
      </c>
      <c r="Z58" t="s">
        <v>221</v>
      </c>
      <c r="AA58" t="s">
        <v>215</v>
      </c>
      <c r="AB58">
        <v>1</v>
      </c>
    </row>
    <row r="59" spans="1:28" ht="12" x14ac:dyDescent="0.2">
      <c r="A59" s="7" t="s">
        <v>216</v>
      </c>
      <c r="B59" s="8" t="s">
        <v>315</v>
      </c>
      <c r="C59" s="4"/>
      <c r="D59" s="4"/>
      <c r="E59" s="4" t="s">
        <v>313</v>
      </c>
      <c r="F59" s="4" t="s">
        <v>297</v>
      </c>
      <c r="G59" s="4" t="s">
        <v>294</v>
      </c>
      <c r="H59" s="5">
        <v>3</v>
      </c>
      <c r="I59" s="5"/>
      <c r="J59" s="6"/>
      <c r="K59" s="5"/>
      <c r="L59" s="6"/>
      <c r="M59" s="5"/>
      <c r="N59" s="6"/>
      <c r="O59" s="5"/>
      <c r="P59" s="6"/>
      <c r="Q59" s="4"/>
      <c r="R59" s="4"/>
      <c r="S59" s="4"/>
      <c r="T59" s="4"/>
      <c r="U59" s="4"/>
      <c r="V59" s="4"/>
      <c r="W59" s="4"/>
      <c r="X59" s="4"/>
      <c r="Y59" t="s">
        <v>221</v>
      </c>
      <c r="Z59" t="s">
        <v>221</v>
      </c>
      <c r="AA59" t="s">
        <v>215</v>
      </c>
      <c r="AB59">
        <v>1</v>
      </c>
    </row>
    <row r="60" spans="1:28" ht="12" x14ac:dyDescent="0.2">
      <c r="A60" s="7" t="s">
        <v>216</v>
      </c>
      <c r="B60" s="8" t="s">
        <v>316</v>
      </c>
      <c r="C60" s="4"/>
      <c r="D60" s="4"/>
      <c r="E60" s="4" t="s">
        <v>313</v>
      </c>
      <c r="F60" s="4" t="s">
        <v>301</v>
      </c>
      <c r="G60" s="4" t="s">
        <v>294</v>
      </c>
      <c r="H60" s="5">
        <v>2</v>
      </c>
      <c r="I60" s="5"/>
      <c r="J60" s="6"/>
      <c r="K60" s="5"/>
      <c r="L60" s="6"/>
      <c r="M60" s="5"/>
      <c r="N60" s="6"/>
      <c r="O60" s="5"/>
      <c r="P60" s="6"/>
      <c r="Q60" s="4"/>
      <c r="R60" s="4"/>
      <c r="S60" s="4"/>
      <c r="T60" s="4"/>
      <c r="U60" s="4"/>
      <c r="V60" s="4"/>
      <c r="W60" s="4"/>
      <c r="X60" s="4"/>
      <c r="Y60" t="s">
        <v>221</v>
      </c>
      <c r="Z60" t="s">
        <v>221</v>
      </c>
      <c r="AA60" t="s">
        <v>215</v>
      </c>
      <c r="AB60">
        <v>1</v>
      </c>
    </row>
    <row r="61" spans="1:28" ht="12" x14ac:dyDescent="0.2">
      <c r="A61" s="7" t="s">
        <v>216</v>
      </c>
      <c r="B61" s="8" t="s">
        <v>317</v>
      </c>
      <c r="C61" s="4"/>
      <c r="D61" s="4"/>
      <c r="E61" s="4" t="s">
        <v>313</v>
      </c>
      <c r="F61" s="4" t="s">
        <v>291</v>
      </c>
      <c r="G61" s="4" t="s">
        <v>294</v>
      </c>
      <c r="H61" s="5">
        <v>4</v>
      </c>
      <c r="I61" s="5"/>
      <c r="J61" s="6"/>
      <c r="K61" s="5"/>
      <c r="L61" s="6"/>
      <c r="M61" s="5"/>
      <c r="N61" s="6"/>
      <c r="O61" s="5"/>
      <c r="P61" s="6"/>
      <c r="Q61" s="4"/>
      <c r="R61" s="4"/>
      <c r="S61" s="4"/>
      <c r="T61" s="4"/>
      <c r="U61" s="4"/>
      <c r="V61" s="4"/>
      <c r="W61" s="4"/>
      <c r="X61" s="4"/>
      <c r="Y61" t="s">
        <v>221</v>
      </c>
      <c r="Z61" t="s">
        <v>221</v>
      </c>
      <c r="AA61" t="s">
        <v>215</v>
      </c>
      <c r="AB61">
        <v>1</v>
      </c>
    </row>
    <row r="62" spans="1:28" ht="12" x14ac:dyDescent="0.2">
      <c r="A62" s="7"/>
      <c r="B62" s="8"/>
      <c r="C62" s="4"/>
      <c r="D62" s="4"/>
      <c r="E62" s="4"/>
      <c r="F62" s="4"/>
      <c r="G62" s="4"/>
      <c r="H62" s="4" t="s">
        <v>215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AA62" t="s">
        <v>215</v>
      </c>
      <c r="AB62">
        <v>1</v>
      </c>
    </row>
    <row r="63" spans="1:28" ht="12" x14ac:dyDescent="0.2">
      <c r="A63" s="7"/>
      <c r="B63" s="8"/>
      <c r="C63" s="4"/>
      <c r="D63" s="4" t="s">
        <v>59</v>
      </c>
      <c r="E63" s="4" t="s">
        <v>60</v>
      </c>
      <c r="F63" s="4"/>
      <c r="G63" s="4"/>
      <c r="H63" s="4" t="s">
        <v>215</v>
      </c>
      <c r="I63" s="4"/>
      <c r="J63" s="6"/>
      <c r="K63" s="4"/>
      <c r="L63" s="6"/>
      <c r="M63" s="4"/>
      <c r="N63" s="6"/>
      <c r="O63" s="4"/>
      <c r="P63" s="6"/>
      <c r="Q63" s="4"/>
      <c r="R63" s="4"/>
      <c r="S63" s="4"/>
      <c r="T63" s="4"/>
      <c r="U63" s="4"/>
      <c r="V63" s="4"/>
      <c r="W63" s="4"/>
      <c r="X63" s="4"/>
      <c r="AA63" t="s">
        <v>215</v>
      </c>
      <c r="AB63">
        <v>1</v>
      </c>
    </row>
    <row r="64" spans="1:28" ht="12" x14ac:dyDescent="0.2">
      <c r="A64" s="7" t="s">
        <v>216</v>
      </c>
      <c r="B64" s="8" t="s">
        <v>318</v>
      </c>
      <c r="C64" s="4"/>
      <c r="D64" s="4"/>
      <c r="E64" s="4" t="s">
        <v>319</v>
      </c>
      <c r="F64" s="4" t="s">
        <v>320</v>
      </c>
      <c r="G64" s="4" t="s">
        <v>294</v>
      </c>
      <c r="H64" s="5">
        <v>4</v>
      </c>
      <c r="I64" s="5"/>
      <c r="J64" s="6"/>
      <c r="K64" s="5"/>
      <c r="L64" s="6"/>
      <c r="M64" s="5"/>
      <c r="N64" s="6"/>
      <c r="O64" s="5"/>
      <c r="P64" s="6"/>
      <c r="Q64" s="4"/>
      <c r="R64" s="4"/>
      <c r="S64" s="4"/>
      <c r="T64" s="4"/>
      <c r="U64" s="4"/>
      <c r="V64" s="4"/>
      <c r="W64" s="4"/>
      <c r="X64" s="4"/>
      <c r="Y64" t="s">
        <v>221</v>
      </c>
      <c r="Z64" t="s">
        <v>221</v>
      </c>
      <c r="AA64" t="s">
        <v>215</v>
      </c>
      <c r="AB64">
        <v>1</v>
      </c>
    </row>
    <row r="65" spans="1:28" ht="12" x14ac:dyDescent="0.2">
      <c r="A65" s="7" t="s">
        <v>216</v>
      </c>
      <c r="B65" s="8" t="s">
        <v>321</v>
      </c>
      <c r="C65" s="4"/>
      <c r="D65" s="4"/>
      <c r="E65" s="4" t="s">
        <v>319</v>
      </c>
      <c r="F65" s="4" t="s">
        <v>322</v>
      </c>
      <c r="G65" s="4" t="s">
        <v>294</v>
      </c>
      <c r="H65" s="5">
        <v>1</v>
      </c>
      <c r="I65" s="5"/>
      <c r="J65" s="6"/>
      <c r="K65" s="5"/>
      <c r="L65" s="6"/>
      <c r="M65" s="5"/>
      <c r="N65" s="6"/>
      <c r="O65" s="5"/>
      <c r="P65" s="6"/>
      <c r="Q65" s="4"/>
      <c r="R65" s="4"/>
      <c r="S65" s="4"/>
      <c r="T65" s="4"/>
      <c r="U65" s="4"/>
      <c r="V65" s="4"/>
      <c r="W65" s="4"/>
      <c r="X65" s="4"/>
      <c r="Y65" t="s">
        <v>221</v>
      </c>
      <c r="Z65" t="s">
        <v>221</v>
      </c>
      <c r="AA65" t="s">
        <v>215</v>
      </c>
      <c r="AB65">
        <v>1</v>
      </c>
    </row>
    <row r="66" spans="1:28" ht="12" x14ac:dyDescent="0.2">
      <c r="A66" s="7" t="s">
        <v>216</v>
      </c>
      <c r="B66" s="8" t="s">
        <v>323</v>
      </c>
      <c r="C66" s="4"/>
      <c r="D66" s="4"/>
      <c r="E66" s="4" t="s">
        <v>324</v>
      </c>
      <c r="F66" s="4" t="s">
        <v>325</v>
      </c>
      <c r="G66" s="4" t="s">
        <v>294</v>
      </c>
      <c r="H66" s="5">
        <v>13</v>
      </c>
      <c r="I66" s="5"/>
      <c r="J66" s="6"/>
      <c r="K66" s="5"/>
      <c r="L66" s="6"/>
      <c r="M66" s="5"/>
      <c r="N66" s="6"/>
      <c r="O66" s="5"/>
      <c r="P66" s="6"/>
      <c r="Q66" s="4"/>
      <c r="R66" s="4"/>
      <c r="S66" s="4"/>
      <c r="T66" s="4"/>
      <c r="U66" s="4"/>
      <c r="V66" s="4"/>
      <c r="W66" s="4"/>
      <c r="X66" s="4"/>
      <c r="Y66" t="s">
        <v>221</v>
      </c>
      <c r="Z66" t="s">
        <v>221</v>
      </c>
      <c r="AA66" t="s">
        <v>215</v>
      </c>
      <c r="AB66">
        <v>1</v>
      </c>
    </row>
    <row r="67" spans="1:28" ht="12" x14ac:dyDescent="0.2">
      <c r="A67" s="7"/>
      <c r="B67" s="8"/>
      <c r="C67" s="4"/>
      <c r="D67" s="4"/>
      <c r="E67" s="4"/>
      <c r="F67" s="4"/>
      <c r="G67" s="4"/>
      <c r="H67" s="4" t="s">
        <v>215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AA67" t="s">
        <v>215</v>
      </c>
      <c r="AB67">
        <v>1</v>
      </c>
    </row>
    <row r="68" spans="1:28" ht="12" x14ac:dyDescent="0.2">
      <c r="A68" s="7"/>
      <c r="B68" s="8"/>
      <c r="C68" s="4"/>
      <c r="D68" s="4" t="s">
        <v>62</v>
      </c>
      <c r="E68" s="4" t="s">
        <v>63</v>
      </c>
      <c r="F68" s="4"/>
      <c r="G68" s="4"/>
      <c r="H68" s="4" t="s">
        <v>215</v>
      </c>
      <c r="I68" s="4"/>
      <c r="J68" s="6"/>
      <c r="K68" s="4"/>
      <c r="L68" s="6"/>
      <c r="M68" s="4"/>
      <c r="N68" s="6"/>
      <c r="O68" s="4"/>
      <c r="P68" s="6"/>
      <c r="Q68" s="4"/>
      <c r="R68" s="4"/>
      <c r="S68" s="4"/>
      <c r="T68" s="4"/>
      <c r="U68" s="4"/>
      <c r="V68" s="4"/>
      <c r="W68" s="4"/>
      <c r="X68" s="4"/>
      <c r="AA68" t="s">
        <v>215</v>
      </c>
      <c r="AB68">
        <v>1</v>
      </c>
    </row>
    <row r="69" spans="1:28" ht="12" x14ac:dyDescent="0.2">
      <c r="A69" s="7"/>
      <c r="B69" s="8"/>
      <c r="C69" s="4"/>
      <c r="D69" s="4" t="s">
        <v>53</v>
      </c>
      <c r="E69" s="4" t="s">
        <v>65</v>
      </c>
      <c r="F69" s="4"/>
      <c r="G69" s="4"/>
      <c r="H69" s="4" t="s">
        <v>215</v>
      </c>
      <c r="I69" s="4"/>
      <c r="J69" s="6"/>
      <c r="K69" s="4"/>
      <c r="L69" s="6"/>
      <c r="M69" s="4"/>
      <c r="N69" s="6"/>
      <c r="O69" s="4"/>
      <c r="P69" s="6"/>
      <c r="Q69" s="4"/>
      <c r="R69" s="4"/>
      <c r="S69" s="4"/>
      <c r="T69" s="4"/>
      <c r="U69" s="4"/>
      <c r="V69" s="4"/>
      <c r="W69" s="4"/>
      <c r="X69" s="4"/>
      <c r="AA69" t="s">
        <v>215</v>
      </c>
      <c r="AB69">
        <v>1</v>
      </c>
    </row>
    <row r="70" spans="1:28" ht="12" x14ac:dyDescent="0.2">
      <c r="A70" s="7" t="s">
        <v>224</v>
      </c>
      <c r="B70" s="8" t="s">
        <v>326</v>
      </c>
      <c r="C70" s="4"/>
      <c r="D70" s="4"/>
      <c r="E70" s="4" t="s">
        <v>327</v>
      </c>
      <c r="F70" s="4" t="s">
        <v>328</v>
      </c>
      <c r="G70" s="4" t="s">
        <v>287</v>
      </c>
      <c r="H70" s="5">
        <v>13</v>
      </c>
      <c r="I70" s="5"/>
      <c r="J70" s="6"/>
      <c r="K70" s="5"/>
      <c r="L70" s="6"/>
      <c r="M70" s="5"/>
      <c r="N70" s="6"/>
      <c r="O70" s="5"/>
      <c r="P70" s="6"/>
      <c r="Q70" s="4"/>
      <c r="R70" s="4"/>
      <c r="S70" s="4"/>
      <c r="T70" s="4"/>
      <c r="U70" s="4"/>
      <c r="V70" s="4"/>
      <c r="W70" s="4"/>
      <c r="X70" s="4"/>
      <c r="Y70" t="s">
        <v>221</v>
      </c>
      <c r="Z70" t="s">
        <v>221</v>
      </c>
      <c r="AA70" t="s">
        <v>215</v>
      </c>
      <c r="AB70">
        <v>1</v>
      </c>
    </row>
    <row r="71" spans="1:28" ht="12" x14ac:dyDescent="0.2">
      <c r="A71" s="7" t="s">
        <v>216</v>
      </c>
      <c r="B71" s="8" t="s">
        <v>329</v>
      </c>
      <c r="C71" s="4"/>
      <c r="D71" s="4"/>
      <c r="E71" s="4" t="s">
        <v>330</v>
      </c>
      <c r="F71" s="4" t="s">
        <v>331</v>
      </c>
      <c r="G71" s="4" t="s">
        <v>294</v>
      </c>
      <c r="H71" s="5">
        <v>2</v>
      </c>
      <c r="I71" s="5"/>
      <c r="J71" s="6"/>
      <c r="K71" s="5"/>
      <c r="L71" s="6"/>
      <c r="M71" s="5"/>
      <c r="N71" s="6"/>
      <c r="O71" s="5"/>
      <c r="P71" s="6"/>
      <c r="Q71" s="4"/>
      <c r="R71" s="4"/>
      <c r="S71" s="4"/>
      <c r="T71" s="4"/>
      <c r="U71" s="4"/>
      <c r="V71" s="4"/>
      <c r="W71" s="4"/>
      <c r="X71" s="4"/>
      <c r="Y71" t="s">
        <v>221</v>
      </c>
      <c r="Z71" t="s">
        <v>221</v>
      </c>
      <c r="AA71" t="s">
        <v>215</v>
      </c>
      <c r="AB71">
        <v>1</v>
      </c>
    </row>
    <row r="72" spans="1:28" ht="12" x14ac:dyDescent="0.2">
      <c r="A72" s="7" t="s">
        <v>216</v>
      </c>
      <c r="B72" s="8" t="s">
        <v>332</v>
      </c>
      <c r="C72" s="4"/>
      <c r="D72" s="4"/>
      <c r="E72" s="4" t="s">
        <v>330</v>
      </c>
      <c r="F72" s="4" t="s">
        <v>333</v>
      </c>
      <c r="G72" s="4" t="s">
        <v>294</v>
      </c>
      <c r="H72" s="5">
        <v>13</v>
      </c>
      <c r="I72" s="5"/>
      <c r="J72" s="6"/>
      <c r="K72" s="5"/>
      <c r="L72" s="6"/>
      <c r="M72" s="5"/>
      <c r="N72" s="6"/>
      <c r="O72" s="5"/>
      <c r="P72" s="6"/>
      <c r="Q72" s="4"/>
      <c r="R72" s="4"/>
      <c r="S72" s="4"/>
      <c r="T72" s="4"/>
      <c r="U72" s="4"/>
      <c r="V72" s="4"/>
      <c r="W72" s="4"/>
      <c r="X72" s="4"/>
      <c r="Y72" t="s">
        <v>221</v>
      </c>
      <c r="Z72" t="s">
        <v>221</v>
      </c>
      <c r="AA72" t="s">
        <v>215</v>
      </c>
      <c r="AB72">
        <v>1</v>
      </c>
    </row>
    <row r="73" spans="1:28" ht="12" x14ac:dyDescent="0.2">
      <c r="A73" s="7"/>
      <c r="B73" s="8"/>
      <c r="C73" s="4"/>
      <c r="D73" s="4"/>
      <c r="E73" s="4"/>
      <c r="F73" s="4"/>
      <c r="G73" s="4"/>
      <c r="H73" s="4" t="s">
        <v>215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AA73" t="s">
        <v>215</v>
      </c>
      <c r="AB73">
        <v>1</v>
      </c>
    </row>
    <row r="74" spans="1:28" ht="12" x14ac:dyDescent="0.2">
      <c r="A74" s="7"/>
      <c r="B74" s="8"/>
      <c r="C74" s="4"/>
      <c r="D74" s="4" t="s">
        <v>56</v>
      </c>
      <c r="E74" s="4" t="s">
        <v>67</v>
      </c>
      <c r="F74" s="4"/>
      <c r="G74" s="4"/>
      <c r="H74" s="4" t="s">
        <v>215</v>
      </c>
      <c r="I74" s="4"/>
      <c r="J74" s="6"/>
      <c r="K74" s="4"/>
      <c r="L74" s="6"/>
      <c r="M74" s="4"/>
      <c r="N74" s="6"/>
      <c r="O74" s="4"/>
      <c r="P74" s="6"/>
      <c r="Q74" s="4"/>
      <c r="R74" s="4"/>
      <c r="S74" s="4"/>
      <c r="T74" s="4"/>
      <c r="U74" s="4"/>
      <c r="V74" s="4"/>
      <c r="W74" s="4"/>
      <c r="X74" s="4"/>
      <c r="AA74" t="s">
        <v>215</v>
      </c>
      <c r="AB74">
        <v>1</v>
      </c>
    </row>
    <row r="75" spans="1:28" ht="12" x14ac:dyDescent="0.2">
      <c r="A75" s="7" t="s">
        <v>216</v>
      </c>
      <c r="B75" s="8" t="s">
        <v>334</v>
      </c>
      <c r="C75" s="4"/>
      <c r="D75" s="4"/>
      <c r="E75" s="4" t="s">
        <v>335</v>
      </c>
      <c r="F75" s="4" t="s">
        <v>336</v>
      </c>
      <c r="G75" s="4" t="s">
        <v>294</v>
      </c>
      <c r="H75" s="5">
        <v>1</v>
      </c>
      <c r="I75" s="5"/>
      <c r="J75" s="6"/>
      <c r="K75" s="5"/>
      <c r="L75" s="6"/>
      <c r="M75" s="5"/>
      <c r="N75" s="6"/>
      <c r="O75" s="5"/>
      <c r="P75" s="6"/>
      <c r="Q75" s="4"/>
      <c r="R75" s="4"/>
      <c r="S75" s="4"/>
      <c r="T75" s="4"/>
      <c r="U75" s="4"/>
      <c r="V75" s="4"/>
      <c r="W75" s="4"/>
      <c r="X75" s="4"/>
      <c r="Y75" t="s">
        <v>221</v>
      </c>
      <c r="Z75" t="s">
        <v>221</v>
      </c>
      <c r="AA75" t="s">
        <v>215</v>
      </c>
      <c r="AB75">
        <v>1</v>
      </c>
    </row>
    <row r="76" spans="1:28" ht="12" x14ac:dyDescent="0.2">
      <c r="A76" s="7" t="s">
        <v>216</v>
      </c>
      <c r="B76" s="8" t="s">
        <v>337</v>
      </c>
      <c r="C76" s="4"/>
      <c r="D76" s="4"/>
      <c r="E76" s="4" t="s">
        <v>335</v>
      </c>
      <c r="F76" s="4" t="s">
        <v>338</v>
      </c>
      <c r="G76" s="4" t="s">
        <v>294</v>
      </c>
      <c r="H76" s="5">
        <v>4</v>
      </c>
      <c r="I76" s="5"/>
      <c r="J76" s="6"/>
      <c r="K76" s="5"/>
      <c r="L76" s="6"/>
      <c r="M76" s="5"/>
      <c r="N76" s="6"/>
      <c r="O76" s="5"/>
      <c r="P76" s="6"/>
      <c r="Q76" s="4"/>
      <c r="R76" s="4"/>
      <c r="S76" s="4"/>
      <c r="T76" s="4"/>
      <c r="U76" s="4"/>
      <c r="V76" s="4"/>
      <c r="W76" s="4"/>
      <c r="X76" s="4"/>
      <c r="Y76" t="s">
        <v>221</v>
      </c>
      <c r="Z76" t="s">
        <v>221</v>
      </c>
      <c r="AA76" t="s">
        <v>215</v>
      </c>
      <c r="AB76">
        <v>1</v>
      </c>
    </row>
    <row r="77" spans="1:28" ht="12" x14ac:dyDescent="0.2">
      <c r="A77" s="7"/>
      <c r="B77" s="8"/>
      <c r="C77" s="4"/>
      <c r="D77" s="4"/>
      <c r="E77" s="4"/>
      <c r="F77" s="4"/>
      <c r="G77" s="4"/>
      <c r="H77" s="4" t="s">
        <v>215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AA77" t="s">
        <v>215</v>
      </c>
      <c r="AB77">
        <v>1</v>
      </c>
    </row>
    <row r="78" spans="1:28" ht="12" x14ac:dyDescent="0.2">
      <c r="A78" s="7"/>
      <c r="B78" s="8"/>
      <c r="C78" s="4"/>
      <c r="D78" s="4" t="s">
        <v>59</v>
      </c>
      <c r="E78" s="4" t="s">
        <v>69</v>
      </c>
      <c r="F78" s="4"/>
      <c r="G78" s="4"/>
      <c r="H78" s="4" t="s">
        <v>215</v>
      </c>
      <c r="I78" s="4"/>
      <c r="J78" s="6"/>
      <c r="K78" s="4"/>
      <c r="L78" s="6"/>
      <c r="M78" s="4"/>
      <c r="N78" s="6"/>
      <c r="O78" s="4"/>
      <c r="P78" s="6"/>
      <c r="Q78" s="4"/>
      <c r="R78" s="4"/>
      <c r="S78" s="4"/>
      <c r="T78" s="4"/>
      <c r="U78" s="4"/>
      <c r="V78" s="4"/>
      <c r="W78" s="4"/>
      <c r="X78" s="4"/>
      <c r="AA78" t="s">
        <v>215</v>
      </c>
      <c r="AB78">
        <v>1</v>
      </c>
    </row>
    <row r="79" spans="1:28" ht="12" x14ac:dyDescent="0.2">
      <c r="A79" s="7" t="s">
        <v>216</v>
      </c>
      <c r="B79" s="8" t="s">
        <v>339</v>
      </c>
      <c r="C79" s="4"/>
      <c r="D79" s="4"/>
      <c r="E79" s="4" t="s">
        <v>340</v>
      </c>
      <c r="F79" s="4" t="s">
        <v>331</v>
      </c>
      <c r="G79" s="4" t="s">
        <v>294</v>
      </c>
      <c r="H79" s="5">
        <v>1</v>
      </c>
      <c r="I79" s="5"/>
      <c r="J79" s="6"/>
      <c r="K79" s="5"/>
      <c r="L79" s="6"/>
      <c r="M79" s="5"/>
      <c r="N79" s="6"/>
      <c r="O79" s="5"/>
      <c r="P79" s="6"/>
      <c r="Q79" s="4"/>
      <c r="R79" s="4"/>
      <c r="S79" s="4"/>
      <c r="T79" s="4"/>
      <c r="U79" s="4"/>
      <c r="V79" s="4"/>
      <c r="W79" s="4"/>
      <c r="X79" s="4"/>
      <c r="Y79" t="s">
        <v>221</v>
      </c>
      <c r="Z79" t="s">
        <v>221</v>
      </c>
      <c r="AA79" t="s">
        <v>215</v>
      </c>
      <c r="AB79">
        <v>1</v>
      </c>
    </row>
    <row r="80" spans="1:28" ht="12" x14ac:dyDescent="0.2">
      <c r="A80" s="7" t="s">
        <v>216</v>
      </c>
      <c r="B80" s="8" t="s">
        <v>341</v>
      </c>
      <c r="C80" s="4"/>
      <c r="D80" s="4"/>
      <c r="E80" s="4" t="s">
        <v>340</v>
      </c>
      <c r="F80" s="4" t="s">
        <v>333</v>
      </c>
      <c r="G80" s="4" t="s">
        <v>294</v>
      </c>
      <c r="H80" s="5">
        <v>5</v>
      </c>
      <c r="I80" s="5"/>
      <c r="J80" s="6"/>
      <c r="K80" s="5"/>
      <c r="L80" s="6"/>
      <c r="M80" s="5"/>
      <c r="N80" s="6"/>
      <c r="O80" s="5"/>
      <c r="P80" s="6"/>
      <c r="Q80" s="4"/>
      <c r="R80" s="4"/>
      <c r="S80" s="4"/>
      <c r="T80" s="4"/>
      <c r="U80" s="4"/>
      <c r="V80" s="4"/>
      <c r="W80" s="4"/>
      <c r="X80" s="4"/>
      <c r="Y80" t="s">
        <v>221</v>
      </c>
      <c r="Z80" t="s">
        <v>221</v>
      </c>
      <c r="AA80" t="s">
        <v>215</v>
      </c>
      <c r="AB80">
        <v>1</v>
      </c>
    </row>
    <row r="81" spans="1:28" ht="12" x14ac:dyDescent="0.2">
      <c r="A81" s="7"/>
      <c r="B81" s="8"/>
      <c r="C81" s="4"/>
      <c r="D81" s="4"/>
      <c r="E81" s="4"/>
      <c r="F81" s="4"/>
      <c r="G81" s="4"/>
      <c r="H81" s="4" t="s">
        <v>215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AA81" t="s">
        <v>215</v>
      </c>
      <c r="AB81">
        <v>1</v>
      </c>
    </row>
    <row r="82" spans="1:28" ht="12" x14ac:dyDescent="0.2">
      <c r="A82" s="7"/>
      <c r="B82" s="8"/>
      <c r="C82" s="4"/>
      <c r="D82" s="4" t="s">
        <v>71</v>
      </c>
      <c r="E82" s="4" t="s">
        <v>72</v>
      </c>
      <c r="F82" s="4"/>
      <c r="G82" s="4"/>
      <c r="H82" s="4" t="s">
        <v>215</v>
      </c>
      <c r="I82" s="4"/>
      <c r="J82" s="6"/>
      <c r="K82" s="4"/>
      <c r="L82" s="6"/>
      <c r="M82" s="4"/>
      <c r="N82" s="6"/>
      <c r="O82" s="4"/>
      <c r="P82" s="6"/>
      <c r="Q82" s="4"/>
      <c r="R82" s="4"/>
      <c r="S82" s="4"/>
      <c r="T82" s="4"/>
      <c r="U82" s="4"/>
      <c r="V82" s="4"/>
      <c r="W82" s="4"/>
      <c r="X82" s="4"/>
      <c r="AA82" t="s">
        <v>215</v>
      </c>
      <c r="AB82">
        <v>1</v>
      </c>
    </row>
    <row r="83" spans="1:28" ht="12" x14ac:dyDescent="0.2">
      <c r="A83" s="7" t="s">
        <v>216</v>
      </c>
      <c r="B83" s="8" t="s">
        <v>342</v>
      </c>
      <c r="C83" s="4"/>
      <c r="D83" s="4"/>
      <c r="E83" s="4" t="s">
        <v>72</v>
      </c>
      <c r="F83" s="4" t="s">
        <v>286</v>
      </c>
      <c r="G83" s="4" t="s">
        <v>294</v>
      </c>
      <c r="H83" s="5">
        <v>2</v>
      </c>
      <c r="I83" s="5"/>
      <c r="J83" s="6"/>
      <c r="K83" s="5"/>
      <c r="L83" s="6"/>
      <c r="M83" s="5"/>
      <c r="N83" s="6"/>
      <c r="O83" s="5"/>
      <c r="P83" s="6"/>
      <c r="Q83" s="4"/>
      <c r="R83" s="4"/>
      <c r="S83" s="4"/>
      <c r="T83" s="4"/>
      <c r="U83" s="4"/>
      <c r="V83" s="4"/>
      <c r="W83" s="4"/>
      <c r="X83" s="4"/>
      <c r="Y83" t="s">
        <v>221</v>
      </c>
      <c r="Z83" t="s">
        <v>221</v>
      </c>
      <c r="AA83" t="s">
        <v>215</v>
      </c>
      <c r="AB83">
        <v>1</v>
      </c>
    </row>
    <row r="84" spans="1:28" ht="12" x14ac:dyDescent="0.2">
      <c r="A84" s="7" t="s">
        <v>216</v>
      </c>
      <c r="B84" s="8" t="s">
        <v>343</v>
      </c>
      <c r="C84" s="4"/>
      <c r="D84" s="4"/>
      <c r="E84" s="4" t="s">
        <v>72</v>
      </c>
      <c r="F84" s="4" t="s">
        <v>297</v>
      </c>
      <c r="G84" s="4" t="s">
        <v>294</v>
      </c>
      <c r="H84" s="5">
        <v>2</v>
      </c>
      <c r="I84" s="5"/>
      <c r="J84" s="6"/>
      <c r="K84" s="5"/>
      <c r="L84" s="6"/>
      <c r="M84" s="5"/>
      <c r="N84" s="6"/>
      <c r="O84" s="5"/>
      <c r="P84" s="6"/>
      <c r="Q84" s="4"/>
      <c r="R84" s="4"/>
      <c r="S84" s="4"/>
      <c r="T84" s="4"/>
      <c r="U84" s="4"/>
      <c r="V84" s="4"/>
      <c r="W84" s="4"/>
      <c r="X84" s="4"/>
      <c r="Y84" t="s">
        <v>221</v>
      </c>
      <c r="Z84" t="s">
        <v>221</v>
      </c>
      <c r="AA84" t="s">
        <v>215</v>
      </c>
      <c r="AB84">
        <v>1</v>
      </c>
    </row>
    <row r="85" spans="1:28" ht="12" x14ac:dyDescent="0.2">
      <c r="A85" s="7"/>
      <c r="B85" s="8"/>
      <c r="C85" s="4"/>
      <c r="D85" s="4"/>
      <c r="E85" s="4"/>
      <c r="F85" s="4"/>
      <c r="G85" s="4"/>
      <c r="H85" s="4" t="s">
        <v>215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AA85" t="s">
        <v>215</v>
      </c>
      <c r="AB85">
        <v>1</v>
      </c>
    </row>
    <row r="86" spans="1:28" ht="12" x14ac:dyDescent="0.2">
      <c r="A86" s="7"/>
      <c r="B86" s="8"/>
      <c r="C86" s="4"/>
      <c r="D86" s="4" t="s">
        <v>74</v>
      </c>
      <c r="E86" s="4" t="s">
        <v>75</v>
      </c>
      <c r="F86" s="4"/>
      <c r="G86" s="4"/>
      <c r="H86" s="4" t="s">
        <v>215</v>
      </c>
      <c r="I86" s="4"/>
      <c r="J86" s="6"/>
      <c r="K86" s="4"/>
      <c r="L86" s="6"/>
      <c r="M86" s="4"/>
      <c r="N86" s="6"/>
      <c r="O86" s="4"/>
      <c r="P86" s="6"/>
      <c r="Q86" s="4"/>
      <c r="R86" s="4"/>
      <c r="S86" s="4"/>
      <c r="T86" s="4"/>
      <c r="U86" s="4"/>
      <c r="V86" s="4"/>
      <c r="W86" s="4"/>
      <c r="X86" s="4"/>
      <c r="AA86" t="s">
        <v>215</v>
      </c>
      <c r="AB86">
        <v>1</v>
      </c>
    </row>
    <row r="87" spans="1:28" ht="12" x14ac:dyDescent="0.2">
      <c r="A87" s="7"/>
      <c r="B87" s="8"/>
      <c r="C87" s="4"/>
      <c r="D87" s="4" t="s">
        <v>77</v>
      </c>
      <c r="E87" s="4" t="s">
        <v>78</v>
      </c>
      <c r="F87" s="4"/>
      <c r="G87" s="4"/>
      <c r="H87" s="4" t="s">
        <v>215</v>
      </c>
      <c r="I87" s="4"/>
      <c r="J87" s="6"/>
      <c r="K87" s="4"/>
      <c r="L87" s="6"/>
      <c r="M87" s="4"/>
      <c r="N87" s="6"/>
      <c r="O87" s="4"/>
      <c r="P87" s="6"/>
      <c r="Q87" s="4"/>
      <c r="R87" s="4"/>
      <c r="S87" s="4"/>
      <c r="T87" s="4"/>
      <c r="U87" s="4"/>
      <c r="V87" s="4"/>
      <c r="W87" s="4"/>
      <c r="X87" s="4"/>
      <c r="AA87" t="s">
        <v>215</v>
      </c>
      <c r="AB87">
        <v>1</v>
      </c>
    </row>
    <row r="88" spans="1:28" ht="12" x14ac:dyDescent="0.2">
      <c r="A88" s="7" t="s">
        <v>224</v>
      </c>
      <c r="B88" s="8" t="s">
        <v>344</v>
      </c>
      <c r="C88" s="4"/>
      <c r="D88" s="4"/>
      <c r="E88" s="4" t="s">
        <v>345</v>
      </c>
      <c r="F88" s="4" t="s">
        <v>346</v>
      </c>
      <c r="G88" s="4" t="s">
        <v>294</v>
      </c>
      <c r="H88" s="5">
        <v>5</v>
      </c>
      <c r="I88" s="5"/>
      <c r="J88" s="6"/>
      <c r="K88" s="5"/>
      <c r="L88" s="6"/>
      <c r="M88" s="5"/>
      <c r="N88" s="6"/>
      <c r="O88" s="5"/>
      <c r="P88" s="6"/>
      <c r="Q88" s="4"/>
      <c r="R88" s="4"/>
      <c r="S88" s="4"/>
      <c r="T88" s="4"/>
      <c r="U88" s="4"/>
      <c r="V88" s="4"/>
      <c r="W88" s="4"/>
      <c r="X88" s="4"/>
      <c r="Y88" t="s">
        <v>221</v>
      </c>
      <c r="Z88" t="s">
        <v>221</v>
      </c>
      <c r="AA88" t="s">
        <v>215</v>
      </c>
      <c r="AB88">
        <v>1</v>
      </c>
    </row>
    <row r="89" spans="1:28" ht="12" x14ac:dyDescent="0.2">
      <c r="A89" s="7" t="s">
        <v>224</v>
      </c>
      <c r="B89" s="8" t="s">
        <v>347</v>
      </c>
      <c r="C89" s="4"/>
      <c r="D89" s="4"/>
      <c r="E89" s="4" t="s">
        <v>348</v>
      </c>
      <c r="F89" s="4" t="s">
        <v>349</v>
      </c>
      <c r="G89" s="4" t="s">
        <v>294</v>
      </c>
      <c r="H89" s="5">
        <v>5</v>
      </c>
      <c r="I89" s="5"/>
      <c r="J89" s="6"/>
      <c r="K89" s="5"/>
      <c r="L89" s="6"/>
      <c r="M89" s="5"/>
      <c r="N89" s="6"/>
      <c r="O89" s="5"/>
      <c r="P89" s="6"/>
      <c r="Q89" s="4"/>
      <c r="R89" s="4"/>
      <c r="S89" s="4"/>
      <c r="T89" s="4"/>
      <c r="U89" s="4"/>
      <c r="V89" s="4"/>
      <c r="W89" s="4"/>
      <c r="X89" s="4"/>
      <c r="Y89" t="s">
        <v>221</v>
      </c>
      <c r="Z89" t="s">
        <v>221</v>
      </c>
      <c r="AA89" t="s">
        <v>215</v>
      </c>
      <c r="AB89">
        <v>1</v>
      </c>
    </row>
    <row r="90" spans="1:28" ht="12" x14ac:dyDescent="0.2">
      <c r="A90" s="7" t="s">
        <v>224</v>
      </c>
      <c r="B90" s="8" t="s">
        <v>350</v>
      </c>
      <c r="C90" s="4"/>
      <c r="D90" s="4"/>
      <c r="E90" s="4" t="s">
        <v>348</v>
      </c>
      <c r="F90" s="4" t="s">
        <v>351</v>
      </c>
      <c r="G90" s="4" t="s">
        <v>294</v>
      </c>
      <c r="H90" s="5">
        <v>5</v>
      </c>
      <c r="I90" s="5"/>
      <c r="J90" s="6"/>
      <c r="K90" s="5"/>
      <c r="L90" s="6"/>
      <c r="M90" s="5"/>
      <c r="N90" s="6"/>
      <c r="O90" s="5"/>
      <c r="P90" s="6"/>
      <c r="Q90" s="4"/>
      <c r="R90" s="4"/>
      <c r="S90" s="4"/>
      <c r="T90" s="4"/>
      <c r="U90" s="4"/>
      <c r="V90" s="4"/>
      <c r="W90" s="4"/>
      <c r="X90" s="4"/>
      <c r="Y90" t="s">
        <v>221</v>
      </c>
      <c r="Z90" t="s">
        <v>221</v>
      </c>
      <c r="AA90" t="s">
        <v>215</v>
      </c>
      <c r="AB90">
        <v>1</v>
      </c>
    </row>
    <row r="91" spans="1:28" ht="12" x14ac:dyDescent="0.2">
      <c r="A91" s="7" t="s">
        <v>224</v>
      </c>
      <c r="B91" s="8" t="s">
        <v>352</v>
      </c>
      <c r="C91" s="4"/>
      <c r="D91" s="4"/>
      <c r="E91" s="4" t="s">
        <v>353</v>
      </c>
      <c r="F91" s="4" t="s">
        <v>354</v>
      </c>
      <c r="G91" s="4" t="s">
        <v>220</v>
      </c>
      <c r="H91" s="5">
        <v>10.45</v>
      </c>
      <c r="I91" s="5"/>
      <c r="J91" s="6"/>
      <c r="K91" s="5"/>
      <c r="L91" s="6"/>
      <c r="M91" s="5"/>
      <c r="N91" s="6"/>
      <c r="O91" s="5"/>
      <c r="P91" s="6"/>
      <c r="Q91" s="4"/>
      <c r="R91" s="4"/>
      <c r="S91" s="4"/>
      <c r="T91" s="4"/>
      <c r="U91" s="4"/>
      <c r="V91" s="4"/>
      <c r="W91" s="4"/>
      <c r="X91" s="4"/>
      <c r="Y91" t="s">
        <v>221</v>
      </c>
      <c r="Z91" t="s">
        <v>221</v>
      </c>
      <c r="AA91" t="s">
        <v>215</v>
      </c>
      <c r="AB91">
        <v>1</v>
      </c>
    </row>
    <row r="92" spans="1:28" ht="12" x14ac:dyDescent="0.2">
      <c r="A92" s="7" t="s">
        <v>224</v>
      </c>
      <c r="B92" s="8" t="s">
        <v>355</v>
      </c>
      <c r="C92" s="4"/>
      <c r="D92" s="4"/>
      <c r="E92" s="4" t="s">
        <v>353</v>
      </c>
      <c r="F92" s="4" t="s">
        <v>356</v>
      </c>
      <c r="G92" s="4" t="s">
        <v>220</v>
      </c>
      <c r="H92" s="5">
        <v>21</v>
      </c>
      <c r="I92" s="5"/>
      <c r="J92" s="6"/>
      <c r="K92" s="5"/>
      <c r="L92" s="6"/>
      <c r="M92" s="5"/>
      <c r="N92" s="6"/>
      <c r="O92" s="5"/>
      <c r="P92" s="6"/>
      <c r="Q92" s="4"/>
      <c r="R92" s="4"/>
      <c r="S92" s="4"/>
      <c r="T92" s="4"/>
      <c r="U92" s="4"/>
      <c r="V92" s="4"/>
      <c r="W92" s="4"/>
      <c r="X92" s="4"/>
      <c r="Y92" t="s">
        <v>221</v>
      </c>
      <c r="Z92" t="s">
        <v>221</v>
      </c>
      <c r="AA92" t="s">
        <v>215</v>
      </c>
      <c r="AB92">
        <v>1</v>
      </c>
    </row>
    <row r="93" spans="1:28" ht="12" x14ac:dyDescent="0.2">
      <c r="A93" s="7" t="s">
        <v>216</v>
      </c>
      <c r="B93" s="8" t="s">
        <v>357</v>
      </c>
      <c r="C93" s="4"/>
      <c r="D93" s="4"/>
      <c r="E93" s="4" t="s">
        <v>358</v>
      </c>
      <c r="F93" s="4" t="s">
        <v>359</v>
      </c>
      <c r="G93" s="4" t="s">
        <v>360</v>
      </c>
      <c r="H93" s="5">
        <v>17.149999999999999</v>
      </c>
      <c r="I93" s="5"/>
      <c r="J93" s="6"/>
      <c r="K93" s="5"/>
      <c r="L93" s="6"/>
      <c r="M93" s="5"/>
      <c r="N93" s="6"/>
      <c r="O93" s="5"/>
      <c r="P93" s="6"/>
      <c r="Q93" s="4"/>
      <c r="R93" s="4"/>
      <c r="S93" s="4"/>
      <c r="T93" s="4"/>
      <c r="U93" s="4"/>
      <c r="V93" s="4"/>
      <c r="W93" s="4"/>
      <c r="X93" s="4"/>
      <c r="Y93" t="s">
        <v>221</v>
      </c>
      <c r="Z93" t="s">
        <v>221</v>
      </c>
      <c r="AA93" t="s">
        <v>215</v>
      </c>
      <c r="AB93">
        <v>1</v>
      </c>
    </row>
    <row r="94" spans="1:28" ht="12" x14ac:dyDescent="0.2">
      <c r="A94" s="7" t="s">
        <v>216</v>
      </c>
      <c r="B94" s="8" t="s">
        <v>361</v>
      </c>
      <c r="C94" s="4"/>
      <c r="D94" s="4"/>
      <c r="E94" s="4" t="s">
        <v>358</v>
      </c>
      <c r="F94" s="4" t="s">
        <v>362</v>
      </c>
      <c r="G94" s="4" t="s">
        <v>360</v>
      </c>
      <c r="H94" s="5">
        <v>28</v>
      </c>
      <c r="I94" s="5"/>
      <c r="J94" s="6"/>
      <c r="K94" s="5"/>
      <c r="L94" s="6"/>
      <c r="M94" s="5"/>
      <c r="N94" s="6"/>
      <c r="O94" s="5"/>
      <c r="P94" s="6"/>
      <c r="Q94" s="4"/>
      <c r="R94" s="4"/>
      <c r="S94" s="4"/>
      <c r="T94" s="4"/>
      <c r="U94" s="4"/>
      <c r="V94" s="4"/>
      <c r="W94" s="4"/>
      <c r="X94" s="4"/>
      <c r="Y94" t="s">
        <v>221</v>
      </c>
      <c r="Z94" t="s">
        <v>221</v>
      </c>
      <c r="AA94" t="s">
        <v>215</v>
      </c>
      <c r="AB94">
        <v>1</v>
      </c>
    </row>
    <row r="95" spans="1:28" ht="12" x14ac:dyDescent="0.2">
      <c r="A95" s="7" t="s">
        <v>216</v>
      </c>
      <c r="B95" s="8" t="s">
        <v>363</v>
      </c>
      <c r="C95" s="4"/>
      <c r="D95" s="4"/>
      <c r="E95" s="4" t="s">
        <v>364</v>
      </c>
      <c r="F95" s="4" t="s">
        <v>365</v>
      </c>
      <c r="G95" s="4" t="s">
        <v>360</v>
      </c>
      <c r="H95" s="5">
        <v>280.10000000000002</v>
      </c>
      <c r="I95" s="5"/>
      <c r="J95" s="6"/>
      <c r="K95" s="5"/>
      <c r="L95" s="6"/>
      <c r="M95" s="5"/>
      <c r="N95" s="6"/>
      <c r="O95" s="5"/>
      <c r="P95" s="6"/>
      <c r="Q95" s="4"/>
      <c r="R95" s="4"/>
      <c r="S95" s="4"/>
      <c r="T95" s="4"/>
      <c r="U95" s="4"/>
      <c r="V95" s="4"/>
      <c r="W95" s="4"/>
      <c r="X95" s="4"/>
      <c r="Y95" t="s">
        <v>221</v>
      </c>
      <c r="Z95" t="s">
        <v>221</v>
      </c>
      <c r="AA95" t="s">
        <v>215</v>
      </c>
      <c r="AB95">
        <v>1</v>
      </c>
    </row>
    <row r="96" spans="1:28" ht="12" x14ac:dyDescent="0.2">
      <c r="A96" s="7" t="s">
        <v>216</v>
      </c>
      <c r="B96" s="8" t="s">
        <v>366</v>
      </c>
      <c r="C96" s="4"/>
      <c r="D96" s="4"/>
      <c r="E96" s="4" t="s">
        <v>367</v>
      </c>
      <c r="F96" s="4" t="s">
        <v>368</v>
      </c>
      <c r="G96" s="4" t="s">
        <v>360</v>
      </c>
      <c r="H96" s="5">
        <v>100.65</v>
      </c>
      <c r="I96" s="5"/>
      <c r="J96" s="6"/>
      <c r="K96" s="5"/>
      <c r="L96" s="6"/>
      <c r="M96" s="5"/>
      <c r="N96" s="6"/>
      <c r="O96" s="5"/>
      <c r="P96" s="6"/>
      <c r="Q96" s="4"/>
      <c r="R96" s="4"/>
      <c r="S96" s="4"/>
      <c r="T96" s="4"/>
      <c r="U96" s="4"/>
      <c r="V96" s="4"/>
      <c r="W96" s="4"/>
      <c r="X96" s="4"/>
      <c r="Y96" t="s">
        <v>221</v>
      </c>
      <c r="Z96" t="s">
        <v>221</v>
      </c>
      <c r="AA96" t="s">
        <v>215</v>
      </c>
      <c r="AB96">
        <v>1</v>
      </c>
    </row>
    <row r="97" spans="1:28" ht="12" x14ac:dyDescent="0.2">
      <c r="A97" s="7" t="s">
        <v>216</v>
      </c>
      <c r="B97" s="8" t="s">
        <v>369</v>
      </c>
      <c r="C97" s="4"/>
      <c r="D97" s="4"/>
      <c r="E97" s="4" t="s">
        <v>367</v>
      </c>
      <c r="F97" s="4" t="s">
        <v>370</v>
      </c>
      <c r="G97" s="4" t="s">
        <v>360</v>
      </c>
      <c r="H97" s="5">
        <v>35.049999999999997</v>
      </c>
      <c r="I97" s="5"/>
      <c r="J97" s="6"/>
      <c r="K97" s="5"/>
      <c r="L97" s="6"/>
      <c r="M97" s="5"/>
      <c r="N97" s="6"/>
      <c r="O97" s="5"/>
      <c r="P97" s="6"/>
      <c r="Q97" s="4"/>
      <c r="R97" s="4"/>
      <c r="S97" s="4"/>
      <c r="T97" s="4"/>
      <c r="U97" s="4"/>
      <c r="V97" s="4"/>
      <c r="W97" s="4"/>
      <c r="X97" s="4"/>
      <c r="Y97" t="s">
        <v>221</v>
      </c>
      <c r="Z97" t="s">
        <v>221</v>
      </c>
      <c r="AA97" t="s">
        <v>215</v>
      </c>
      <c r="AB97">
        <v>1</v>
      </c>
    </row>
    <row r="98" spans="1:28" ht="12" x14ac:dyDescent="0.2">
      <c r="A98" s="7" t="s">
        <v>216</v>
      </c>
      <c r="B98" s="8" t="s">
        <v>371</v>
      </c>
      <c r="C98" s="4"/>
      <c r="D98" s="4"/>
      <c r="E98" s="4" t="s">
        <v>372</v>
      </c>
      <c r="F98" s="4" t="s">
        <v>373</v>
      </c>
      <c r="G98" s="4" t="s">
        <v>360</v>
      </c>
      <c r="H98" s="5">
        <v>241.3</v>
      </c>
      <c r="I98" s="5"/>
      <c r="J98" s="6"/>
      <c r="K98" s="5"/>
      <c r="L98" s="6"/>
      <c r="M98" s="5"/>
      <c r="N98" s="6"/>
      <c r="O98" s="5"/>
      <c r="P98" s="6"/>
      <c r="Q98" s="4"/>
      <c r="R98" s="4"/>
      <c r="S98" s="4"/>
      <c r="T98" s="4"/>
      <c r="U98" s="4"/>
      <c r="V98" s="4"/>
      <c r="W98" s="4"/>
      <c r="X98" s="4"/>
      <c r="Y98" t="s">
        <v>221</v>
      </c>
      <c r="Z98" t="s">
        <v>221</v>
      </c>
      <c r="AA98" t="s">
        <v>215</v>
      </c>
      <c r="AB98">
        <v>1</v>
      </c>
    </row>
    <row r="99" spans="1:28" ht="12" x14ac:dyDescent="0.2">
      <c r="A99" s="7" t="s">
        <v>224</v>
      </c>
      <c r="B99" s="8" t="s">
        <v>374</v>
      </c>
      <c r="C99" s="4"/>
      <c r="D99" s="4"/>
      <c r="E99" s="4" t="s">
        <v>375</v>
      </c>
      <c r="F99" s="4" t="s">
        <v>376</v>
      </c>
      <c r="G99" s="4" t="s">
        <v>377</v>
      </c>
      <c r="H99" s="5">
        <v>14</v>
      </c>
      <c r="I99" s="5"/>
      <c r="J99" s="6"/>
      <c r="K99" s="5"/>
      <c r="L99" s="6"/>
      <c r="M99" s="5"/>
      <c r="N99" s="6"/>
      <c r="O99" s="5"/>
      <c r="P99" s="6"/>
      <c r="Q99" s="4"/>
      <c r="R99" s="4"/>
      <c r="S99" s="4"/>
      <c r="T99" s="4"/>
      <c r="U99" s="4"/>
      <c r="V99" s="4"/>
      <c r="W99" s="4"/>
      <c r="X99" s="4"/>
      <c r="Y99" t="s">
        <v>221</v>
      </c>
      <c r="Z99" t="s">
        <v>221</v>
      </c>
      <c r="AA99" t="s">
        <v>215</v>
      </c>
      <c r="AB99">
        <v>1</v>
      </c>
    </row>
    <row r="100" spans="1:28" ht="12" x14ac:dyDescent="0.2">
      <c r="A100" s="7" t="s">
        <v>224</v>
      </c>
      <c r="B100" s="8" t="s">
        <v>378</v>
      </c>
      <c r="C100" s="4"/>
      <c r="D100" s="4"/>
      <c r="E100" s="4" t="s">
        <v>379</v>
      </c>
      <c r="F100" s="4" t="s">
        <v>380</v>
      </c>
      <c r="G100" s="4" t="s">
        <v>377</v>
      </c>
      <c r="H100" s="5">
        <v>7</v>
      </c>
      <c r="I100" s="5"/>
      <c r="J100" s="6"/>
      <c r="K100" s="5"/>
      <c r="L100" s="6"/>
      <c r="M100" s="5"/>
      <c r="N100" s="6"/>
      <c r="O100" s="5"/>
      <c r="P100" s="6"/>
      <c r="Q100" s="4"/>
      <c r="R100" s="4"/>
      <c r="S100" s="4"/>
      <c r="T100" s="4"/>
      <c r="U100" s="4"/>
      <c r="V100" s="4"/>
      <c r="W100" s="4"/>
      <c r="X100" s="4"/>
      <c r="Y100" t="s">
        <v>221</v>
      </c>
      <c r="Z100" t="s">
        <v>221</v>
      </c>
      <c r="AA100" t="s">
        <v>215</v>
      </c>
      <c r="AB100">
        <v>1</v>
      </c>
    </row>
    <row r="101" spans="1:28" ht="12" x14ac:dyDescent="0.2">
      <c r="A101" s="7" t="s">
        <v>216</v>
      </c>
      <c r="B101" s="8" t="s">
        <v>381</v>
      </c>
      <c r="C101" s="4"/>
      <c r="D101" s="4"/>
      <c r="E101" s="4" t="s">
        <v>382</v>
      </c>
      <c r="F101" s="4" t="s">
        <v>383</v>
      </c>
      <c r="G101" s="4" t="s">
        <v>294</v>
      </c>
      <c r="H101" s="5">
        <v>20</v>
      </c>
      <c r="I101" s="5"/>
      <c r="J101" s="6"/>
      <c r="K101" s="5"/>
      <c r="L101" s="6"/>
      <c r="M101" s="5"/>
      <c r="N101" s="6"/>
      <c r="O101" s="5"/>
      <c r="P101" s="6"/>
      <c r="Q101" s="4"/>
      <c r="R101" s="4"/>
      <c r="S101" s="4"/>
      <c r="T101" s="4"/>
      <c r="U101" s="4"/>
      <c r="V101" s="4"/>
      <c r="W101" s="4"/>
      <c r="X101" s="4"/>
      <c r="Y101" t="s">
        <v>221</v>
      </c>
      <c r="Z101" t="s">
        <v>221</v>
      </c>
      <c r="AA101" t="s">
        <v>215</v>
      </c>
      <c r="AB101">
        <v>1</v>
      </c>
    </row>
    <row r="102" spans="1:28" ht="12" x14ac:dyDescent="0.2">
      <c r="A102" s="7" t="s">
        <v>216</v>
      </c>
      <c r="B102" s="8" t="s">
        <v>384</v>
      </c>
      <c r="C102" s="4"/>
      <c r="D102" s="4"/>
      <c r="E102" s="4" t="s">
        <v>385</v>
      </c>
      <c r="F102" s="4" t="s">
        <v>386</v>
      </c>
      <c r="G102" s="4" t="s">
        <v>360</v>
      </c>
      <c r="H102" s="5">
        <v>36.67</v>
      </c>
      <c r="I102" s="5"/>
      <c r="J102" s="6"/>
      <c r="K102" s="5"/>
      <c r="L102" s="6"/>
      <c r="M102" s="5"/>
      <c r="N102" s="6"/>
      <c r="O102" s="5"/>
      <c r="P102" s="6"/>
      <c r="Q102" s="4"/>
      <c r="R102" s="4"/>
      <c r="S102" s="4"/>
      <c r="T102" s="4"/>
      <c r="U102" s="4"/>
      <c r="V102" s="4"/>
      <c r="W102" s="4"/>
      <c r="X102" s="4"/>
      <c r="Y102" t="s">
        <v>221</v>
      </c>
      <c r="Z102" t="s">
        <v>221</v>
      </c>
      <c r="AA102" t="s">
        <v>215</v>
      </c>
      <c r="AB102">
        <v>1</v>
      </c>
    </row>
    <row r="103" spans="1:28" ht="12" x14ac:dyDescent="0.2">
      <c r="A103" s="7" t="s">
        <v>224</v>
      </c>
      <c r="B103" s="8" t="s">
        <v>387</v>
      </c>
      <c r="C103" s="4"/>
      <c r="D103" s="4"/>
      <c r="E103" s="4" t="s">
        <v>388</v>
      </c>
      <c r="F103" s="4" t="s">
        <v>389</v>
      </c>
      <c r="G103" s="4" t="s">
        <v>360</v>
      </c>
      <c r="H103" s="5">
        <v>74.2</v>
      </c>
      <c r="I103" s="5"/>
      <c r="J103" s="6"/>
      <c r="K103" s="5"/>
      <c r="L103" s="6"/>
      <c r="M103" s="5"/>
      <c r="N103" s="6"/>
      <c r="O103" s="5"/>
      <c r="P103" s="6"/>
      <c r="Q103" s="4"/>
      <c r="R103" s="4"/>
      <c r="S103" s="4"/>
      <c r="T103" s="4"/>
      <c r="U103" s="4"/>
      <c r="V103" s="4"/>
      <c r="W103" s="4"/>
      <c r="X103" s="4"/>
      <c r="Y103" t="s">
        <v>221</v>
      </c>
      <c r="Z103" t="s">
        <v>221</v>
      </c>
      <c r="AA103" t="s">
        <v>215</v>
      </c>
      <c r="AB103">
        <v>1</v>
      </c>
    </row>
    <row r="104" spans="1:28" ht="12" x14ac:dyDescent="0.2">
      <c r="A104" s="7" t="s">
        <v>216</v>
      </c>
      <c r="B104" s="8" t="s">
        <v>390</v>
      </c>
      <c r="C104" s="4"/>
      <c r="D104" s="4"/>
      <c r="E104" s="4" t="s">
        <v>391</v>
      </c>
      <c r="F104" s="4" t="s">
        <v>392</v>
      </c>
      <c r="G104" s="4" t="s">
        <v>294</v>
      </c>
      <c r="H104" s="5">
        <v>5</v>
      </c>
      <c r="I104" s="5"/>
      <c r="J104" s="6"/>
      <c r="K104" s="5"/>
      <c r="L104" s="6"/>
      <c r="M104" s="5"/>
      <c r="N104" s="6"/>
      <c r="O104" s="5"/>
      <c r="P104" s="6"/>
      <c r="Q104" s="4"/>
      <c r="R104" s="4"/>
      <c r="S104" s="4"/>
      <c r="T104" s="4"/>
      <c r="U104" s="4"/>
      <c r="V104" s="4"/>
      <c r="W104" s="4"/>
      <c r="X104" s="4"/>
      <c r="Y104" t="s">
        <v>221</v>
      </c>
      <c r="Z104" t="s">
        <v>221</v>
      </c>
      <c r="AA104" t="s">
        <v>215</v>
      </c>
      <c r="AB104">
        <v>1</v>
      </c>
    </row>
    <row r="105" spans="1:28" ht="12" x14ac:dyDescent="0.2">
      <c r="A105" s="7"/>
      <c r="B105" s="8"/>
      <c r="C105" s="4"/>
      <c r="D105" s="4"/>
      <c r="E105" s="4"/>
      <c r="F105" s="4"/>
      <c r="G105" s="4"/>
      <c r="H105" s="4" t="s">
        <v>215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AA105" t="s">
        <v>215</v>
      </c>
      <c r="AB105">
        <v>1</v>
      </c>
    </row>
    <row r="106" spans="1:28" ht="12" x14ac:dyDescent="0.2">
      <c r="A106" s="7"/>
      <c r="B106" s="8"/>
      <c r="C106" s="4"/>
      <c r="D106" s="4" t="s">
        <v>80</v>
      </c>
      <c r="E106" s="4" t="s">
        <v>81</v>
      </c>
      <c r="F106" s="4"/>
      <c r="G106" s="4"/>
      <c r="H106" s="4" t="s">
        <v>215</v>
      </c>
      <c r="I106" s="4"/>
      <c r="J106" s="6"/>
      <c r="K106" s="4"/>
      <c r="L106" s="6"/>
      <c r="M106" s="4"/>
      <c r="N106" s="6"/>
      <c r="O106" s="4"/>
      <c r="P106" s="6"/>
      <c r="Q106" s="4"/>
      <c r="R106" s="4"/>
      <c r="S106" s="4"/>
      <c r="T106" s="4"/>
      <c r="U106" s="4"/>
      <c r="V106" s="4"/>
      <c r="W106" s="4"/>
      <c r="X106" s="4"/>
      <c r="AA106" t="s">
        <v>215</v>
      </c>
      <c r="AB106">
        <v>1</v>
      </c>
    </row>
    <row r="107" spans="1:28" ht="12" x14ac:dyDescent="0.2">
      <c r="A107" s="7" t="s">
        <v>224</v>
      </c>
      <c r="B107" s="8" t="s">
        <v>393</v>
      </c>
      <c r="C107" s="4"/>
      <c r="D107" s="4"/>
      <c r="E107" s="4" t="s">
        <v>345</v>
      </c>
      <c r="F107" s="4" t="s">
        <v>394</v>
      </c>
      <c r="G107" s="4" t="s">
        <v>294</v>
      </c>
      <c r="H107" s="5">
        <v>13</v>
      </c>
      <c r="I107" s="5"/>
      <c r="J107" s="6"/>
      <c r="K107" s="5"/>
      <c r="L107" s="6"/>
      <c r="M107" s="5"/>
      <c r="N107" s="6"/>
      <c r="O107" s="5"/>
      <c r="P107" s="6"/>
      <c r="Q107" s="4"/>
      <c r="R107" s="4"/>
      <c r="S107" s="4"/>
      <c r="T107" s="4"/>
      <c r="U107" s="4"/>
      <c r="V107" s="4"/>
      <c r="W107" s="4"/>
      <c r="X107" s="4"/>
      <c r="Y107" t="s">
        <v>221</v>
      </c>
      <c r="Z107" t="s">
        <v>221</v>
      </c>
      <c r="AA107" t="s">
        <v>215</v>
      </c>
      <c r="AB107">
        <v>1</v>
      </c>
    </row>
    <row r="108" spans="1:28" ht="12" x14ac:dyDescent="0.2">
      <c r="A108" s="7" t="s">
        <v>224</v>
      </c>
      <c r="B108" s="8" t="s">
        <v>395</v>
      </c>
      <c r="C108" s="4"/>
      <c r="D108" s="4"/>
      <c r="E108" s="4" t="s">
        <v>348</v>
      </c>
      <c r="F108" s="4" t="s">
        <v>396</v>
      </c>
      <c r="G108" s="4" t="s">
        <v>294</v>
      </c>
      <c r="H108" s="5">
        <v>13</v>
      </c>
      <c r="I108" s="5"/>
      <c r="J108" s="6"/>
      <c r="K108" s="5"/>
      <c r="L108" s="6"/>
      <c r="M108" s="5"/>
      <c r="N108" s="6"/>
      <c r="O108" s="5"/>
      <c r="P108" s="6"/>
      <c r="Q108" s="4"/>
      <c r="R108" s="4"/>
      <c r="S108" s="4"/>
      <c r="T108" s="4"/>
      <c r="U108" s="4"/>
      <c r="V108" s="4"/>
      <c r="W108" s="4"/>
      <c r="X108" s="4"/>
      <c r="Y108" t="s">
        <v>221</v>
      </c>
      <c r="Z108" t="s">
        <v>221</v>
      </c>
      <c r="AA108" t="s">
        <v>215</v>
      </c>
      <c r="AB108">
        <v>1</v>
      </c>
    </row>
    <row r="109" spans="1:28" ht="12" x14ac:dyDescent="0.2">
      <c r="A109" s="7" t="s">
        <v>224</v>
      </c>
      <c r="B109" s="8" t="s">
        <v>397</v>
      </c>
      <c r="C109" s="4"/>
      <c r="D109" s="4"/>
      <c r="E109" s="4" t="s">
        <v>348</v>
      </c>
      <c r="F109" s="4" t="s">
        <v>398</v>
      </c>
      <c r="G109" s="4" t="s">
        <v>294</v>
      </c>
      <c r="H109" s="5">
        <v>13</v>
      </c>
      <c r="I109" s="5"/>
      <c r="J109" s="6"/>
      <c r="K109" s="5"/>
      <c r="L109" s="6"/>
      <c r="M109" s="5"/>
      <c r="N109" s="6"/>
      <c r="O109" s="5"/>
      <c r="P109" s="6"/>
      <c r="Q109" s="4"/>
      <c r="R109" s="4"/>
      <c r="S109" s="4"/>
      <c r="T109" s="4"/>
      <c r="U109" s="4"/>
      <c r="V109" s="4"/>
      <c r="W109" s="4"/>
      <c r="X109" s="4"/>
      <c r="Y109" t="s">
        <v>221</v>
      </c>
      <c r="Z109" t="s">
        <v>221</v>
      </c>
      <c r="AA109" t="s">
        <v>215</v>
      </c>
      <c r="AB109">
        <v>1</v>
      </c>
    </row>
    <row r="110" spans="1:28" ht="12" x14ac:dyDescent="0.2">
      <c r="A110" s="7" t="s">
        <v>224</v>
      </c>
      <c r="B110" s="8" t="s">
        <v>352</v>
      </c>
      <c r="C110" s="4"/>
      <c r="D110" s="4"/>
      <c r="E110" s="4" t="s">
        <v>353</v>
      </c>
      <c r="F110" s="4" t="s">
        <v>354</v>
      </c>
      <c r="G110" s="4" t="s">
        <v>220</v>
      </c>
      <c r="H110" s="5">
        <v>19.760000000000002</v>
      </c>
      <c r="I110" s="5"/>
      <c r="J110" s="6"/>
      <c r="K110" s="5"/>
      <c r="L110" s="6"/>
      <c r="M110" s="5"/>
      <c r="N110" s="6"/>
      <c r="O110" s="5"/>
      <c r="P110" s="6"/>
      <c r="Q110" s="4"/>
      <c r="R110" s="4"/>
      <c r="S110" s="4"/>
      <c r="T110" s="4"/>
      <c r="U110" s="4"/>
      <c r="V110" s="4"/>
      <c r="W110" s="4"/>
      <c r="X110" s="4"/>
      <c r="Y110" t="s">
        <v>221</v>
      </c>
      <c r="Z110" t="s">
        <v>221</v>
      </c>
      <c r="AA110" t="s">
        <v>215</v>
      </c>
      <c r="AB110">
        <v>1</v>
      </c>
    </row>
    <row r="111" spans="1:28" ht="12" x14ac:dyDescent="0.2">
      <c r="A111" s="7" t="s">
        <v>224</v>
      </c>
      <c r="B111" s="8" t="s">
        <v>355</v>
      </c>
      <c r="C111" s="4"/>
      <c r="D111" s="4"/>
      <c r="E111" s="4" t="s">
        <v>353</v>
      </c>
      <c r="F111" s="4" t="s">
        <v>356</v>
      </c>
      <c r="G111" s="4" t="s">
        <v>220</v>
      </c>
      <c r="H111" s="5">
        <v>32.76</v>
      </c>
      <c r="I111" s="5"/>
      <c r="J111" s="6"/>
      <c r="K111" s="5"/>
      <c r="L111" s="6"/>
      <c r="M111" s="5"/>
      <c r="N111" s="6"/>
      <c r="O111" s="5"/>
      <c r="P111" s="6"/>
      <c r="Q111" s="4"/>
      <c r="R111" s="4"/>
      <c r="S111" s="4"/>
      <c r="T111" s="4"/>
      <c r="U111" s="4"/>
      <c r="V111" s="4"/>
      <c r="W111" s="4"/>
      <c r="X111" s="4"/>
      <c r="Y111" t="s">
        <v>221</v>
      </c>
      <c r="Z111" t="s">
        <v>221</v>
      </c>
      <c r="AA111" t="s">
        <v>215</v>
      </c>
      <c r="AB111">
        <v>1</v>
      </c>
    </row>
    <row r="112" spans="1:28" ht="12" x14ac:dyDescent="0.2">
      <c r="A112" s="7" t="s">
        <v>216</v>
      </c>
      <c r="B112" s="8" t="s">
        <v>357</v>
      </c>
      <c r="C112" s="4"/>
      <c r="D112" s="4"/>
      <c r="E112" s="4" t="s">
        <v>358</v>
      </c>
      <c r="F112" s="4" t="s">
        <v>359</v>
      </c>
      <c r="G112" s="4" t="s">
        <v>360</v>
      </c>
      <c r="H112" s="5">
        <v>27.3</v>
      </c>
      <c r="I112" s="5"/>
      <c r="J112" s="6"/>
      <c r="K112" s="5"/>
      <c r="L112" s="6"/>
      <c r="M112" s="5"/>
      <c r="N112" s="6"/>
      <c r="O112" s="5"/>
      <c r="P112" s="6"/>
      <c r="Q112" s="4"/>
      <c r="R112" s="4"/>
      <c r="S112" s="4"/>
      <c r="T112" s="4"/>
      <c r="U112" s="4"/>
      <c r="V112" s="4"/>
      <c r="W112" s="4"/>
      <c r="X112" s="4"/>
      <c r="Y112" t="s">
        <v>221</v>
      </c>
      <c r="Z112" t="s">
        <v>221</v>
      </c>
      <c r="AA112" t="s">
        <v>215</v>
      </c>
      <c r="AB112">
        <v>1</v>
      </c>
    </row>
    <row r="113" spans="1:28" ht="12" x14ac:dyDescent="0.2">
      <c r="A113" s="7" t="s">
        <v>216</v>
      </c>
      <c r="B113" s="8" t="s">
        <v>361</v>
      </c>
      <c r="C113" s="4"/>
      <c r="D113" s="4"/>
      <c r="E113" s="4" t="s">
        <v>358</v>
      </c>
      <c r="F113" s="4" t="s">
        <v>362</v>
      </c>
      <c r="G113" s="4" t="s">
        <v>360</v>
      </c>
      <c r="H113" s="5">
        <v>68.12</v>
      </c>
      <c r="I113" s="5"/>
      <c r="J113" s="6"/>
      <c r="K113" s="5"/>
      <c r="L113" s="6"/>
      <c r="M113" s="5"/>
      <c r="N113" s="6"/>
      <c r="O113" s="5"/>
      <c r="P113" s="6"/>
      <c r="Q113" s="4"/>
      <c r="R113" s="4"/>
      <c r="S113" s="4"/>
      <c r="T113" s="4"/>
      <c r="U113" s="4"/>
      <c r="V113" s="4"/>
      <c r="W113" s="4"/>
      <c r="X113" s="4"/>
      <c r="Y113" t="s">
        <v>221</v>
      </c>
      <c r="Z113" t="s">
        <v>221</v>
      </c>
      <c r="AA113" t="s">
        <v>215</v>
      </c>
      <c r="AB113">
        <v>1</v>
      </c>
    </row>
    <row r="114" spans="1:28" ht="12" x14ac:dyDescent="0.2">
      <c r="A114" s="7" t="s">
        <v>216</v>
      </c>
      <c r="B114" s="8" t="s">
        <v>363</v>
      </c>
      <c r="C114" s="4"/>
      <c r="D114" s="4"/>
      <c r="E114" s="4" t="s">
        <v>364</v>
      </c>
      <c r="F114" s="4" t="s">
        <v>365</v>
      </c>
      <c r="G114" s="4" t="s">
        <v>360</v>
      </c>
      <c r="H114" s="5">
        <v>544.44000000000005</v>
      </c>
      <c r="I114" s="5"/>
      <c r="J114" s="6"/>
      <c r="K114" s="5"/>
      <c r="L114" s="6"/>
      <c r="M114" s="5"/>
      <c r="N114" s="6"/>
      <c r="O114" s="5"/>
      <c r="P114" s="6"/>
      <c r="Q114" s="4"/>
      <c r="R114" s="4"/>
      <c r="S114" s="4"/>
      <c r="T114" s="4"/>
      <c r="U114" s="4"/>
      <c r="V114" s="4"/>
      <c r="W114" s="4"/>
      <c r="X114" s="4"/>
      <c r="Y114" t="s">
        <v>221</v>
      </c>
      <c r="Z114" t="s">
        <v>221</v>
      </c>
      <c r="AA114" t="s">
        <v>215</v>
      </c>
      <c r="AB114">
        <v>1</v>
      </c>
    </row>
    <row r="115" spans="1:28" ht="12" x14ac:dyDescent="0.2">
      <c r="A115" s="7" t="s">
        <v>216</v>
      </c>
      <c r="B115" s="8" t="s">
        <v>366</v>
      </c>
      <c r="C115" s="4"/>
      <c r="D115" s="4"/>
      <c r="E115" s="4" t="s">
        <v>367</v>
      </c>
      <c r="F115" s="4" t="s">
        <v>368</v>
      </c>
      <c r="G115" s="4" t="s">
        <v>360</v>
      </c>
      <c r="H115" s="5">
        <v>158.47</v>
      </c>
      <c r="I115" s="5"/>
      <c r="J115" s="6"/>
      <c r="K115" s="5"/>
      <c r="L115" s="6"/>
      <c r="M115" s="5"/>
      <c r="N115" s="6"/>
      <c r="O115" s="5"/>
      <c r="P115" s="6"/>
      <c r="Q115" s="4"/>
      <c r="R115" s="4"/>
      <c r="S115" s="4"/>
      <c r="T115" s="4"/>
      <c r="U115" s="4"/>
      <c r="V115" s="4"/>
      <c r="W115" s="4"/>
      <c r="X115" s="4"/>
      <c r="Y115" t="s">
        <v>221</v>
      </c>
      <c r="Z115" t="s">
        <v>221</v>
      </c>
      <c r="AA115" t="s">
        <v>215</v>
      </c>
      <c r="AB115">
        <v>1</v>
      </c>
    </row>
    <row r="116" spans="1:28" ht="12" x14ac:dyDescent="0.2">
      <c r="A116" s="7" t="s">
        <v>216</v>
      </c>
      <c r="B116" s="8" t="s">
        <v>369</v>
      </c>
      <c r="C116" s="4"/>
      <c r="D116" s="4"/>
      <c r="E116" s="4" t="s">
        <v>367</v>
      </c>
      <c r="F116" s="4" t="s">
        <v>370</v>
      </c>
      <c r="G116" s="4" t="s">
        <v>360</v>
      </c>
      <c r="H116" s="5">
        <v>42.64</v>
      </c>
      <c r="I116" s="5"/>
      <c r="J116" s="6"/>
      <c r="K116" s="5"/>
      <c r="L116" s="6"/>
      <c r="M116" s="5"/>
      <c r="N116" s="6"/>
      <c r="O116" s="5"/>
      <c r="P116" s="6"/>
      <c r="Q116" s="4"/>
      <c r="R116" s="4"/>
      <c r="S116" s="4"/>
      <c r="T116" s="4"/>
      <c r="U116" s="4"/>
      <c r="V116" s="4"/>
      <c r="W116" s="4"/>
      <c r="X116" s="4"/>
      <c r="Y116" t="s">
        <v>221</v>
      </c>
      <c r="Z116" t="s">
        <v>221</v>
      </c>
      <c r="AA116" t="s">
        <v>215</v>
      </c>
      <c r="AB116">
        <v>1</v>
      </c>
    </row>
    <row r="117" spans="1:28" ht="12" x14ac:dyDescent="0.2">
      <c r="A117" s="7" t="s">
        <v>216</v>
      </c>
      <c r="B117" s="8" t="s">
        <v>371</v>
      </c>
      <c r="C117" s="4"/>
      <c r="D117" s="4"/>
      <c r="E117" s="4" t="s">
        <v>372</v>
      </c>
      <c r="F117" s="4" t="s">
        <v>373</v>
      </c>
      <c r="G117" s="4" t="s">
        <v>360</v>
      </c>
      <c r="H117" s="5">
        <v>407.42</v>
      </c>
      <c r="I117" s="5"/>
      <c r="J117" s="6"/>
      <c r="K117" s="5"/>
      <c r="L117" s="6"/>
      <c r="M117" s="5"/>
      <c r="N117" s="6"/>
      <c r="O117" s="5"/>
      <c r="P117" s="6"/>
      <c r="Q117" s="4"/>
      <c r="R117" s="4"/>
      <c r="S117" s="4"/>
      <c r="T117" s="4"/>
      <c r="U117" s="4"/>
      <c r="V117" s="4"/>
      <c r="W117" s="4"/>
      <c r="X117" s="4"/>
      <c r="Y117" t="s">
        <v>221</v>
      </c>
      <c r="Z117" t="s">
        <v>221</v>
      </c>
      <c r="AA117" t="s">
        <v>215</v>
      </c>
      <c r="AB117">
        <v>1</v>
      </c>
    </row>
    <row r="118" spans="1:28" ht="12" x14ac:dyDescent="0.2">
      <c r="A118" s="7" t="s">
        <v>224</v>
      </c>
      <c r="B118" s="8" t="s">
        <v>374</v>
      </c>
      <c r="C118" s="4"/>
      <c r="D118" s="4"/>
      <c r="E118" s="4" t="s">
        <v>375</v>
      </c>
      <c r="F118" s="4" t="s">
        <v>376</v>
      </c>
      <c r="G118" s="4" t="s">
        <v>377</v>
      </c>
      <c r="H118" s="5">
        <v>33</v>
      </c>
      <c r="I118" s="5"/>
      <c r="J118" s="6"/>
      <c r="K118" s="5"/>
      <c r="L118" s="6"/>
      <c r="M118" s="5"/>
      <c r="N118" s="6"/>
      <c r="O118" s="5"/>
      <c r="P118" s="6"/>
      <c r="Q118" s="4"/>
      <c r="R118" s="4"/>
      <c r="S118" s="4"/>
      <c r="T118" s="4"/>
      <c r="U118" s="4"/>
      <c r="V118" s="4"/>
      <c r="W118" s="4"/>
      <c r="X118" s="4"/>
      <c r="Y118" t="s">
        <v>221</v>
      </c>
      <c r="Z118" t="s">
        <v>221</v>
      </c>
      <c r="AA118" t="s">
        <v>215</v>
      </c>
      <c r="AB118">
        <v>1</v>
      </c>
    </row>
    <row r="119" spans="1:28" ht="12" x14ac:dyDescent="0.2">
      <c r="A119" s="7" t="s">
        <v>216</v>
      </c>
      <c r="B119" s="8" t="s">
        <v>381</v>
      </c>
      <c r="C119" s="4"/>
      <c r="D119" s="4"/>
      <c r="E119" s="4" t="s">
        <v>382</v>
      </c>
      <c r="F119" s="4" t="s">
        <v>383</v>
      </c>
      <c r="G119" s="4" t="s">
        <v>294</v>
      </c>
      <c r="H119" s="5">
        <v>52</v>
      </c>
      <c r="I119" s="5"/>
      <c r="J119" s="6"/>
      <c r="K119" s="5"/>
      <c r="L119" s="6"/>
      <c r="M119" s="5"/>
      <c r="N119" s="6"/>
      <c r="O119" s="5"/>
      <c r="P119" s="6"/>
      <c r="Q119" s="4"/>
      <c r="R119" s="4"/>
      <c r="S119" s="4"/>
      <c r="T119" s="4"/>
      <c r="U119" s="4"/>
      <c r="V119" s="4"/>
      <c r="W119" s="4"/>
      <c r="X119" s="4"/>
      <c r="Y119" t="s">
        <v>221</v>
      </c>
      <c r="Z119" t="s">
        <v>221</v>
      </c>
      <c r="AA119" t="s">
        <v>215</v>
      </c>
      <c r="AB119">
        <v>1</v>
      </c>
    </row>
    <row r="120" spans="1:28" ht="12" x14ac:dyDescent="0.2">
      <c r="A120" s="7" t="s">
        <v>216</v>
      </c>
      <c r="B120" s="8" t="s">
        <v>384</v>
      </c>
      <c r="C120" s="4"/>
      <c r="D120" s="4"/>
      <c r="E120" s="4" t="s">
        <v>385</v>
      </c>
      <c r="F120" s="4" t="s">
        <v>386</v>
      </c>
      <c r="G120" s="4" t="s">
        <v>360</v>
      </c>
      <c r="H120" s="5">
        <v>43.63</v>
      </c>
      <c r="I120" s="5"/>
      <c r="J120" s="6"/>
      <c r="K120" s="5"/>
      <c r="L120" s="6"/>
      <c r="M120" s="5"/>
      <c r="N120" s="6"/>
      <c r="O120" s="5"/>
      <c r="P120" s="6"/>
      <c r="Q120" s="4"/>
      <c r="R120" s="4"/>
      <c r="S120" s="4"/>
      <c r="T120" s="4"/>
      <c r="U120" s="4"/>
      <c r="V120" s="4"/>
      <c r="W120" s="4"/>
      <c r="X120" s="4"/>
      <c r="Y120" t="s">
        <v>221</v>
      </c>
      <c r="Z120" t="s">
        <v>221</v>
      </c>
      <c r="AA120" t="s">
        <v>215</v>
      </c>
      <c r="AB120">
        <v>1</v>
      </c>
    </row>
    <row r="121" spans="1:28" ht="12" x14ac:dyDescent="0.2">
      <c r="A121" s="7" t="s">
        <v>224</v>
      </c>
      <c r="B121" s="8" t="s">
        <v>387</v>
      </c>
      <c r="C121" s="4"/>
      <c r="D121" s="4"/>
      <c r="E121" s="4" t="s">
        <v>388</v>
      </c>
      <c r="F121" s="4" t="s">
        <v>389</v>
      </c>
      <c r="G121" s="4" t="s">
        <v>360</v>
      </c>
      <c r="H121" s="5">
        <v>117.78</v>
      </c>
      <c r="I121" s="5"/>
      <c r="J121" s="6"/>
      <c r="K121" s="5"/>
      <c r="L121" s="6"/>
      <c r="M121" s="5"/>
      <c r="N121" s="6"/>
      <c r="O121" s="5"/>
      <c r="P121" s="6"/>
      <c r="Q121" s="4"/>
      <c r="R121" s="4"/>
      <c r="S121" s="4"/>
      <c r="T121" s="4"/>
      <c r="U121" s="4"/>
      <c r="V121" s="4"/>
      <c r="W121" s="4"/>
      <c r="X121" s="4"/>
      <c r="Y121" t="s">
        <v>221</v>
      </c>
      <c r="Z121" t="s">
        <v>221</v>
      </c>
      <c r="AA121" t="s">
        <v>215</v>
      </c>
      <c r="AB121">
        <v>1</v>
      </c>
    </row>
    <row r="122" spans="1:28" ht="12" x14ac:dyDescent="0.2">
      <c r="A122" s="7" t="s">
        <v>216</v>
      </c>
      <c r="B122" s="8" t="s">
        <v>390</v>
      </c>
      <c r="C122" s="4"/>
      <c r="D122" s="4"/>
      <c r="E122" s="4" t="s">
        <v>391</v>
      </c>
      <c r="F122" s="4" t="s">
        <v>392</v>
      </c>
      <c r="G122" s="4" t="s">
        <v>294</v>
      </c>
      <c r="H122" s="5">
        <v>13</v>
      </c>
      <c r="I122" s="5"/>
      <c r="J122" s="6"/>
      <c r="K122" s="5"/>
      <c r="L122" s="6"/>
      <c r="M122" s="5"/>
      <c r="N122" s="6"/>
      <c r="O122" s="5"/>
      <c r="P122" s="6"/>
      <c r="Q122" s="4"/>
      <c r="R122" s="4"/>
      <c r="S122" s="4"/>
      <c r="T122" s="4"/>
      <c r="U122" s="4"/>
      <c r="V122" s="4"/>
      <c r="W122" s="4"/>
      <c r="X122" s="4"/>
      <c r="Y122" t="s">
        <v>221</v>
      </c>
      <c r="Z122" t="s">
        <v>221</v>
      </c>
      <c r="AA122" t="s">
        <v>215</v>
      </c>
      <c r="AB122">
        <v>1</v>
      </c>
    </row>
    <row r="123" spans="1:28" ht="12" x14ac:dyDescent="0.2">
      <c r="A123" s="7"/>
      <c r="B123" s="8"/>
      <c r="C123" s="4"/>
      <c r="D123" s="4"/>
      <c r="E123" s="4"/>
      <c r="F123" s="4"/>
      <c r="G123" s="4"/>
      <c r="H123" s="4" t="s">
        <v>215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AA123" t="s">
        <v>215</v>
      </c>
      <c r="AB123">
        <v>1</v>
      </c>
    </row>
    <row r="124" spans="1:28" ht="12" x14ac:dyDescent="0.2">
      <c r="A124" s="7"/>
      <c r="B124" s="8"/>
      <c r="C124" s="4"/>
      <c r="D124" s="4" t="s">
        <v>83</v>
      </c>
      <c r="E124" s="4" t="s">
        <v>84</v>
      </c>
      <c r="F124" s="4"/>
      <c r="G124" s="4"/>
      <c r="H124" s="4" t="s">
        <v>215</v>
      </c>
      <c r="I124" s="4"/>
      <c r="J124" s="6"/>
      <c r="K124" s="4"/>
      <c r="L124" s="6"/>
      <c r="M124" s="4"/>
      <c r="N124" s="6"/>
      <c r="O124" s="4"/>
      <c r="P124" s="6"/>
      <c r="Q124" s="4"/>
      <c r="R124" s="4"/>
      <c r="S124" s="4"/>
      <c r="T124" s="4"/>
      <c r="U124" s="4"/>
      <c r="V124" s="4"/>
      <c r="W124" s="4"/>
      <c r="X124" s="4"/>
      <c r="AA124" t="s">
        <v>215</v>
      </c>
      <c r="AB124">
        <v>1</v>
      </c>
    </row>
    <row r="125" spans="1:28" ht="12" x14ac:dyDescent="0.2">
      <c r="A125" s="7" t="s">
        <v>216</v>
      </c>
      <c r="B125" s="8" t="s">
        <v>399</v>
      </c>
      <c r="C125" s="4"/>
      <c r="D125" s="4"/>
      <c r="E125" s="4" t="s">
        <v>400</v>
      </c>
      <c r="F125" s="4" t="s">
        <v>401</v>
      </c>
      <c r="G125" s="4" t="s">
        <v>294</v>
      </c>
      <c r="H125" s="5">
        <v>6</v>
      </c>
      <c r="I125" s="5"/>
      <c r="J125" s="6"/>
      <c r="K125" s="5"/>
      <c r="L125" s="6"/>
      <c r="M125" s="5"/>
      <c r="N125" s="6"/>
      <c r="O125" s="5"/>
      <c r="P125" s="6"/>
      <c r="Q125" s="4"/>
      <c r="R125" s="4"/>
      <c r="S125" s="4"/>
      <c r="T125" s="4"/>
      <c r="U125" s="4"/>
      <c r="V125" s="4"/>
      <c r="W125" s="4"/>
      <c r="X125" s="4"/>
      <c r="Y125" t="s">
        <v>221</v>
      </c>
      <c r="Z125" t="s">
        <v>221</v>
      </c>
      <c r="AA125" t="s">
        <v>215</v>
      </c>
      <c r="AB125">
        <v>1</v>
      </c>
    </row>
    <row r="126" spans="1:28" ht="12" x14ac:dyDescent="0.2">
      <c r="A126" s="7" t="s">
        <v>216</v>
      </c>
      <c r="B126" s="8" t="s">
        <v>402</v>
      </c>
      <c r="C126" s="4"/>
      <c r="D126" s="4"/>
      <c r="E126" s="4" t="s">
        <v>400</v>
      </c>
      <c r="F126" s="4" t="s">
        <v>403</v>
      </c>
      <c r="G126" s="4" t="s">
        <v>294</v>
      </c>
      <c r="H126" s="5">
        <v>1</v>
      </c>
      <c r="I126" s="5"/>
      <c r="J126" s="6"/>
      <c r="K126" s="5"/>
      <c r="L126" s="6"/>
      <c r="M126" s="5"/>
      <c r="N126" s="6"/>
      <c r="O126" s="5"/>
      <c r="P126" s="6"/>
      <c r="Q126" s="4"/>
      <c r="R126" s="4"/>
      <c r="S126" s="4"/>
      <c r="T126" s="4"/>
      <c r="U126" s="4"/>
      <c r="V126" s="4"/>
      <c r="W126" s="4"/>
      <c r="X126" s="4"/>
      <c r="Y126" t="s">
        <v>221</v>
      </c>
      <c r="Z126" t="s">
        <v>221</v>
      </c>
      <c r="AA126" t="s">
        <v>215</v>
      </c>
      <c r="AB126">
        <v>1</v>
      </c>
    </row>
    <row r="127" spans="1:28" ht="12" x14ac:dyDescent="0.2">
      <c r="A127" s="7"/>
      <c r="B127" s="8"/>
      <c r="C127" s="4"/>
      <c r="D127" s="4"/>
      <c r="E127" s="4"/>
      <c r="F127" s="4"/>
      <c r="G127" s="4"/>
      <c r="H127" s="4" t="s">
        <v>215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AA127" t="s">
        <v>215</v>
      </c>
      <c r="AB127">
        <v>1</v>
      </c>
    </row>
    <row r="128" spans="1:28" ht="12" x14ac:dyDescent="0.2">
      <c r="A128" s="7"/>
      <c r="B128" s="8"/>
      <c r="C128" s="4"/>
      <c r="D128" s="4" t="s">
        <v>86</v>
      </c>
      <c r="E128" s="4" t="s">
        <v>87</v>
      </c>
      <c r="F128" s="4"/>
      <c r="G128" s="4"/>
      <c r="H128" s="4" t="s">
        <v>215</v>
      </c>
      <c r="I128" s="4"/>
      <c r="J128" s="6"/>
      <c r="K128" s="4"/>
      <c r="L128" s="6"/>
      <c r="M128" s="4"/>
      <c r="N128" s="6"/>
      <c r="O128" s="4"/>
      <c r="P128" s="6"/>
      <c r="Q128" s="4"/>
      <c r="R128" s="4"/>
      <c r="S128" s="4"/>
      <c r="T128" s="4"/>
      <c r="U128" s="4"/>
      <c r="V128" s="4"/>
      <c r="W128" s="4"/>
      <c r="X128" s="4"/>
      <c r="AA128" t="s">
        <v>215</v>
      </c>
      <c r="AB128">
        <v>1</v>
      </c>
    </row>
    <row r="129" spans="1:28" ht="12" x14ac:dyDescent="0.2">
      <c r="A129" s="7"/>
      <c r="B129" s="8"/>
      <c r="C129" s="4"/>
      <c r="D129" s="4" t="s">
        <v>89</v>
      </c>
      <c r="E129" s="4" t="s">
        <v>90</v>
      </c>
      <c r="F129" s="4"/>
      <c r="G129" s="4"/>
      <c r="H129" s="4" t="s">
        <v>215</v>
      </c>
      <c r="I129" s="4"/>
      <c r="J129" s="6"/>
      <c r="K129" s="4"/>
      <c r="L129" s="6"/>
      <c r="M129" s="4"/>
      <c r="N129" s="6"/>
      <c r="O129" s="4"/>
      <c r="P129" s="6"/>
      <c r="Q129" s="4"/>
      <c r="R129" s="4"/>
      <c r="S129" s="4"/>
      <c r="T129" s="4"/>
      <c r="U129" s="4"/>
      <c r="V129" s="4"/>
      <c r="W129" s="4"/>
      <c r="X129" s="4"/>
      <c r="AA129" t="s">
        <v>215</v>
      </c>
      <c r="AB129">
        <v>1</v>
      </c>
    </row>
    <row r="130" spans="1:28" ht="12" x14ac:dyDescent="0.2">
      <c r="A130" s="7" t="s">
        <v>224</v>
      </c>
      <c r="B130" s="8" t="s">
        <v>404</v>
      </c>
      <c r="C130" s="4"/>
      <c r="D130" s="4"/>
      <c r="E130" s="4" t="s">
        <v>405</v>
      </c>
      <c r="F130" s="4" t="s">
        <v>406</v>
      </c>
      <c r="G130" s="4" t="s">
        <v>377</v>
      </c>
      <c r="H130" s="5">
        <v>63</v>
      </c>
      <c r="I130" s="5"/>
      <c r="J130" s="6"/>
      <c r="K130" s="5"/>
      <c r="L130" s="6"/>
      <c r="M130" s="5"/>
      <c r="N130" s="6"/>
      <c r="O130" s="5"/>
      <c r="P130" s="6"/>
      <c r="Q130" s="4"/>
      <c r="R130" s="4"/>
      <c r="S130" s="4"/>
      <c r="T130" s="4"/>
      <c r="U130" s="4"/>
      <c r="V130" s="4"/>
      <c r="W130" s="4"/>
      <c r="X130" s="4"/>
      <c r="Y130" t="s">
        <v>221</v>
      </c>
      <c r="Z130" t="s">
        <v>221</v>
      </c>
      <c r="AA130" t="s">
        <v>215</v>
      </c>
      <c r="AB130">
        <v>1</v>
      </c>
    </row>
    <row r="131" spans="1:28" ht="12" x14ac:dyDescent="0.2">
      <c r="A131" s="7" t="s">
        <v>224</v>
      </c>
      <c r="B131" s="8" t="s">
        <v>407</v>
      </c>
      <c r="C131" s="4"/>
      <c r="D131" s="4"/>
      <c r="E131" s="4" t="s">
        <v>405</v>
      </c>
      <c r="F131" s="4" t="s">
        <v>408</v>
      </c>
      <c r="G131" s="4" t="s">
        <v>377</v>
      </c>
      <c r="H131" s="5">
        <v>815.5</v>
      </c>
      <c r="I131" s="5"/>
      <c r="J131" s="6"/>
      <c r="K131" s="5"/>
      <c r="L131" s="6"/>
      <c r="M131" s="5"/>
      <c r="N131" s="6"/>
      <c r="O131" s="5"/>
      <c r="P131" s="6"/>
      <c r="Q131" s="4"/>
      <c r="R131" s="4"/>
      <c r="S131" s="4"/>
      <c r="T131" s="4"/>
      <c r="U131" s="4"/>
      <c r="V131" s="4"/>
      <c r="W131" s="4"/>
      <c r="X131" s="4"/>
      <c r="Y131" t="s">
        <v>221</v>
      </c>
      <c r="Z131" t="s">
        <v>221</v>
      </c>
      <c r="AA131" t="s">
        <v>215</v>
      </c>
      <c r="AB131">
        <v>1</v>
      </c>
    </row>
    <row r="132" spans="1:28" ht="12" x14ac:dyDescent="0.2">
      <c r="A132" s="7"/>
      <c r="B132" s="8"/>
      <c r="C132" s="4"/>
      <c r="D132" s="4"/>
      <c r="E132" s="4"/>
      <c r="F132" s="4"/>
      <c r="G132" s="4"/>
      <c r="H132" s="4" t="s">
        <v>215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AA132" t="s">
        <v>215</v>
      </c>
      <c r="AB132">
        <v>1</v>
      </c>
    </row>
    <row r="133" spans="1:28" ht="12" x14ac:dyDescent="0.2">
      <c r="A133" s="7"/>
      <c r="B133" s="8"/>
      <c r="C133" s="4"/>
      <c r="D133" s="4" t="s">
        <v>92</v>
      </c>
      <c r="E133" s="4" t="s">
        <v>93</v>
      </c>
      <c r="F133" s="4"/>
      <c r="G133" s="4"/>
      <c r="H133" s="4" t="s">
        <v>215</v>
      </c>
      <c r="I133" s="4"/>
      <c r="J133" s="6"/>
      <c r="K133" s="4"/>
      <c r="L133" s="6"/>
      <c r="M133" s="4"/>
      <c r="N133" s="6"/>
      <c r="O133" s="4"/>
      <c r="P133" s="6"/>
      <c r="Q133" s="4"/>
      <c r="R133" s="4"/>
      <c r="S133" s="4"/>
      <c r="T133" s="4"/>
      <c r="U133" s="4"/>
      <c r="V133" s="4"/>
      <c r="W133" s="4"/>
      <c r="X133" s="4"/>
      <c r="AA133" t="s">
        <v>215</v>
      </c>
      <c r="AB133">
        <v>1</v>
      </c>
    </row>
    <row r="134" spans="1:28" ht="12" x14ac:dyDescent="0.2">
      <c r="A134" s="7" t="s">
        <v>224</v>
      </c>
      <c r="B134" s="8" t="s">
        <v>409</v>
      </c>
      <c r="C134" s="4"/>
      <c r="D134" s="4"/>
      <c r="E134" s="4" t="s">
        <v>410</v>
      </c>
      <c r="F134" s="4" t="s">
        <v>411</v>
      </c>
      <c r="G134" s="4" t="s">
        <v>294</v>
      </c>
      <c r="H134" s="5">
        <v>13</v>
      </c>
      <c r="I134" s="5"/>
      <c r="J134" s="6"/>
      <c r="K134" s="5"/>
      <c r="L134" s="6"/>
      <c r="M134" s="5"/>
      <c r="N134" s="6"/>
      <c r="O134" s="5"/>
      <c r="P134" s="6"/>
      <c r="Q134" s="4"/>
      <c r="R134" s="4"/>
      <c r="S134" s="4"/>
      <c r="T134" s="4"/>
      <c r="U134" s="4"/>
      <c r="V134" s="4"/>
      <c r="W134" s="4"/>
      <c r="X134" s="4"/>
      <c r="Y134" t="s">
        <v>221</v>
      </c>
      <c r="Z134" t="s">
        <v>221</v>
      </c>
      <c r="AA134" t="s">
        <v>215</v>
      </c>
      <c r="AB134">
        <v>1</v>
      </c>
    </row>
    <row r="135" spans="1:28" ht="12" x14ac:dyDescent="0.2">
      <c r="A135" s="7" t="s">
        <v>224</v>
      </c>
      <c r="B135" s="8" t="s">
        <v>412</v>
      </c>
      <c r="C135" s="4"/>
      <c r="D135" s="4"/>
      <c r="E135" s="4" t="s">
        <v>410</v>
      </c>
      <c r="F135" s="4" t="s">
        <v>413</v>
      </c>
      <c r="G135" s="4" t="s">
        <v>294</v>
      </c>
      <c r="H135" s="5">
        <v>5</v>
      </c>
      <c r="I135" s="5"/>
      <c r="J135" s="6"/>
      <c r="K135" s="5"/>
      <c r="L135" s="6"/>
      <c r="M135" s="5"/>
      <c r="N135" s="6"/>
      <c r="O135" s="5"/>
      <c r="P135" s="6"/>
      <c r="Q135" s="4"/>
      <c r="R135" s="4"/>
      <c r="S135" s="4"/>
      <c r="T135" s="4"/>
      <c r="U135" s="4"/>
      <c r="V135" s="4"/>
      <c r="W135" s="4"/>
      <c r="X135" s="4"/>
      <c r="Y135" t="s">
        <v>221</v>
      </c>
      <c r="Z135" t="s">
        <v>221</v>
      </c>
      <c r="AA135" t="s">
        <v>215</v>
      </c>
      <c r="AB135">
        <v>1</v>
      </c>
    </row>
    <row r="136" spans="1:28" ht="12" x14ac:dyDescent="0.2">
      <c r="A136" s="7" t="s">
        <v>224</v>
      </c>
      <c r="B136" s="8" t="s">
        <v>414</v>
      </c>
      <c r="C136" s="4"/>
      <c r="D136" s="4"/>
      <c r="E136" s="4" t="s">
        <v>410</v>
      </c>
      <c r="F136" s="4" t="s">
        <v>415</v>
      </c>
      <c r="G136" s="4" t="s">
        <v>294</v>
      </c>
      <c r="H136" s="5">
        <v>10</v>
      </c>
      <c r="I136" s="5"/>
      <c r="J136" s="6"/>
      <c r="K136" s="5"/>
      <c r="L136" s="6"/>
      <c r="M136" s="5"/>
      <c r="N136" s="6"/>
      <c r="O136" s="5"/>
      <c r="P136" s="6"/>
      <c r="Q136" s="4"/>
      <c r="R136" s="4"/>
      <c r="S136" s="4"/>
      <c r="T136" s="4"/>
      <c r="U136" s="4"/>
      <c r="V136" s="4"/>
      <c r="W136" s="4"/>
      <c r="X136" s="4"/>
      <c r="Y136" t="s">
        <v>221</v>
      </c>
      <c r="Z136" t="s">
        <v>221</v>
      </c>
      <c r="AA136" t="s">
        <v>215</v>
      </c>
      <c r="AB136">
        <v>1</v>
      </c>
    </row>
    <row r="137" spans="1:28" ht="12" x14ac:dyDescent="0.2">
      <c r="A137" s="7"/>
      <c r="B137" s="8"/>
      <c r="C137" s="4"/>
      <c r="D137" s="4"/>
      <c r="E137" s="4"/>
      <c r="F137" s="4"/>
      <c r="G137" s="4"/>
      <c r="H137" s="4" t="s">
        <v>215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AA137" t="s">
        <v>215</v>
      </c>
      <c r="AB137">
        <v>1</v>
      </c>
    </row>
    <row r="138" spans="1:28" ht="12" x14ac:dyDescent="0.2">
      <c r="A138" s="7"/>
      <c r="B138" s="8"/>
      <c r="C138" s="4"/>
      <c r="D138" s="4" t="s">
        <v>95</v>
      </c>
      <c r="E138" s="4" t="s">
        <v>96</v>
      </c>
      <c r="F138" s="4"/>
      <c r="G138" s="4"/>
      <c r="H138" s="4" t="s">
        <v>215</v>
      </c>
      <c r="I138" s="4"/>
      <c r="J138" s="6"/>
      <c r="K138" s="4"/>
      <c r="L138" s="6"/>
      <c r="M138" s="4"/>
      <c r="N138" s="6"/>
      <c r="O138" s="4"/>
      <c r="P138" s="6"/>
      <c r="Q138" s="4"/>
      <c r="R138" s="4"/>
      <c r="S138" s="4"/>
      <c r="T138" s="4"/>
      <c r="U138" s="4"/>
      <c r="V138" s="4"/>
      <c r="W138" s="4"/>
      <c r="X138" s="4"/>
      <c r="AA138" t="s">
        <v>215</v>
      </c>
      <c r="AB138">
        <v>1</v>
      </c>
    </row>
    <row r="139" spans="1:28" ht="12" x14ac:dyDescent="0.2">
      <c r="A139" s="7" t="s">
        <v>224</v>
      </c>
      <c r="B139" s="8" t="s">
        <v>416</v>
      </c>
      <c r="C139" s="4"/>
      <c r="D139" s="4"/>
      <c r="E139" s="4" t="s">
        <v>417</v>
      </c>
      <c r="F139" s="4" t="s">
        <v>418</v>
      </c>
      <c r="G139" s="4" t="s">
        <v>294</v>
      </c>
      <c r="H139" s="5">
        <v>1</v>
      </c>
      <c r="I139" s="5"/>
      <c r="J139" s="6"/>
      <c r="K139" s="5"/>
      <c r="L139" s="6"/>
      <c r="M139" s="5"/>
      <c r="N139" s="6"/>
      <c r="O139" s="5"/>
      <c r="P139" s="6"/>
      <c r="Q139" s="4"/>
      <c r="R139" s="4"/>
      <c r="S139" s="4"/>
      <c r="T139" s="4"/>
      <c r="U139" s="4"/>
      <c r="V139" s="4"/>
      <c r="W139" s="4"/>
      <c r="X139" s="4"/>
      <c r="Y139" t="s">
        <v>221</v>
      </c>
      <c r="Z139" t="s">
        <v>221</v>
      </c>
      <c r="AA139" t="s">
        <v>215</v>
      </c>
      <c r="AB139">
        <v>1</v>
      </c>
    </row>
    <row r="140" spans="1:28" ht="12" x14ac:dyDescent="0.2">
      <c r="A140" s="7" t="s">
        <v>224</v>
      </c>
      <c r="B140" s="8" t="s">
        <v>419</v>
      </c>
      <c r="C140" s="4"/>
      <c r="D140" s="4"/>
      <c r="E140" s="4" t="s">
        <v>420</v>
      </c>
      <c r="F140" s="4" t="s">
        <v>421</v>
      </c>
      <c r="G140" s="4" t="s">
        <v>294</v>
      </c>
      <c r="H140" s="5">
        <v>1</v>
      </c>
      <c r="I140" s="5"/>
      <c r="J140" s="6"/>
      <c r="K140" s="5"/>
      <c r="L140" s="6"/>
      <c r="M140" s="5"/>
      <c r="N140" s="6"/>
      <c r="O140" s="5"/>
      <c r="P140" s="6"/>
      <c r="Q140" s="4"/>
      <c r="R140" s="4"/>
      <c r="S140" s="4"/>
      <c r="T140" s="4"/>
      <c r="U140" s="4"/>
      <c r="V140" s="4"/>
      <c r="W140" s="4"/>
      <c r="X140" s="4"/>
      <c r="Y140" t="s">
        <v>221</v>
      </c>
      <c r="Z140" t="s">
        <v>221</v>
      </c>
      <c r="AA140" t="s">
        <v>215</v>
      </c>
      <c r="AB140">
        <v>1</v>
      </c>
    </row>
    <row r="141" spans="1:28" ht="12" x14ac:dyDescent="0.2">
      <c r="A141" s="7"/>
      <c r="B141" s="8"/>
      <c r="C141" s="4"/>
      <c r="D141" s="4"/>
      <c r="E141" s="4"/>
      <c r="F141" s="4"/>
      <c r="G141" s="4"/>
      <c r="H141" s="4" t="s">
        <v>215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AA141" t="s">
        <v>215</v>
      </c>
      <c r="AB141">
        <v>1</v>
      </c>
    </row>
    <row r="142" spans="1:28" ht="12" x14ac:dyDescent="0.2">
      <c r="A142" s="7"/>
      <c r="B142" s="8"/>
      <c r="C142" s="4"/>
      <c r="D142" s="4" t="s">
        <v>98</v>
      </c>
      <c r="E142" s="4" t="s">
        <v>99</v>
      </c>
      <c r="F142" s="4"/>
      <c r="G142" s="4"/>
      <c r="H142" s="4" t="s">
        <v>215</v>
      </c>
      <c r="I142" s="4"/>
      <c r="J142" s="6"/>
      <c r="K142" s="4"/>
      <c r="L142" s="6"/>
      <c r="M142" s="4"/>
      <c r="N142" s="6"/>
      <c r="O142" s="4"/>
      <c r="P142" s="6"/>
      <c r="Q142" s="4"/>
      <c r="R142" s="4"/>
      <c r="S142" s="4"/>
      <c r="T142" s="4"/>
      <c r="U142" s="4"/>
      <c r="V142" s="4"/>
      <c r="W142" s="4"/>
      <c r="X142" s="4"/>
      <c r="AA142" t="s">
        <v>215</v>
      </c>
      <c r="AB142">
        <v>1</v>
      </c>
    </row>
    <row r="143" spans="1:28" ht="12" x14ac:dyDescent="0.2">
      <c r="A143" s="7"/>
      <c r="B143" s="8"/>
      <c r="C143" s="4"/>
      <c r="D143" s="4" t="s">
        <v>101</v>
      </c>
      <c r="E143" s="4" t="s">
        <v>102</v>
      </c>
      <c r="F143" s="4"/>
      <c r="G143" s="4"/>
      <c r="H143" s="4" t="s">
        <v>215</v>
      </c>
      <c r="I143" s="4"/>
      <c r="J143" s="6"/>
      <c r="K143" s="4"/>
      <c r="L143" s="6"/>
      <c r="M143" s="4"/>
      <c r="N143" s="6"/>
      <c r="O143" s="4"/>
      <c r="P143" s="6"/>
      <c r="Q143" s="4"/>
      <c r="R143" s="4"/>
      <c r="S143" s="4"/>
      <c r="T143" s="4"/>
      <c r="U143" s="4"/>
      <c r="V143" s="4"/>
      <c r="W143" s="4"/>
      <c r="X143" s="4"/>
      <c r="AA143" t="s">
        <v>215</v>
      </c>
      <c r="AB143">
        <v>1</v>
      </c>
    </row>
    <row r="144" spans="1:28" ht="12" x14ac:dyDescent="0.2">
      <c r="A144" s="7" t="s">
        <v>224</v>
      </c>
      <c r="B144" s="8" t="s">
        <v>422</v>
      </c>
      <c r="C144" s="4"/>
      <c r="D144" s="4"/>
      <c r="E144" s="4" t="s">
        <v>423</v>
      </c>
      <c r="F144" s="4" t="s">
        <v>424</v>
      </c>
      <c r="G144" s="4" t="s">
        <v>287</v>
      </c>
      <c r="H144" s="5">
        <v>16</v>
      </c>
      <c r="I144" s="5"/>
      <c r="J144" s="6"/>
      <c r="K144" s="5"/>
      <c r="L144" s="6"/>
      <c r="M144" s="5"/>
      <c r="N144" s="6"/>
      <c r="O144" s="5"/>
      <c r="P144" s="6"/>
      <c r="Q144" s="4"/>
      <c r="R144" s="4"/>
      <c r="S144" s="4"/>
      <c r="T144" s="4"/>
      <c r="U144" s="4"/>
      <c r="V144" s="4"/>
      <c r="W144" s="4"/>
      <c r="X144" s="4"/>
      <c r="Y144" t="s">
        <v>221</v>
      </c>
      <c r="Z144" t="s">
        <v>221</v>
      </c>
      <c r="AA144" t="s">
        <v>215</v>
      </c>
      <c r="AB144">
        <v>1</v>
      </c>
    </row>
    <row r="145" spans="1:28" ht="12" x14ac:dyDescent="0.2">
      <c r="A145" s="7" t="s">
        <v>224</v>
      </c>
      <c r="B145" s="8" t="s">
        <v>425</v>
      </c>
      <c r="C145" s="4"/>
      <c r="D145" s="4"/>
      <c r="E145" s="4" t="s">
        <v>426</v>
      </c>
      <c r="F145" s="4" t="s">
        <v>427</v>
      </c>
      <c r="G145" s="4" t="s">
        <v>287</v>
      </c>
      <c r="H145" s="5">
        <v>0</v>
      </c>
      <c r="I145" s="5"/>
      <c r="J145" s="6"/>
      <c r="K145" s="5"/>
      <c r="L145" s="6"/>
      <c r="M145" s="5"/>
      <c r="N145" s="6"/>
      <c r="O145" s="5"/>
      <c r="P145" s="6"/>
      <c r="Q145" s="4"/>
      <c r="R145" s="4"/>
      <c r="S145" s="4"/>
      <c r="T145" s="4"/>
      <c r="U145" s="4"/>
      <c r="V145" s="4"/>
      <c r="W145" s="4"/>
      <c r="X145" s="4"/>
      <c r="Y145" t="s">
        <v>221</v>
      </c>
      <c r="Z145" t="s">
        <v>221</v>
      </c>
      <c r="AA145" t="s">
        <v>215</v>
      </c>
      <c r="AB145">
        <v>1</v>
      </c>
    </row>
    <row r="146" spans="1:28" ht="12" x14ac:dyDescent="0.2">
      <c r="A146" s="7" t="s">
        <v>224</v>
      </c>
      <c r="B146" s="8" t="s">
        <v>428</v>
      </c>
      <c r="C146" s="4"/>
      <c r="D146" s="4"/>
      <c r="E146" s="4" t="s">
        <v>429</v>
      </c>
      <c r="F146" s="4" t="s">
        <v>427</v>
      </c>
      <c r="G146" s="4" t="s">
        <v>287</v>
      </c>
      <c r="H146" s="5">
        <v>16</v>
      </c>
      <c r="I146" s="5"/>
      <c r="J146" s="6"/>
      <c r="K146" s="5"/>
      <c r="L146" s="6"/>
      <c r="M146" s="5"/>
      <c r="N146" s="6"/>
      <c r="O146" s="5"/>
      <c r="P146" s="6"/>
      <c r="Q146" s="4"/>
      <c r="R146" s="4"/>
      <c r="S146" s="4"/>
      <c r="T146" s="4"/>
      <c r="U146" s="4"/>
      <c r="V146" s="4"/>
      <c r="W146" s="4"/>
      <c r="X146" s="4"/>
      <c r="Y146" t="s">
        <v>221</v>
      </c>
      <c r="Z146" t="s">
        <v>221</v>
      </c>
      <c r="AA146" t="s">
        <v>215</v>
      </c>
      <c r="AB146">
        <v>1</v>
      </c>
    </row>
    <row r="147" spans="1:28" ht="12" x14ac:dyDescent="0.2">
      <c r="A147" s="7" t="s">
        <v>216</v>
      </c>
      <c r="B147" s="8" t="s">
        <v>430</v>
      </c>
      <c r="C147" s="4"/>
      <c r="D147" s="4"/>
      <c r="E147" s="4" t="s">
        <v>431</v>
      </c>
      <c r="F147" s="4" t="s">
        <v>432</v>
      </c>
      <c r="G147" s="4" t="s">
        <v>377</v>
      </c>
      <c r="H147" s="5">
        <v>12</v>
      </c>
      <c r="I147" s="5"/>
      <c r="J147" s="6"/>
      <c r="K147" s="5"/>
      <c r="L147" s="6"/>
      <c r="M147" s="5"/>
      <c r="N147" s="6"/>
      <c r="O147" s="5"/>
      <c r="P147" s="6"/>
      <c r="Q147" s="4"/>
      <c r="R147" s="4"/>
      <c r="S147" s="4"/>
      <c r="T147" s="4"/>
      <c r="U147" s="4"/>
      <c r="V147" s="4"/>
      <c r="W147" s="4"/>
      <c r="X147" s="4"/>
      <c r="Y147" t="s">
        <v>221</v>
      </c>
      <c r="Z147" t="s">
        <v>221</v>
      </c>
      <c r="AA147" t="s">
        <v>215</v>
      </c>
      <c r="AB147">
        <v>1</v>
      </c>
    </row>
    <row r="148" spans="1:28" ht="12" x14ac:dyDescent="0.2">
      <c r="A148" s="7" t="s">
        <v>216</v>
      </c>
      <c r="B148" s="8" t="s">
        <v>433</v>
      </c>
      <c r="C148" s="4"/>
      <c r="D148" s="4"/>
      <c r="E148" s="4" t="s">
        <v>431</v>
      </c>
      <c r="F148" s="4" t="s">
        <v>434</v>
      </c>
      <c r="G148" s="4" t="s">
        <v>377</v>
      </c>
      <c r="H148" s="5">
        <v>24</v>
      </c>
      <c r="I148" s="5"/>
      <c r="J148" s="6"/>
      <c r="K148" s="5"/>
      <c r="L148" s="6"/>
      <c r="M148" s="5"/>
      <c r="N148" s="6"/>
      <c r="O148" s="5"/>
      <c r="P148" s="6"/>
      <c r="Q148" s="4"/>
      <c r="R148" s="4"/>
      <c r="S148" s="4"/>
      <c r="T148" s="4"/>
      <c r="U148" s="4"/>
      <c r="V148" s="4"/>
      <c r="W148" s="4"/>
      <c r="X148" s="4"/>
      <c r="Y148" t="s">
        <v>221</v>
      </c>
      <c r="Z148" t="s">
        <v>221</v>
      </c>
      <c r="AA148" t="s">
        <v>215</v>
      </c>
      <c r="AB148">
        <v>1</v>
      </c>
    </row>
    <row r="149" spans="1:28" ht="12" x14ac:dyDescent="0.2">
      <c r="A149" s="7" t="s">
        <v>216</v>
      </c>
      <c r="B149" s="8" t="s">
        <v>435</v>
      </c>
      <c r="C149" s="4"/>
      <c r="D149" s="4"/>
      <c r="E149" s="4" t="s">
        <v>436</v>
      </c>
      <c r="F149" s="4" t="s">
        <v>437</v>
      </c>
      <c r="G149" s="4" t="s">
        <v>294</v>
      </c>
      <c r="H149" s="5">
        <v>12</v>
      </c>
      <c r="I149" s="5"/>
      <c r="J149" s="6"/>
      <c r="K149" s="5"/>
      <c r="L149" s="6"/>
      <c r="M149" s="5"/>
      <c r="N149" s="6"/>
      <c r="O149" s="5"/>
      <c r="P149" s="6"/>
      <c r="Q149" s="4"/>
      <c r="R149" s="4"/>
      <c r="S149" s="4"/>
      <c r="T149" s="4"/>
      <c r="U149" s="4"/>
      <c r="V149" s="4"/>
      <c r="W149" s="4"/>
      <c r="X149" s="4"/>
      <c r="Y149" t="s">
        <v>221</v>
      </c>
      <c r="Z149" t="s">
        <v>221</v>
      </c>
      <c r="AA149" t="s">
        <v>215</v>
      </c>
      <c r="AB149">
        <v>1</v>
      </c>
    </row>
    <row r="150" spans="1:28" ht="12" x14ac:dyDescent="0.2">
      <c r="A150" s="7" t="s">
        <v>216</v>
      </c>
      <c r="B150" s="8" t="s">
        <v>438</v>
      </c>
      <c r="C150" s="4"/>
      <c r="D150" s="4"/>
      <c r="E150" s="4" t="s">
        <v>439</v>
      </c>
      <c r="F150" s="4" t="s">
        <v>432</v>
      </c>
      <c r="G150" s="4" t="s">
        <v>287</v>
      </c>
      <c r="H150" s="5">
        <v>3</v>
      </c>
      <c r="I150" s="5"/>
      <c r="J150" s="6"/>
      <c r="K150" s="5"/>
      <c r="L150" s="6"/>
      <c r="M150" s="5"/>
      <c r="N150" s="6"/>
      <c r="O150" s="5"/>
      <c r="P150" s="6"/>
      <c r="Q150" s="4"/>
      <c r="R150" s="4"/>
      <c r="S150" s="4"/>
      <c r="T150" s="4"/>
      <c r="U150" s="4"/>
      <c r="V150" s="4"/>
      <c r="W150" s="4"/>
      <c r="X150" s="4"/>
      <c r="Y150" t="s">
        <v>221</v>
      </c>
      <c r="Z150" t="s">
        <v>221</v>
      </c>
      <c r="AA150" t="s">
        <v>215</v>
      </c>
      <c r="AB150">
        <v>1</v>
      </c>
    </row>
    <row r="151" spans="1:28" ht="12" x14ac:dyDescent="0.2">
      <c r="A151" s="7" t="s">
        <v>216</v>
      </c>
      <c r="B151" s="8" t="s">
        <v>440</v>
      </c>
      <c r="C151" s="4"/>
      <c r="D151" s="4"/>
      <c r="E151" s="4" t="s">
        <v>441</v>
      </c>
      <c r="F151" s="4" t="s">
        <v>437</v>
      </c>
      <c r="G151" s="4" t="s">
        <v>294</v>
      </c>
      <c r="H151" s="5">
        <v>12</v>
      </c>
      <c r="I151" s="5"/>
      <c r="J151" s="6"/>
      <c r="K151" s="5"/>
      <c r="L151" s="6"/>
      <c r="M151" s="5"/>
      <c r="N151" s="6"/>
      <c r="O151" s="5"/>
      <c r="P151" s="6"/>
      <c r="Q151" s="4"/>
      <c r="R151" s="4"/>
      <c r="S151" s="4"/>
      <c r="T151" s="4"/>
      <c r="U151" s="4"/>
      <c r="V151" s="4"/>
      <c r="W151" s="4"/>
      <c r="X151" s="4"/>
      <c r="Y151" t="s">
        <v>221</v>
      </c>
      <c r="Z151" t="s">
        <v>221</v>
      </c>
      <c r="AA151" t="s">
        <v>215</v>
      </c>
      <c r="AB151">
        <v>1</v>
      </c>
    </row>
    <row r="152" spans="1:28" ht="12" x14ac:dyDescent="0.2">
      <c r="A152" s="7" t="s">
        <v>216</v>
      </c>
      <c r="B152" s="8" t="s">
        <v>442</v>
      </c>
      <c r="C152" s="4"/>
      <c r="D152" s="4"/>
      <c r="E152" s="4" t="s">
        <v>443</v>
      </c>
      <c r="F152" s="4" t="s">
        <v>444</v>
      </c>
      <c r="G152" s="4" t="s">
        <v>294</v>
      </c>
      <c r="H152" s="5">
        <v>12</v>
      </c>
      <c r="I152" s="5"/>
      <c r="J152" s="6"/>
      <c r="K152" s="5"/>
      <c r="L152" s="6"/>
      <c r="M152" s="5"/>
      <c r="N152" s="6"/>
      <c r="O152" s="5"/>
      <c r="P152" s="6"/>
      <c r="Q152" s="4"/>
      <c r="R152" s="4"/>
      <c r="S152" s="4"/>
      <c r="T152" s="4"/>
      <c r="U152" s="4"/>
      <c r="V152" s="4"/>
      <c r="W152" s="4"/>
      <c r="X152" s="4"/>
      <c r="Y152" t="s">
        <v>221</v>
      </c>
      <c r="Z152" t="s">
        <v>221</v>
      </c>
      <c r="AA152" t="s">
        <v>215</v>
      </c>
      <c r="AB152">
        <v>1</v>
      </c>
    </row>
    <row r="153" spans="1:28" ht="12" x14ac:dyDescent="0.2">
      <c r="A153" s="7" t="s">
        <v>216</v>
      </c>
      <c r="B153" s="8" t="s">
        <v>445</v>
      </c>
      <c r="C153" s="4"/>
      <c r="D153" s="4"/>
      <c r="E153" s="4" t="s">
        <v>446</v>
      </c>
      <c r="F153" s="4" t="s">
        <v>447</v>
      </c>
      <c r="G153" s="4" t="s">
        <v>294</v>
      </c>
      <c r="H153" s="5">
        <v>36</v>
      </c>
      <c r="I153" s="5"/>
      <c r="J153" s="6"/>
      <c r="K153" s="5"/>
      <c r="L153" s="6"/>
      <c r="M153" s="5"/>
      <c r="N153" s="6"/>
      <c r="O153" s="5"/>
      <c r="P153" s="6"/>
      <c r="Q153" s="4"/>
      <c r="R153" s="4"/>
      <c r="S153" s="4"/>
      <c r="T153" s="4"/>
      <c r="U153" s="4"/>
      <c r="V153" s="4"/>
      <c r="W153" s="4"/>
      <c r="X153" s="4"/>
      <c r="Y153" t="s">
        <v>221</v>
      </c>
      <c r="Z153" t="s">
        <v>221</v>
      </c>
      <c r="AA153" t="s">
        <v>215</v>
      </c>
      <c r="AB153">
        <v>1</v>
      </c>
    </row>
    <row r="154" spans="1:28" ht="12" x14ac:dyDescent="0.2">
      <c r="A154" s="7" t="s">
        <v>216</v>
      </c>
      <c r="B154" s="8" t="s">
        <v>448</v>
      </c>
      <c r="C154" s="4"/>
      <c r="D154" s="4"/>
      <c r="E154" s="4" t="s">
        <v>449</v>
      </c>
      <c r="F154" s="4" t="s">
        <v>450</v>
      </c>
      <c r="G154" s="4" t="s">
        <v>294</v>
      </c>
      <c r="H154" s="5">
        <v>6</v>
      </c>
      <c r="I154" s="5"/>
      <c r="J154" s="6"/>
      <c r="K154" s="5"/>
      <c r="L154" s="6"/>
      <c r="M154" s="5"/>
      <c r="N154" s="6"/>
      <c r="O154" s="5"/>
      <c r="P154" s="6"/>
      <c r="Q154" s="4"/>
      <c r="R154" s="4"/>
      <c r="S154" s="4"/>
      <c r="T154" s="4"/>
      <c r="U154" s="4"/>
      <c r="V154" s="4"/>
      <c r="W154" s="4"/>
      <c r="X154" s="4"/>
      <c r="Y154" t="s">
        <v>221</v>
      </c>
      <c r="Z154" t="s">
        <v>221</v>
      </c>
      <c r="AA154" t="s">
        <v>215</v>
      </c>
      <c r="AB154">
        <v>1</v>
      </c>
    </row>
    <row r="155" spans="1:28" ht="12" x14ac:dyDescent="0.2">
      <c r="A155" s="7" t="s">
        <v>224</v>
      </c>
      <c r="B155" s="8" t="s">
        <v>451</v>
      </c>
      <c r="C155" s="4"/>
      <c r="D155" s="4"/>
      <c r="E155" s="4" t="s">
        <v>452</v>
      </c>
      <c r="F155" s="4" t="s">
        <v>453</v>
      </c>
      <c r="G155" s="4" t="s">
        <v>360</v>
      </c>
      <c r="H155" s="5">
        <v>276</v>
      </c>
      <c r="I155" s="5"/>
      <c r="J155" s="6"/>
      <c r="K155" s="5"/>
      <c r="L155" s="6"/>
      <c r="M155" s="5"/>
      <c r="N155" s="6"/>
      <c r="O155" s="5"/>
      <c r="P155" s="6"/>
      <c r="Q155" s="4"/>
      <c r="R155" s="4"/>
      <c r="S155" s="4"/>
      <c r="T155" s="4"/>
      <c r="U155" s="4"/>
      <c r="V155" s="4"/>
      <c r="W155" s="4"/>
      <c r="X155" s="4"/>
      <c r="Y155" t="s">
        <v>221</v>
      </c>
      <c r="Z155" t="s">
        <v>221</v>
      </c>
      <c r="AA155" t="s">
        <v>215</v>
      </c>
      <c r="AB155">
        <v>1</v>
      </c>
    </row>
    <row r="156" spans="1:28" ht="12" x14ac:dyDescent="0.2">
      <c r="A156" s="7" t="s">
        <v>224</v>
      </c>
      <c r="B156" s="8" t="s">
        <v>454</v>
      </c>
      <c r="C156" s="4"/>
      <c r="D156" s="4"/>
      <c r="E156" s="4" t="s">
        <v>455</v>
      </c>
      <c r="F156" s="4" t="s">
        <v>456</v>
      </c>
      <c r="G156" s="4" t="s">
        <v>457</v>
      </c>
      <c r="H156" s="5">
        <v>6.71</v>
      </c>
      <c r="I156" s="5"/>
      <c r="J156" s="6"/>
      <c r="K156" s="5"/>
      <c r="L156" s="6"/>
      <c r="M156" s="5"/>
      <c r="N156" s="6"/>
      <c r="O156" s="5"/>
      <c r="P156" s="6"/>
      <c r="Q156" s="4"/>
      <c r="R156" s="4"/>
      <c r="S156" s="4"/>
      <c r="T156" s="4"/>
      <c r="U156" s="4"/>
      <c r="V156" s="4"/>
      <c r="W156" s="4"/>
      <c r="X156" s="4"/>
      <c r="Y156" t="s">
        <v>221</v>
      </c>
      <c r="Z156" t="s">
        <v>221</v>
      </c>
      <c r="AA156" t="s">
        <v>215</v>
      </c>
      <c r="AB156">
        <v>1</v>
      </c>
    </row>
    <row r="157" spans="1:28" ht="12" x14ac:dyDescent="0.2">
      <c r="A157" s="7" t="s">
        <v>224</v>
      </c>
      <c r="B157" s="8" t="s">
        <v>458</v>
      </c>
      <c r="C157" s="4"/>
      <c r="D157" s="4"/>
      <c r="E157" s="4" t="s">
        <v>459</v>
      </c>
      <c r="F157" s="4" t="s">
        <v>460</v>
      </c>
      <c r="G157" s="4" t="s">
        <v>457</v>
      </c>
      <c r="H157" s="5">
        <v>6.71</v>
      </c>
      <c r="I157" s="5"/>
      <c r="J157" s="6"/>
      <c r="K157" s="5"/>
      <c r="L157" s="6"/>
      <c r="M157" s="5"/>
      <c r="N157" s="6"/>
      <c r="O157" s="5"/>
      <c r="P157" s="6"/>
      <c r="Q157" s="4"/>
      <c r="R157" s="4"/>
      <c r="S157" s="4"/>
      <c r="T157" s="4"/>
      <c r="U157" s="4"/>
      <c r="V157" s="4"/>
      <c r="W157" s="4"/>
      <c r="X157" s="4"/>
      <c r="Y157" t="s">
        <v>221</v>
      </c>
      <c r="Z157" t="s">
        <v>221</v>
      </c>
      <c r="AA157" t="s">
        <v>215</v>
      </c>
      <c r="AB157">
        <v>1</v>
      </c>
    </row>
    <row r="158" spans="1:28" ht="12" x14ac:dyDescent="0.2">
      <c r="A158" s="7"/>
      <c r="B158" s="8"/>
      <c r="C158" s="4"/>
      <c r="D158" s="4"/>
      <c r="E158" s="4"/>
      <c r="F158" s="4"/>
      <c r="G158" s="4"/>
      <c r="H158" s="4" t="s">
        <v>215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AA158" t="s">
        <v>215</v>
      </c>
      <c r="AB158">
        <v>1</v>
      </c>
    </row>
    <row r="159" spans="1:28" ht="12" x14ac:dyDescent="0.2">
      <c r="A159" s="7"/>
      <c r="B159" s="8"/>
      <c r="C159" s="4"/>
      <c r="D159" s="4" t="s">
        <v>104</v>
      </c>
      <c r="E159" s="4" t="s">
        <v>105</v>
      </c>
      <c r="F159" s="4"/>
      <c r="G159" s="4"/>
      <c r="H159" s="4" t="s">
        <v>215</v>
      </c>
      <c r="I159" s="4"/>
      <c r="J159" s="6"/>
      <c r="K159" s="4"/>
      <c r="L159" s="6"/>
      <c r="M159" s="4"/>
      <c r="N159" s="6"/>
      <c r="O159" s="4"/>
      <c r="P159" s="6"/>
      <c r="Q159" s="4"/>
      <c r="R159" s="4"/>
      <c r="S159" s="4"/>
      <c r="T159" s="4"/>
      <c r="U159" s="4"/>
      <c r="V159" s="4"/>
      <c r="W159" s="4"/>
      <c r="X159" s="4"/>
      <c r="AA159" t="s">
        <v>215</v>
      </c>
      <c r="AB159">
        <v>1</v>
      </c>
    </row>
    <row r="160" spans="1:28" ht="12" x14ac:dyDescent="0.2">
      <c r="A160" s="7" t="s">
        <v>224</v>
      </c>
      <c r="B160" s="8" t="s">
        <v>461</v>
      </c>
      <c r="C160" s="4"/>
      <c r="D160" s="4"/>
      <c r="E160" s="4" t="s">
        <v>462</v>
      </c>
      <c r="F160" s="4" t="s">
        <v>463</v>
      </c>
      <c r="G160" s="4" t="s">
        <v>464</v>
      </c>
      <c r="H160" s="5">
        <v>60</v>
      </c>
      <c r="I160" s="5"/>
      <c r="J160" s="6"/>
      <c r="K160" s="5"/>
      <c r="L160" s="6"/>
      <c r="M160" s="5"/>
      <c r="N160" s="6"/>
      <c r="O160" s="5"/>
      <c r="P160" s="6"/>
      <c r="Q160" s="4"/>
      <c r="R160" s="4"/>
      <c r="S160" s="4"/>
      <c r="T160" s="4"/>
      <c r="U160" s="4"/>
      <c r="V160" s="4"/>
      <c r="W160" s="4"/>
      <c r="X160" s="4"/>
      <c r="Y160" t="s">
        <v>221</v>
      </c>
      <c r="Z160" t="s">
        <v>221</v>
      </c>
      <c r="AA160" t="s">
        <v>215</v>
      </c>
      <c r="AB160">
        <v>1</v>
      </c>
    </row>
    <row r="161" spans="1:28" ht="12" x14ac:dyDescent="0.2">
      <c r="A161" s="7" t="s">
        <v>216</v>
      </c>
      <c r="B161" s="8" t="s">
        <v>465</v>
      </c>
      <c r="C161" s="4"/>
      <c r="D161" s="4"/>
      <c r="E161" s="4" t="s">
        <v>466</v>
      </c>
      <c r="F161" s="4" t="s">
        <v>467</v>
      </c>
      <c r="G161" s="4" t="s">
        <v>287</v>
      </c>
      <c r="H161" s="5">
        <v>6</v>
      </c>
      <c r="I161" s="5"/>
      <c r="J161" s="6"/>
      <c r="K161" s="5"/>
      <c r="L161" s="6"/>
      <c r="M161" s="5"/>
      <c r="N161" s="6"/>
      <c r="O161" s="5"/>
      <c r="P161" s="6"/>
      <c r="Q161" s="4"/>
      <c r="R161" s="4"/>
      <c r="S161" s="4"/>
      <c r="T161" s="4"/>
      <c r="U161" s="4"/>
      <c r="V161" s="4"/>
      <c r="W161" s="4"/>
      <c r="X161" s="4"/>
      <c r="Y161" t="s">
        <v>221</v>
      </c>
      <c r="Z161" t="s">
        <v>221</v>
      </c>
      <c r="AA161" t="s">
        <v>215</v>
      </c>
      <c r="AB161">
        <v>1</v>
      </c>
    </row>
    <row r="162" spans="1:28" ht="12" x14ac:dyDescent="0.2">
      <c r="A162" s="7" t="s">
        <v>216</v>
      </c>
      <c r="B162" s="8" t="s">
        <v>468</v>
      </c>
      <c r="C162" s="4"/>
      <c r="D162" s="4"/>
      <c r="E162" s="4" t="s">
        <v>469</v>
      </c>
      <c r="F162" s="4" t="s">
        <v>470</v>
      </c>
      <c r="G162" s="4" t="s">
        <v>294</v>
      </c>
      <c r="H162" s="5">
        <v>2</v>
      </c>
      <c r="I162" s="5"/>
      <c r="J162" s="6"/>
      <c r="K162" s="5"/>
      <c r="L162" s="6"/>
      <c r="M162" s="5"/>
      <c r="N162" s="6"/>
      <c r="O162" s="5"/>
      <c r="P162" s="6"/>
      <c r="Q162" s="4"/>
      <c r="R162" s="4"/>
      <c r="S162" s="4"/>
      <c r="T162" s="4"/>
      <c r="U162" s="4"/>
      <c r="V162" s="4"/>
      <c r="W162" s="4"/>
      <c r="X162" s="4"/>
      <c r="Y162" t="s">
        <v>221</v>
      </c>
      <c r="Z162" t="s">
        <v>221</v>
      </c>
      <c r="AA162" t="s">
        <v>215</v>
      </c>
      <c r="AB162">
        <v>1</v>
      </c>
    </row>
    <row r="163" spans="1:28" ht="12" x14ac:dyDescent="0.2">
      <c r="A163" s="7" t="s">
        <v>216</v>
      </c>
      <c r="B163" s="8" t="s">
        <v>471</v>
      </c>
      <c r="C163" s="4"/>
      <c r="D163" s="4"/>
      <c r="E163" s="4" t="s">
        <v>472</v>
      </c>
      <c r="F163" s="4" t="s">
        <v>470</v>
      </c>
      <c r="G163" s="4" t="s">
        <v>294</v>
      </c>
      <c r="H163" s="5">
        <v>8</v>
      </c>
      <c r="I163" s="5"/>
      <c r="J163" s="6"/>
      <c r="K163" s="5"/>
      <c r="L163" s="6"/>
      <c r="M163" s="5"/>
      <c r="N163" s="6"/>
      <c r="O163" s="5"/>
      <c r="P163" s="6"/>
      <c r="Q163" s="4"/>
      <c r="R163" s="4"/>
      <c r="S163" s="4"/>
      <c r="T163" s="4"/>
      <c r="U163" s="4"/>
      <c r="V163" s="4"/>
      <c r="W163" s="4"/>
      <c r="X163" s="4"/>
      <c r="Y163" t="s">
        <v>221</v>
      </c>
      <c r="Z163" t="s">
        <v>221</v>
      </c>
      <c r="AA163" t="s">
        <v>215</v>
      </c>
      <c r="AB163">
        <v>1</v>
      </c>
    </row>
    <row r="164" spans="1:28" ht="12" x14ac:dyDescent="0.2">
      <c r="A164" s="7" t="s">
        <v>216</v>
      </c>
      <c r="B164" s="8" t="s">
        <v>473</v>
      </c>
      <c r="C164" s="4"/>
      <c r="D164" s="4"/>
      <c r="E164" s="4" t="s">
        <v>474</v>
      </c>
      <c r="F164" s="4" t="s">
        <v>475</v>
      </c>
      <c r="G164" s="4" t="s">
        <v>287</v>
      </c>
      <c r="H164" s="5">
        <v>4</v>
      </c>
      <c r="I164" s="5"/>
      <c r="J164" s="6"/>
      <c r="K164" s="5"/>
      <c r="L164" s="6"/>
      <c r="M164" s="5"/>
      <c r="N164" s="6"/>
      <c r="O164" s="5"/>
      <c r="P164" s="6"/>
      <c r="Q164" s="4"/>
      <c r="R164" s="4"/>
      <c r="S164" s="4"/>
      <c r="T164" s="4"/>
      <c r="U164" s="4"/>
      <c r="V164" s="4"/>
      <c r="W164" s="4"/>
      <c r="X164" s="4"/>
      <c r="Y164" t="s">
        <v>221</v>
      </c>
      <c r="Z164" t="s">
        <v>221</v>
      </c>
      <c r="AA164" t="s">
        <v>215</v>
      </c>
      <c r="AB164">
        <v>1</v>
      </c>
    </row>
    <row r="165" spans="1:28" ht="12" x14ac:dyDescent="0.2">
      <c r="A165" s="7" t="s">
        <v>216</v>
      </c>
      <c r="B165" s="8" t="s">
        <v>476</v>
      </c>
      <c r="C165" s="4"/>
      <c r="D165" s="4"/>
      <c r="E165" s="4" t="s">
        <v>477</v>
      </c>
      <c r="F165" s="4" t="s">
        <v>478</v>
      </c>
      <c r="G165" s="4" t="s">
        <v>294</v>
      </c>
      <c r="H165" s="5">
        <v>2</v>
      </c>
      <c r="I165" s="5"/>
      <c r="J165" s="6"/>
      <c r="K165" s="5"/>
      <c r="L165" s="6"/>
      <c r="M165" s="5"/>
      <c r="N165" s="6"/>
      <c r="O165" s="5"/>
      <c r="P165" s="6"/>
      <c r="Q165" s="4"/>
      <c r="R165" s="4"/>
      <c r="S165" s="4"/>
      <c r="T165" s="4"/>
      <c r="U165" s="4"/>
      <c r="V165" s="4"/>
      <c r="W165" s="4"/>
      <c r="X165" s="4"/>
      <c r="Y165" t="s">
        <v>221</v>
      </c>
      <c r="Z165" t="s">
        <v>221</v>
      </c>
      <c r="AA165" t="s">
        <v>215</v>
      </c>
      <c r="AB165">
        <v>1</v>
      </c>
    </row>
    <row r="166" spans="1:28" ht="12" x14ac:dyDescent="0.2">
      <c r="A166" s="7" t="s">
        <v>216</v>
      </c>
      <c r="B166" s="8" t="s">
        <v>479</v>
      </c>
      <c r="C166" s="4"/>
      <c r="D166" s="4"/>
      <c r="E166" s="4" t="s">
        <v>480</v>
      </c>
      <c r="F166" s="4" t="s">
        <v>478</v>
      </c>
      <c r="G166" s="4" t="s">
        <v>294</v>
      </c>
      <c r="H166" s="5">
        <v>2</v>
      </c>
      <c r="I166" s="5"/>
      <c r="J166" s="6"/>
      <c r="K166" s="5"/>
      <c r="L166" s="6"/>
      <c r="M166" s="5"/>
      <c r="N166" s="6"/>
      <c r="O166" s="5"/>
      <c r="P166" s="6"/>
      <c r="Q166" s="4"/>
      <c r="R166" s="4"/>
      <c r="S166" s="4"/>
      <c r="T166" s="4"/>
      <c r="U166" s="4"/>
      <c r="V166" s="4"/>
      <c r="W166" s="4"/>
      <c r="X166" s="4"/>
      <c r="Y166" t="s">
        <v>221</v>
      </c>
      <c r="Z166" t="s">
        <v>221</v>
      </c>
      <c r="AA166" t="s">
        <v>215</v>
      </c>
      <c r="AB166">
        <v>1</v>
      </c>
    </row>
    <row r="167" spans="1:28" ht="12" x14ac:dyDescent="0.2">
      <c r="A167" s="7" t="s">
        <v>216</v>
      </c>
      <c r="B167" s="8" t="s">
        <v>481</v>
      </c>
      <c r="C167" s="4"/>
      <c r="D167" s="4"/>
      <c r="E167" s="4" t="s">
        <v>482</v>
      </c>
      <c r="F167" s="4" t="s">
        <v>478</v>
      </c>
      <c r="G167" s="4" t="s">
        <v>294</v>
      </c>
      <c r="H167" s="5">
        <v>2</v>
      </c>
      <c r="I167" s="5"/>
      <c r="J167" s="6"/>
      <c r="K167" s="5"/>
      <c r="L167" s="6"/>
      <c r="M167" s="5"/>
      <c r="N167" s="6"/>
      <c r="O167" s="5"/>
      <c r="P167" s="6"/>
      <c r="Q167" s="4"/>
      <c r="R167" s="4"/>
      <c r="S167" s="4"/>
      <c r="T167" s="4"/>
      <c r="U167" s="4"/>
      <c r="V167" s="4"/>
      <c r="W167" s="4"/>
      <c r="X167" s="4"/>
      <c r="Y167" t="s">
        <v>221</v>
      </c>
      <c r="Z167" t="s">
        <v>221</v>
      </c>
      <c r="AA167" t="s">
        <v>215</v>
      </c>
      <c r="AB167">
        <v>1</v>
      </c>
    </row>
    <row r="168" spans="1:28" ht="12" x14ac:dyDescent="0.2">
      <c r="A168" s="7" t="s">
        <v>216</v>
      </c>
      <c r="B168" s="8" t="s">
        <v>483</v>
      </c>
      <c r="C168" s="4"/>
      <c r="D168" s="4"/>
      <c r="E168" s="4" t="s">
        <v>484</v>
      </c>
      <c r="F168" s="4" t="s">
        <v>478</v>
      </c>
      <c r="G168" s="4" t="s">
        <v>294</v>
      </c>
      <c r="H168" s="5">
        <v>8</v>
      </c>
      <c r="I168" s="5"/>
      <c r="J168" s="6"/>
      <c r="K168" s="5"/>
      <c r="L168" s="6"/>
      <c r="M168" s="5"/>
      <c r="N168" s="6"/>
      <c r="O168" s="5"/>
      <c r="P168" s="6"/>
      <c r="Q168" s="4"/>
      <c r="R168" s="4"/>
      <c r="S168" s="4"/>
      <c r="T168" s="4"/>
      <c r="U168" s="4"/>
      <c r="V168" s="4"/>
      <c r="W168" s="4"/>
      <c r="X168" s="4"/>
      <c r="Y168" t="s">
        <v>221</v>
      </c>
      <c r="Z168" t="s">
        <v>221</v>
      </c>
      <c r="AA168" t="s">
        <v>215</v>
      </c>
      <c r="AB168">
        <v>1</v>
      </c>
    </row>
    <row r="169" spans="1:28" ht="12" x14ac:dyDescent="0.2">
      <c r="A169" s="7" t="s">
        <v>224</v>
      </c>
      <c r="B169" s="8" t="s">
        <v>485</v>
      </c>
      <c r="C169" s="4"/>
      <c r="D169" s="4"/>
      <c r="E169" s="4" t="s">
        <v>486</v>
      </c>
      <c r="F169" s="4" t="s">
        <v>463</v>
      </c>
      <c r="G169" s="4" t="s">
        <v>487</v>
      </c>
      <c r="H169" s="5">
        <v>40</v>
      </c>
      <c r="I169" s="5"/>
      <c r="J169" s="6"/>
      <c r="K169" s="5"/>
      <c r="L169" s="6"/>
      <c r="M169" s="5"/>
      <c r="N169" s="6"/>
      <c r="O169" s="5"/>
      <c r="P169" s="6"/>
      <c r="Q169" s="4"/>
      <c r="R169" s="4"/>
      <c r="S169" s="4"/>
      <c r="T169" s="4"/>
      <c r="U169" s="4"/>
      <c r="V169" s="4"/>
      <c r="W169" s="4"/>
      <c r="X169" s="4"/>
      <c r="Y169" t="s">
        <v>221</v>
      </c>
      <c r="Z169" t="s">
        <v>221</v>
      </c>
      <c r="AA169" t="s">
        <v>215</v>
      </c>
      <c r="AB169">
        <v>1</v>
      </c>
    </row>
    <row r="170" spans="1:28" ht="12" x14ac:dyDescent="0.2">
      <c r="A170" s="7" t="s">
        <v>224</v>
      </c>
      <c r="B170" s="8" t="s">
        <v>454</v>
      </c>
      <c r="C170" s="4"/>
      <c r="D170" s="4"/>
      <c r="E170" s="4" t="s">
        <v>455</v>
      </c>
      <c r="F170" s="4" t="s">
        <v>456</v>
      </c>
      <c r="G170" s="4" t="s">
        <v>457</v>
      </c>
      <c r="H170" s="5">
        <v>10.25</v>
      </c>
      <c r="I170" s="5"/>
      <c r="J170" s="6"/>
      <c r="K170" s="5"/>
      <c r="L170" s="6"/>
      <c r="M170" s="5"/>
      <c r="N170" s="6"/>
      <c r="O170" s="5"/>
      <c r="P170" s="6"/>
      <c r="Q170" s="4"/>
      <c r="R170" s="4"/>
      <c r="S170" s="4"/>
      <c r="T170" s="4"/>
      <c r="U170" s="4"/>
      <c r="V170" s="4"/>
      <c r="W170" s="4"/>
      <c r="X170" s="4"/>
      <c r="Y170" t="s">
        <v>221</v>
      </c>
      <c r="Z170" t="s">
        <v>221</v>
      </c>
      <c r="AA170" t="s">
        <v>215</v>
      </c>
      <c r="AB170">
        <v>1</v>
      </c>
    </row>
    <row r="171" spans="1:28" ht="12" x14ac:dyDescent="0.2">
      <c r="A171" s="7" t="s">
        <v>224</v>
      </c>
      <c r="B171" s="8" t="s">
        <v>458</v>
      </c>
      <c r="C171" s="4"/>
      <c r="D171" s="4"/>
      <c r="E171" s="4" t="s">
        <v>459</v>
      </c>
      <c r="F171" s="4" t="s">
        <v>460</v>
      </c>
      <c r="G171" s="4" t="s">
        <v>457</v>
      </c>
      <c r="H171" s="5">
        <v>10.25</v>
      </c>
      <c r="I171" s="5"/>
      <c r="J171" s="6"/>
      <c r="K171" s="5"/>
      <c r="L171" s="6"/>
      <c r="M171" s="5"/>
      <c r="N171" s="6"/>
      <c r="O171" s="5"/>
      <c r="P171" s="6"/>
      <c r="Q171" s="4"/>
      <c r="R171" s="4"/>
      <c r="S171" s="4"/>
      <c r="T171" s="4"/>
      <c r="U171" s="4"/>
      <c r="V171" s="4"/>
      <c r="W171" s="4"/>
      <c r="X171" s="4"/>
      <c r="Y171" t="s">
        <v>221</v>
      </c>
      <c r="Z171" t="s">
        <v>221</v>
      </c>
      <c r="AA171" t="s">
        <v>215</v>
      </c>
      <c r="AB171">
        <v>1</v>
      </c>
    </row>
    <row r="172" spans="1:28" ht="12" x14ac:dyDescent="0.2">
      <c r="A172" s="7"/>
      <c r="B172" s="8"/>
      <c r="C172" s="4"/>
      <c r="D172" s="4"/>
      <c r="E172" s="4"/>
      <c r="F172" s="4"/>
      <c r="G172" s="4"/>
      <c r="H172" s="4" t="s">
        <v>215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AA172" t="s">
        <v>215</v>
      </c>
      <c r="AB172">
        <v>1</v>
      </c>
    </row>
    <row r="173" spans="1:28" ht="12" x14ac:dyDescent="0.2">
      <c r="A173" s="7"/>
      <c r="B173" s="8"/>
      <c r="C173" s="4"/>
      <c r="D173" s="4" t="s">
        <v>107</v>
      </c>
      <c r="E173" s="4" t="s">
        <v>108</v>
      </c>
      <c r="F173" s="4"/>
      <c r="G173" s="4"/>
      <c r="H173" s="4" t="s">
        <v>215</v>
      </c>
      <c r="I173" s="4"/>
      <c r="J173" s="6"/>
      <c r="K173" s="4"/>
      <c r="L173" s="6"/>
      <c r="M173" s="4"/>
      <c r="N173" s="6"/>
      <c r="O173" s="4"/>
      <c r="P173" s="6"/>
      <c r="Q173" s="4"/>
      <c r="R173" s="4"/>
      <c r="S173" s="4"/>
      <c r="T173" s="4"/>
      <c r="U173" s="4"/>
      <c r="V173" s="4"/>
      <c r="W173" s="4"/>
      <c r="X173" s="4"/>
      <c r="AA173" t="s">
        <v>215</v>
      </c>
      <c r="AB173">
        <v>1</v>
      </c>
    </row>
    <row r="174" spans="1:28" ht="12" x14ac:dyDescent="0.2">
      <c r="A174" s="7" t="s">
        <v>216</v>
      </c>
      <c r="B174" s="8" t="s">
        <v>488</v>
      </c>
      <c r="C174" s="4"/>
      <c r="D174" s="4"/>
      <c r="E174" s="4" t="s">
        <v>489</v>
      </c>
      <c r="F174" s="4" t="s">
        <v>490</v>
      </c>
      <c r="G174" s="4" t="s">
        <v>377</v>
      </c>
      <c r="H174" s="5">
        <v>124.8</v>
      </c>
      <c r="I174" s="5"/>
      <c r="J174" s="6"/>
      <c r="K174" s="5"/>
      <c r="L174" s="6"/>
      <c r="M174" s="5"/>
      <c r="N174" s="6"/>
      <c r="O174" s="5"/>
      <c r="P174" s="6"/>
      <c r="Q174" s="4"/>
      <c r="R174" s="4"/>
      <c r="S174" s="4"/>
      <c r="T174" s="4"/>
      <c r="U174" s="4"/>
      <c r="V174" s="4"/>
      <c r="W174" s="4"/>
      <c r="X174" s="4"/>
      <c r="Y174" t="s">
        <v>221</v>
      </c>
      <c r="Z174" t="s">
        <v>221</v>
      </c>
      <c r="AA174" t="s">
        <v>215</v>
      </c>
      <c r="AB174">
        <v>1</v>
      </c>
    </row>
    <row r="175" spans="1:28" ht="12" x14ac:dyDescent="0.2">
      <c r="A175" s="7" t="s">
        <v>216</v>
      </c>
      <c r="B175" s="8" t="s">
        <v>491</v>
      </c>
      <c r="C175" s="4"/>
      <c r="D175" s="4"/>
      <c r="E175" s="4" t="s">
        <v>492</v>
      </c>
      <c r="F175" s="4" t="s">
        <v>490</v>
      </c>
      <c r="G175" s="4" t="s">
        <v>377</v>
      </c>
      <c r="H175" s="5">
        <v>532.79999999999995</v>
      </c>
      <c r="I175" s="5"/>
      <c r="J175" s="6"/>
      <c r="K175" s="5"/>
      <c r="L175" s="6"/>
      <c r="M175" s="5"/>
      <c r="N175" s="6"/>
      <c r="O175" s="5"/>
      <c r="P175" s="6"/>
      <c r="Q175" s="4"/>
      <c r="R175" s="4"/>
      <c r="S175" s="4"/>
      <c r="T175" s="4"/>
      <c r="U175" s="4"/>
      <c r="V175" s="4"/>
      <c r="W175" s="4"/>
      <c r="X175" s="4"/>
      <c r="Y175" t="s">
        <v>221</v>
      </c>
      <c r="Z175" t="s">
        <v>221</v>
      </c>
      <c r="AA175" t="s">
        <v>215</v>
      </c>
      <c r="AB175">
        <v>1</v>
      </c>
    </row>
    <row r="176" spans="1:28" ht="12" x14ac:dyDescent="0.2">
      <c r="A176" s="7" t="s">
        <v>216</v>
      </c>
      <c r="B176" s="8" t="s">
        <v>493</v>
      </c>
      <c r="C176" s="4"/>
      <c r="D176" s="4"/>
      <c r="E176" s="4" t="s">
        <v>494</v>
      </c>
      <c r="F176" s="4" t="s">
        <v>495</v>
      </c>
      <c r="G176" s="4" t="s">
        <v>496</v>
      </c>
      <c r="H176" s="5">
        <v>75.3</v>
      </c>
      <c r="I176" s="5"/>
      <c r="J176" s="6"/>
      <c r="K176" s="5"/>
      <c r="L176" s="6"/>
      <c r="M176" s="5"/>
      <c r="N176" s="6"/>
      <c r="O176" s="5"/>
      <c r="P176" s="6"/>
      <c r="Q176" s="4"/>
      <c r="R176" s="4"/>
      <c r="S176" s="4"/>
      <c r="T176" s="4"/>
      <c r="U176" s="4"/>
      <c r="V176" s="4"/>
      <c r="W176" s="4"/>
      <c r="X176" s="4"/>
      <c r="Y176" t="s">
        <v>221</v>
      </c>
      <c r="Z176" t="s">
        <v>221</v>
      </c>
      <c r="AA176" t="s">
        <v>215</v>
      </c>
      <c r="AB176">
        <v>1</v>
      </c>
    </row>
    <row r="177" spans="1:28" ht="12" x14ac:dyDescent="0.2">
      <c r="A177" s="7" t="s">
        <v>224</v>
      </c>
      <c r="B177" s="8" t="s">
        <v>497</v>
      </c>
      <c r="C177" s="4"/>
      <c r="D177" s="4"/>
      <c r="E177" s="4" t="s">
        <v>498</v>
      </c>
      <c r="F177" s="4"/>
      <c r="G177" s="4" t="s">
        <v>220</v>
      </c>
      <c r="H177" s="5">
        <v>75.3</v>
      </c>
      <c r="I177" s="5"/>
      <c r="J177" s="6"/>
      <c r="K177" s="5"/>
      <c r="L177" s="6"/>
      <c r="M177" s="5"/>
      <c r="N177" s="6"/>
      <c r="O177" s="5"/>
      <c r="P177" s="6"/>
      <c r="Q177" s="4"/>
      <c r="R177" s="4"/>
      <c r="S177" s="4"/>
      <c r="T177" s="4"/>
      <c r="U177" s="4"/>
      <c r="V177" s="4"/>
      <c r="W177" s="4"/>
      <c r="X177" s="4"/>
      <c r="Y177" t="s">
        <v>221</v>
      </c>
      <c r="Z177" t="s">
        <v>221</v>
      </c>
      <c r="AA177" t="s">
        <v>215</v>
      </c>
      <c r="AB177">
        <v>1</v>
      </c>
    </row>
    <row r="178" spans="1:28" ht="12" x14ac:dyDescent="0.2">
      <c r="A178" s="7" t="s">
        <v>216</v>
      </c>
      <c r="B178" s="8" t="s">
        <v>499</v>
      </c>
      <c r="C178" s="4"/>
      <c r="D178" s="4"/>
      <c r="E178" s="4" t="s">
        <v>500</v>
      </c>
      <c r="F178" s="4" t="s">
        <v>501</v>
      </c>
      <c r="G178" s="4" t="s">
        <v>502</v>
      </c>
      <c r="H178" s="5">
        <v>1</v>
      </c>
      <c r="I178" s="5"/>
      <c r="J178" s="6"/>
      <c r="K178" s="5"/>
      <c r="L178" s="6"/>
      <c r="M178" s="5"/>
      <c r="N178" s="6"/>
      <c r="O178" s="5"/>
      <c r="P178" s="6"/>
      <c r="Q178" s="4"/>
      <c r="R178" s="4"/>
      <c r="S178" s="4"/>
      <c r="T178" s="4"/>
      <c r="U178" s="4"/>
      <c r="V178" s="4"/>
      <c r="W178" s="4"/>
      <c r="X178" s="4"/>
      <c r="Y178" t="s">
        <v>221</v>
      </c>
      <c r="Z178" t="s">
        <v>221</v>
      </c>
      <c r="AA178" t="s">
        <v>215</v>
      </c>
      <c r="AB178">
        <v>1</v>
      </c>
    </row>
    <row r="179" spans="1:28" ht="12" x14ac:dyDescent="0.2">
      <c r="A179" s="7" t="s">
        <v>216</v>
      </c>
      <c r="B179" s="8" t="s">
        <v>503</v>
      </c>
      <c r="C179" s="4"/>
      <c r="D179" s="4"/>
      <c r="E179" s="4" t="s">
        <v>504</v>
      </c>
      <c r="F179" s="4" t="s">
        <v>505</v>
      </c>
      <c r="G179" s="4" t="s">
        <v>502</v>
      </c>
      <c r="H179" s="5">
        <v>1</v>
      </c>
      <c r="I179" s="5"/>
      <c r="J179" s="6"/>
      <c r="K179" s="5"/>
      <c r="L179" s="6"/>
      <c r="M179" s="5"/>
      <c r="N179" s="6"/>
      <c r="O179" s="5"/>
      <c r="P179" s="6"/>
      <c r="Q179" s="4"/>
      <c r="R179" s="4"/>
      <c r="S179" s="4"/>
      <c r="T179" s="4"/>
      <c r="U179" s="4"/>
      <c r="V179" s="4"/>
      <c r="W179" s="4"/>
      <c r="X179" s="4"/>
      <c r="Y179" t="s">
        <v>221</v>
      </c>
      <c r="Z179" t="s">
        <v>221</v>
      </c>
      <c r="AA179" t="s">
        <v>215</v>
      </c>
      <c r="AB179">
        <v>1</v>
      </c>
    </row>
    <row r="180" spans="1:28" ht="12" x14ac:dyDescent="0.2">
      <c r="A180" s="7" t="s">
        <v>506</v>
      </c>
      <c r="B180" s="8" t="s">
        <v>507</v>
      </c>
      <c r="C180" s="4"/>
      <c r="D180" s="4"/>
      <c r="E180" s="4" t="s">
        <v>508</v>
      </c>
      <c r="F180" s="4" t="s">
        <v>509</v>
      </c>
      <c r="G180" s="4" t="s">
        <v>510</v>
      </c>
      <c r="H180" s="5">
        <v>282</v>
      </c>
      <c r="I180" s="5"/>
      <c r="J180" s="6"/>
      <c r="K180" s="5"/>
      <c r="L180" s="6"/>
      <c r="M180" s="5"/>
      <c r="N180" s="6"/>
      <c r="O180" s="5"/>
      <c r="P180" s="6"/>
      <c r="Q180" s="4"/>
      <c r="R180" s="4"/>
      <c r="S180" s="4"/>
      <c r="T180" s="4"/>
      <c r="U180" s="4"/>
      <c r="V180" s="4"/>
      <c r="W180" s="4"/>
      <c r="X180" s="4"/>
      <c r="Y180" t="s">
        <v>221</v>
      </c>
      <c r="Z180" t="s">
        <v>221</v>
      </c>
      <c r="AA180" t="s">
        <v>215</v>
      </c>
      <c r="AB180">
        <v>1</v>
      </c>
    </row>
    <row r="181" spans="1:28" ht="12" x14ac:dyDescent="0.2">
      <c r="A181" s="7"/>
      <c r="B181" s="8"/>
      <c r="C181" s="4"/>
      <c r="D181" s="4"/>
      <c r="E181" s="4"/>
      <c r="F181" s="4"/>
      <c r="G181" s="4"/>
      <c r="H181" s="4" t="s">
        <v>215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AA181" t="s">
        <v>215</v>
      </c>
      <c r="AB181">
        <v>1</v>
      </c>
    </row>
    <row r="182" spans="1:28" ht="12" x14ac:dyDescent="0.2">
      <c r="A182" s="7"/>
      <c r="B182" s="8"/>
      <c r="C182" s="4"/>
      <c r="D182" s="4" t="s">
        <v>110</v>
      </c>
      <c r="E182" s="4" t="s">
        <v>111</v>
      </c>
      <c r="F182" s="4"/>
      <c r="G182" s="4"/>
      <c r="H182" s="4" t="s">
        <v>215</v>
      </c>
      <c r="I182" s="4"/>
      <c r="J182" s="6"/>
      <c r="K182" s="4"/>
      <c r="L182" s="6"/>
      <c r="M182" s="4"/>
      <c r="N182" s="6"/>
      <c r="O182" s="4"/>
      <c r="P182" s="6"/>
      <c r="Q182" s="4"/>
      <c r="R182" s="4"/>
      <c r="S182" s="4"/>
      <c r="T182" s="4"/>
      <c r="U182" s="4"/>
      <c r="V182" s="4"/>
      <c r="W182" s="4"/>
      <c r="X182" s="4"/>
      <c r="AA182" t="s">
        <v>215</v>
      </c>
      <c r="AB182">
        <v>1</v>
      </c>
    </row>
    <row r="183" spans="1:28" ht="12" x14ac:dyDescent="0.2">
      <c r="A183" s="7" t="s">
        <v>224</v>
      </c>
      <c r="B183" s="8" t="s">
        <v>511</v>
      </c>
      <c r="C183" s="4"/>
      <c r="D183" s="4"/>
      <c r="E183" s="4" t="s">
        <v>423</v>
      </c>
      <c r="F183" s="4" t="s">
        <v>512</v>
      </c>
      <c r="G183" s="4" t="s">
        <v>287</v>
      </c>
      <c r="H183" s="5">
        <v>12</v>
      </c>
      <c r="I183" s="5"/>
      <c r="J183" s="6"/>
      <c r="K183" s="5"/>
      <c r="L183" s="6"/>
      <c r="M183" s="5"/>
      <c r="N183" s="6"/>
      <c r="O183" s="5"/>
      <c r="P183" s="6"/>
      <c r="Q183" s="4"/>
      <c r="R183" s="4"/>
      <c r="S183" s="4"/>
      <c r="T183" s="4"/>
      <c r="U183" s="4"/>
      <c r="V183" s="4"/>
      <c r="W183" s="4"/>
      <c r="X183" s="4"/>
      <c r="Y183" t="s">
        <v>221</v>
      </c>
      <c r="Z183" t="s">
        <v>221</v>
      </c>
      <c r="AA183" t="s">
        <v>215</v>
      </c>
      <c r="AB183">
        <v>1</v>
      </c>
    </row>
    <row r="184" spans="1:28" ht="12" x14ac:dyDescent="0.2">
      <c r="A184" s="7" t="s">
        <v>224</v>
      </c>
      <c r="B184" s="8" t="s">
        <v>425</v>
      </c>
      <c r="C184" s="4"/>
      <c r="D184" s="4"/>
      <c r="E184" s="4" t="s">
        <v>426</v>
      </c>
      <c r="F184" s="4" t="s">
        <v>427</v>
      </c>
      <c r="G184" s="4" t="s">
        <v>287</v>
      </c>
      <c r="H184" s="5">
        <v>0</v>
      </c>
      <c r="I184" s="5"/>
      <c r="J184" s="6"/>
      <c r="K184" s="5"/>
      <c r="L184" s="6"/>
      <c r="M184" s="5"/>
      <c r="N184" s="6"/>
      <c r="O184" s="5"/>
      <c r="P184" s="6"/>
      <c r="Q184" s="4"/>
      <c r="R184" s="4"/>
      <c r="S184" s="4"/>
      <c r="T184" s="4"/>
      <c r="U184" s="4"/>
      <c r="V184" s="4"/>
      <c r="W184" s="4"/>
      <c r="X184" s="4"/>
      <c r="Y184" t="s">
        <v>221</v>
      </c>
      <c r="Z184" t="s">
        <v>221</v>
      </c>
      <c r="AA184" t="s">
        <v>215</v>
      </c>
      <c r="AB184">
        <v>1</v>
      </c>
    </row>
    <row r="185" spans="1:28" ht="12" x14ac:dyDescent="0.2">
      <c r="A185" s="7" t="s">
        <v>224</v>
      </c>
      <c r="B185" s="8" t="s">
        <v>428</v>
      </c>
      <c r="C185" s="4"/>
      <c r="D185" s="4"/>
      <c r="E185" s="4" t="s">
        <v>429</v>
      </c>
      <c r="F185" s="4" t="s">
        <v>427</v>
      </c>
      <c r="G185" s="4" t="s">
        <v>287</v>
      </c>
      <c r="H185" s="5">
        <v>12</v>
      </c>
      <c r="I185" s="5"/>
      <c r="J185" s="6"/>
      <c r="K185" s="5"/>
      <c r="L185" s="6"/>
      <c r="M185" s="5"/>
      <c r="N185" s="6"/>
      <c r="O185" s="5"/>
      <c r="P185" s="6"/>
      <c r="Q185" s="4"/>
      <c r="R185" s="4"/>
      <c r="S185" s="4"/>
      <c r="T185" s="4"/>
      <c r="U185" s="4"/>
      <c r="V185" s="4"/>
      <c r="W185" s="4"/>
      <c r="X185" s="4"/>
      <c r="Y185" t="s">
        <v>221</v>
      </c>
      <c r="Z185" t="s">
        <v>221</v>
      </c>
      <c r="AA185" t="s">
        <v>215</v>
      </c>
      <c r="AB185">
        <v>1</v>
      </c>
    </row>
    <row r="186" spans="1:28" ht="12" x14ac:dyDescent="0.2">
      <c r="A186" s="7" t="s">
        <v>216</v>
      </c>
      <c r="B186" s="8" t="s">
        <v>430</v>
      </c>
      <c r="C186" s="4"/>
      <c r="D186" s="4"/>
      <c r="E186" s="4" t="s">
        <v>431</v>
      </c>
      <c r="F186" s="4" t="s">
        <v>432</v>
      </c>
      <c r="G186" s="4" t="s">
        <v>377</v>
      </c>
      <c r="H186" s="5">
        <v>24</v>
      </c>
      <c r="I186" s="5"/>
      <c r="J186" s="6"/>
      <c r="K186" s="5"/>
      <c r="L186" s="6"/>
      <c r="M186" s="5"/>
      <c r="N186" s="6"/>
      <c r="O186" s="5"/>
      <c r="P186" s="6"/>
      <c r="Q186" s="4"/>
      <c r="R186" s="4"/>
      <c r="S186" s="4"/>
      <c r="T186" s="4"/>
      <c r="U186" s="4"/>
      <c r="V186" s="4"/>
      <c r="W186" s="4"/>
      <c r="X186" s="4"/>
      <c r="Y186" t="s">
        <v>221</v>
      </c>
      <c r="Z186" t="s">
        <v>221</v>
      </c>
      <c r="AA186" t="s">
        <v>215</v>
      </c>
      <c r="AB186">
        <v>1</v>
      </c>
    </row>
    <row r="187" spans="1:28" ht="12" x14ac:dyDescent="0.2">
      <c r="A187" s="7" t="s">
        <v>216</v>
      </c>
      <c r="B187" s="8" t="s">
        <v>435</v>
      </c>
      <c r="C187" s="4"/>
      <c r="D187" s="4"/>
      <c r="E187" s="4" t="s">
        <v>436</v>
      </c>
      <c r="F187" s="4" t="s">
        <v>437</v>
      </c>
      <c r="G187" s="4" t="s">
        <v>294</v>
      </c>
      <c r="H187" s="5">
        <v>12</v>
      </c>
      <c r="I187" s="5"/>
      <c r="J187" s="6"/>
      <c r="K187" s="5"/>
      <c r="L187" s="6"/>
      <c r="M187" s="5"/>
      <c r="N187" s="6"/>
      <c r="O187" s="5"/>
      <c r="P187" s="6"/>
      <c r="Q187" s="4"/>
      <c r="R187" s="4"/>
      <c r="S187" s="4"/>
      <c r="T187" s="4"/>
      <c r="U187" s="4"/>
      <c r="V187" s="4"/>
      <c r="W187" s="4"/>
      <c r="X187" s="4"/>
      <c r="Y187" t="s">
        <v>221</v>
      </c>
      <c r="Z187" t="s">
        <v>221</v>
      </c>
      <c r="AA187" t="s">
        <v>215</v>
      </c>
      <c r="AB187">
        <v>1</v>
      </c>
    </row>
    <row r="188" spans="1:28" ht="12" x14ac:dyDescent="0.2">
      <c r="A188" s="7" t="s">
        <v>216</v>
      </c>
      <c r="B188" s="8" t="s">
        <v>440</v>
      </c>
      <c r="C188" s="4"/>
      <c r="D188" s="4"/>
      <c r="E188" s="4" t="s">
        <v>441</v>
      </c>
      <c r="F188" s="4" t="s">
        <v>437</v>
      </c>
      <c r="G188" s="4" t="s">
        <v>294</v>
      </c>
      <c r="H188" s="5">
        <v>12</v>
      </c>
      <c r="I188" s="5"/>
      <c r="J188" s="6"/>
      <c r="K188" s="5"/>
      <c r="L188" s="6"/>
      <c r="M188" s="5"/>
      <c r="N188" s="6"/>
      <c r="O188" s="5"/>
      <c r="P188" s="6"/>
      <c r="Q188" s="4"/>
      <c r="R188" s="4"/>
      <c r="S188" s="4"/>
      <c r="T188" s="4"/>
      <c r="U188" s="4"/>
      <c r="V188" s="4"/>
      <c r="W188" s="4"/>
      <c r="X188" s="4"/>
      <c r="Y188" t="s">
        <v>221</v>
      </c>
      <c r="Z188" t="s">
        <v>221</v>
      </c>
      <c r="AA188" t="s">
        <v>215</v>
      </c>
      <c r="AB188">
        <v>1</v>
      </c>
    </row>
    <row r="189" spans="1:28" ht="12" x14ac:dyDescent="0.2">
      <c r="A189" s="7" t="s">
        <v>216</v>
      </c>
      <c r="B189" s="8" t="s">
        <v>442</v>
      </c>
      <c r="C189" s="4"/>
      <c r="D189" s="4"/>
      <c r="E189" s="4" t="s">
        <v>443</v>
      </c>
      <c r="F189" s="4" t="s">
        <v>444</v>
      </c>
      <c r="G189" s="4" t="s">
        <v>294</v>
      </c>
      <c r="H189" s="5">
        <v>12</v>
      </c>
      <c r="I189" s="5"/>
      <c r="J189" s="6"/>
      <c r="K189" s="5"/>
      <c r="L189" s="6"/>
      <c r="M189" s="5"/>
      <c r="N189" s="6"/>
      <c r="O189" s="5"/>
      <c r="P189" s="6"/>
      <c r="Q189" s="4"/>
      <c r="R189" s="4"/>
      <c r="S189" s="4"/>
      <c r="T189" s="4"/>
      <c r="U189" s="4"/>
      <c r="V189" s="4"/>
      <c r="W189" s="4"/>
      <c r="X189" s="4"/>
      <c r="Y189" t="s">
        <v>221</v>
      </c>
      <c r="Z189" t="s">
        <v>221</v>
      </c>
      <c r="AA189" t="s">
        <v>215</v>
      </c>
      <c r="AB189">
        <v>1</v>
      </c>
    </row>
    <row r="190" spans="1:28" ht="12" x14ac:dyDescent="0.2">
      <c r="A190" s="7" t="s">
        <v>216</v>
      </c>
      <c r="B190" s="8" t="s">
        <v>445</v>
      </c>
      <c r="C190" s="4"/>
      <c r="D190" s="4"/>
      <c r="E190" s="4" t="s">
        <v>446</v>
      </c>
      <c r="F190" s="4" t="s">
        <v>447</v>
      </c>
      <c r="G190" s="4" t="s">
        <v>294</v>
      </c>
      <c r="H190" s="5">
        <v>24</v>
      </c>
      <c r="I190" s="5"/>
      <c r="J190" s="6"/>
      <c r="K190" s="5"/>
      <c r="L190" s="6"/>
      <c r="M190" s="5"/>
      <c r="N190" s="6"/>
      <c r="O190" s="5"/>
      <c r="P190" s="6"/>
      <c r="Q190" s="4"/>
      <c r="R190" s="4"/>
      <c r="S190" s="4"/>
      <c r="T190" s="4"/>
      <c r="U190" s="4"/>
      <c r="V190" s="4"/>
      <c r="W190" s="4"/>
      <c r="X190" s="4"/>
      <c r="Y190" t="s">
        <v>221</v>
      </c>
      <c r="Z190" t="s">
        <v>221</v>
      </c>
      <c r="AA190" t="s">
        <v>215</v>
      </c>
      <c r="AB190">
        <v>1</v>
      </c>
    </row>
    <row r="191" spans="1:28" ht="12" x14ac:dyDescent="0.2">
      <c r="A191" s="7" t="s">
        <v>224</v>
      </c>
      <c r="B191" s="8" t="s">
        <v>451</v>
      </c>
      <c r="C191" s="4"/>
      <c r="D191" s="4"/>
      <c r="E191" s="4" t="s">
        <v>452</v>
      </c>
      <c r="F191" s="4" t="s">
        <v>453</v>
      </c>
      <c r="G191" s="4" t="s">
        <v>360</v>
      </c>
      <c r="H191" s="5">
        <v>184</v>
      </c>
      <c r="I191" s="5"/>
      <c r="J191" s="6"/>
      <c r="K191" s="5"/>
      <c r="L191" s="6"/>
      <c r="M191" s="5"/>
      <c r="N191" s="6"/>
      <c r="O191" s="5"/>
      <c r="P191" s="6"/>
      <c r="Q191" s="4"/>
      <c r="R191" s="4"/>
      <c r="S191" s="4"/>
      <c r="T191" s="4"/>
      <c r="U191" s="4"/>
      <c r="V191" s="4"/>
      <c r="W191" s="4"/>
      <c r="X191" s="4"/>
      <c r="Y191" t="s">
        <v>221</v>
      </c>
      <c r="Z191" t="s">
        <v>221</v>
      </c>
      <c r="AA191" t="s">
        <v>215</v>
      </c>
      <c r="AB191">
        <v>1</v>
      </c>
    </row>
    <row r="192" spans="1:28" ht="12" x14ac:dyDescent="0.2">
      <c r="A192" s="7" t="s">
        <v>224</v>
      </c>
      <c r="B192" s="8" t="s">
        <v>454</v>
      </c>
      <c r="C192" s="4"/>
      <c r="D192" s="4"/>
      <c r="E192" s="4" t="s">
        <v>455</v>
      </c>
      <c r="F192" s="4" t="s">
        <v>456</v>
      </c>
      <c r="G192" s="4" t="s">
        <v>457</v>
      </c>
      <c r="H192" s="5">
        <v>4.3</v>
      </c>
      <c r="I192" s="5"/>
      <c r="J192" s="6"/>
      <c r="K192" s="5"/>
      <c r="L192" s="6"/>
      <c r="M192" s="5"/>
      <c r="N192" s="6"/>
      <c r="O192" s="5"/>
      <c r="P192" s="6"/>
      <c r="Q192" s="4"/>
      <c r="R192" s="4"/>
      <c r="S192" s="4"/>
      <c r="T192" s="4"/>
      <c r="U192" s="4"/>
      <c r="V192" s="4"/>
      <c r="W192" s="4"/>
      <c r="X192" s="4"/>
      <c r="Y192" t="s">
        <v>221</v>
      </c>
      <c r="Z192" t="s">
        <v>221</v>
      </c>
      <c r="AA192" t="s">
        <v>215</v>
      </c>
      <c r="AB192">
        <v>1</v>
      </c>
    </row>
    <row r="193" spans="1:28" ht="12" x14ac:dyDescent="0.2">
      <c r="A193" s="7" t="s">
        <v>224</v>
      </c>
      <c r="B193" s="8" t="s">
        <v>458</v>
      </c>
      <c r="C193" s="4"/>
      <c r="D193" s="4"/>
      <c r="E193" s="4" t="s">
        <v>459</v>
      </c>
      <c r="F193" s="4" t="s">
        <v>460</v>
      </c>
      <c r="G193" s="4" t="s">
        <v>457</v>
      </c>
      <c r="H193" s="5">
        <v>4.3</v>
      </c>
      <c r="I193" s="5"/>
      <c r="J193" s="6"/>
      <c r="K193" s="5"/>
      <c r="L193" s="6"/>
      <c r="M193" s="5"/>
      <c r="N193" s="6"/>
      <c r="O193" s="5"/>
      <c r="P193" s="6"/>
      <c r="Q193" s="4"/>
      <c r="R193" s="4"/>
      <c r="S193" s="4"/>
      <c r="T193" s="4"/>
      <c r="U193" s="4"/>
      <c r="V193" s="4"/>
      <c r="W193" s="4"/>
      <c r="X193" s="4"/>
      <c r="Y193" t="s">
        <v>221</v>
      </c>
      <c r="Z193" t="s">
        <v>221</v>
      </c>
      <c r="AA193" t="s">
        <v>215</v>
      </c>
      <c r="AB193">
        <v>1</v>
      </c>
    </row>
    <row r="194" spans="1:28" ht="12" x14ac:dyDescent="0.2">
      <c r="A194" s="7"/>
      <c r="B194" s="8"/>
      <c r="C194" s="4"/>
      <c r="D194" s="4"/>
      <c r="E194" s="4"/>
      <c r="F194" s="4"/>
      <c r="G194" s="4"/>
      <c r="H194" s="4" t="s">
        <v>215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AA194" t="s">
        <v>215</v>
      </c>
      <c r="AB194">
        <v>1</v>
      </c>
    </row>
    <row r="195" spans="1:28" ht="12" x14ac:dyDescent="0.2">
      <c r="A195" s="7"/>
      <c r="B195" s="8"/>
      <c r="C195" s="4"/>
      <c r="D195" s="4" t="s">
        <v>113</v>
      </c>
      <c r="E195" s="4" t="s">
        <v>114</v>
      </c>
      <c r="F195" s="4"/>
      <c r="G195" s="4"/>
      <c r="H195" s="4" t="s">
        <v>215</v>
      </c>
      <c r="I195" s="4"/>
      <c r="J195" s="6"/>
      <c r="K195" s="4"/>
      <c r="L195" s="6"/>
      <c r="M195" s="4"/>
      <c r="N195" s="6"/>
      <c r="O195" s="4"/>
      <c r="P195" s="6"/>
      <c r="Q195" s="4"/>
      <c r="R195" s="4"/>
      <c r="S195" s="4"/>
      <c r="T195" s="4"/>
      <c r="U195" s="4"/>
      <c r="V195" s="4"/>
      <c r="W195" s="4"/>
      <c r="X195" s="4"/>
      <c r="AA195" t="s">
        <v>215</v>
      </c>
      <c r="AB195">
        <v>1</v>
      </c>
    </row>
    <row r="196" spans="1:28" ht="12" x14ac:dyDescent="0.2">
      <c r="A196" s="7" t="s">
        <v>224</v>
      </c>
      <c r="B196" s="8" t="s">
        <v>461</v>
      </c>
      <c r="C196" s="4"/>
      <c r="D196" s="4"/>
      <c r="E196" s="4" t="s">
        <v>462</v>
      </c>
      <c r="F196" s="4" t="s">
        <v>463</v>
      </c>
      <c r="G196" s="4" t="s">
        <v>464</v>
      </c>
      <c r="H196" s="5">
        <v>36</v>
      </c>
      <c r="I196" s="5"/>
      <c r="J196" s="6"/>
      <c r="K196" s="5"/>
      <c r="L196" s="6"/>
      <c r="M196" s="5"/>
      <c r="N196" s="6"/>
      <c r="O196" s="5"/>
      <c r="P196" s="6"/>
      <c r="Q196" s="4"/>
      <c r="R196" s="4"/>
      <c r="S196" s="4"/>
      <c r="T196" s="4"/>
      <c r="U196" s="4"/>
      <c r="V196" s="4"/>
      <c r="W196" s="4"/>
      <c r="X196" s="4"/>
      <c r="Y196" t="s">
        <v>221</v>
      </c>
      <c r="Z196" t="s">
        <v>221</v>
      </c>
      <c r="AA196" t="s">
        <v>215</v>
      </c>
      <c r="AB196">
        <v>1</v>
      </c>
    </row>
    <row r="197" spans="1:28" ht="12" x14ac:dyDescent="0.2">
      <c r="A197" s="7" t="s">
        <v>216</v>
      </c>
      <c r="B197" s="8" t="s">
        <v>513</v>
      </c>
      <c r="C197" s="4"/>
      <c r="D197" s="4"/>
      <c r="E197" s="4" t="s">
        <v>466</v>
      </c>
      <c r="F197" s="4" t="s">
        <v>514</v>
      </c>
      <c r="G197" s="4" t="s">
        <v>287</v>
      </c>
      <c r="H197" s="5">
        <v>4</v>
      </c>
      <c r="I197" s="5"/>
      <c r="J197" s="6"/>
      <c r="K197" s="5"/>
      <c r="L197" s="6"/>
      <c r="M197" s="5"/>
      <c r="N197" s="6"/>
      <c r="O197" s="5"/>
      <c r="P197" s="6"/>
      <c r="Q197" s="4"/>
      <c r="R197" s="4"/>
      <c r="S197" s="4"/>
      <c r="T197" s="4"/>
      <c r="U197" s="4"/>
      <c r="V197" s="4"/>
      <c r="W197" s="4"/>
      <c r="X197" s="4"/>
      <c r="Y197" t="s">
        <v>221</v>
      </c>
      <c r="Z197" t="s">
        <v>221</v>
      </c>
      <c r="AA197" t="s">
        <v>215</v>
      </c>
      <c r="AB197">
        <v>1</v>
      </c>
    </row>
    <row r="198" spans="1:28" ht="12" x14ac:dyDescent="0.2">
      <c r="A198" s="7" t="s">
        <v>216</v>
      </c>
      <c r="B198" s="8" t="s">
        <v>468</v>
      </c>
      <c r="C198" s="4"/>
      <c r="D198" s="4"/>
      <c r="E198" s="4" t="s">
        <v>469</v>
      </c>
      <c r="F198" s="4" t="s">
        <v>470</v>
      </c>
      <c r="G198" s="4" t="s">
        <v>294</v>
      </c>
      <c r="H198" s="5">
        <v>2</v>
      </c>
      <c r="I198" s="5"/>
      <c r="J198" s="6"/>
      <c r="K198" s="5"/>
      <c r="L198" s="6"/>
      <c r="M198" s="5"/>
      <c r="N198" s="6"/>
      <c r="O198" s="5"/>
      <c r="P198" s="6"/>
      <c r="Q198" s="4"/>
      <c r="R198" s="4"/>
      <c r="S198" s="4"/>
      <c r="T198" s="4"/>
      <c r="U198" s="4"/>
      <c r="V198" s="4"/>
      <c r="W198" s="4"/>
      <c r="X198" s="4"/>
      <c r="Y198" t="s">
        <v>221</v>
      </c>
      <c r="Z198" t="s">
        <v>221</v>
      </c>
      <c r="AA198" t="s">
        <v>215</v>
      </c>
      <c r="AB198">
        <v>1</v>
      </c>
    </row>
    <row r="199" spans="1:28" ht="12" x14ac:dyDescent="0.2">
      <c r="A199" s="7" t="s">
        <v>216</v>
      </c>
      <c r="B199" s="8" t="s">
        <v>471</v>
      </c>
      <c r="C199" s="4"/>
      <c r="D199" s="4"/>
      <c r="E199" s="4" t="s">
        <v>472</v>
      </c>
      <c r="F199" s="4" t="s">
        <v>470</v>
      </c>
      <c r="G199" s="4" t="s">
        <v>294</v>
      </c>
      <c r="H199" s="5">
        <v>4</v>
      </c>
      <c r="I199" s="5"/>
      <c r="J199" s="6"/>
      <c r="K199" s="5"/>
      <c r="L199" s="6"/>
      <c r="M199" s="5"/>
      <c r="N199" s="6"/>
      <c r="O199" s="5"/>
      <c r="P199" s="6"/>
      <c r="Q199" s="4"/>
      <c r="R199" s="4"/>
      <c r="S199" s="4"/>
      <c r="T199" s="4"/>
      <c r="U199" s="4"/>
      <c r="V199" s="4"/>
      <c r="W199" s="4"/>
      <c r="X199" s="4"/>
      <c r="Y199" t="s">
        <v>221</v>
      </c>
      <c r="Z199" t="s">
        <v>221</v>
      </c>
      <c r="AA199" t="s">
        <v>215</v>
      </c>
      <c r="AB199">
        <v>1</v>
      </c>
    </row>
    <row r="200" spans="1:28" ht="12" x14ac:dyDescent="0.2">
      <c r="A200" s="7" t="s">
        <v>216</v>
      </c>
      <c r="B200" s="8" t="s">
        <v>515</v>
      </c>
      <c r="C200" s="4"/>
      <c r="D200" s="4"/>
      <c r="E200" s="4" t="s">
        <v>474</v>
      </c>
      <c r="F200" s="4" t="s">
        <v>516</v>
      </c>
      <c r="G200" s="4" t="s">
        <v>287</v>
      </c>
      <c r="H200" s="5">
        <v>4</v>
      </c>
      <c r="I200" s="5"/>
      <c r="J200" s="6"/>
      <c r="K200" s="5"/>
      <c r="L200" s="6"/>
      <c r="M200" s="5"/>
      <c r="N200" s="6"/>
      <c r="O200" s="5"/>
      <c r="P200" s="6"/>
      <c r="Q200" s="4"/>
      <c r="R200" s="4"/>
      <c r="S200" s="4"/>
      <c r="T200" s="4"/>
      <c r="U200" s="4"/>
      <c r="V200" s="4"/>
      <c r="W200" s="4"/>
      <c r="X200" s="4"/>
      <c r="Y200" t="s">
        <v>221</v>
      </c>
      <c r="Z200" t="s">
        <v>221</v>
      </c>
      <c r="AA200" t="s">
        <v>215</v>
      </c>
      <c r="AB200">
        <v>1</v>
      </c>
    </row>
    <row r="201" spans="1:28" ht="12" x14ac:dyDescent="0.2">
      <c r="A201" s="7" t="s">
        <v>216</v>
      </c>
      <c r="B201" s="8" t="s">
        <v>476</v>
      </c>
      <c r="C201" s="4"/>
      <c r="D201" s="4"/>
      <c r="E201" s="4" t="s">
        <v>477</v>
      </c>
      <c r="F201" s="4" t="s">
        <v>478</v>
      </c>
      <c r="G201" s="4" t="s">
        <v>294</v>
      </c>
      <c r="H201" s="5">
        <v>2</v>
      </c>
      <c r="I201" s="5"/>
      <c r="J201" s="6"/>
      <c r="K201" s="5"/>
      <c r="L201" s="6"/>
      <c r="M201" s="5"/>
      <c r="N201" s="6"/>
      <c r="O201" s="5"/>
      <c r="P201" s="6"/>
      <c r="Q201" s="4"/>
      <c r="R201" s="4"/>
      <c r="S201" s="4"/>
      <c r="T201" s="4"/>
      <c r="U201" s="4"/>
      <c r="V201" s="4"/>
      <c r="W201" s="4"/>
      <c r="X201" s="4"/>
      <c r="Y201" t="s">
        <v>221</v>
      </c>
      <c r="Z201" t="s">
        <v>221</v>
      </c>
      <c r="AA201" t="s">
        <v>215</v>
      </c>
      <c r="AB201">
        <v>1</v>
      </c>
    </row>
    <row r="202" spans="1:28" ht="12" x14ac:dyDescent="0.2">
      <c r="A202" s="7" t="s">
        <v>216</v>
      </c>
      <c r="B202" s="8" t="s">
        <v>479</v>
      </c>
      <c r="C202" s="4"/>
      <c r="D202" s="4"/>
      <c r="E202" s="4" t="s">
        <v>480</v>
      </c>
      <c r="F202" s="4" t="s">
        <v>478</v>
      </c>
      <c r="G202" s="4" t="s">
        <v>294</v>
      </c>
      <c r="H202" s="5">
        <v>2</v>
      </c>
      <c r="I202" s="5"/>
      <c r="J202" s="6"/>
      <c r="K202" s="5"/>
      <c r="L202" s="6"/>
      <c r="M202" s="5"/>
      <c r="N202" s="6"/>
      <c r="O202" s="5"/>
      <c r="P202" s="6"/>
      <c r="Q202" s="4"/>
      <c r="R202" s="4"/>
      <c r="S202" s="4"/>
      <c r="T202" s="4"/>
      <c r="U202" s="4"/>
      <c r="V202" s="4"/>
      <c r="W202" s="4"/>
      <c r="X202" s="4"/>
      <c r="Y202" t="s">
        <v>221</v>
      </c>
      <c r="Z202" t="s">
        <v>221</v>
      </c>
      <c r="AA202" t="s">
        <v>215</v>
      </c>
      <c r="AB202">
        <v>1</v>
      </c>
    </row>
    <row r="203" spans="1:28" ht="12" x14ac:dyDescent="0.2">
      <c r="A203" s="7" t="s">
        <v>216</v>
      </c>
      <c r="B203" s="8" t="s">
        <v>481</v>
      </c>
      <c r="C203" s="4"/>
      <c r="D203" s="4"/>
      <c r="E203" s="4" t="s">
        <v>482</v>
      </c>
      <c r="F203" s="4" t="s">
        <v>478</v>
      </c>
      <c r="G203" s="4" t="s">
        <v>294</v>
      </c>
      <c r="H203" s="5">
        <v>2</v>
      </c>
      <c r="I203" s="5"/>
      <c r="J203" s="6"/>
      <c r="K203" s="5"/>
      <c r="L203" s="6"/>
      <c r="M203" s="5"/>
      <c r="N203" s="6"/>
      <c r="O203" s="5"/>
      <c r="P203" s="6"/>
      <c r="Q203" s="4"/>
      <c r="R203" s="4"/>
      <c r="S203" s="4"/>
      <c r="T203" s="4"/>
      <c r="U203" s="4"/>
      <c r="V203" s="4"/>
      <c r="W203" s="4"/>
      <c r="X203" s="4"/>
      <c r="Y203" t="s">
        <v>221</v>
      </c>
      <c r="Z203" t="s">
        <v>221</v>
      </c>
      <c r="AA203" t="s">
        <v>215</v>
      </c>
      <c r="AB203">
        <v>1</v>
      </c>
    </row>
    <row r="204" spans="1:28" ht="12" x14ac:dyDescent="0.2">
      <c r="A204" s="7" t="s">
        <v>216</v>
      </c>
      <c r="B204" s="8" t="s">
        <v>483</v>
      </c>
      <c r="C204" s="4"/>
      <c r="D204" s="4"/>
      <c r="E204" s="4" t="s">
        <v>484</v>
      </c>
      <c r="F204" s="4" t="s">
        <v>478</v>
      </c>
      <c r="G204" s="4" t="s">
        <v>294</v>
      </c>
      <c r="H204" s="5">
        <v>4</v>
      </c>
      <c r="I204" s="5"/>
      <c r="J204" s="6"/>
      <c r="K204" s="5"/>
      <c r="L204" s="6"/>
      <c r="M204" s="5"/>
      <c r="N204" s="6"/>
      <c r="O204" s="5"/>
      <c r="P204" s="6"/>
      <c r="Q204" s="4"/>
      <c r="R204" s="4"/>
      <c r="S204" s="4"/>
      <c r="T204" s="4"/>
      <c r="U204" s="4"/>
      <c r="V204" s="4"/>
      <c r="W204" s="4"/>
      <c r="X204" s="4"/>
      <c r="Y204" t="s">
        <v>221</v>
      </c>
      <c r="Z204" t="s">
        <v>221</v>
      </c>
      <c r="AA204" t="s">
        <v>215</v>
      </c>
      <c r="AB204">
        <v>1</v>
      </c>
    </row>
    <row r="205" spans="1:28" ht="12" x14ac:dyDescent="0.2">
      <c r="A205" s="7" t="s">
        <v>224</v>
      </c>
      <c r="B205" s="8" t="s">
        <v>485</v>
      </c>
      <c r="C205" s="4"/>
      <c r="D205" s="4"/>
      <c r="E205" s="4" t="s">
        <v>486</v>
      </c>
      <c r="F205" s="4" t="s">
        <v>463</v>
      </c>
      <c r="G205" s="4" t="s">
        <v>487</v>
      </c>
      <c r="H205" s="5">
        <v>24</v>
      </c>
      <c r="I205" s="5"/>
      <c r="J205" s="6"/>
      <c r="K205" s="5"/>
      <c r="L205" s="6"/>
      <c r="M205" s="5"/>
      <c r="N205" s="6"/>
      <c r="O205" s="5"/>
      <c r="P205" s="6"/>
      <c r="Q205" s="4"/>
      <c r="R205" s="4"/>
      <c r="S205" s="4"/>
      <c r="T205" s="4"/>
      <c r="U205" s="4"/>
      <c r="V205" s="4"/>
      <c r="W205" s="4"/>
      <c r="X205" s="4"/>
      <c r="Y205" t="s">
        <v>221</v>
      </c>
      <c r="Z205" t="s">
        <v>221</v>
      </c>
      <c r="AA205" t="s">
        <v>215</v>
      </c>
      <c r="AB205">
        <v>1</v>
      </c>
    </row>
    <row r="206" spans="1:28" ht="12" x14ac:dyDescent="0.2">
      <c r="A206" s="7" t="s">
        <v>224</v>
      </c>
      <c r="B206" s="8" t="s">
        <v>454</v>
      </c>
      <c r="C206" s="4"/>
      <c r="D206" s="4"/>
      <c r="E206" s="4" t="s">
        <v>455</v>
      </c>
      <c r="F206" s="4" t="s">
        <v>456</v>
      </c>
      <c r="G206" s="4" t="s">
        <v>457</v>
      </c>
      <c r="H206" s="5">
        <v>7.41</v>
      </c>
      <c r="I206" s="5"/>
      <c r="J206" s="6"/>
      <c r="K206" s="5"/>
      <c r="L206" s="6"/>
      <c r="M206" s="5"/>
      <c r="N206" s="6"/>
      <c r="O206" s="5"/>
      <c r="P206" s="6"/>
      <c r="Q206" s="4"/>
      <c r="R206" s="4"/>
      <c r="S206" s="4"/>
      <c r="T206" s="4"/>
      <c r="U206" s="4"/>
      <c r="V206" s="4"/>
      <c r="W206" s="4"/>
      <c r="X206" s="4"/>
      <c r="Y206" t="s">
        <v>221</v>
      </c>
      <c r="Z206" t="s">
        <v>221</v>
      </c>
      <c r="AA206" t="s">
        <v>215</v>
      </c>
      <c r="AB206">
        <v>1</v>
      </c>
    </row>
    <row r="207" spans="1:28" ht="12" x14ac:dyDescent="0.2">
      <c r="A207" s="7" t="s">
        <v>224</v>
      </c>
      <c r="B207" s="8" t="s">
        <v>458</v>
      </c>
      <c r="C207" s="4"/>
      <c r="D207" s="4"/>
      <c r="E207" s="4" t="s">
        <v>459</v>
      </c>
      <c r="F207" s="4" t="s">
        <v>460</v>
      </c>
      <c r="G207" s="4" t="s">
        <v>457</v>
      </c>
      <c r="H207" s="5">
        <v>7.41</v>
      </c>
      <c r="I207" s="5"/>
      <c r="J207" s="6"/>
      <c r="K207" s="5"/>
      <c r="L207" s="6"/>
      <c r="M207" s="5"/>
      <c r="N207" s="6"/>
      <c r="O207" s="5"/>
      <c r="P207" s="6"/>
      <c r="Q207" s="4"/>
      <c r="R207" s="4"/>
      <c r="S207" s="4"/>
      <c r="T207" s="4"/>
      <c r="U207" s="4"/>
      <c r="V207" s="4"/>
      <c r="W207" s="4"/>
      <c r="X207" s="4"/>
      <c r="Y207" t="s">
        <v>221</v>
      </c>
      <c r="Z207" t="s">
        <v>221</v>
      </c>
      <c r="AA207" t="s">
        <v>215</v>
      </c>
      <c r="AB207">
        <v>1</v>
      </c>
    </row>
    <row r="208" spans="1:28" ht="12" x14ac:dyDescent="0.2">
      <c r="A208" s="7"/>
      <c r="B208" s="8"/>
      <c r="C208" s="4"/>
      <c r="D208" s="4"/>
      <c r="E208" s="4"/>
      <c r="F208" s="4"/>
      <c r="G208" s="4"/>
      <c r="H208" s="4" t="s">
        <v>215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AA208" t="s">
        <v>215</v>
      </c>
      <c r="AB208">
        <v>1</v>
      </c>
    </row>
    <row r="209" spans="1:28" ht="12" x14ac:dyDescent="0.2">
      <c r="A209" s="7"/>
      <c r="B209" s="8"/>
      <c r="C209" s="4"/>
      <c r="D209" s="4" t="s">
        <v>116</v>
      </c>
      <c r="E209" s="4" t="s">
        <v>117</v>
      </c>
      <c r="F209" s="4"/>
      <c r="G209" s="4"/>
      <c r="H209" s="4" t="s">
        <v>215</v>
      </c>
      <c r="I209" s="4"/>
      <c r="J209" s="6"/>
      <c r="K209" s="4"/>
      <c r="L209" s="6"/>
      <c r="M209" s="4"/>
      <c r="N209" s="6"/>
      <c r="O209" s="4"/>
      <c r="P209" s="6"/>
      <c r="Q209" s="4"/>
      <c r="R209" s="4"/>
      <c r="S209" s="4"/>
      <c r="T209" s="4"/>
      <c r="U209" s="4"/>
      <c r="V209" s="4"/>
      <c r="W209" s="4"/>
      <c r="X209" s="4"/>
      <c r="AA209" t="s">
        <v>215</v>
      </c>
      <c r="AB209">
        <v>1</v>
      </c>
    </row>
    <row r="210" spans="1:28" ht="12" x14ac:dyDescent="0.2">
      <c r="A210" s="7" t="s">
        <v>216</v>
      </c>
      <c r="B210" s="8" t="s">
        <v>488</v>
      </c>
      <c r="C210" s="4"/>
      <c r="D210" s="4"/>
      <c r="E210" s="4" t="s">
        <v>489</v>
      </c>
      <c r="F210" s="4" t="s">
        <v>490</v>
      </c>
      <c r="G210" s="4" t="s">
        <v>377</v>
      </c>
      <c r="H210" s="5">
        <v>97.2</v>
      </c>
      <c r="I210" s="5"/>
      <c r="J210" s="6"/>
      <c r="K210" s="5"/>
      <c r="L210" s="6"/>
      <c r="M210" s="5"/>
      <c r="N210" s="6"/>
      <c r="O210" s="5"/>
      <c r="P210" s="6"/>
      <c r="Q210" s="4"/>
      <c r="R210" s="4"/>
      <c r="S210" s="4"/>
      <c r="T210" s="4"/>
      <c r="U210" s="4"/>
      <c r="V210" s="4"/>
      <c r="W210" s="4"/>
      <c r="X210" s="4"/>
      <c r="Y210" t="s">
        <v>221</v>
      </c>
      <c r="Z210" t="s">
        <v>221</v>
      </c>
      <c r="AA210" t="s">
        <v>215</v>
      </c>
      <c r="AB210">
        <v>1</v>
      </c>
    </row>
    <row r="211" spans="1:28" ht="12" x14ac:dyDescent="0.2">
      <c r="A211" s="7" t="s">
        <v>216</v>
      </c>
      <c r="B211" s="8" t="s">
        <v>491</v>
      </c>
      <c r="C211" s="4"/>
      <c r="D211" s="4"/>
      <c r="E211" s="4" t="s">
        <v>492</v>
      </c>
      <c r="F211" s="4" t="s">
        <v>490</v>
      </c>
      <c r="G211" s="4" t="s">
        <v>377</v>
      </c>
      <c r="H211" s="5">
        <v>396</v>
      </c>
      <c r="I211" s="5"/>
      <c r="J211" s="6"/>
      <c r="K211" s="5"/>
      <c r="L211" s="6"/>
      <c r="M211" s="5"/>
      <c r="N211" s="6"/>
      <c r="O211" s="5"/>
      <c r="P211" s="6"/>
      <c r="Q211" s="4"/>
      <c r="R211" s="4"/>
      <c r="S211" s="4"/>
      <c r="T211" s="4"/>
      <c r="U211" s="4"/>
      <c r="V211" s="4"/>
      <c r="W211" s="4"/>
      <c r="X211" s="4"/>
      <c r="Y211" t="s">
        <v>221</v>
      </c>
      <c r="Z211" t="s">
        <v>221</v>
      </c>
      <c r="AA211" t="s">
        <v>215</v>
      </c>
      <c r="AB211">
        <v>1</v>
      </c>
    </row>
    <row r="212" spans="1:28" ht="12" x14ac:dyDescent="0.2">
      <c r="A212" s="7" t="s">
        <v>216</v>
      </c>
      <c r="B212" s="8" t="s">
        <v>493</v>
      </c>
      <c r="C212" s="4"/>
      <c r="D212" s="4"/>
      <c r="E212" s="4" t="s">
        <v>494</v>
      </c>
      <c r="F212" s="4" t="s">
        <v>495</v>
      </c>
      <c r="G212" s="4" t="s">
        <v>496</v>
      </c>
      <c r="H212" s="5">
        <v>56.3</v>
      </c>
      <c r="I212" s="5"/>
      <c r="J212" s="6"/>
      <c r="K212" s="5"/>
      <c r="L212" s="6"/>
      <c r="M212" s="5"/>
      <c r="N212" s="6"/>
      <c r="O212" s="5"/>
      <c r="P212" s="6"/>
      <c r="Q212" s="4"/>
      <c r="R212" s="4"/>
      <c r="S212" s="4"/>
      <c r="T212" s="4"/>
      <c r="U212" s="4"/>
      <c r="V212" s="4"/>
      <c r="W212" s="4"/>
      <c r="X212" s="4"/>
      <c r="Y212" t="s">
        <v>221</v>
      </c>
      <c r="Z212" t="s">
        <v>221</v>
      </c>
      <c r="AA212" t="s">
        <v>215</v>
      </c>
      <c r="AB212">
        <v>1</v>
      </c>
    </row>
    <row r="213" spans="1:28" ht="12" x14ac:dyDescent="0.2">
      <c r="A213" s="7" t="s">
        <v>224</v>
      </c>
      <c r="B213" s="8" t="s">
        <v>497</v>
      </c>
      <c r="C213" s="4"/>
      <c r="D213" s="4"/>
      <c r="E213" s="4" t="s">
        <v>498</v>
      </c>
      <c r="F213" s="4"/>
      <c r="G213" s="4" t="s">
        <v>220</v>
      </c>
      <c r="H213" s="5">
        <v>56.3</v>
      </c>
      <c r="I213" s="5"/>
      <c r="J213" s="6"/>
      <c r="K213" s="5"/>
      <c r="L213" s="6"/>
      <c r="M213" s="5"/>
      <c r="N213" s="6"/>
      <c r="O213" s="5"/>
      <c r="P213" s="6"/>
      <c r="Q213" s="4"/>
      <c r="R213" s="4"/>
      <c r="S213" s="4"/>
      <c r="T213" s="4"/>
      <c r="U213" s="4"/>
      <c r="V213" s="4"/>
      <c r="W213" s="4"/>
      <c r="X213" s="4"/>
      <c r="Y213" t="s">
        <v>221</v>
      </c>
      <c r="Z213" t="s">
        <v>221</v>
      </c>
      <c r="AA213" t="s">
        <v>215</v>
      </c>
      <c r="AB213">
        <v>1</v>
      </c>
    </row>
    <row r="214" spans="1:28" ht="12" x14ac:dyDescent="0.2">
      <c r="A214" s="7" t="s">
        <v>216</v>
      </c>
      <c r="B214" s="8" t="s">
        <v>499</v>
      </c>
      <c r="C214" s="4"/>
      <c r="D214" s="4"/>
      <c r="E214" s="4" t="s">
        <v>500</v>
      </c>
      <c r="F214" s="4" t="s">
        <v>501</v>
      </c>
      <c r="G214" s="4" t="s">
        <v>502</v>
      </c>
      <c r="H214" s="5">
        <v>1</v>
      </c>
      <c r="I214" s="5"/>
      <c r="J214" s="6"/>
      <c r="K214" s="5"/>
      <c r="L214" s="6"/>
      <c r="M214" s="5"/>
      <c r="N214" s="6"/>
      <c r="O214" s="5"/>
      <c r="P214" s="6"/>
      <c r="Q214" s="4"/>
      <c r="R214" s="4"/>
      <c r="S214" s="4"/>
      <c r="T214" s="4"/>
      <c r="U214" s="4"/>
      <c r="V214" s="4"/>
      <c r="W214" s="4"/>
      <c r="X214" s="4"/>
      <c r="Y214" t="s">
        <v>221</v>
      </c>
      <c r="Z214" t="s">
        <v>221</v>
      </c>
      <c r="AA214" t="s">
        <v>215</v>
      </c>
      <c r="AB214">
        <v>1</v>
      </c>
    </row>
    <row r="215" spans="1:28" ht="12" x14ac:dyDescent="0.2">
      <c r="A215" s="7" t="s">
        <v>216</v>
      </c>
      <c r="B215" s="8" t="s">
        <v>503</v>
      </c>
      <c r="C215" s="4"/>
      <c r="D215" s="4"/>
      <c r="E215" s="4" t="s">
        <v>504</v>
      </c>
      <c r="F215" s="4" t="s">
        <v>505</v>
      </c>
      <c r="G215" s="4" t="s">
        <v>502</v>
      </c>
      <c r="H215" s="5">
        <v>1</v>
      </c>
      <c r="I215" s="5"/>
      <c r="J215" s="6"/>
      <c r="K215" s="5"/>
      <c r="L215" s="6"/>
      <c r="M215" s="5"/>
      <c r="N215" s="6"/>
      <c r="O215" s="5"/>
      <c r="P215" s="6"/>
      <c r="Q215" s="4"/>
      <c r="R215" s="4"/>
      <c r="S215" s="4"/>
      <c r="T215" s="4"/>
      <c r="U215" s="4"/>
      <c r="V215" s="4"/>
      <c r="W215" s="4"/>
      <c r="X215" s="4"/>
      <c r="Y215" t="s">
        <v>221</v>
      </c>
      <c r="Z215" t="s">
        <v>221</v>
      </c>
      <c r="AA215" t="s">
        <v>215</v>
      </c>
      <c r="AB215">
        <v>1</v>
      </c>
    </row>
    <row r="216" spans="1:28" ht="12" x14ac:dyDescent="0.2">
      <c r="A216" s="7" t="s">
        <v>506</v>
      </c>
      <c r="B216" s="8" t="s">
        <v>507</v>
      </c>
      <c r="C216" s="4"/>
      <c r="D216" s="4"/>
      <c r="E216" s="4" t="s">
        <v>508</v>
      </c>
      <c r="F216" s="4" t="s">
        <v>509</v>
      </c>
      <c r="G216" s="4" t="s">
        <v>510</v>
      </c>
      <c r="H216" s="5">
        <v>211</v>
      </c>
      <c r="I216" s="5"/>
      <c r="J216" s="6"/>
      <c r="K216" s="5"/>
      <c r="L216" s="6"/>
      <c r="M216" s="5"/>
      <c r="N216" s="6"/>
      <c r="O216" s="5"/>
      <c r="P216" s="6"/>
      <c r="Q216" s="4"/>
      <c r="R216" s="4"/>
      <c r="S216" s="4"/>
      <c r="T216" s="4"/>
      <c r="U216" s="4"/>
      <c r="V216" s="4"/>
      <c r="W216" s="4"/>
      <c r="X216" s="4"/>
      <c r="Y216" t="s">
        <v>221</v>
      </c>
      <c r="Z216" t="s">
        <v>221</v>
      </c>
      <c r="AA216" t="s">
        <v>215</v>
      </c>
      <c r="AB216">
        <v>1</v>
      </c>
    </row>
    <row r="217" spans="1:28" ht="12" x14ac:dyDescent="0.2">
      <c r="A217" s="7"/>
      <c r="B217" s="8"/>
      <c r="C217" s="4"/>
      <c r="D217" s="4"/>
      <c r="E217" s="4"/>
      <c r="F217" s="4"/>
      <c r="G217" s="4"/>
      <c r="H217" s="4" t="s">
        <v>215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AA217" t="s">
        <v>215</v>
      </c>
      <c r="AB217">
        <v>1</v>
      </c>
    </row>
    <row r="218" spans="1:28" ht="12" x14ac:dyDescent="0.2">
      <c r="A218" s="7"/>
      <c r="B218" s="8"/>
      <c r="C218" s="4"/>
      <c r="D218" s="4" t="s">
        <v>119</v>
      </c>
      <c r="E218" s="4" t="s">
        <v>120</v>
      </c>
      <c r="F218" s="4"/>
      <c r="G218" s="4"/>
      <c r="H218" s="4" t="s">
        <v>215</v>
      </c>
      <c r="I218" s="4"/>
      <c r="J218" s="6"/>
      <c r="K218" s="4"/>
      <c r="L218" s="6"/>
      <c r="M218" s="4"/>
      <c r="N218" s="6"/>
      <c r="O218" s="4"/>
      <c r="P218" s="6"/>
      <c r="Q218" s="4"/>
      <c r="R218" s="4"/>
      <c r="S218" s="4"/>
      <c r="T218" s="4"/>
      <c r="U218" s="4"/>
      <c r="V218" s="4"/>
      <c r="W218" s="4"/>
      <c r="X218" s="4"/>
      <c r="AA218" t="s">
        <v>215</v>
      </c>
      <c r="AB218">
        <v>1</v>
      </c>
    </row>
    <row r="219" spans="1:28" ht="12" x14ac:dyDescent="0.2">
      <c r="A219" s="7"/>
      <c r="B219" s="8"/>
      <c r="C219" s="4"/>
      <c r="D219" s="4" t="s">
        <v>122</v>
      </c>
      <c r="E219" s="4" t="s">
        <v>123</v>
      </c>
      <c r="F219" s="4"/>
      <c r="G219" s="4"/>
      <c r="H219" s="4" t="s">
        <v>215</v>
      </c>
      <c r="I219" s="4"/>
      <c r="J219" s="6"/>
      <c r="K219" s="4"/>
      <c r="L219" s="6"/>
      <c r="M219" s="4"/>
      <c r="N219" s="6"/>
      <c r="O219" s="4"/>
      <c r="P219" s="6"/>
      <c r="Q219" s="4"/>
      <c r="R219" s="4"/>
      <c r="S219" s="4"/>
      <c r="T219" s="4"/>
      <c r="U219" s="4"/>
      <c r="V219" s="4"/>
      <c r="W219" s="4"/>
      <c r="X219" s="4"/>
      <c r="AA219" t="s">
        <v>215</v>
      </c>
      <c r="AB219">
        <v>1</v>
      </c>
    </row>
    <row r="220" spans="1:28" ht="12" x14ac:dyDescent="0.2">
      <c r="A220" s="7"/>
      <c r="B220" s="8"/>
      <c r="C220" s="4"/>
      <c r="D220" s="4" t="s">
        <v>101</v>
      </c>
      <c r="E220" s="4" t="s">
        <v>125</v>
      </c>
      <c r="F220" s="4"/>
      <c r="G220" s="4"/>
      <c r="H220" s="4" t="s">
        <v>215</v>
      </c>
      <c r="I220" s="4"/>
      <c r="J220" s="6"/>
      <c r="K220" s="4"/>
      <c r="L220" s="6"/>
      <c r="M220" s="4"/>
      <c r="N220" s="6"/>
      <c r="O220" s="4"/>
      <c r="P220" s="6"/>
      <c r="Q220" s="4"/>
      <c r="R220" s="4"/>
      <c r="S220" s="4"/>
      <c r="T220" s="4"/>
      <c r="U220" s="4"/>
      <c r="V220" s="4"/>
      <c r="W220" s="4"/>
      <c r="X220" s="4"/>
      <c r="AA220" t="s">
        <v>215</v>
      </c>
      <c r="AB220">
        <v>1</v>
      </c>
    </row>
    <row r="221" spans="1:28" ht="12" x14ac:dyDescent="0.2">
      <c r="A221" s="7" t="s">
        <v>224</v>
      </c>
      <c r="B221" s="8" t="s">
        <v>517</v>
      </c>
      <c r="C221" s="4"/>
      <c r="D221" s="4"/>
      <c r="E221" s="4" t="s">
        <v>518</v>
      </c>
      <c r="F221" s="4" t="s">
        <v>519</v>
      </c>
      <c r="G221" s="4" t="s">
        <v>502</v>
      </c>
      <c r="H221" s="5">
        <v>1</v>
      </c>
      <c r="I221" s="5"/>
      <c r="J221" s="6"/>
      <c r="K221" s="5"/>
      <c r="L221" s="6"/>
      <c r="M221" s="5"/>
      <c r="N221" s="6"/>
      <c r="O221" s="5"/>
      <c r="P221" s="6"/>
      <c r="Q221" s="4"/>
      <c r="R221" s="4"/>
      <c r="S221" s="4"/>
      <c r="T221" s="4"/>
      <c r="U221" s="4"/>
      <c r="V221" s="4"/>
      <c r="W221" s="4"/>
      <c r="X221" s="4"/>
      <c r="Y221" t="s">
        <v>221</v>
      </c>
      <c r="Z221" t="s">
        <v>221</v>
      </c>
      <c r="AA221" t="s">
        <v>215</v>
      </c>
      <c r="AB221">
        <v>1</v>
      </c>
    </row>
    <row r="222" spans="1:28" ht="12" x14ac:dyDescent="0.2">
      <c r="A222" s="7" t="s">
        <v>224</v>
      </c>
      <c r="B222" s="8" t="s">
        <v>520</v>
      </c>
      <c r="C222" s="4"/>
      <c r="D222" s="4"/>
      <c r="E222" s="4" t="s">
        <v>521</v>
      </c>
      <c r="F222" s="4" t="s">
        <v>522</v>
      </c>
      <c r="G222" s="4" t="s">
        <v>377</v>
      </c>
      <c r="H222" s="5">
        <v>32</v>
      </c>
      <c r="I222" s="5"/>
      <c r="J222" s="6"/>
      <c r="K222" s="5"/>
      <c r="L222" s="6"/>
      <c r="M222" s="5"/>
      <c r="N222" s="6"/>
      <c r="O222" s="5"/>
      <c r="P222" s="6"/>
      <c r="Q222" s="4"/>
      <c r="R222" s="4"/>
      <c r="S222" s="4"/>
      <c r="T222" s="4"/>
      <c r="U222" s="4"/>
      <c r="V222" s="4"/>
      <c r="W222" s="4"/>
      <c r="X222" s="4"/>
      <c r="Y222" t="s">
        <v>221</v>
      </c>
      <c r="Z222" t="s">
        <v>221</v>
      </c>
      <c r="AA222" t="s">
        <v>215</v>
      </c>
      <c r="AB222">
        <v>1</v>
      </c>
    </row>
    <row r="223" spans="1:28" ht="12" x14ac:dyDescent="0.2">
      <c r="A223" s="7"/>
      <c r="B223" s="8"/>
      <c r="C223" s="4"/>
      <c r="D223" s="4"/>
      <c r="E223" s="4"/>
      <c r="F223" s="4"/>
      <c r="G223" s="4"/>
      <c r="H223" s="4" t="s">
        <v>215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AA223" t="s">
        <v>215</v>
      </c>
      <c r="AB223">
        <v>1</v>
      </c>
    </row>
    <row r="224" spans="1:28" ht="12" x14ac:dyDescent="0.2">
      <c r="A224" s="7"/>
      <c r="B224" s="8"/>
      <c r="C224" s="4"/>
      <c r="D224" s="4" t="s">
        <v>104</v>
      </c>
      <c r="E224" s="4" t="s">
        <v>127</v>
      </c>
      <c r="F224" s="4"/>
      <c r="G224" s="4"/>
      <c r="H224" s="4" t="s">
        <v>215</v>
      </c>
      <c r="I224" s="4"/>
      <c r="J224" s="6"/>
      <c r="K224" s="4"/>
      <c r="L224" s="6"/>
      <c r="M224" s="4"/>
      <c r="N224" s="6"/>
      <c r="O224" s="4"/>
      <c r="P224" s="6"/>
      <c r="Q224" s="4"/>
      <c r="R224" s="4"/>
      <c r="S224" s="4"/>
      <c r="T224" s="4"/>
      <c r="U224" s="4"/>
      <c r="V224" s="4"/>
      <c r="W224" s="4"/>
      <c r="X224" s="4"/>
      <c r="AA224" t="s">
        <v>215</v>
      </c>
      <c r="AB224">
        <v>1</v>
      </c>
    </row>
    <row r="225" spans="1:28" ht="12" x14ac:dyDescent="0.2">
      <c r="A225" s="7" t="s">
        <v>506</v>
      </c>
      <c r="B225" s="8" t="s">
        <v>523</v>
      </c>
      <c r="C225" s="4"/>
      <c r="D225" s="4"/>
      <c r="E225" s="4" t="s">
        <v>524</v>
      </c>
      <c r="F225" s="4" t="s">
        <v>525</v>
      </c>
      <c r="G225" s="4" t="s">
        <v>526</v>
      </c>
      <c r="H225" s="5">
        <v>0.308</v>
      </c>
      <c r="I225" s="5"/>
      <c r="J225" s="6"/>
      <c r="K225" s="5"/>
      <c r="L225" s="6"/>
      <c r="M225" s="5"/>
      <c r="N225" s="6"/>
      <c r="O225" s="5"/>
      <c r="P225" s="6"/>
      <c r="Q225" s="4"/>
      <c r="R225" s="4"/>
      <c r="S225" s="4"/>
      <c r="T225" s="4"/>
      <c r="U225" s="4"/>
      <c r="V225" s="4"/>
      <c r="W225" s="4"/>
      <c r="X225" s="4"/>
      <c r="Y225" t="s">
        <v>221</v>
      </c>
      <c r="Z225" t="s">
        <v>221</v>
      </c>
      <c r="AA225" t="s">
        <v>215</v>
      </c>
      <c r="AB225">
        <v>1</v>
      </c>
    </row>
    <row r="226" spans="1:28" ht="12" x14ac:dyDescent="0.2">
      <c r="A226" s="7" t="s">
        <v>506</v>
      </c>
      <c r="B226" s="8" t="s">
        <v>527</v>
      </c>
      <c r="C226" s="4"/>
      <c r="D226" s="4"/>
      <c r="E226" s="4" t="s">
        <v>528</v>
      </c>
      <c r="F226" s="4" t="s">
        <v>529</v>
      </c>
      <c r="G226" s="4" t="s">
        <v>530</v>
      </c>
      <c r="H226" s="5">
        <v>45</v>
      </c>
      <c r="I226" s="5"/>
      <c r="J226" s="6"/>
      <c r="K226" s="5"/>
      <c r="L226" s="6"/>
      <c r="M226" s="5"/>
      <c r="N226" s="6"/>
      <c r="O226" s="5"/>
      <c r="P226" s="6"/>
      <c r="Q226" s="4"/>
      <c r="R226" s="4"/>
      <c r="S226" s="4"/>
      <c r="T226" s="4"/>
      <c r="U226" s="4"/>
      <c r="V226" s="4"/>
      <c r="W226" s="4"/>
      <c r="X226" s="4"/>
      <c r="Y226" t="s">
        <v>221</v>
      </c>
      <c r="Z226" t="s">
        <v>221</v>
      </c>
      <c r="AA226" t="s">
        <v>215</v>
      </c>
      <c r="AB226">
        <v>1</v>
      </c>
    </row>
    <row r="227" spans="1:28" ht="12" x14ac:dyDescent="0.2">
      <c r="A227" s="7" t="s">
        <v>216</v>
      </c>
      <c r="B227" s="8" t="s">
        <v>531</v>
      </c>
      <c r="C227" s="4"/>
      <c r="D227" s="4"/>
      <c r="E227" s="4" t="s">
        <v>532</v>
      </c>
      <c r="F227" s="4" t="s">
        <v>533</v>
      </c>
      <c r="G227" s="4" t="s">
        <v>269</v>
      </c>
      <c r="H227" s="5">
        <v>11</v>
      </c>
      <c r="I227" s="5"/>
      <c r="J227" s="6"/>
      <c r="K227" s="5"/>
      <c r="L227" s="6"/>
      <c r="M227" s="5"/>
      <c r="N227" s="6"/>
      <c r="O227" s="5"/>
      <c r="P227" s="6"/>
      <c r="Q227" s="4"/>
      <c r="R227" s="4"/>
      <c r="S227" s="4"/>
      <c r="T227" s="4"/>
      <c r="U227" s="4"/>
      <c r="V227" s="4"/>
      <c r="W227" s="4"/>
      <c r="X227" s="4"/>
      <c r="Y227" t="s">
        <v>221</v>
      </c>
      <c r="Z227" t="s">
        <v>221</v>
      </c>
      <c r="AA227" t="s">
        <v>215</v>
      </c>
      <c r="AB227">
        <v>1</v>
      </c>
    </row>
    <row r="228" spans="1:28" ht="12" x14ac:dyDescent="0.2">
      <c r="A228" s="7" t="s">
        <v>216</v>
      </c>
      <c r="B228" s="8" t="s">
        <v>534</v>
      </c>
      <c r="C228" s="4"/>
      <c r="D228" s="4"/>
      <c r="E228" s="4" t="s">
        <v>535</v>
      </c>
      <c r="F228" s="4" t="s">
        <v>536</v>
      </c>
      <c r="G228" s="4" t="s">
        <v>269</v>
      </c>
      <c r="H228" s="5">
        <v>11</v>
      </c>
      <c r="I228" s="5"/>
      <c r="J228" s="6"/>
      <c r="K228" s="5"/>
      <c r="L228" s="6"/>
      <c r="M228" s="5"/>
      <c r="N228" s="6"/>
      <c r="O228" s="5"/>
      <c r="P228" s="6"/>
      <c r="Q228" s="4"/>
      <c r="R228" s="4"/>
      <c r="S228" s="4"/>
      <c r="T228" s="4"/>
      <c r="U228" s="4"/>
      <c r="V228" s="4"/>
      <c r="W228" s="4"/>
      <c r="X228" s="4"/>
      <c r="Y228" t="s">
        <v>221</v>
      </c>
      <c r="Z228" t="s">
        <v>221</v>
      </c>
      <c r="AA228" t="s">
        <v>215</v>
      </c>
      <c r="AB228">
        <v>1</v>
      </c>
    </row>
    <row r="229" spans="1:28" ht="12" x14ac:dyDescent="0.2">
      <c r="A229" s="7"/>
      <c r="B229" s="8"/>
      <c r="C229" s="4"/>
      <c r="D229" s="4"/>
      <c r="E229" s="4"/>
      <c r="F229" s="4"/>
      <c r="G229" s="4"/>
      <c r="H229" s="4" t="s">
        <v>215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AA229" t="s">
        <v>215</v>
      </c>
      <c r="AB229">
        <v>1</v>
      </c>
    </row>
    <row r="230" spans="1:28" ht="12" x14ac:dyDescent="0.2">
      <c r="A230" s="7"/>
      <c r="B230" s="8"/>
      <c r="C230" s="4"/>
      <c r="D230" s="4" t="s">
        <v>107</v>
      </c>
      <c r="E230" s="4" t="s">
        <v>129</v>
      </c>
      <c r="F230" s="4"/>
      <c r="G230" s="4"/>
      <c r="H230" s="4" t="s">
        <v>215</v>
      </c>
      <c r="I230" s="4"/>
      <c r="J230" s="6"/>
      <c r="K230" s="4"/>
      <c r="L230" s="6"/>
      <c r="M230" s="4"/>
      <c r="N230" s="6"/>
      <c r="O230" s="4"/>
      <c r="P230" s="6"/>
      <c r="Q230" s="4"/>
      <c r="R230" s="4"/>
      <c r="S230" s="4"/>
      <c r="T230" s="4"/>
      <c r="U230" s="4"/>
      <c r="V230" s="4"/>
      <c r="W230" s="4"/>
      <c r="X230" s="4"/>
      <c r="AA230" t="s">
        <v>215</v>
      </c>
      <c r="AB230">
        <v>1</v>
      </c>
    </row>
    <row r="231" spans="1:28" ht="12" x14ac:dyDescent="0.2">
      <c r="A231" s="7" t="s">
        <v>224</v>
      </c>
      <c r="B231" s="8" t="s">
        <v>352</v>
      </c>
      <c r="C231" s="4"/>
      <c r="D231" s="4"/>
      <c r="E231" s="4" t="s">
        <v>353</v>
      </c>
      <c r="F231" s="4" t="s">
        <v>354</v>
      </c>
      <c r="G231" s="4" t="s">
        <v>220</v>
      </c>
      <c r="H231" s="5">
        <v>7.04</v>
      </c>
      <c r="I231" s="5"/>
      <c r="J231" s="6"/>
      <c r="K231" s="5"/>
      <c r="L231" s="6"/>
      <c r="M231" s="5"/>
      <c r="N231" s="6"/>
      <c r="O231" s="5"/>
      <c r="P231" s="6"/>
      <c r="Q231" s="4"/>
      <c r="R231" s="4"/>
      <c r="S231" s="4"/>
      <c r="T231" s="4"/>
      <c r="U231" s="4"/>
      <c r="V231" s="4"/>
      <c r="W231" s="4"/>
      <c r="X231" s="4"/>
      <c r="Y231" t="s">
        <v>221</v>
      </c>
      <c r="Z231" t="s">
        <v>221</v>
      </c>
      <c r="AA231" t="s">
        <v>215</v>
      </c>
      <c r="AB231">
        <v>1</v>
      </c>
    </row>
    <row r="232" spans="1:28" ht="12" x14ac:dyDescent="0.2">
      <c r="A232" s="7" t="s">
        <v>216</v>
      </c>
      <c r="B232" s="8" t="s">
        <v>361</v>
      </c>
      <c r="C232" s="4"/>
      <c r="D232" s="4"/>
      <c r="E232" s="4" t="s">
        <v>358</v>
      </c>
      <c r="F232" s="4" t="s">
        <v>362</v>
      </c>
      <c r="G232" s="4" t="s">
        <v>360</v>
      </c>
      <c r="H232" s="5">
        <v>21.12</v>
      </c>
      <c r="I232" s="5"/>
      <c r="J232" s="6"/>
      <c r="K232" s="5"/>
      <c r="L232" s="6"/>
      <c r="M232" s="5"/>
      <c r="N232" s="6"/>
      <c r="O232" s="5"/>
      <c r="P232" s="6"/>
      <c r="Q232" s="4"/>
      <c r="R232" s="4"/>
      <c r="S232" s="4"/>
      <c r="T232" s="4"/>
      <c r="U232" s="4"/>
      <c r="V232" s="4"/>
      <c r="W232" s="4"/>
      <c r="X232" s="4"/>
      <c r="Y232" t="s">
        <v>221</v>
      </c>
      <c r="Z232" t="s">
        <v>221</v>
      </c>
      <c r="AA232" t="s">
        <v>215</v>
      </c>
      <c r="AB232">
        <v>1</v>
      </c>
    </row>
    <row r="233" spans="1:28" ht="12" x14ac:dyDescent="0.2">
      <c r="A233" s="7" t="s">
        <v>224</v>
      </c>
      <c r="B233" s="8" t="s">
        <v>537</v>
      </c>
      <c r="C233" s="4"/>
      <c r="D233" s="4"/>
      <c r="E233" s="4" t="s">
        <v>538</v>
      </c>
      <c r="F233" s="4" t="s">
        <v>539</v>
      </c>
      <c r="G233" s="4" t="s">
        <v>526</v>
      </c>
      <c r="H233" s="5">
        <v>0.57399999999999995</v>
      </c>
      <c r="I233" s="5"/>
      <c r="J233" s="6"/>
      <c r="K233" s="5"/>
      <c r="L233" s="6"/>
      <c r="M233" s="5"/>
      <c r="N233" s="6"/>
      <c r="O233" s="5"/>
      <c r="P233" s="6"/>
      <c r="Q233" s="4"/>
      <c r="R233" s="4"/>
      <c r="S233" s="4"/>
      <c r="T233" s="4"/>
      <c r="U233" s="4"/>
      <c r="V233" s="4"/>
      <c r="W233" s="4"/>
      <c r="X233" s="4"/>
      <c r="Y233" t="s">
        <v>221</v>
      </c>
      <c r="Z233" t="s">
        <v>221</v>
      </c>
      <c r="AA233" t="s">
        <v>215</v>
      </c>
      <c r="AB233">
        <v>1</v>
      </c>
    </row>
    <row r="234" spans="1:28" ht="12" x14ac:dyDescent="0.2">
      <c r="A234" s="7" t="s">
        <v>224</v>
      </c>
      <c r="B234" s="8" t="s">
        <v>540</v>
      </c>
      <c r="C234" s="4"/>
      <c r="D234" s="4"/>
      <c r="E234" s="4" t="s">
        <v>541</v>
      </c>
      <c r="F234" s="4" t="s">
        <v>542</v>
      </c>
      <c r="G234" s="4" t="s">
        <v>220</v>
      </c>
      <c r="H234" s="5">
        <v>7.04</v>
      </c>
      <c r="I234" s="5"/>
      <c r="J234" s="6"/>
      <c r="K234" s="5"/>
      <c r="L234" s="6"/>
      <c r="M234" s="5"/>
      <c r="N234" s="6"/>
      <c r="O234" s="5"/>
      <c r="P234" s="6"/>
      <c r="Q234" s="4"/>
      <c r="R234" s="4"/>
      <c r="S234" s="4"/>
      <c r="T234" s="4"/>
      <c r="U234" s="4"/>
      <c r="V234" s="4"/>
      <c r="W234" s="4"/>
      <c r="X234" s="4"/>
      <c r="Y234" t="s">
        <v>221</v>
      </c>
      <c r="Z234" t="s">
        <v>221</v>
      </c>
      <c r="AA234" t="s">
        <v>215</v>
      </c>
      <c r="AB234">
        <v>1</v>
      </c>
    </row>
    <row r="235" spans="1:28" ht="12" x14ac:dyDescent="0.2">
      <c r="A235" s="7" t="s">
        <v>224</v>
      </c>
      <c r="B235" s="8" t="s">
        <v>281</v>
      </c>
      <c r="C235" s="4"/>
      <c r="D235" s="4"/>
      <c r="E235" s="4" t="s">
        <v>282</v>
      </c>
      <c r="F235" s="4" t="s">
        <v>283</v>
      </c>
      <c r="G235" s="4" t="s">
        <v>220</v>
      </c>
      <c r="H235" s="5">
        <v>7.04</v>
      </c>
      <c r="I235" s="5"/>
      <c r="J235" s="6"/>
      <c r="K235" s="5"/>
      <c r="L235" s="6"/>
      <c r="M235" s="5"/>
      <c r="N235" s="6"/>
      <c r="O235" s="5"/>
      <c r="P235" s="6"/>
      <c r="Q235" s="4"/>
      <c r="R235" s="4"/>
      <c r="S235" s="4"/>
      <c r="T235" s="4"/>
      <c r="U235" s="4"/>
      <c r="V235" s="4"/>
      <c r="W235" s="4"/>
      <c r="X235" s="4"/>
      <c r="Y235" t="s">
        <v>221</v>
      </c>
      <c r="Z235" t="s">
        <v>221</v>
      </c>
      <c r="AA235" t="s">
        <v>215</v>
      </c>
      <c r="AB235">
        <v>1</v>
      </c>
    </row>
    <row r="236" spans="1:28" ht="12" x14ac:dyDescent="0.2">
      <c r="A236" s="7"/>
      <c r="B236" s="8"/>
      <c r="C236" s="4"/>
      <c r="D236" s="4"/>
      <c r="E236" s="4"/>
      <c r="F236" s="4"/>
      <c r="G236" s="4"/>
      <c r="H236" s="4" t="s">
        <v>215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AA236" t="s">
        <v>215</v>
      </c>
      <c r="AB236">
        <v>1</v>
      </c>
    </row>
    <row r="237" spans="1:28" ht="12" x14ac:dyDescent="0.2">
      <c r="A237" s="7"/>
      <c r="B237" s="8"/>
      <c r="C237" s="4"/>
      <c r="D237" s="4" t="s">
        <v>110</v>
      </c>
      <c r="E237" s="4" t="s">
        <v>131</v>
      </c>
      <c r="F237" s="4"/>
      <c r="G237" s="4"/>
      <c r="H237" s="4" t="s">
        <v>215</v>
      </c>
      <c r="I237" s="4"/>
      <c r="J237" s="6"/>
      <c r="K237" s="4"/>
      <c r="L237" s="6"/>
      <c r="M237" s="4"/>
      <c r="N237" s="6"/>
      <c r="O237" s="4"/>
      <c r="P237" s="6"/>
      <c r="Q237" s="4"/>
      <c r="R237" s="4"/>
      <c r="S237" s="4"/>
      <c r="T237" s="4"/>
      <c r="U237" s="4"/>
      <c r="V237" s="4"/>
      <c r="W237" s="4"/>
      <c r="X237" s="4"/>
      <c r="AA237" t="s">
        <v>215</v>
      </c>
      <c r="AB237">
        <v>1</v>
      </c>
    </row>
    <row r="238" spans="1:28" ht="12" x14ac:dyDescent="0.2">
      <c r="A238" s="7" t="s">
        <v>216</v>
      </c>
      <c r="B238" s="8" t="s">
        <v>543</v>
      </c>
      <c r="C238" s="4"/>
      <c r="D238" s="4"/>
      <c r="E238" s="4" t="s">
        <v>544</v>
      </c>
      <c r="F238" s="4" t="s">
        <v>545</v>
      </c>
      <c r="G238" s="4" t="s">
        <v>220</v>
      </c>
      <c r="H238" s="5">
        <v>22.61</v>
      </c>
      <c r="I238" s="5"/>
      <c r="J238" s="6"/>
      <c r="K238" s="5"/>
      <c r="L238" s="6"/>
      <c r="M238" s="5"/>
      <c r="N238" s="6"/>
      <c r="O238" s="5"/>
      <c r="P238" s="6"/>
      <c r="Q238" s="4"/>
      <c r="R238" s="4"/>
      <c r="S238" s="4"/>
      <c r="T238" s="4"/>
      <c r="U238" s="4"/>
      <c r="V238" s="4"/>
      <c r="W238" s="4"/>
      <c r="X238" s="4"/>
      <c r="Y238" t="s">
        <v>221</v>
      </c>
      <c r="Z238" t="s">
        <v>221</v>
      </c>
      <c r="AA238" t="s">
        <v>215</v>
      </c>
      <c r="AB238">
        <v>1</v>
      </c>
    </row>
    <row r="239" spans="1:28" ht="12" x14ac:dyDescent="0.2">
      <c r="A239" s="7" t="s">
        <v>216</v>
      </c>
      <c r="B239" s="8" t="s">
        <v>546</v>
      </c>
      <c r="C239" s="4"/>
      <c r="D239" s="4"/>
      <c r="E239" s="4" t="s">
        <v>547</v>
      </c>
      <c r="F239" s="4" t="s">
        <v>548</v>
      </c>
      <c r="G239" s="4" t="s">
        <v>377</v>
      </c>
      <c r="H239" s="5">
        <v>32</v>
      </c>
      <c r="I239" s="5"/>
      <c r="J239" s="6"/>
      <c r="K239" s="5"/>
      <c r="L239" s="6"/>
      <c r="M239" s="5"/>
      <c r="N239" s="6"/>
      <c r="O239" s="5"/>
      <c r="P239" s="6"/>
      <c r="Q239" s="4"/>
      <c r="R239" s="4"/>
      <c r="S239" s="4"/>
      <c r="T239" s="4"/>
      <c r="U239" s="4"/>
      <c r="V239" s="4"/>
      <c r="W239" s="4"/>
      <c r="X239" s="4"/>
      <c r="Y239" t="s">
        <v>221</v>
      </c>
      <c r="Z239" t="s">
        <v>221</v>
      </c>
      <c r="AA239" t="s">
        <v>215</v>
      </c>
      <c r="AB239">
        <v>1</v>
      </c>
    </row>
    <row r="240" spans="1:28" ht="12" x14ac:dyDescent="0.2">
      <c r="A240" s="7" t="s">
        <v>506</v>
      </c>
      <c r="B240" s="8" t="s">
        <v>549</v>
      </c>
      <c r="C240" s="4"/>
      <c r="D240" s="4"/>
      <c r="E240" s="4" t="s">
        <v>550</v>
      </c>
      <c r="F240" s="4" t="s">
        <v>551</v>
      </c>
      <c r="G240" s="4" t="s">
        <v>377</v>
      </c>
      <c r="H240" s="5">
        <v>32</v>
      </c>
      <c r="I240" s="5"/>
      <c r="J240" s="6"/>
      <c r="K240" s="5"/>
      <c r="L240" s="6"/>
      <c r="M240" s="5"/>
      <c r="N240" s="6"/>
      <c r="O240" s="5"/>
      <c r="P240" s="6"/>
      <c r="Q240" s="4"/>
      <c r="R240" s="4"/>
      <c r="S240" s="4"/>
      <c r="T240" s="4"/>
      <c r="U240" s="4"/>
      <c r="V240" s="4"/>
      <c r="W240" s="4"/>
      <c r="X240" s="4"/>
      <c r="Y240" t="s">
        <v>221</v>
      </c>
      <c r="Z240" t="s">
        <v>221</v>
      </c>
      <c r="AA240" t="s">
        <v>215</v>
      </c>
      <c r="AB240">
        <v>1</v>
      </c>
    </row>
    <row r="241" spans="1:28" ht="12" x14ac:dyDescent="0.2">
      <c r="A241" s="7" t="s">
        <v>216</v>
      </c>
      <c r="B241" s="8" t="s">
        <v>552</v>
      </c>
      <c r="C241" s="4"/>
      <c r="D241" s="4"/>
      <c r="E241" s="4" t="s">
        <v>553</v>
      </c>
      <c r="F241" s="4" t="s">
        <v>554</v>
      </c>
      <c r="G241" s="4" t="s">
        <v>360</v>
      </c>
      <c r="H241" s="5">
        <v>1.4</v>
      </c>
      <c r="I241" s="5"/>
      <c r="J241" s="6"/>
      <c r="K241" s="5"/>
      <c r="L241" s="6"/>
      <c r="M241" s="5"/>
      <c r="N241" s="6"/>
      <c r="O241" s="5"/>
      <c r="P241" s="6"/>
      <c r="Q241" s="4"/>
      <c r="R241" s="4"/>
      <c r="S241" s="4"/>
      <c r="T241" s="4"/>
      <c r="U241" s="4"/>
      <c r="V241" s="4"/>
      <c r="W241" s="4"/>
      <c r="X241" s="4"/>
      <c r="Y241" t="s">
        <v>221</v>
      </c>
      <c r="Z241" t="s">
        <v>221</v>
      </c>
      <c r="AA241" t="s">
        <v>215</v>
      </c>
      <c r="AB241">
        <v>1</v>
      </c>
    </row>
    <row r="242" spans="1:28" ht="12" x14ac:dyDescent="0.2">
      <c r="A242" s="7"/>
      <c r="B242" s="8"/>
      <c r="C242" s="4"/>
      <c r="D242" s="4"/>
      <c r="E242" s="4"/>
      <c r="F242" s="4"/>
      <c r="G242" s="4"/>
      <c r="H242" s="4" t="s">
        <v>215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AA242" t="s">
        <v>215</v>
      </c>
      <c r="AB242">
        <v>1</v>
      </c>
    </row>
    <row r="243" spans="1:28" ht="12" x14ac:dyDescent="0.2">
      <c r="A243" s="7"/>
      <c r="B243" s="8"/>
      <c r="C243" s="4"/>
      <c r="D243" s="4" t="s">
        <v>113</v>
      </c>
      <c r="E243" s="4" t="s">
        <v>133</v>
      </c>
      <c r="F243" s="4"/>
      <c r="G243" s="4"/>
      <c r="H243" s="4" t="s">
        <v>215</v>
      </c>
      <c r="I243" s="4"/>
      <c r="J243" s="6"/>
      <c r="K243" s="4"/>
      <c r="L243" s="6"/>
      <c r="M243" s="4"/>
      <c r="N243" s="6"/>
      <c r="O243" s="4"/>
      <c r="P243" s="6"/>
      <c r="Q243" s="4"/>
      <c r="R243" s="4"/>
      <c r="S243" s="4"/>
      <c r="T243" s="4"/>
      <c r="U243" s="4"/>
      <c r="V243" s="4"/>
      <c r="W243" s="4"/>
      <c r="X243" s="4"/>
      <c r="AA243" t="s">
        <v>215</v>
      </c>
      <c r="AB243">
        <v>1</v>
      </c>
    </row>
    <row r="244" spans="1:28" ht="12" x14ac:dyDescent="0.2">
      <c r="A244" s="7" t="s">
        <v>506</v>
      </c>
      <c r="B244" s="8" t="s">
        <v>555</v>
      </c>
      <c r="C244" s="4"/>
      <c r="D244" s="4"/>
      <c r="E244" s="4" t="s">
        <v>51</v>
      </c>
      <c r="F244" s="4" t="s">
        <v>556</v>
      </c>
      <c r="G244" s="4" t="s">
        <v>377</v>
      </c>
      <c r="H244" s="5">
        <v>32</v>
      </c>
      <c r="I244" s="5"/>
      <c r="J244" s="6"/>
      <c r="K244" s="5"/>
      <c r="L244" s="6"/>
      <c r="M244" s="5"/>
      <c r="N244" s="6"/>
      <c r="O244" s="5"/>
      <c r="P244" s="6"/>
      <c r="Q244" s="4"/>
      <c r="R244" s="4"/>
      <c r="S244" s="4"/>
      <c r="T244" s="4"/>
      <c r="U244" s="4"/>
      <c r="V244" s="4"/>
      <c r="W244" s="4"/>
      <c r="X244" s="4"/>
      <c r="Y244" t="s">
        <v>221</v>
      </c>
      <c r="Z244" t="s">
        <v>221</v>
      </c>
      <c r="AA244" t="s">
        <v>215</v>
      </c>
      <c r="AB244">
        <v>1</v>
      </c>
    </row>
    <row r="245" spans="1:28" ht="12" x14ac:dyDescent="0.2">
      <c r="A245" s="7" t="s">
        <v>224</v>
      </c>
      <c r="B245" s="8" t="s">
        <v>557</v>
      </c>
      <c r="C245" s="4"/>
      <c r="D245" s="4"/>
      <c r="E245" s="4" t="s">
        <v>558</v>
      </c>
      <c r="F245" s="4" t="s">
        <v>559</v>
      </c>
      <c r="G245" s="4" t="s">
        <v>287</v>
      </c>
      <c r="H245" s="5">
        <v>0</v>
      </c>
      <c r="I245" s="5"/>
      <c r="J245" s="6"/>
      <c r="K245" s="5"/>
      <c r="L245" s="6"/>
      <c r="M245" s="5"/>
      <c r="N245" s="6"/>
      <c r="O245" s="5"/>
      <c r="P245" s="6"/>
      <c r="Q245" s="4"/>
      <c r="R245" s="4"/>
      <c r="S245" s="4"/>
      <c r="T245" s="4"/>
      <c r="U245" s="4"/>
      <c r="V245" s="4"/>
      <c r="W245" s="4"/>
      <c r="X245" s="4"/>
      <c r="Y245" t="s">
        <v>221</v>
      </c>
      <c r="Z245" t="s">
        <v>221</v>
      </c>
      <c r="AA245" t="s">
        <v>215</v>
      </c>
      <c r="AB245">
        <v>1</v>
      </c>
    </row>
    <row r="246" spans="1:28" ht="12" x14ac:dyDescent="0.2">
      <c r="A246" s="7" t="s">
        <v>224</v>
      </c>
      <c r="B246" s="8" t="s">
        <v>560</v>
      </c>
      <c r="C246" s="4"/>
      <c r="D246" s="4"/>
      <c r="E246" s="4" t="s">
        <v>561</v>
      </c>
      <c r="F246" s="4" t="s">
        <v>562</v>
      </c>
      <c r="G246" s="4" t="s">
        <v>294</v>
      </c>
      <c r="H246" s="5">
        <v>5</v>
      </c>
      <c r="I246" s="5"/>
      <c r="J246" s="6"/>
      <c r="K246" s="5"/>
      <c r="L246" s="6"/>
      <c r="M246" s="5"/>
      <c r="N246" s="6"/>
      <c r="O246" s="5"/>
      <c r="P246" s="6"/>
      <c r="Q246" s="4"/>
      <c r="R246" s="4"/>
      <c r="S246" s="4"/>
      <c r="T246" s="4"/>
      <c r="U246" s="4"/>
      <c r="V246" s="4"/>
      <c r="W246" s="4"/>
      <c r="X246" s="4"/>
      <c r="Y246" t="s">
        <v>221</v>
      </c>
      <c r="Z246" t="s">
        <v>221</v>
      </c>
      <c r="AA246" t="s">
        <v>215</v>
      </c>
      <c r="AB246">
        <v>1</v>
      </c>
    </row>
    <row r="247" spans="1:28" ht="12" x14ac:dyDescent="0.2">
      <c r="A247" s="7" t="s">
        <v>216</v>
      </c>
      <c r="B247" s="8" t="s">
        <v>563</v>
      </c>
      <c r="C247" s="4"/>
      <c r="D247" s="4"/>
      <c r="E247" s="4" t="s">
        <v>313</v>
      </c>
      <c r="F247" s="4" t="s">
        <v>564</v>
      </c>
      <c r="G247" s="4" t="s">
        <v>294</v>
      </c>
      <c r="H247" s="5">
        <v>1</v>
      </c>
      <c r="I247" s="5"/>
      <c r="J247" s="6"/>
      <c r="K247" s="5"/>
      <c r="L247" s="6"/>
      <c r="M247" s="5"/>
      <c r="N247" s="6"/>
      <c r="O247" s="5"/>
      <c r="P247" s="6"/>
      <c r="Q247" s="4"/>
      <c r="R247" s="4"/>
      <c r="S247" s="4"/>
      <c r="T247" s="4"/>
      <c r="U247" s="4"/>
      <c r="V247" s="4"/>
      <c r="W247" s="4"/>
      <c r="X247" s="4"/>
      <c r="Y247" t="s">
        <v>221</v>
      </c>
      <c r="Z247" t="s">
        <v>221</v>
      </c>
      <c r="AA247" t="s">
        <v>215</v>
      </c>
      <c r="AB247">
        <v>1</v>
      </c>
    </row>
    <row r="248" spans="1:28" ht="12" x14ac:dyDescent="0.2">
      <c r="A248" s="7"/>
      <c r="B248" s="8"/>
      <c r="C248" s="4"/>
      <c r="D248" s="4"/>
      <c r="E248" s="4"/>
      <c r="F248" s="4"/>
      <c r="G248" s="4"/>
      <c r="H248" s="4" t="s">
        <v>215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AA248" t="s">
        <v>215</v>
      </c>
      <c r="AB248">
        <v>1</v>
      </c>
    </row>
    <row r="249" spans="1:28" ht="12" x14ac:dyDescent="0.2">
      <c r="A249" s="7"/>
      <c r="B249" s="8"/>
      <c r="C249" s="4"/>
      <c r="D249" s="4" t="s">
        <v>116</v>
      </c>
      <c r="E249" s="4" t="s">
        <v>135</v>
      </c>
      <c r="F249" s="4"/>
      <c r="G249" s="4"/>
      <c r="H249" s="4" t="s">
        <v>215</v>
      </c>
      <c r="I249" s="4"/>
      <c r="J249" s="6"/>
      <c r="K249" s="4"/>
      <c r="L249" s="6"/>
      <c r="M249" s="4"/>
      <c r="N249" s="6"/>
      <c r="O249" s="4"/>
      <c r="P249" s="6"/>
      <c r="Q249" s="4"/>
      <c r="R249" s="4"/>
      <c r="S249" s="4"/>
      <c r="T249" s="4"/>
      <c r="U249" s="4"/>
      <c r="V249" s="4"/>
      <c r="W249" s="4"/>
      <c r="X249" s="4"/>
      <c r="AA249" t="s">
        <v>215</v>
      </c>
      <c r="AB249">
        <v>1</v>
      </c>
    </row>
    <row r="250" spans="1:28" ht="12" x14ac:dyDescent="0.2">
      <c r="A250" s="7" t="s">
        <v>506</v>
      </c>
      <c r="B250" s="8" t="s">
        <v>523</v>
      </c>
      <c r="C250" s="4"/>
      <c r="D250" s="4"/>
      <c r="E250" s="4" t="s">
        <v>524</v>
      </c>
      <c r="F250" s="4" t="s">
        <v>525</v>
      </c>
      <c r="G250" s="4" t="s">
        <v>526</v>
      </c>
      <c r="H250" s="5">
        <v>0.53200000000000003</v>
      </c>
      <c r="I250" s="5"/>
      <c r="J250" s="6"/>
      <c r="K250" s="5"/>
      <c r="L250" s="6"/>
      <c r="M250" s="5"/>
      <c r="N250" s="6"/>
      <c r="O250" s="5"/>
      <c r="P250" s="6"/>
      <c r="Q250" s="4"/>
      <c r="R250" s="4"/>
      <c r="S250" s="4"/>
      <c r="T250" s="4"/>
      <c r="U250" s="4"/>
      <c r="V250" s="4"/>
      <c r="W250" s="4"/>
      <c r="X250" s="4"/>
      <c r="Y250" t="s">
        <v>221</v>
      </c>
      <c r="Z250" t="s">
        <v>221</v>
      </c>
      <c r="AA250" t="s">
        <v>215</v>
      </c>
      <c r="AB250">
        <v>1</v>
      </c>
    </row>
    <row r="251" spans="1:28" ht="12" x14ac:dyDescent="0.2">
      <c r="A251" s="7" t="s">
        <v>506</v>
      </c>
      <c r="B251" s="8" t="s">
        <v>565</v>
      </c>
      <c r="C251" s="4"/>
      <c r="D251" s="4"/>
      <c r="E251" s="4" t="s">
        <v>566</v>
      </c>
      <c r="F251" s="4" t="s">
        <v>567</v>
      </c>
      <c r="G251" s="4" t="s">
        <v>487</v>
      </c>
      <c r="H251" s="5">
        <v>66</v>
      </c>
      <c r="I251" s="5"/>
      <c r="J251" s="6"/>
      <c r="K251" s="5"/>
      <c r="L251" s="6"/>
      <c r="M251" s="5"/>
      <c r="N251" s="6"/>
      <c r="O251" s="5"/>
      <c r="P251" s="6"/>
      <c r="Q251" s="4"/>
      <c r="R251" s="4"/>
      <c r="S251" s="4"/>
      <c r="T251" s="4"/>
      <c r="U251" s="4"/>
      <c r="V251" s="4"/>
      <c r="W251" s="4"/>
      <c r="X251" s="4"/>
      <c r="Y251" t="s">
        <v>221</v>
      </c>
      <c r="Z251" t="s">
        <v>221</v>
      </c>
      <c r="AA251" t="s">
        <v>215</v>
      </c>
      <c r="AB251">
        <v>1</v>
      </c>
    </row>
    <row r="252" spans="1:28" ht="12" x14ac:dyDescent="0.2">
      <c r="A252" s="7" t="s">
        <v>506</v>
      </c>
      <c r="B252" s="8" t="s">
        <v>568</v>
      </c>
      <c r="C252" s="4"/>
      <c r="D252" s="4"/>
      <c r="E252" s="4" t="s">
        <v>569</v>
      </c>
      <c r="F252" s="4" t="s">
        <v>570</v>
      </c>
      <c r="G252" s="4" t="s">
        <v>571</v>
      </c>
      <c r="H252" s="5">
        <v>44</v>
      </c>
      <c r="I252" s="5"/>
      <c r="J252" s="6"/>
      <c r="K252" s="5"/>
      <c r="L252" s="6"/>
      <c r="M252" s="5"/>
      <c r="N252" s="6"/>
      <c r="O252" s="5"/>
      <c r="P252" s="6"/>
      <c r="Q252" s="4"/>
      <c r="R252" s="4"/>
      <c r="S252" s="4"/>
      <c r="T252" s="4"/>
      <c r="U252" s="4"/>
      <c r="V252" s="4"/>
      <c r="W252" s="4"/>
      <c r="X252" s="4"/>
      <c r="Y252" t="s">
        <v>221</v>
      </c>
      <c r="Z252" t="s">
        <v>221</v>
      </c>
      <c r="AA252" t="s">
        <v>215</v>
      </c>
      <c r="AB252">
        <v>1</v>
      </c>
    </row>
    <row r="253" spans="1:28" ht="12" x14ac:dyDescent="0.2">
      <c r="A253" s="7" t="s">
        <v>224</v>
      </c>
      <c r="B253" s="8" t="s">
        <v>572</v>
      </c>
      <c r="C253" s="4"/>
      <c r="D253" s="4"/>
      <c r="E253" s="4" t="s">
        <v>573</v>
      </c>
      <c r="F253" s="4" t="s">
        <v>574</v>
      </c>
      <c r="G253" s="4" t="s">
        <v>575</v>
      </c>
      <c r="H253" s="5">
        <v>0.497</v>
      </c>
      <c r="I253" s="5"/>
      <c r="J253" s="6"/>
      <c r="K253" s="5"/>
      <c r="L253" s="6"/>
      <c r="M253" s="5"/>
      <c r="N253" s="6"/>
      <c r="O253" s="5"/>
      <c r="P253" s="6"/>
      <c r="Q253" s="4"/>
      <c r="R253" s="4"/>
      <c r="S253" s="4"/>
      <c r="T253" s="4"/>
      <c r="U253" s="4"/>
      <c r="V253" s="4"/>
      <c r="W253" s="4"/>
      <c r="X253" s="4"/>
      <c r="Y253" t="s">
        <v>221</v>
      </c>
      <c r="Z253" t="s">
        <v>221</v>
      </c>
      <c r="AA253" t="s">
        <v>215</v>
      </c>
      <c r="AB253">
        <v>1</v>
      </c>
    </row>
    <row r="254" spans="1:28" ht="12" x14ac:dyDescent="0.2">
      <c r="A254" s="7"/>
      <c r="B254" s="8"/>
      <c r="C254" s="4"/>
      <c r="D254" s="4"/>
      <c r="E254" s="4"/>
      <c r="F254" s="4"/>
      <c r="G254" s="4"/>
      <c r="H254" s="4" t="s">
        <v>215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AA254" t="s">
        <v>215</v>
      </c>
      <c r="AB254">
        <v>1</v>
      </c>
    </row>
    <row r="255" spans="1:28" ht="12" x14ac:dyDescent="0.2">
      <c r="A255" s="7"/>
      <c r="B255" s="8"/>
      <c r="C255" s="4"/>
      <c r="D255" s="4" t="s">
        <v>137</v>
      </c>
      <c r="E255" s="4" t="s">
        <v>138</v>
      </c>
      <c r="F255" s="4"/>
      <c r="G255" s="4"/>
      <c r="H255" s="4" t="s">
        <v>215</v>
      </c>
      <c r="I255" s="4"/>
      <c r="J255" s="6"/>
      <c r="K255" s="4"/>
      <c r="L255" s="6"/>
      <c r="M255" s="4"/>
      <c r="N255" s="6"/>
      <c r="O255" s="4"/>
      <c r="P255" s="6"/>
      <c r="Q255" s="4"/>
      <c r="R255" s="4"/>
      <c r="S255" s="4"/>
      <c r="T255" s="4"/>
      <c r="U255" s="4"/>
      <c r="V255" s="4"/>
      <c r="W255" s="4"/>
      <c r="X255" s="4"/>
      <c r="AA255" t="s">
        <v>215</v>
      </c>
      <c r="AB255">
        <v>1</v>
      </c>
    </row>
    <row r="256" spans="1:28" ht="12" x14ac:dyDescent="0.2">
      <c r="A256" s="7" t="s">
        <v>224</v>
      </c>
      <c r="B256" s="8" t="s">
        <v>352</v>
      </c>
      <c r="C256" s="4"/>
      <c r="D256" s="4"/>
      <c r="E256" s="4" t="s">
        <v>353</v>
      </c>
      <c r="F256" s="4" t="s">
        <v>354</v>
      </c>
      <c r="G256" s="4" t="s">
        <v>220</v>
      </c>
      <c r="H256" s="5">
        <v>13.25</v>
      </c>
      <c r="I256" s="5"/>
      <c r="J256" s="6"/>
      <c r="K256" s="5"/>
      <c r="L256" s="6"/>
      <c r="M256" s="5"/>
      <c r="N256" s="6"/>
      <c r="O256" s="5"/>
      <c r="P256" s="6"/>
      <c r="Q256" s="4"/>
      <c r="R256" s="4"/>
      <c r="S256" s="4"/>
      <c r="T256" s="4"/>
      <c r="U256" s="4"/>
      <c r="V256" s="4"/>
      <c r="W256" s="4"/>
      <c r="X256" s="4"/>
      <c r="Y256" t="s">
        <v>221</v>
      </c>
      <c r="Z256" t="s">
        <v>221</v>
      </c>
      <c r="AA256" t="s">
        <v>215</v>
      </c>
      <c r="AB256">
        <v>1</v>
      </c>
    </row>
    <row r="257" spans="1:28" ht="12" x14ac:dyDescent="0.2">
      <c r="A257" s="7" t="s">
        <v>216</v>
      </c>
      <c r="B257" s="8" t="s">
        <v>576</v>
      </c>
      <c r="C257" s="4"/>
      <c r="D257" s="4"/>
      <c r="E257" s="4" t="s">
        <v>431</v>
      </c>
      <c r="F257" s="4" t="s">
        <v>577</v>
      </c>
      <c r="G257" s="4" t="s">
        <v>377</v>
      </c>
      <c r="H257" s="5">
        <v>18</v>
      </c>
      <c r="I257" s="5"/>
      <c r="J257" s="6"/>
      <c r="K257" s="5"/>
      <c r="L257" s="6"/>
      <c r="M257" s="5"/>
      <c r="N257" s="6"/>
      <c r="O257" s="5"/>
      <c r="P257" s="6"/>
      <c r="Q257" s="4"/>
      <c r="R257" s="4"/>
      <c r="S257" s="4"/>
      <c r="T257" s="4"/>
      <c r="U257" s="4"/>
      <c r="V257" s="4"/>
      <c r="W257" s="4"/>
      <c r="X257" s="4"/>
      <c r="Y257" t="s">
        <v>221</v>
      </c>
      <c r="Z257" t="s">
        <v>221</v>
      </c>
      <c r="AA257" t="s">
        <v>215</v>
      </c>
      <c r="AB257">
        <v>1</v>
      </c>
    </row>
    <row r="258" spans="1:28" ht="12" x14ac:dyDescent="0.2">
      <c r="A258" s="7" t="s">
        <v>216</v>
      </c>
      <c r="B258" s="8" t="s">
        <v>430</v>
      </c>
      <c r="C258" s="4"/>
      <c r="D258" s="4"/>
      <c r="E258" s="4" t="s">
        <v>431</v>
      </c>
      <c r="F258" s="4" t="s">
        <v>432</v>
      </c>
      <c r="G258" s="4" t="s">
        <v>377</v>
      </c>
      <c r="H258" s="5">
        <v>5</v>
      </c>
      <c r="I258" s="5"/>
      <c r="J258" s="6"/>
      <c r="K258" s="5"/>
      <c r="L258" s="6"/>
      <c r="M258" s="5"/>
      <c r="N258" s="6"/>
      <c r="O258" s="5"/>
      <c r="P258" s="6"/>
      <c r="Q258" s="4"/>
      <c r="R258" s="4"/>
      <c r="S258" s="4"/>
      <c r="T258" s="4"/>
      <c r="U258" s="4"/>
      <c r="V258" s="4"/>
      <c r="W258" s="4"/>
      <c r="X258" s="4"/>
      <c r="Y258" t="s">
        <v>221</v>
      </c>
      <c r="Z258" t="s">
        <v>221</v>
      </c>
      <c r="AA258" t="s">
        <v>215</v>
      </c>
      <c r="AB258">
        <v>1</v>
      </c>
    </row>
    <row r="259" spans="1:28" ht="12" x14ac:dyDescent="0.2">
      <c r="A259" s="7" t="s">
        <v>506</v>
      </c>
      <c r="B259" s="8" t="s">
        <v>523</v>
      </c>
      <c r="C259" s="4"/>
      <c r="D259" s="4"/>
      <c r="E259" s="4" t="s">
        <v>524</v>
      </c>
      <c r="F259" s="4" t="s">
        <v>525</v>
      </c>
      <c r="G259" s="4" t="s">
        <v>526</v>
      </c>
      <c r="H259" s="5">
        <v>0.13800000000000001</v>
      </c>
      <c r="I259" s="5"/>
      <c r="J259" s="6"/>
      <c r="K259" s="5"/>
      <c r="L259" s="6"/>
      <c r="M259" s="5"/>
      <c r="N259" s="6"/>
      <c r="O259" s="5"/>
      <c r="P259" s="6"/>
      <c r="Q259" s="4"/>
      <c r="R259" s="4"/>
      <c r="S259" s="4"/>
      <c r="T259" s="4"/>
      <c r="U259" s="4"/>
      <c r="V259" s="4"/>
      <c r="W259" s="4"/>
      <c r="X259" s="4"/>
      <c r="Y259" t="s">
        <v>221</v>
      </c>
      <c r="Z259" t="s">
        <v>221</v>
      </c>
      <c r="AA259" t="s">
        <v>215</v>
      </c>
      <c r="AB259">
        <v>1</v>
      </c>
    </row>
    <row r="260" spans="1:28" ht="12" x14ac:dyDescent="0.2">
      <c r="A260" s="7" t="s">
        <v>224</v>
      </c>
      <c r="B260" s="8" t="s">
        <v>454</v>
      </c>
      <c r="C260" s="4"/>
      <c r="D260" s="4"/>
      <c r="E260" s="4" t="s">
        <v>455</v>
      </c>
      <c r="F260" s="4" t="s">
        <v>456</v>
      </c>
      <c r="G260" s="4" t="s">
        <v>457</v>
      </c>
      <c r="H260" s="5">
        <v>1.98</v>
      </c>
      <c r="I260" s="5"/>
      <c r="J260" s="6"/>
      <c r="K260" s="5"/>
      <c r="L260" s="6"/>
      <c r="M260" s="5"/>
      <c r="N260" s="6"/>
      <c r="O260" s="5"/>
      <c r="P260" s="6"/>
      <c r="Q260" s="4"/>
      <c r="R260" s="4"/>
      <c r="S260" s="4"/>
      <c r="T260" s="4"/>
      <c r="U260" s="4"/>
      <c r="V260" s="4"/>
      <c r="W260" s="4"/>
      <c r="X260" s="4"/>
      <c r="Y260" t="s">
        <v>221</v>
      </c>
      <c r="Z260" t="s">
        <v>221</v>
      </c>
      <c r="AA260" t="s">
        <v>215</v>
      </c>
      <c r="AB260">
        <v>1</v>
      </c>
    </row>
    <row r="261" spans="1:28" ht="12" x14ac:dyDescent="0.2">
      <c r="A261" s="7" t="s">
        <v>224</v>
      </c>
      <c r="B261" s="8" t="s">
        <v>458</v>
      </c>
      <c r="C261" s="4"/>
      <c r="D261" s="4"/>
      <c r="E261" s="4" t="s">
        <v>459</v>
      </c>
      <c r="F261" s="4" t="s">
        <v>460</v>
      </c>
      <c r="G261" s="4" t="s">
        <v>457</v>
      </c>
      <c r="H261" s="5">
        <v>1.98</v>
      </c>
      <c r="I261" s="5"/>
      <c r="J261" s="6"/>
      <c r="K261" s="5"/>
      <c r="L261" s="6"/>
      <c r="M261" s="5"/>
      <c r="N261" s="6"/>
      <c r="O261" s="5"/>
      <c r="P261" s="6"/>
      <c r="Q261" s="4"/>
      <c r="R261" s="4"/>
      <c r="S261" s="4"/>
      <c r="T261" s="4"/>
      <c r="U261" s="4"/>
      <c r="V261" s="4"/>
      <c r="W261" s="4"/>
      <c r="X261" s="4"/>
      <c r="Y261" t="s">
        <v>221</v>
      </c>
      <c r="Z261" t="s">
        <v>221</v>
      </c>
      <c r="AA261" t="s">
        <v>215</v>
      </c>
      <c r="AB261">
        <v>1</v>
      </c>
    </row>
    <row r="262" spans="1:28" ht="12" x14ac:dyDescent="0.2">
      <c r="A262" s="7" t="s">
        <v>224</v>
      </c>
      <c r="B262" s="8" t="s">
        <v>540</v>
      </c>
      <c r="C262" s="4"/>
      <c r="D262" s="4"/>
      <c r="E262" s="4" t="s">
        <v>541</v>
      </c>
      <c r="F262" s="4" t="s">
        <v>542</v>
      </c>
      <c r="G262" s="4" t="s">
        <v>220</v>
      </c>
      <c r="H262" s="5">
        <v>13.25</v>
      </c>
      <c r="I262" s="5"/>
      <c r="J262" s="6"/>
      <c r="K262" s="5"/>
      <c r="L262" s="6"/>
      <c r="M262" s="5"/>
      <c r="N262" s="6"/>
      <c r="O262" s="5"/>
      <c r="P262" s="6"/>
      <c r="Q262" s="4"/>
      <c r="R262" s="4"/>
      <c r="S262" s="4"/>
      <c r="T262" s="4"/>
      <c r="U262" s="4"/>
      <c r="V262" s="4"/>
      <c r="W262" s="4"/>
      <c r="X262" s="4"/>
      <c r="Y262" t="s">
        <v>221</v>
      </c>
      <c r="Z262" t="s">
        <v>221</v>
      </c>
      <c r="AA262" t="s">
        <v>215</v>
      </c>
      <c r="AB262">
        <v>1</v>
      </c>
    </row>
    <row r="263" spans="1:28" ht="12" x14ac:dyDescent="0.2">
      <c r="A263" s="7" t="s">
        <v>224</v>
      </c>
      <c r="B263" s="8" t="s">
        <v>281</v>
      </c>
      <c r="C263" s="4"/>
      <c r="D263" s="4"/>
      <c r="E263" s="4" t="s">
        <v>282</v>
      </c>
      <c r="F263" s="4" t="s">
        <v>283</v>
      </c>
      <c r="G263" s="4" t="s">
        <v>220</v>
      </c>
      <c r="H263" s="5">
        <v>13.25</v>
      </c>
      <c r="I263" s="5"/>
      <c r="J263" s="6"/>
      <c r="K263" s="5"/>
      <c r="L263" s="6"/>
      <c r="M263" s="5"/>
      <c r="N263" s="6"/>
      <c r="O263" s="5"/>
      <c r="P263" s="6"/>
      <c r="Q263" s="4"/>
      <c r="R263" s="4"/>
      <c r="S263" s="4"/>
      <c r="T263" s="4"/>
      <c r="U263" s="4"/>
      <c r="V263" s="4"/>
      <c r="W263" s="4"/>
      <c r="X263" s="4"/>
      <c r="Y263" t="s">
        <v>221</v>
      </c>
      <c r="Z263" t="s">
        <v>221</v>
      </c>
      <c r="AA263" t="s">
        <v>215</v>
      </c>
      <c r="AB263">
        <v>1</v>
      </c>
    </row>
    <row r="264" spans="1:28" ht="12" x14ac:dyDescent="0.2">
      <c r="A264" s="7"/>
      <c r="B264" s="8"/>
      <c r="C264" s="4"/>
      <c r="D264" s="4"/>
      <c r="E264" s="4"/>
      <c r="F264" s="4"/>
      <c r="G264" s="4"/>
      <c r="H264" s="4" t="s">
        <v>215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AA264" t="s">
        <v>215</v>
      </c>
      <c r="AB264">
        <v>1</v>
      </c>
    </row>
    <row r="265" spans="1:28" ht="12" x14ac:dyDescent="0.2">
      <c r="A265" s="7"/>
      <c r="B265" s="8"/>
      <c r="C265" s="4"/>
      <c r="D265" s="4" t="s">
        <v>140</v>
      </c>
      <c r="E265" s="4" t="s">
        <v>141</v>
      </c>
      <c r="F265" s="4"/>
      <c r="G265" s="4"/>
      <c r="H265" s="4" t="s">
        <v>215</v>
      </c>
      <c r="I265" s="4"/>
      <c r="J265" s="6"/>
      <c r="K265" s="4"/>
      <c r="L265" s="6"/>
      <c r="M265" s="4"/>
      <c r="N265" s="6"/>
      <c r="O265" s="4"/>
      <c r="P265" s="6"/>
      <c r="Q265" s="4"/>
      <c r="R265" s="4"/>
      <c r="S265" s="4"/>
      <c r="T265" s="4"/>
      <c r="U265" s="4"/>
      <c r="V265" s="4"/>
      <c r="W265" s="4"/>
      <c r="X265" s="4"/>
      <c r="AA265" t="s">
        <v>215</v>
      </c>
      <c r="AB265">
        <v>1</v>
      </c>
    </row>
    <row r="266" spans="1:28" ht="12" x14ac:dyDescent="0.2">
      <c r="A266" s="7"/>
      <c r="B266" s="8"/>
      <c r="C266" s="4"/>
      <c r="D266" s="4" t="s">
        <v>143</v>
      </c>
      <c r="E266" s="4" t="s">
        <v>144</v>
      </c>
      <c r="F266" s="4"/>
      <c r="G266" s="4"/>
      <c r="H266" s="4" t="s">
        <v>215</v>
      </c>
      <c r="I266" s="4"/>
      <c r="J266" s="6"/>
      <c r="K266" s="4"/>
      <c r="L266" s="6"/>
      <c r="M266" s="4"/>
      <c r="N266" s="6"/>
      <c r="O266" s="4"/>
      <c r="P266" s="6"/>
      <c r="Q266" s="4"/>
      <c r="R266" s="4"/>
      <c r="S266" s="4"/>
      <c r="T266" s="4"/>
      <c r="U266" s="4"/>
      <c r="V266" s="4"/>
      <c r="W266" s="4"/>
      <c r="X266" s="4"/>
      <c r="AA266" t="s">
        <v>215</v>
      </c>
      <c r="AB266">
        <v>1</v>
      </c>
    </row>
    <row r="267" spans="1:28" ht="12" x14ac:dyDescent="0.2">
      <c r="A267" s="7"/>
      <c r="B267" s="8"/>
      <c r="C267" s="4"/>
      <c r="D267" s="4" t="s">
        <v>53</v>
      </c>
      <c r="E267" s="4" t="s">
        <v>144</v>
      </c>
      <c r="F267" s="4"/>
      <c r="G267" s="4"/>
      <c r="H267" s="4" t="s">
        <v>215</v>
      </c>
      <c r="I267" s="4"/>
      <c r="J267" s="6"/>
      <c r="K267" s="4"/>
      <c r="L267" s="6"/>
      <c r="M267" s="4"/>
      <c r="N267" s="6"/>
      <c r="O267" s="4"/>
      <c r="P267" s="6"/>
      <c r="Q267" s="4"/>
      <c r="R267" s="4"/>
      <c r="S267" s="4"/>
      <c r="T267" s="4"/>
      <c r="U267" s="4"/>
      <c r="V267" s="4"/>
      <c r="W267" s="4"/>
      <c r="X267" s="4"/>
      <c r="AA267" t="s">
        <v>215</v>
      </c>
      <c r="AB267">
        <v>1</v>
      </c>
    </row>
    <row r="268" spans="1:28" ht="12" x14ac:dyDescent="0.2">
      <c r="A268" s="7" t="s">
        <v>216</v>
      </c>
      <c r="B268" s="8" t="s">
        <v>578</v>
      </c>
      <c r="C268" s="4"/>
      <c r="D268" s="4"/>
      <c r="E268" s="4" t="s">
        <v>579</v>
      </c>
      <c r="F268" s="4" t="s">
        <v>580</v>
      </c>
      <c r="G268" s="4" t="s">
        <v>220</v>
      </c>
      <c r="H268" s="5">
        <v>1047.9000000000001</v>
      </c>
      <c r="I268" s="5"/>
      <c r="J268" s="6"/>
      <c r="K268" s="5"/>
      <c r="L268" s="6"/>
      <c r="M268" s="5"/>
      <c r="N268" s="6"/>
      <c r="O268" s="5"/>
      <c r="P268" s="6"/>
      <c r="Q268" s="4"/>
      <c r="R268" s="4"/>
      <c r="S268" s="4"/>
      <c r="T268" s="4"/>
      <c r="U268" s="4"/>
      <c r="V268" s="4"/>
      <c r="W268" s="4"/>
      <c r="X268" s="4"/>
      <c r="Y268" t="s">
        <v>221</v>
      </c>
      <c r="Z268" t="s">
        <v>221</v>
      </c>
      <c r="AA268" t="s">
        <v>215</v>
      </c>
      <c r="AB268">
        <v>1</v>
      </c>
    </row>
    <row r="269" spans="1:28" ht="12" x14ac:dyDescent="0.2">
      <c r="A269" s="7"/>
      <c r="B269" s="8"/>
      <c r="C269" s="4"/>
      <c r="D269" s="4"/>
      <c r="E269" s="4"/>
      <c r="F269" s="4"/>
      <c r="G269" s="4"/>
      <c r="H269" s="4" t="s">
        <v>215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AA269" t="s">
        <v>215</v>
      </c>
      <c r="AB269">
        <v>1</v>
      </c>
    </row>
    <row r="270" spans="1:28" ht="12" x14ac:dyDescent="0.2">
      <c r="A270" s="7"/>
      <c r="B270" s="8"/>
      <c r="C270" s="4"/>
      <c r="D270" s="4" t="s">
        <v>56</v>
      </c>
      <c r="E270" s="4" t="s">
        <v>147</v>
      </c>
      <c r="F270" s="4"/>
      <c r="G270" s="4"/>
      <c r="H270" s="4" t="s">
        <v>215</v>
      </c>
      <c r="I270" s="4"/>
      <c r="J270" s="6"/>
      <c r="K270" s="4"/>
      <c r="L270" s="6"/>
      <c r="M270" s="4"/>
      <c r="N270" s="6"/>
      <c r="O270" s="4"/>
      <c r="P270" s="6"/>
      <c r="Q270" s="4"/>
      <c r="R270" s="4"/>
      <c r="S270" s="4"/>
      <c r="T270" s="4"/>
      <c r="U270" s="4"/>
      <c r="V270" s="4"/>
      <c r="W270" s="4"/>
      <c r="X270" s="4"/>
      <c r="AA270" t="s">
        <v>215</v>
      </c>
      <c r="AB270">
        <v>1</v>
      </c>
    </row>
    <row r="271" spans="1:28" ht="12" x14ac:dyDescent="0.2">
      <c r="A271" s="7" t="s">
        <v>224</v>
      </c>
      <c r="B271" s="8" t="s">
        <v>581</v>
      </c>
      <c r="C271" s="4"/>
      <c r="D271" s="4"/>
      <c r="E271" s="4" t="s">
        <v>147</v>
      </c>
      <c r="F271" s="4" t="s">
        <v>582</v>
      </c>
      <c r="G271" s="4" t="s">
        <v>583</v>
      </c>
      <c r="H271" s="5">
        <v>30</v>
      </c>
      <c r="I271" s="5"/>
      <c r="J271" s="6"/>
      <c r="K271" s="5"/>
      <c r="L271" s="6"/>
      <c r="M271" s="5"/>
      <c r="N271" s="6"/>
      <c r="O271" s="5"/>
      <c r="P271" s="6"/>
      <c r="Q271" s="4"/>
      <c r="R271" s="4"/>
      <c r="S271" s="4"/>
      <c r="T271" s="4"/>
      <c r="U271" s="4"/>
      <c r="V271" s="4"/>
      <c r="W271" s="4"/>
      <c r="X271" s="4"/>
      <c r="Y271" t="s">
        <v>221</v>
      </c>
      <c r="Z271" t="s">
        <v>221</v>
      </c>
      <c r="AA271" t="s">
        <v>215</v>
      </c>
      <c r="AB271">
        <v>1</v>
      </c>
    </row>
    <row r="272" spans="1:28" ht="12" x14ac:dyDescent="0.2">
      <c r="A272" s="7"/>
      <c r="B272" s="8"/>
      <c r="C272" s="4"/>
      <c r="D272" s="4"/>
      <c r="E272" s="4"/>
      <c r="F272" s="4"/>
      <c r="G272" s="4"/>
      <c r="H272" s="4" t="s">
        <v>215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AA272" t="s">
        <v>215</v>
      </c>
      <c r="AB272">
        <v>1</v>
      </c>
    </row>
    <row r="273" spans="1:28" ht="12" x14ac:dyDescent="0.2">
      <c r="A273" s="7"/>
      <c r="B273" s="8"/>
      <c r="C273" s="4"/>
      <c r="D273" s="4" t="s">
        <v>149</v>
      </c>
      <c r="E273" s="4" t="s">
        <v>150</v>
      </c>
      <c r="F273" s="4"/>
      <c r="G273" s="4"/>
      <c r="H273" s="4" t="s">
        <v>215</v>
      </c>
      <c r="I273" s="4"/>
      <c r="J273" s="6"/>
      <c r="K273" s="4"/>
      <c r="L273" s="6"/>
      <c r="M273" s="4"/>
      <c r="N273" s="6"/>
      <c r="O273" s="4"/>
      <c r="P273" s="6"/>
      <c r="Q273" s="4"/>
      <c r="R273" s="4"/>
      <c r="S273" s="4"/>
      <c r="T273" s="4"/>
      <c r="U273" s="4"/>
      <c r="V273" s="4"/>
      <c r="W273" s="4"/>
      <c r="X273" s="4"/>
      <c r="AA273" t="s">
        <v>215</v>
      </c>
      <c r="AB273">
        <v>1</v>
      </c>
    </row>
    <row r="274" spans="1:28" ht="12" x14ac:dyDescent="0.2">
      <c r="A274" s="7" t="s">
        <v>216</v>
      </c>
      <c r="B274" s="8" t="s">
        <v>584</v>
      </c>
      <c r="C274" s="4"/>
      <c r="D274" s="4"/>
      <c r="E274" s="4" t="s">
        <v>585</v>
      </c>
      <c r="F274" s="4" t="s">
        <v>586</v>
      </c>
      <c r="G274" s="4" t="s">
        <v>377</v>
      </c>
      <c r="H274" s="5">
        <v>10</v>
      </c>
      <c r="I274" s="5"/>
      <c r="J274" s="6"/>
      <c r="K274" s="5"/>
      <c r="L274" s="6"/>
      <c r="M274" s="5"/>
      <c r="N274" s="6"/>
      <c r="O274" s="5"/>
      <c r="P274" s="6"/>
      <c r="Q274" s="4"/>
      <c r="R274" s="4"/>
      <c r="S274" s="4"/>
      <c r="T274" s="4"/>
      <c r="U274" s="4"/>
      <c r="V274" s="4"/>
      <c r="W274" s="4"/>
      <c r="X274" s="4"/>
      <c r="Y274" t="s">
        <v>221</v>
      </c>
      <c r="Z274" t="s">
        <v>221</v>
      </c>
      <c r="AA274" t="s">
        <v>215</v>
      </c>
      <c r="AB274">
        <v>1</v>
      </c>
    </row>
    <row r="275" spans="1:28" ht="12" x14ac:dyDescent="0.2">
      <c r="A275" s="7" t="s">
        <v>216</v>
      </c>
      <c r="B275" s="8" t="s">
        <v>587</v>
      </c>
      <c r="C275" s="4"/>
      <c r="D275" s="4"/>
      <c r="E275" s="4" t="s">
        <v>313</v>
      </c>
      <c r="F275" s="4" t="s">
        <v>588</v>
      </c>
      <c r="G275" s="4" t="s">
        <v>294</v>
      </c>
      <c r="H275" s="5">
        <v>2</v>
      </c>
      <c r="I275" s="5"/>
      <c r="J275" s="6"/>
      <c r="K275" s="5"/>
      <c r="L275" s="6"/>
      <c r="M275" s="5"/>
      <c r="N275" s="6"/>
      <c r="O275" s="5"/>
      <c r="P275" s="6"/>
      <c r="Q275" s="4"/>
      <c r="R275" s="4"/>
      <c r="S275" s="4"/>
      <c r="T275" s="4"/>
      <c r="U275" s="4"/>
      <c r="V275" s="4"/>
      <c r="W275" s="4"/>
      <c r="X275" s="4"/>
      <c r="Y275" t="s">
        <v>221</v>
      </c>
      <c r="Z275" t="s">
        <v>221</v>
      </c>
      <c r="AA275" t="s">
        <v>215</v>
      </c>
      <c r="AB275">
        <v>1</v>
      </c>
    </row>
    <row r="276" spans="1:28" ht="12" x14ac:dyDescent="0.2">
      <c r="A276" s="7"/>
      <c r="B276" s="8"/>
      <c r="C276" s="4"/>
      <c r="D276" s="4"/>
      <c r="E276" s="4"/>
      <c r="F276" s="4"/>
      <c r="G276" s="4"/>
      <c r="H276" s="4" t="s">
        <v>215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AA276" t="s">
        <v>215</v>
      </c>
      <c r="AB276">
        <v>1</v>
      </c>
    </row>
    <row r="277" spans="1:28" ht="12" x14ac:dyDescent="0.2">
      <c r="A277" s="7"/>
      <c r="B277" s="8"/>
      <c r="C277" s="4"/>
      <c r="D277" s="4" t="s">
        <v>152</v>
      </c>
      <c r="E277" s="4" t="s">
        <v>153</v>
      </c>
      <c r="F277" s="4"/>
      <c r="G277" s="4"/>
      <c r="H277" s="4" t="s">
        <v>215</v>
      </c>
      <c r="I277" s="4"/>
      <c r="J277" s="6"/>
      <c r="K277" s="4"/>
      <c r="L277" s="6"/>
      <c r="M277" s="4"/>
      <c r="N277" s="6"/>
      <c r="O277" s="4"/>
      <c r="P277" s="6"/>
      <c r="Q277" s="4"/>
      <c r="R277" s="4"/>
      <c r="S277" s="4"/>
      <c r="T277" s="4"/>
      <c r="U277" s="4"/>
      <c r="V277" s="4"/>
      <c r="W277" s="4"/>
      <c r="X277" s="4"/>
      <c r="AA277" t="s">
        <v>215</v>
      </c>
      <c r="AB277">
        <v>1</v>
      </c>
    </row>
    <row r="278" spans="1:28" ht="12" x14ac:dyDescent="0.2">
      <c r="A278" s="7" t="s">
        <v>216</v>
      </c>
      <c r="B278" s="8" t="s">
        <v>589</v>
      </c>
      <c r="C278" s="4"/>
      <c r="D278" s="4"/>
      <c r="E278" s="4" t="s">
        <v>590</v>
      </c>
      <c r="F278" s="4" t="s">
        <v>591</v>
      </c>
      <c r="G278" s="4" t="s">
        <v>377</v>
      </c>
      <c r="H278" s="5">
        <v>9.4</v>
      </c>
      <c r="I278" s="5"/>
      <c r="J278" s="6"/>
      <c r="K278" s="5"/>
      <c r="L278" s="6"/>
      <c r="M278" s="5"/>
      <c r="N278" s="6"/>
      <c r="O278" s="5"/>
      <c r="P278" s="6"/>
      <c r="Q278" s="4"/>
      <c r="R278" s="4"/>
      <c r="S278" s="4"/>
      <c r="T278" s="4"/>
      <c r="U278" s="4"/>
      <c r="V278" s="4"/>
      <c r="W278" s="4"/>
      <c r="X278" s="4"/>
      <c r="Y278" t="s">
        <v>221</v>
      </c>
      <c r="Z278" t="s">
        <v>221</v>
      </c>
      <c r="AA278" t="s">
        <v>215</v>
      </c>
      <c r="AB278">
        <v>1</v>
      </c>
    </row>
    <row r="279" spans="1:28" ht="12" x14ac:dyDescent="0.2">
      <c r="A279" s="7" t="s">
        <v>216</v>
      </c>
      <c r="B279" s="8" t="s">
        <v>592</v>
      </c>
      <c r="C279" s="4"/>
      <c r="D279" s="4"/>
      <c r="E279" s="4" t="s">
        <v>590</v>
      </c>
      <c r="F279" s="4" t="s">
        <v>593</v>
      </c>
      <c r="G279" s="4" t="s">
        <v>377</v>
      </c>
      <c r="H279" s="5">
        <v>5</v>
      </c>
      <c r="I279" s="5"/>
      <c r="J279" s="6"/>
      <c r="K279" s="5"/>
      <c r="L279" s="6"/>
      <c r="M279" s="5"/>
      <c r="N279" s="6"/>
      <c r="O279" s="5"/>
      <c r="P279" s="6"/>
      <c r="Q279" s="4"/>
      <c r="R279" s="4"/>
      <c r="S279" s="4"/>
      <c r="T279" s="4"/>
      <c r="U279" s="4"/>
      <c r="V279" s="4"/>
      <c r="W279" s="4"/>
      <c r="X279" s="4"/>
      <c r="Y279" t="s">
        <v>221</v>
      </c>
      <c r="Z279" t="s">
        <v>221</v>
      </c>
      <c r="AA279" t="s">
        <v>215</v>
      </c>
      <c r="AB279">
        <v>1</v>
      </c>
    </row>
    <row r="280" spans="1:28" ht="12" x14ac:dyDescent="0.2">
      <c r="A280" s="7" t="s">
        <v>216</v>
      </c>
      <c r="B280" s="8" t="s">
        <v>594</v>
      </c>
      <c r="C280" s="4"/>
      <c r="D280" s="4"/>
      <c r="E280" s="4" t="s">
        <v>590</v>
      </c>
      <c r="F280" s="4" t="s">
        <v>595</v>
      </c>
      <c r="G280" s="4" t="s">
        <v>377</v>
      </c>
      <c r="H280" s="5">
        <v>7.8</v>
      </c>
      <c r="I280" s="5"/>
      <c r="J280" s="6"/>
      <c r="K280" s="5"/>
      <c r="L280" s="6"/>
      <c r="M280" s="5"/>
      <c r="N280" s="6"/>
      <c r="O280" s="5"/>
      <c r="P280" s="6"/>
      <c r="Q280" s="4"/>
      <c r="R280" s="4"/>
      <c r="S280" s="4"/>
      <c r="T280" s="4"/>
      <c r="U280" s="4"/>
      <c r="V280" s="4"/>
      <c r="W280" s="4"/>
      <c r="X280" s="4"/>
      <c r="Y280" t="s">
        <v>221</v>
      </c>
      <c r="Z280" t="s">
        <v>221</v>
      </c>
      <c r="AA280" t="s">
        <v>215</v>
      </c>
      <c r="AB280">
        <v>1</v>
      </c>
    </row>
    <row r="281" spans="1:28" ht="12" x14ac:dyDescent="0.2">
      <c r="A281" s="7" t="s">
        <v>224</v>
      </c>
      <c r="B281" s="8" t="s">
        <v>596</v>
      </c>
      <c r="C281" s="4"/>
      <c r="D281" s="4"/>
      <c r="E281" s="4" t="s">
        <v>597</v>
      </c>
      <c r="F281" s="4" t="s">
        <v>598</v>
      </c>
      <c r="G281" s="4" t="s">
        <v>294</v>
      </c>
      <c r="H281" s="5">
        <v>159</v>
      </c>
      <c r="I281" s="5"/>
      <c r="J281" s="6"/>
      <c r="K281" s="5"/>
      <c r="L281" s="6"/>
      <c r="M281" s="5"/>
      <c r="N281" s="6"/>
      <c r="O281" s="5"/>
      <c r="P281" s="6"/>
      <c r="Q281" s="4"/>
      <c r="R281" s="4"/>
      <c r="S281" s="4"/>
      <c r="T281" s="4"/>
      <c r="U281" s="4"/>
      <c r="V281" s="4"/>
      <c r="W281" s="4"/>
      <c r="X281" s="4"/>
      <c r="Y281" t="s">
        <v>221</v>
      </c>
      <c r="Z281" t="s">
        <v>221</v>
      </c>
      <c r="AA281" t="s">
        <v>215</v>
      </c>
      <c r="AB281">
        <v>1</v>
      </c>
    </row>
    <row r="282" spans="1:28" ht="12" x14ac:dyDescent="0.2">
      <c r="A282" s="7" t="s">
        <v>224</v>
      </c>
      <c r="B282" s="8" t="s">
        <v>599</v>
      </c>
      <c r="C282" s="4"/>
      <c r="D282" s="4"/>
      <c r="E282" s="4" t="s">
        <v>600</v>
      </c>
      <c r="F282" s="4"/>
      <c r="G282" s="4" t="s">
        <v>377</v>
      </c>
      <c r="H282" s="5">
        <v>922.5</v>
      </c>
      <c r="I282" s="5"/>
      <c r="J282" s="6"/>
      <c r="K282" s="5"/>
      <c r="L282" s="6"/>
      <c r="M282" s="5"/>
      <c r="N282" s="6"/>
      <c r="O282" s="5"/>
      <c r="P282" s="6"/>
      <c r="Q282" s="4"/>
      <c r="R282" s="4"/>
      <c r="S282" s="4"/>
      <c r="T282" s="4"/>
      <c r="U282" s="4"/>
      <c r="V282" s="4"/>
      <c r="W282" s="4"/>
      <c r="X282" s="4"/>
      <c r="Y282" t="s">
        <v>221</v>
      </c>
      <c r="Z282" t="s">
        <v>221</v>
      </c>
      <c r="AA282" t="s">
        <v>215</v>
      </c>
      <c r="AB282">
        <v>1</v>
      </c>
    </row>
    <row r="283" spans="1:28" ht="12" x14ac:dyDescent="0.2">
      <c r="A283" s="7" t="s">
        <v>216</v>
      </c>
      <c r="B283" s="8" t="s">
        <v>601</v>
      </c>
      <c r="C283" s="4"/>
      <c r="D283" s="4"/>
      <c r="E283" s="4" t="s">
        <v>602</v>
      </c>
      <c r="F283" s="4" t="s">
        <v>286</v>
      </c>
      <c r="G283" s="4" t="s">
        <v>294</v>
      </c>
      <c r="H283" s="5">
        <v>2</v>
      </c>
      <c r="I283" s="5"/>
      <c r="J283" s="6"/>
      <c r="K283" s="5"/>
      <c r="L283" s="6"/>
      <c r="M283" s="5"/>
      <c r="N283" s="6"/>
      <c r="O283" s="5"/>
      <c r="P283" s="6"/>
      <c r="Q283" s="4"/>
      <c r="R283" s="4"/>
      <c r="S283" s="4"/>
      <c r="T283" s="4"/>
      <c r="U283" s="4"/>
      <c r="V283" s="4"/>
      <c r="W283" s="4"/>
      <c r="X283" s="4"/>
      <c r="Y283" t="s">
        <v>221</v>
      </c>
      <c r="Z283" t="s">
        <v>221</v>
      </c>
      <c r="AA283" t="s">
        <v>215</v>
      </c>
      <c r="AB283">
        <v>1</v>
      </c>
    </row>
    <row r="284" spans="1:28" ht="12" x14ac:dyDescent="0.2">
      <c r="A284" s="7" t="s">
        <v>216</v>
      </c>
      <c r="B284" s="8" t="s">
        <v>603</v>
      </c>
      <c r="C284" s="4"/>
      <c r="D284" s="4"/>
      <c r="E284" s="4" t="s">
        <v>602</v>
      </c>
      <c r="F284" s="4" t="s">
        <v>297</v>
      </c>
      <c r="G284" s="4" t="s">
        <v>294</v>
      </c>
      <c r="H284" s="5">
        <v>2</v>
      </c>
      <c r="I284" s="5"/>
      <c r="J284" s="6"/>
      <c r="K284" s="5"/>
      <c r="L284" s="6"/>
      <c r="M284" s="5"/>
      <c r="N284" s="6"/>
      <c r="O284" s="5"/>
      <c r="P284" s="6"/>
      <c r="Q284" s="4"/>
      <c r="R284" s="4"/>
      <c r="S284" s="4"/>
      <c r="T284" s="4"/>
      <c r="U284" s="4"/>
      <c r="V284" s="4"/>
      <c r="W284" s="4"/>
      <c r="X284" s="4"/>
      <c r="Y284" t="s">
        <v>221</v>
      </c>
      <c r="Z284" t="s">
        <v>221</v>
      </c>
      <c r="AA284" t="s">
        <v>215</v>
      </c>
      <c r="AB284">
        <v>1</v>
      </c>
    </row>
    <row r="285" spans="1:28" ht="12" x14ac:dyDescent="0.2">
      <c r="A285" s="7" t="s">
        <v>216</v>
      </c>
      <c r="B285" s="8" t="s">
        <v>604</v>
      </c>
      <c r="C285" s="4"/>
      <c r="D285" s="4"/>
      <c r="E285" s="4" t="s">
        <v>605</v>
      </c>
      <c r="F285" s="4" t="s">
        <v>606</v>
      </c>
      <c r="G285" s="4" t="s">
        <v>607</v>
      </c>
      <c r="H285" s="5">
        <v>1</v>
      </c>
      <c r="I285" s="5"/>
      <c r="J285" s="6"/>
      <c r="K285" s="5"/>
      <c r="L285" s="6"/>
      <c r="M285" s="5"/>
      <c r="N285" s="6"/>
      <c r="O285" s="5"/>
      <c r="P285" s="6"/>
      <c r="Q285" s="4"/>
      <c r="R285" s="4"/>
      <c r="S285" s="4"/>
      <c r="T285" s="4"/>
      <c r="U285" s="4"/>
      <c r="V285" s="4"/>
      <c r="W285" s="4"/>
      <c r="X285" s="4"/>
      <c r="Y285" t="s">
        <v>221</v>
      </c>
      <c r="Z285" t="s">
        <v>221</v>
      </c>
      <c r="AA285" t="s">
        <v>215</v>
      </c>
      <c r="AB285">
        <v>1</v>
      </c>
    </row>
    <row r="286" spans="1:28" ht="12" x14ac:dyDescent="0.2">
      <c r="A286" s="7" t="s">
        <v>216</v>
      </c>
      <c r="B286" s="8" t="s">
        <v>608</v>
      </c>
      <c r="C286" s="4"/>
      <c r="D286" s="4"/>
      <c r="E286" s="4" t="s">
        <v>609</v>
      </c>
      <c r="F286" s="4" t="s">
        <v>606</v>
      </c>
      <c r="G286" s="4" t="s">
        <v>607</v>
      </c>
      <c r="H286" s="5">
        <v>1</v>
      </c>
      <c r="I286" s="5"/>
      <c r="J286" s="6"/>
      <c r="K286" s="5"/>
      <c r="L286" s="6"/>
      <c r="M286" s="5"/>
      <c r="N286" s="6"/>
      <c r="O286" s="5"/>
      <c r="P286" s="6"/>
      <c r="Q286" s="4"/>
      <c r="R286" s="4"/>
      <c r="S286" s="4"/>
      <c r="T286" s="4"/>
      <c r="U286" s="4"/>
      <c r="V286" s="4"/>
      <c r="W286" s="4"/>
      <c r="X286" s="4"/>
      <c r="Y286" t="s">
        <v>221</v>
      </c>
      <c r="Z286" t="s">
        <v>221</v>
      </c>
      <c r="AA286" t="s">
        <v>215</v>
      </c>
      <c r="AB286">
        <v>1</v>
      </c>
    </row>
    <row r="287" spans="1:28" ht="12" x14ac:dyDescent="0.2">
      <c r="A287" s="7" t="s">
        <v>610</v>
      </c>
      <c r="B287" s="8" t="s">
        <v>611</v>
      </c>
      <c r="C287" s="4"/>
      <c r="D287" s="4"/>
      <c r="E287" s="4" t="s">
        <v>612</v>
      </c>
      <c r="F287" s="4"/>
      <c r="G287" s="4" t="s">
        <v>487</v>
      </c>
      <c r="H287" s="5">
        <v>4</v>
      </c>
      <c r="I287" s="5"/>
      <c r="J287" s="6"/>
      <c r="K287" s="5"/>
      <c r="L287" s="6"/>
      <c r="M287" s="5"/>
      <c r="N287" s="6"/>
      <c r="O287" s="5"/>
      <c r="P287" s="6"/>
      <c r="Q287" s="4"/>
      <c r="R287" s="4"/>
      <c r="S287" s="4"/>
      <c r="T287" s="4"/>
      <c r="U287" s="4"/>
      <c r="V287" s="4"/>
      <c r="W287" s="4"/>
      <c r="X287" s="4"/>
      <c r="Y287" t="s">
        <v>221</v>
      </c>
      <c r="Z287" t="s">
        <v>221</v>
      </c>
      <c r="AA287" t="s">
        <v>215</v>
      </c>
      <c r="AB287">
        <v>1</v>
      </c>
    </row>
    <row r="288" spans="1:28" ht="12" x14ac:dyDescent="0.2">
      <c r="A288" s="7" t="s">
        <v>216</v>
      </c>
      <c r="B288" s="8" t="s">
        <v>613</v>
      </c>
      <c r="C288" s="4"/>
      <c r="D288" s="4"/>
      <c r="E288" s="4" t="s">
        <v>614</v>
      </c>
      <c r="F288" s="4" t="s">
        <v>615</v>
      </c>
      <c r="G288" s="4" t="s">
        <v>360</v>
      </c>
      <c r="H288" s="5">
        <v>3195</v>
      </c>
      <c r="I288" s="5"/>
      <c r="J288" s="6"/>
      <c r="K288" s="5"/>
      <c r="L288" s="6"/>
      <c r="M288" s="5"/>
      <c r="N288" s="6"/>
      <c r="O288" s="5"/>
      <c r="P288" s="6"/>
      <c r="Q288" s="4"/>
      <c r="R288" s="4"/>
      <c r="S288" s="4"/>
      <c r="T288" s="4"/>
      <c r="U288" s="4"/>
      <c r="V288" s="4"/>
      <c r="W288" s="4"/>
      <c r="X288" s="4"/>
      <c r="Y288" t="s">
        <v>221</v>
      </c>
      <c r="Z288" t="s">
        <v>221</v>
      </c>
      <c r="AA288" t="s">
        <v>215</v>
      </c>
      <c r="AB288">
        <v>1</v>
      </c>
    </row>
    <row r="289" spans="1:28" ht="12" x14ac:dyDescent="0.2">
      <c r="A289" s="7" t="s">
        <v>216</v>
      </c>
      <c r="B289" s="8" t="s">
        <v>616</v>
      </c>
      <c r="C289" s="4"/>
      <c r="D289" s="4"/>
      <c r="E289" s="4" t="s">
        <v>617</v>
      </c>
      <c r="F289" s="4" t="s">
        <v>618</v>
      </c>
      <c r="G289" s="4" t="s">
        <v>502</v>
      </c>
      <c r="H289" s="5">
        <v>4</v>
      </c>
      <c r="I289" s="5"/>
      <c r="J289" s="6"/>
      <c r="K289" s="5"/>
      <c r="L289" s="6"/>
      <c r="M289" s="5"/>
      <c r="N289" s="6"/>
      <c r="O289" s="5"/>
      <c r="P289" s="6"/>
      <c r="Q289" s="4"/>
      <c r="R289" s="4"/>
      <c r="S289" s="4"/>
      <c r="T289" s="4"/>
      <c r="U289" s="4"/>
      <c r="V289" s="4"/>
      <c r="W289" s="4"/>
      <c r="X289" s="4"/>
      <c r="Y289" t="s">
        <v>221</v>
      </c>
      <c r="Z289" t="s">
        <v>221</v>
      </c>
      <c r="AA289" t="s">
        <v>215</v>
      </c>
      <c r="AB289">
        <v>1</v>
      </c>
    </row>
    <row r="290" spans="1:28" ht="12" x14ac:dyDescent="0.2">
      <c r="A290" s="7" t="s">
        <v>216</v>
      </c>
      <c r="B290" s="8" t="s">
        <v>619</v>
      </c>
      <c r="C290" s="4"/>
      <c r="D290" s="4"/>
      <c r="E290" s="4" t="s">
        <v>620</v>
      </c>
      <c r="F290" s="4" t="s">
        <v>621</v>
      </c>
      <c r="G290" s="4" t="s">
        <v>583</v>
      </c>
      <c r="H290" s="5">
        <v>10</v>
      </c>
      <c r="I290" s="5"/>
      <c r="J290" s="6"/>
      <c r="K290" s="5"/>
      <c r="L290" s="6"/>
      <c r="M290" s="5"/>
      <c r="N290" s="6"/>
      <c r="O290" s="5"/>
      <c r="P290" s="6"/>
      <c r="Q290" s="4"/>
      <c r="R290" s="4"/>
      <c r="S290" s="4"/>
      <c r="T290" s="4"/>
      <c r="U290" s="4"/>
      <c r="V290" s="4"/>
      <c r="W290" s="4"/>
      <c r="X290" s="4"/>
      <c r="Y290" t="s">
        <v>221</v>
      </c>
      <c r="Z290" t="s">
        <v>221</v>
      </c>
      <c r="AA290" t="s">
        <v>215</v>
      </c>
      <c r="AB290">
        <v>1</v>
      </c>
    </row>
    <row r="291" spans="1:28" ht="12" x14ac:dyDescent="0.2">
      <c r="A291" s="7" t="s">
        <v>224</v>
      </c>
      <c r="B291" s="8" t="s">
        <v>622</v>
      </c>
      <c r="C291" s="4"/>
      <c r="D291" s="4"/>
      <c r="E291" s="4" t="s">
        <v>623</v>
      </c>
      <c r="F291" s="4" t="s">
        <v>624</v>
      </c>
      <c r="G291" s="4" t="s">
        <v>287</v>
      </c>
      <c r="H291" s="5">
        <v>15</v>
      </c>
      <c r="I291" s="5"/>
      <c r="J291" s="6"/>
      <c r="K291" s="5"/>
      <c r="L291" s="6"/>
      <c r="M291" s="5"/>
      <c r="N291" s="6"/>
      <c r="O291" s="5"/>
      <c r="P291" s="6"/>
      <c r="Q291" s="4"/>
      <c r="R291" s="4"/>
      <c r="S291" s="4"/>
      <c r="T291" s="4"/>
      <c r="U291" s="4"/>
      <c r="V291" s="4"/>
      <c r="W291" s="4"/>
      <c r="X291" s="4"/>
      <c r="Y291" t="s">
        <v>221</v>
      </c>
      <c r="Z291" t="s">
        <v>221</v>
      </c>
      <c r="AA291" t="s">
        <v>215</v>
      </c>
      <c r="AB291">
        <v>1</v>
      </c>
    </row>
    <row r="292" spans="1:28" ht="12" x14ac:dyDescent="0.2">
      <c r="A292" s="7" t="s">
        <v>224</v>
      </c>
      <c r="B292" s="8" t="s">
        <v>625</v>
      </c>
      <c r="C292" s="4"/>
      <c r="D292" s="4"/>
      <c r="E292" s="4" t="s">
        <v>626</v>
      </c>
      <c r="F292" s="4" t="s">
        <v>624</v>
      </c>
      <c r="G292" s="4" t="s">
        <v>287</v>
      </c>
      <c r="H292" s="5">
        <v>133</v>
      </c>
      <c r="I292" s="5"/>
      <c r="J292" s="6"/>
      <c r="K292" s="5"/>
      <c r="L292" s="6"/>
      <c r="M292" s="5"/>
      <c r="N292" s="6"/>
      <c r="O292" s="5"/>
      <c r="P292" s="6"/>
      <c r="Q292" s="4"/>
      <c r="R292" s="4"/>
      <c r="S292" s="4"/>
      <c r="T292" s="4"/>
      <c r="U292" s="4"/>
      <c r="V292" s="4"/>
      <c r="W292" s="4"/>
      <c r="X292" s="4"/>
      <c r="Y292" t="s">
        <v>221</v>
      </c>
      <c r="Z292" t="s">
        <v>221</v>
      </c>
      <c r="AA292" t="s">
        <v>215</v>
      </c>
      <c r="AB292">
        <v>1</v>
      </c>
    </row>
    <row r="293" spans="1:28" ht="12" x14ac:dyDescent="0.2">
      <c r="A293" s="7" t="s">
        <v>224</v>
      </c>
      <c r="B293" s="8" t="s">
        <v>627</v>
      </c>
      <c r="C293" s="4"/>
      <c r="D293" s="4"/>
      <c r="E293" s="4" t="s">
        <v>628</v>
      </c>
      <c r="F293" s="4" t="s">
        <v>624</v>
      </c>
      <c r="G293" s="4" t="s">
        <v>287</v>
      </c>
      <c r="H293" s="5">
        <v>1</v>
      </c>
      <c r="I293" s="5"/>
      <c r="J293" s="6"/>
      <c r="K293" s="5"/>
      <c r="L293" s="6"/>
      <c r="M293" s="5"/>
      <c r="N293" s="6"/>
      <c r="O293" s="5"/>
      <c r="P293" s="6"/>
      <c r="Q293" s="4"/>
      <c r="R293" s="4"/>
      <c r="S293" s="4"/>
      <c r="T293" s="4"/>
      <c r="U293" s="4"/>
      <c r="V293" s="4"/>
      <c r="W293" s="4"/>
      <c r="X293" s="4"/>
      <c r="Y293" t="s">
        <v>221</v>
      </c>
      <c r="Z293" t="s">
        <v>221</v>
      </c>
      <c r="AA293" t="s">
        <v>215</v>
      </c>
      <c r="AB293">
        <v>1</v>
      </c>
    </row>
    <row r="294" spans="1:28" ht="12" x14ac:dyDescent="0.2">
      <c r="A294" s="7" t="s">
        <v>224</v>
      </c>
      <c r="B294" s="8" t="s">
        <v>629</v>
      </c>
      <c r="C294" s="4"/>
      <c r="D294" s="4"/>
      <c r="E294" s="4" t="s">
        <v>630</v>
      </c>
      <c r="F294" s="4" t="s">
        <v>624</v>
      </c>
      <c r="G294" s="4" t="s">
        <v>287</v>
      </c>
      <c r="H294" s="5">
        <v>2</v>
      </c>
      <c r="I294" s="5"/>
      <c r="J294" s="6"/>
      <c r="K294" s="5"/>
      <c r="L294" s="6"/>
      <c r="M294" s="5"/>
      <c r="N294" s="6"/>
      <c r="O294" s="5"/>
      <c r="P294" s="6"/>
      <c r="Q294" s="4"/>
      <c r="R294" s="4"/>
      <c r="S294" s="4"/>
      <c r="T294" s="4"/>
      <c r="U294" s="4"/>
      <c r="V294" s="4"/>
      <c r="W294" s="4"/>
      <c r="X294" s="4"/>
      <c r="Y294" t="s">
        <v>221</v>
      </c>
      <c r="Z294" t="s">
        <v>221</v>
      </c>
      <c r="AA294" t="s">
        <v>215</v>
      </c>
      <c r="AB294">
        <v>1</v>
      </c>
    </row>
    <row r="295" spans="1:28" ht="12" x14ac:dyDescent="0.2">
      <c r="A295" s="7" t="s">
        <v>224</v>
      </c>
      <c r="B295" s="8" t="s">
        <v>631</v>
      </c>
      <c r="C295" s="4"/>
      <c r="D295" s="4"/>
      <c r="E295" s="4" t="s">
        <v>632</v>
      </c>
      <c r="F295" s="4" t="s">
        <v>633</v>
      </c>
      <c r="G295" s="4" t="s">
        <v>487</v>
      </c>
      <c r="H295" s="5">
        <v>24</v>
      </c>
      <c r="I295" s="5"/>
      <c r="J295" s="6"/>
      <c r="K295" s="5"/>
      <c r="L295" s="6"/>
      <c r="M295" s="5"/>
      <c r="N295" s="6"/>
      <c r="O295" s="5"/>
      <c r="P295" s="6"/>
      <c r="Q295" s="4"/>
      <c r="R295" s="4"/>
      <c r="S295" s="4"/>
      <c r="T295" s="4"/>
      <c r="U295" s="4"/>
      <c r="V295" s="4"/>
      <c r="W295" s="4"/>
      <c r="X295" s="4"/>
      <c r="Y295" t="s">
        <v>221</v>
      </c>
      <c r="Z295" t="s">
        <v>221</v>
      </c>
      <c r="AA295" t="s">
        <v>215</v>
      </c>
      <c r="AB295">
        <v>1</v>
      </c>
    </row>
    <row r="296" spans="1:28" ht="12" x14ac:dyDescent="0.2">
      <c r="A296" s="7" t="s">
        <v>216</v>
      </c>
      <c r="B296" s="8" t="s">
        <v>634</v>
      </c>
      <c r="C296" s="4"/>
      <c r="D296" s="4"/>
      <c r="E296" s="4" t="s">
        <v>635</v>
      </c>
      <c r="F296" s="4" t="s">
        <v>636</v>
      </c>
      <c r="G296" s="4" t="s">
        <v>637</v>
      </c>
      <c r="H296" s="5">
        <v>10</v>
      </c>
      <c r="I296" s="5"/>
      <c r="J296" s="6"/>
      <c r="K296" s="5"/>
      <c r="L296" s="6"/>
      <c r="M296" s="5"/>
      <c r="N296" s="6"/>
      <c r="O296" s="5"/>
      <c r="P296" s="6"/>
      <c r="Q296" s="4"/>
      <c r="R296" s="4"/>
      <c r="S296" s="4"/>
      <c r="T296" s="4"/>
      <c r="U296" s="4"/>
      <c r="V296" s="4"/>
      <c r="W296" s="4"/>
      <c r="X296" s="4"/>
      <c r="Y296" t="s">
        <v>221</v>
      </c>
      <c r="Z296" t="s">
        <v>221</v>
      </c>
      <c r="AA296" t="s">
        <v>215</v>
      </c>
      <c r="AB296">
        <v>1</v>
      </c>
    </row>
    <row r="297" spans="1:28" ht="12" x14ac:dyDescent="0.2">
      <c r="A297" s="7"/>
      <c r="B297" s="8"/>
      <c r="C297" s="4"/>
      <c r="D297" s="4"/>
      <c r="E297" s="4"/>
      <c r="F297" s="4"/>
      <c r="G297" s="4"/>
      <c r="H297" s="4" t="s">
        <v>215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AA297" t="s">
        <v>215</v>
      </c>
      <c r="AB297">
        <v>1</v>
      </c>
    </row>
    <row r="298" spans="1:28" ht="12" x14ac:dyDescent="0.2">
      <c r="A298" s="7"/>
      <c r="B298" s="8"/>
      <c r="C298" s="4"/>
      <c r="D298" s="4" t="s">
        <v>155</v>
      </c>
      <c r="E298" s="4" t="s">
        <v>156</v>
      </c>
      <c r="F298" s="4"/>
      <c r="G298" s="4"/>
      <c r="H298" s="4" t="s">
        <v>215</v>
      </c>
      <c r="I298" s="4"/>
      <c r="J298" s="6"/>
      <c r="K298" s="4"/>
      <c r="L298" s="6"/>
      <c r="M298" s="4"/>
      <c r="N298" s="6"/>
      <c r="O298" s="4"/>
      <c r="P298" s="6"/>
      <c r="Q298" s="4"/>
      <c r="R298" s="4"/>
      <c r="S298" s="4"/>
      <c r="T298" s="4"/>
      <c r="U298" s="4"/>
      <c r="V298" s="4"/>
      <c r="W298" s="4"/>
      <c r="X298" s="4"/>
      <c r="AA298" t="s">
        <v>215</v>
      </c>
      <c r="AB298">
        <v>1</v>
      </c>
    </row>
    <row r="299" spans="1:28" ht="12" x14ac:dyDescent="0.2">
      <c r="A299" s="7"/>
      <c r="B299" s="8"/>
      <c r="C299" s="4"/>
      <c r="D299" s="4" t="s">
        <v>158</v>
      </c>
      <c r="E299" s="4" t="s">
        <v>159</v>
      </c>
      <c r="F299" s="4"/>
      <c r="G299" s="4"/>
      <c r="H299" s="4" t="s">
        <v>215</v>
      </c>
      <c r="I299" s="4"/>
      <c r="J299" s="6"/>
      <c r="K299" s="4"/>
      <c r="L299" s="6"/>
      <c r="M299" s="4"/>
      <c r="N299" s="6"/>
      <c r="O299" s="4"/>
      <c r="P299" s="6"/>
      <c r="Q299" s="4"/>
      <c r="R299" s="4"/>
      <c r="S299" s="4"/>
      <c r="T299" s="4"/>
      <c r="U299" s="4"/>
      <c r="V299" s="4"/>
      <c r="W299" s="4"/>
      <c r="X299" s="4"/>
      <c r="AA299" t="s">
        <v>215</v>
      </c>
      <c r="AB299">
        <v>1</v>
      </c>
    </row>
    <row r="300" spans="1:28" ht="12" x14ac:dyDescent="0.2">
      <c r="A300" s="7" t="s">
        <v>506</v>
      </c>
      <c r="B300" s="8" t="s">
        <v>638</v>
      </c>
      <c r="C300" s="4"/>
      <c r="D300" s="4"/>
      <c r="E300" s="4" t="s">
        <v>159</v>
      </c>
      <c r="F300" s="4" t="s">
        <v>639</v>
      </c>
      <c r="G300" s="4" t="s">
        <v>220</v>
      </c>
      <c r="H300" s="5">
        <v>47</v>
      </c>
      <c r="I300" s="5"/>
      <c r="J300" s="6"/>
      <c r="K300" s="5"/>
      <c r="L300" s="6"/>
      <c r="M300" s="5"/>
      <c r="N300" s="6"/>
      <c r="O300" s="5"/>
      <c r="P300" s="6"/>
      <c r="Q300" s="4"/>
      <c r="R300" s="4"/>
      <c r="S300" s="4"/>
      <c r="T300" s="4"/>
      <c r="U300" s="4"/>
      <c r="V300" s="4"/>
      <c r="W300" s="4"/>
      <c r="X300" s="4"/>
      <c r="Y300" t="s">
        <v>221</v>
      </c>
      <c r="Z300" t="s">
        <v>221</v>
      </c>
      <c r="AA300" t="s">
        <v>215</v>
      </c>
      <c r="AB300">
        <v>1</v>
      </c>
    </row>
    <row r="301" spans="1:28" ht="12" x14ac:dyDescent="0.2">
      <c r="A301" s="7" t="s">
        <v>506</v>
      </c>
      <c r="B301" s="8" t="s">
        <v>640</v>
      </c>
      <c r="C301" s="4"/>
      <c r="D301" s="4"/>
      <c r="E301" s="4" t="s">
        <v>159</v>
      </c>
      <c r="F301" s="4" t="s">
        <v>641</v>
      </c>
      <c r="G301" s="4" t="s">
        <v>220</v>
      </c>
      <c r="H301" s="5">
        <v>54</v>
      </c>
      <c r="I301" s="5"/>
      <c r="J301" s="6"/>
      <c r="K301" s="5"/>
      <c r="L301" s="6"/>
      <c r="M301" s="5"/>
      <c r="N301" s="6"/>
      <c r="O301" s="5"/>
      <c r="P301" s="6"/>
      <c r="Q301" s="4"/>
      <c r="R301" s="4"/>
      <c r="S301" s="4"/>
      <c r="T301" s="4"/>
      <c r="U301" s="4"/>
      <c r="V301" s="4"/>
      <c r="W301" s="4"/>
      <c r="X301" s="4"/>
      <c r="Y301" t="s">
        <v>221</v>
      </c>
      <c r="Z301" t="s">
        <v>221</v>
      </c>
      <c r="AA301" t="s">
        <v>215</v>
      </c>
      <c r="AB301">
        <v>1</v>
      </c>
    </row>
    <row r="302" spans="1:28" ht="12" x14ac:dyDescent="0.2">
      <c r="A302" s="7" t="s">
        <v>506</v>
      </c>
      <c r="B302" s="8" t="s">
        <v>642</v>
      </c>
      <c r="C302" s="4"/>
      <c r="D302" s="4"/>
      <c r="E302" s="4" t="s">
        <v>643</v>
      </c>
      <c r="F302" s="4" t="s">
        <v>644</v>
      </c>
      <c r="G302" s="4" t="s">
        <v>510</v>
      </c>
      <c r="H302" s="5">
        <v>58</v>
      </c>
      <c r="I302" s="5"/>
      <c r="J302" s="6"/>
      <c r="K302" s="5"/>
      <c r="L302" s="6"/>
      <c r="M302" s="5"/>
      <c r="N302" s="6"/>
      <c r="O302" s="5"/>
      <c r="P302" s="6"/>
      <c r="Q302" s="4"/>
      <c r="R302" s="4"/>
      <c r="S302" s="4"/>
      <c r="T302" s="4"/>
      <c r="U302" s="4"/>
      <c r="V302" s="4"/>
      <c r="W302" s="4"/>
      <c r="X302" s="4"/>
      <c r="Y302" t="s">
        <v>221</v>
      </c>
      <c r="Z302" t="s">
        <v>221</v>
      </c>
      <c r="AA302" t="s">
        <v>215</v>
      </c>
      <c r="AB302">
        <v>1</v>
      </c>
    </row>
    <row r="303" spans="1:28" ht="12" x14ac:dyDescent="0.2">
      <c r="A303" s="7"/>
      <c r="B303" s="8"/>
      <c r="C303" s="4"/>
      <c r="D303" s="4"/>
      <c r="E303" s="4"/>
      <c r="F303" s="4"/>
      <c r="G303" s="4"/>
      <c r="H303" s="4" t="s">
        <v>215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AA303" t="s">
        <v>215</v>
      </c>
      <c r="AB303">
        <v>1</v>
      </c>
    </row>
    <row r="304" spans="1:28" ht="12" x14ac:dyDescent="0.2">
      <c r="A304" s="7"/>
      <c r="B304" s="8"/>
      <c r="C304" s="4"/>
      <c r="D304" s="4" t="s">
        <v>161</v>
      </c>
      <c r="E304" s="4" t="s">
        <v>162</v>
      </c>
      <c r="F304" s="4"/>
      <c r="G304" s="4"/>
      <c r="H304" s="4" t="s">
        <v>215</v>
      </c>
      <c r="I304" s="4"/>
      <c r="J304" s="6"/>
      <c r="K304" s="4"/>
      <c r="L304" s="6"/>
      <c r="M304" s="4"/>
      <c r="N304" s="6"/>
      <c r="O304" s="4"/>
      <c r="P304" s="6"/>
      <c r="Q304" s="4"/>
      <c r="R304" s="4"/>
      <c r="S304" s="4"/>
      <c r="T304" s="4"/>
      <c r="U304" s="4"/>
      <c r="V304" s="4"/>
      <c r="W304" s="4"/>
      <c r="X304" s="4"/>
      <c r="AA304" t="s">
        <v>215</v>
      </c>
      <c r="AB304">
        <v>1</v>
      </c>
    </row>
    <row r="305" spans="1:28" ht="12" x14ac:dyDescent="0.2">
      <c r="A305" s="7" t="s">
        <v>506</v>
      </c>
      <c r="B305" s="8" t="s">
        <v>645</v>
      </c>
      <c r="C305" s="4"/>
      <c r="D305" s="4"/>
      <c r="E305" s="4" t="s">
        <v>162</v>
      </c>
      <c r="F305" s="4" t="s">
        <v>646</v>
      </c>
      <c r="G305" s="4" t="s">
        <v>526</v>
      </c>
      <c r="H305" s="5">
        <v>5.5E-2</v>
      </c>
      <c r="I305" s="5"/>
      <c r="J305" s="6"/>
      <c r="K305" s="5"/>
      <c r="L305" s="6"/>
      <c r="M305" s="5"/>
      <c r="N305" s="6"/>
      <c r="O305" s="5"/>
      <c r="P305" s="6"/>
      <c r="Q305" s="4"/>
      <c r="R305" s="4"/>
      <c r="S305" s="4"/>
      <c r="T305" s="4"/>
      <c r="U305" s="4"/>
      <c r="V305" s="4"/>
      <c r="W305" s="4"/>
      <c r="X305" s="4"/>
      <c r="Y305" t="s">
        <v>221</v>
      </c>
      <c r="Z305" t="s">
        <v>221</v>
      </c>
      <c r="AA305" t="s">
        <v>215</v>
      </c>
      <c r="AB305">
        <v>1</v>
      </c>
    </row>
    <row r="306" spans="1:28" ht="12" x14ac:dyDescent="0.2">
      <c r="A306" s="7" t="s">
        <v>506</v>
      </c>
      <c r="B306" s="8" t="s">
        <v>647</v>
      </c>
      <c r="C306" s="4"/>
      <c r="D306" s="4"/>
      <c r="E306" s="4" t="s">
        <v>162</v>
      </c>
      <c r="F306" s="4" t="s">
        <v>648</v>
      </c>
      <c r="G306" s="4" t="s">
        <v>526</v>
      </c>
      <c r="H306" s="5">
        <v>0.14099999999999999</v>
      </c>
      <c r="I306" s="5"/>
      <c r="J306" s="6"/>
      <c r="K306" s="5"/>
      <c r="L306" s="6"/>
      <c r="M306" s="5"/>
      <c r="N306" s="6"/>
      <c r="O306" s="5"/>
      <c r="P306" s="6"/>
      <c r="Q306" s="4"/>
      <c r="R306" s="4"/>
      <c r="S306" s="4"/>
      <c r="T306" s="4"/>
      <c r="U306" s="4"/>
      <c r="V306" s="4"/>
      <c r="W306" s="4"/>
      <c r="X306" s="4"/>
      <c r="Y306" t="s">
        <v>221</v>
      </c>
      <c r="Z306" t="s">
        <v>221</v>
      </c>
      <c r="AA306" t="s">
        <v>215</v>
      </c>
      <c r="AB306">
        <v>1</v>
      </c>
    </row>
    <row r="307" spans="1:28" ht="12" x14ac:dyDescent="0.2">
      <c r="A307" s="7" t="s">
        <v>506</v>
      </c>
      <c r="B307" s="8" t="s">
        <v>649</v>
      </c>
      <c r="C307" s="4"/>
      <c r="D307" s="4"/>
      <c r="E307" s="4" t="s">
        <v>162</v>
      </c>
      <c r="F307" s="4" t="s">
        <v>650</v>
      </c>
      <c r="G307" s="4" t="s">
        <v>526</v>
      </c>
      <c r="H307" s="5">
        <v>0.39600000000000002</v>
      </c>
      <c r="I307" s="5"/>
      <c r="J307" s="6"/>
      <c r="K307" s="5"/>
      <c r="L307" s="6"/>
      <c r="M307" s="5"/>
      <c r="N307" s="6"/>
      <c r="O307" s="5"/>
      <c r="P307" s="6"/>
      <c r="Q307" s="4"/>
      <c r="R307" s="4"/>
      <c r="S307" s="4"/>
      <c r="T307" s="4"/>
      <c r="U307" s="4"/>
      <c r="V307" s="4"/>
      <c r="W307" s="4"/>
      <c r="X307" s="4"/>
      <c r="Y307" t="s">
        <v>221</v>
      </c>
      <c r="Z307" t="s">
        <v>221</v>
      </c>
      <c r="AA307" t="s">
        <v>215</v>
      </c>
      <c r="AB307">
        <v>1</v>
      </c>
    </row>
    <row r="308" spans="1:28" ht="12" x14ac:dyDescent="0.2">
      <c r="A308" s="7"/>
      <c r="B308" s="8"/>
      <c r="C308" s="4"/>
      <c r="D308" s="4"/>
      <c r="E308" s="4"/>
      <c r="F308" s="4"/>
      <c r="G308" s="4"/>
      <c r="H308" s="4" t="s">
        <v>215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AA308" t="s">
        <v>215</v>
      </c>
      <c r="AB308">
        <v>1</v>
      </c>
    </row>
    <row r="309" spans="1:28" ht="12" x14ac:dyDescent="0.2">
      <c r="A309" s="7"/>
      <c r="B309" s="8"/>
      <c r="C309" s="4"/>
      <c r="D309" s="4" t="s">
        <v>164</v>
      </c>
      <c r="E309" s="4" t="s">
        <v>165</v>
      </c>
      <c r="F309" s="4"/>
      <c r="G309" s="4"/>
      <c r="H309" s="4" t="s">
        <v>215</v>
      </c>
      <c r="I309" s="4"/>
      <c r="J309" s="6"/>
      <c r="K309" s="4"/>
      <c r="L309" s="6"/>
      <c r="M309" s="4"/>
      <c r="N309" s="6"/>
      <c r="O309" s="4"/>
      <c r="P309" s="6"/>
      <c r="Q309" s="4"/>
      <c r="R309" s="4"/>
      <c r="S309" s="4"/>
      <c r="T309" s="4"/>
      <c r="U309" s="4"/>
      <c r="V309" s="4"/>
      <c r="W309" s="4"/>
      <c r="X309" s="4"/>
      <c r="AA309" t="s">
        <v>215</v>
      </c>
      <c r="AB309">
        <v>1</v>
      </c>
    </row>
    <row r="310" spans="1:28" ht="12" x14ac:dyDescent="0.2">
      <c r="A310" s="7" t="s">
        <v>506</v>
      </c>
      <c r="B310" s="8" t="s">
        <v>651</v>
      </c>
      <c r="C310" s="4"/>
      <c r="D310" s="4"/>
      <c r="E310" s="4" t="s">
        <v>652</v>
      </c>
      <c r="F310" s="4" t="s">
        <v>653</v>
      </c>
      <c r="G310" s="4" t="s">
        <v>377</v>
      </c>
      <c r="H310" s="5">
        <v>2</v>
      </c>
      <c r="I310" s="5"/>
      <c r="J310" s="6"/>
      <c r="K310" s="5"/>
      <c r="L310" s="6"/>
      <c r="M310" s="5"/>
      <c r="N310" s="6"/>
      <c r="O310" s="5"/>
      <c r="P310" s="6"/>
      <c r="Q310" s="4"/>
      <c r="R310" s="4"/>
      <c r="S310" s="4"/>
      <c r="T310" s="4"/>
      <c r="U310" s="4"/>
      <c r="V310" s="4"/>
      <c r="W310" s="4"/>
      <c r="X310" s="4"/>
      <c r="Y310" t="s">
        <v>221</v>
      </c>
      <c r="Z310" t="s">
        <v>221</v>
      </c>
      <c r="AA310" t="s">
        <v>215</v>
      </c>
      <c r="AB310">
        <v>1</v>
      </c>
    </row>
    <row r="311" spans="1:28" ht="12" x14ac:dyDescent="0.2">
      <c r="A311" s="7" t="s">
        <v>506</v>
      </c>
      <c r="B311" s="8" t="s">
        <v>654</v>
      </c>
      <c r="C311" s="4"/>
      <c r="D311" s="4"/>
      <c r="E311" s="4" t="s">
        <v>652</v>
      </c>
      <c r="F311" s="4" t="s">
        <v>655</v>
      </c>
      <c r="G311" s="4" t="s">
        <v>377</v>
      </c>
      <c r="H311" s="5">
        <v>5</v>
      </c>
      <c r="I311" s="5"/>
      <c r="J311" s="6"/>
      <c r="K311" s="5"/>
      <c r="L311" s="6"/>
      <c r="M311" s="5"/>
      <c r="N311" s="6"/>
      <c r="O311" s="5"/>
      <c r="P311" s="6"/>
      <c r="Q311" s="4"/>
      <c r="R311" s="4"/>
      <c r="S311" s="4"/>
      <c r="T311" s="4"/>
      <c r="U311" s="4"/>
      <c r="V311" s="4"/>
      <c r="W311" s="4"/>
      <c r="X311" s="4"/>
      <c r="Y311" t="s">
        <v>221</v>
      </c>
      <c r="Z311" t="s">
        <v>221</v>
      </c>
      <c r="AA311" t="s">
        <v>215</v>
      </c>
      <c r="AB311">
        <v>1</v>
      </c>
    </row>
    <row r="312" spans="1:28" ht="12" x14ac:dyDescent="0.2">
      <c r="A312" s="7" t="s">
        <v>506</v>
      </c>
      <c r="B312" s="8" t="s">
        <v>656</v>
      </c>
      <c r="C312" s="4"/>
      <c r="D312" s="4"/>
      <c r="E312" s="4" t="s">
        <v>652</v>
      </c>
      <c r="F312" s="4" t="s">
        <v>657</v>
      </c>
      <c r="G312" s="4" t="s">
        <v>377</v>
      </c>
      <c r="H312" s="5">
        <v>2</v>
      </c>
      <c r="I312" s="5"/>
      <c r="J312" s="6"/>
      <c r="K312" s="5"/>
      <c r="L312" s="6"/>
      <c r="M312" s="5"/>
      <c r="N312" s="6"/>
      <c r="O312" s="5"/>
      <c r="P312" s="6"/>
      <c r="Q312" s="4"/>
      <c r="R312" s="4"/>
      <c r="S312" s="4"/>
      <c r="T312" s="4"/>
      <c r="U312" s="4"/>
      <c r="V312" s="4"/>
      <c r="W312" s="4"/>
      <c r="X312" s="4"/>
      <c r="Y312" t="s">
        <v>221</v>
      </c>
      <c r="Z312" t="s">
        <v>221</v>
      </c>
      <c r="AA312" t="s">
        <v>215</v>
      </c>
      <c r="AB312">
        <v>1</v>
      </c>
    </row>
    <row r="313" spans="1:28" ht="12" x14ac:dyDescent="0.2">
      <c r="A313" s="7" t="s">
        <v>506</v>
      </c>
      <c r="B313" s="8" t="s">
        <v>658</v>
      </c>
      <c r="C313" s="4"/>
      <c r="D313" s="4"/>
      <c r="E313" s="4" t="s">
        <v>652</v>
      </c>
      <c r="F313" s="4" t="s">
        <v>659</v>
      </c>
      <c r="G313" s="4" t="s">
        <v>660</v>
      </c>
      <c r="H313" s="5">
        <v>3</v>
      </c>
      <c r="I313" s="5"/>
      <c r="J313" s="6"/>
      <c r="K313" s="5"/>
      <c r="L313" s="6"/>
      <c r="M313" s="5"/>
      <c r="N313" s="6"/>
      <c r="O313" s="5"/>
      <c r="P313" s="6"/>
      <c r="Q313" s="4"/>
      <c r="R313" s="4"/>
      <c r="S313" s="4"/>
      <c r="T313" s="4"/>
      <c r="U313" s="4"/>
      <c r="V313" s="4"/>
      <c r="W313" s="4"/>
      <c r="X313" s="4"/>
      <c r="Y313" t="s">
        <v>221</v>
      </c>
      <c r="Z313" t="s">
        <v>221</v>
      </c>
      <c r="AA313" t="s">
        <v>215</v>
      </c>
      <c r="AB313">
        <v>1</v>
      </c>
    </row>
    <row r="314" spans="1:28" ht="12" x14ac:dyDescent="0.2">
      <c r="A314" s="7" t="s">
        <v>506</v>
      </c>
      <c r="B314" s="8" t="s">
        <v>661</v>
      </c>
      <c r="C314" s="4"/>
      <c r="D314" s="4"/>
      <c r="E314" s="4" t="s">
        <v>652</v>
      </c>
      <c r="F314" s="4" t="s">
        <v>662</v>
      </c>
      <c r="G314" s="4" t="s">
        <v>660</v>
      </c>
      <c r="H314" s="5">
        <v>1</v>
      </c>
      <c r="I314" s="5"/>
      <c r="J314" s="6"/>
      <c r="K314" s="5"/>
      <c r="L314" s="6"/>
      <c r="M314" s="5"/>
      <c r="N314" s="6"/>
      <c r="O314" s="5"/>
      <c r="P314" s="6"/>
      <c r="Q314" s="4"/>
      <c r="R314" s="4"/>
      <c r="S314" s="4"/>
      <c r="T314" s="4"/>
      <c r="U314" s="4"/>
      <c r="V314" s="4"/>
      <c r="W314" s="4"/>
      <c r="X314" s="4"/>
      <c r="Y314" t="s">
        <v>221</v>
      </c>
      <c r="Z314" t="s">
        <v>221</v>
      </c>
      <c r="AA314" t="s">
        <v>215</v>
      </c>
      <c r="AB314">
        <v>1</v>
      </c>
    </row>
    <row r="315" spans="1:28" ht="12" x14ac:dyDescent="0.2">
      <c r="A315" s="7" t="s">
        <v>506</v>
      </c>
      <c r="B315" s="8" t="s">
        <v>663</v>
      </c>
      <c r="C315" s="4"/>
      <c r="D315" s="4"/>
      <c r="E315" s="4" t="s">
        <v>652</v>
      </c>
      <c r="F315" s="4" t="s">
        <v>664</v>
      </c>
      <c r="G315" s="4" t="s">
        <v>660</v>
      </c>
      <c r="H315" s="5">
        <v>15</v>
      </c>
      <c r="I315" s="5"/>
      <c r="J315" s="6"/>
      <c r="K315" s="5"/>
      <c r="L315" s="6"/>
      <c r="M315" s="5"/>
      <c r="N315" s="6"/>
      <c r="O315" s="5"/>
      <c r="P315" s="6"/>
      <c r="Q315" s="4"/>
      <c r="R315" s="4"/>
      <c r="S315" s="4"/>
      <c r="T315" s="4"/>
      <c r="U315" s="4"/>
      <c r="V315" s="4"/>
      <c r="W315" s="4"/>
      <c r="X315" s="4"/>
      <c r="Y315" t="s">
        <v>221</v>
      </c>
      <c r="Z315" t="s">
        <v>221</v>
      </c>
      <c r="AA315" t="s">
        <v>215</v>
      </c>
      <c r="AB315">
        <v>1</v>
      </c>
    </row>
    <row r="316" spans="1:28" ht="12" x14ac:dyDescent="0.2">
      <c r="A316" s="7" t="s">
        <v>506</v>
      </c>
      <c r="B316" s="8" t="s">
        <v>665</v>
      </c>
      <c r="C316" s="4"/>
      <c r="D316" s="4"/>
      <c r="E316" s="4" t="s">
        <v>652</v>
      </c>
      <c r="F316" s="4" t="s">
        <v>666</v>
      </c>
      <c r="G316" s="4" t="s">
        <v>660</v>
      </c>
      <c r="H316" s="5">
        <v>1</v>
      </c>
      <c r="I316" s="5"/>
      <c r="J316" s="6"/>
      <c r="K316" s="5"/>
      <c r="L316" s="6"/>
      <c r="M316" s="5"/>
      <c r="N316" s="6"/>
      <c r="O316" s="5"/>
      <c r="P316" s="6"/>
      <c r="Q316" s="4"/>
      <c r="R316" s="4"/>
      <c r="S316" s="4"/>
      <c r="T316" s="4"/>
      <c r="U316" s="4"/>
      <c r="V316" s="4"/>
      <c r="W316" s="4"/>
      <c r="X316" s="4"/>
      <c r="Y316" t="s">
        <v>221</v>
      </c>
      <c r="Z316" t="s">
        <v>221</v>
      </c>
      <c r="AA316" t="s">
        <v>215</v>
      </c>
      <c r="AB316">
        <v>1</v>
      </c>
    </row>
    <row r="317" spans="1:28" ht="12" x14ac:dyDescent="0.2">
      <c r="A317" s="7" t="s">
        <v>506</v>
      </c>
      <c r="B317" s="8" t="s">
        <v>667</v>
      </c>
      <c r="C317" s="4"/>
      <c r="D317" s="4"/>
      <c r="E317" s="4" t="s">
        <v>652</v>
      </c>
      <c r="F317" s="4" t="s">
        <v>668</v>
      </c>
      <c r="G317" s="4" t="s">
        <v>660</v>
      </c>
      <c r="H317" s="5">
        <v>1</v>
      </c>
      <c r="I317" s="5"/>
      <c r="J317" s="6"/>
      <c r="K317" s="5"/>
      <c r="L317" s="6"/>
      <c r="M317" s="5"/>
      <c r="N317" s="6"/>
      <c r="O317" s="5"/>
      <c r="P317" s="6"/>
      <c r="Q317" s="4"/>
      <c r="R317" s="4"/>
      <c r="S317" s="4"/>
      <c r="T317" s="4"/>
      <c r="U317" s="4"/>
      <c r="V317" s="4"/>
      <c r="W317" s="4"/>
      <c r="X317" s="4"/>
      <c r="Y317" t="s">
        <v>221</v>
      </c>
      <c r="Z317" t="s">
        <v>221</v>
      </c>
      <c r="AA317" t="s">
        <v>215</v>
      </c>
      <c r="AB317">
        <v>1</v>
      </c>
    </row>
    <row r="318" spans="1:28" ht="12" x14ac:dyDescent="0.2">
      <c r="A318" s="7" t="s">
        <v>506</v>
      </c>
      <c r="B318" s="8" t="s">
        <v>669</v>
      </c>
      <c r="C318" s="4"/>
      <c r="D318" s="4"/>
      <c r="E318" s="4" t="s">
        <v>652</v>
      </c>
      <c r="F318" s="4" t="s">
        <v>670</v>
      </c>
      <c r="G318" s="4" t="s">
        <v>660</v>
      </c>
      <c r="H318" s="5">
        <v>1</v>
      </c>
      <c r="I318" s="5"/>
      <c r="J318" s="6"/>
      <c r="K318" s="5"/>
      <c r="L318" s="6"/>
      <c r="M318" s="5"/>
      <c r="N318" s="6"/>
      <c r="O318" s="5"/>
      <c r="P318" s="6"/>
      <c r="Q318" s="4"/>
      <c r="R318" s="4"/>
      <c r="S318" s="4"/>
      <c r="T318" s="4"/>
      <c r="U318" s="4"/>
      <c r="V318" s="4"/>
      <c r="W318" s="4"/>
      <c r="X318" s="4"/>
      <c r="Y318" t="s">
        <v>221</v>
      </c>
      <c r="Z318" t="s">
        <v>221</v>
      </c>
      <c r="AA318" t="s">
        <v>215</v>
      </c>
      <c r="AB318">
        <v>1</v>
      </c>
    </row>
    <row r="319" spans="1:28" ht="12" x14ac:dyDescent="0.2">
      <c r="A319" s="7" t="s">
        <v>506</v>
      </c>
      <c r="B319" s="8" t="s">
        <v>671</v>
      </c>
      <c r="C319" s="4"/>
      <c r="D319" s="4"/>
      <c r="E319" s="4" t="s">
        <v>652</v>
      </c>
      <c r="F319" s="4" t="s">
        <v>672</v>
      </c>
      <c r="G319" s="4" t="s">
        <v>660</v>
      </c>
      <c r="H319" s="5">
        <v>2</v>
      </c>
      <c r="I319" s="5"/>
      <c r="J319" s="6"/>
      <c r="K319" s="5"/>
      <c r="L319" s="6"/>
      <c r="M319" s="5"/>
      <c r="N319" s="6"/>
      <c r="O319" s="5"/>
      <c r="P319" s="6"/>
      <c r="Q319" s="4"/>
      <c r="R319" s="4"/>
      <c r="S319" s="4"/>
      <c r="T319" s="4"/>
      <c r="U319" s="4"/>
      <c r="V319" s="4"/>
      <c r="W319" s="4"/>
      <c r="X319" s="4"/>
      <c r="Y319" t="s">
        <v>221</v>
      </c>
      <c r="Z319" t="s">
        <v>221</v>
      </c>
      <c r="AA319" t="s">
        <v>215</v>
      </c>
      <c r="AB319">
        <v>1</v>
      </c>
    </row>
    <row r="320" spans="1:28" ht="12" x14ac:dyDescent="0.2">
      <c r="A320" s="7" t="s">
        <v>506</v>
      </c>
      <c r="B320" s="8" t="s">
        <v>673</v>
      </c>
      <c r="C320" s="4"/>
      <c r="D320" s="4"/>
      <c r="E320" s="4" t="s">
        <v>652</v>
      </c>
      <c r="F320" s="4" t="s">
        <v>674</v>
      </c>
      <c r="G320" s="4" t="s">
        <v>660</v>
      </c>
      <c r="H320" s="5">
        <v>1</v>
      </c>
      <c r="I320" s="5"/>
      <c r="J320" s="6"/>
      <c r="K320" s="5"/>
      <c r="L320" s="6"/>
      <c r="M320" s="5"/>
      <c r="N320" s="6"/>
      <c r="O320" s="5"/>
      <c r="P320" s="6"/>
      <c r="Q320" s="4"/>
      <c r="R320" s="4"/>
      <c r="S320" s="4"/>
      <c r="T320" s="4"/>
      <c r="U320" s="4"/>
      <c r="V320" s="4"/>
      <c r="W320" s="4"/>
      <c r="X320" s="4"/>
      <c r="Y320" t="s">
        <v>221</v>
      </c>
      <c r="Z320" t="s">
        <v>221</v>
      </c>
      <c r="AA320" t="s">
        <v>215</v>
      </c>
      <c r="AB320">
        <v>1</v>
      </c>
    </row>
    <row r="321" spans="1:28" ht="12" x14ac:dyDescent="0.2">
      <c r="A321" s="7" t="s">
        <v>506</v>
      </c>
      <c r="B321" s="8" t="s">
        <v>675</v>
      </c>
      <c r="C321" s="4"/>
      <c r="D321" s="4"/>
      <c r="E321" s="4" t="s">
        <v>652</v>
      </c>
      <c r="F321" s="4" t="s">
        <v>676</v>
      </c>
      <c r="G321" s="4" t="s">
        <v>660</v>
      </c>
      <c r="H321" s="5">
        <v>3</v>
      </c>
      <c r="I321" s="5"/>
      <c r="J321" s="6"/>
      <c r="K321" s="5"/>
      <c r="L321" s="6"/>
      <c r="M321" s="5"/>
      <c r="N321" s="6"/>
      <c r="O321" s="5"/>
      <c r="P321" s="6"/>
      <c r="Q321" s="4"/>
      <c r="R321" s="4"/>
      <c r="S321" s="4"/>
      <c r="T321" s="4"/>
      <c r="U321" s="4"/>
      <c r="V321" s="4"/>
      <c r="W321" s="4"/>
      <c r="X321" s="4"/>
      <c r="Y321" t="s">
        <v>221</v>
      </c>
      <c r="Z321" t="s">
        <v>221</v>
      </c>
      <c r="AA321" t="s">
        <v>215</v>
      </c>
      <c r="AB321">
        <v>1</v>
      </c>
    </row>
    <row r="322" spans="1:28" ht="12" x14ac:dyDescent="0.2">
      <c r="A322" s="7" t="s">
        <v>506</v>
      </c>
      <c r="B322" s="8" t="s">
        <v>677</v>
      </c>
      <c r="C322" s="4"/>
      <c r="D322" s="4"/>
      <c r="E322" s="4" t="s">
        <v>678</v>
      </c>
      <c r="F322" s="4" t="s">
        <v>679</v>
      </c>
      <c r="G322" s="4" t="s">
        <v>660</v>
      </c>
      <c r="H322" s="5">
        <v>2</v>
      </c>
      <c r="I322" s="5"/>
      <c r="J322" s="6"/>
      <c r="K322" s="5"/>
      <c r="L322" s="6"/>
      <c r="M322" s="5"/>
      <c r="N322" s="6"/>
      <c r="O322" s="5"/>
      <c r="P322" s="6"/>
      <c r="Q322" s="4"/>
      <c r="R322" s="4"/>
      <c r="S322" s="4"/>
      <c r="T322" s="4"/>
      <c r="U322" s="4"/>
      <c r="V322" s="4"/>
      <c r="W322" s="4"/>
      <c r="X322" s="4"/>
      <c r="Y322" t="s">
        <v>221</v>
      </c>
      <c r="Z322" t="s">
        <v>221</v>
      </c>
      <c r="AA322" t="s">
        <v>215</v>
      </c>
      <c r="AB322">
        <v>1</v>
      </c>
    </row>
    <row r="323" spans="1:28" ht="12" x14ac:dyDescent="0.2">
      <c r="A323" s="7" t="s">
        <v>506</v>
      </c>
      <c r="B323" s="8" t="s">
        <v>680</v>
      </c>
      <c r="C323" s="4"/>
      <c r="D323" s="4"/>
      <c r="E323" s="4" t="s">
        <v>678</v>
      </c>
      <c r="F323" s="4" t="s">
        <v>681</v>
      </c>
      <c r="G323" s="4" t="s">
        <v>660</v>
      </c>
      <c r="H323" s="5">
        <v>11</v>
      </c>
      <c r="I323" s="5"/>
      <c r="J323" s="6"/>
      <c r="K323" s="5"/>
      <c r="L323" s="6"/>
      <c r="M323" s="5"/>
      <c r="N323" s="6"/>
      <c r="O323" s="5"/>
      <c r="P323" s="6"/>
      <c r="Q323" s="4"/>
      <c r="R323" s="4"/>
      <c r="S323" s="4"/>
      <c r="T323" s="4"/>
      <c r="U323" s="4"/>
      <c r="V323" s="4"/>
      <c r="W323" s="4"/>
      <c r="X323" s="4"/>
      <c r="Y323" t="s">
        <v>221</v>
      </c>
      <c r="Z323" t="s">
        <v>221</v>
      </c>
      <c r="AA323" t="s">
        <v>215</v>
      </c>
      <c r="AB323">
        <v>1</v>
      </c>
    </row>
    <row r="324" spans="1:28" ht="12" x14ac:dyDescent="0.2">
      <c r="A324" s="7" t="s">
        <v>506</v>
      </c>
      <c r="B324" s="8" t="s">
        <v>682</v>
      </c>
      <c r="C324" s="4"/>
      <c r="D324" s="4"/>
      <c r="E324" s="4" t="s">
        <v>683</v>
      </c>
      <c r="F324" s="4" t="s">
        <v>684</v>
      </c>
      <c r="G324" s="4" t="s">
        <v>487</v>
      </c>
      <c r="H324" s="5">
        <v>13</v>
      </c>
      <c r="I324" s="5"/>
      <c r="J324" s="6"/>
      <c r="K324" s="5"/>
      <c r="L324" s="6"/>
      <c r="M324" s="5"/>
      <c r="N324" s="6"/>
      <c r="O324" s="5"/>
      <c r="P324" s="6"/>
      <c r="Q324" s="4"/>
      <c r="R324" s="4"/>
      <c r="S324" s="4"/>
      <c r="T324" s="4"/>
      <c r="U324" s="4"/>
      <c r="V324" s="4"/>
      <c r="W324" s="4"/>
      <c r="X324" s="4"/>
      <c r="Y324" t="s">
        <v>221</v>
      </c>
      <c r="Z324" t="s">
        <v>221</v>
      </c>
      <c r="AA324" t="s">
        <v>215</v>
      </c>
      <c r="AB324">
        <v>1</v>
      </c>
    </row>
    <row r="325" spans="1:28" ht="12" x14ac:dyDescent="0.2">
      <c r="A325" s="7" t="s">
        <v>506</v>
      </c>
      <c r="B325" s="8" t="s">
        <v>685</v>
      </c>
      <c r="C325" s="4"/>
      <c r="D325" s="4"/>
      <c r="E325" s="4" t="s">
        <v>652</v>
      </c>
      <c r="F325" s="4" t="s">
        <v>686</v>
      </c>
      <c r="G325" s="4" t="s">
        <v>660</v>
      </c>
      <c r="H325" s="5">
        <v>1</v>
      </c>
      <c r="I325" s="5"/>
      <c r="J325" s="6"/>
      <c r="K325" s="5"/>
      <c r="L325" s="6"/>
      <c r="M325" s="5"/>
      <c r="N325" s="6"/>
      <c r="O325" s="5"/>
      <c r="P325" s="6"/>
      <c r="Q325" s="4"/>
      <c r="R325" s="4"/>
      <c r="S325" s="4"/>
      <c r="T325" s="4"/>
      <c r="U325" s="4"/>
      <c r="V325" s="4"/>
      <c r="W325" s="4"/>
      <c r="X325" s="4"/>
      <c r="Y325" t="s">
        <v>221</v>
      </c>
      <c r="Z325" t="s">
        <v>221</v>
      </c>
      <c r="AA325" t="s">
        <v>215</v>
      </c>
      <c r="AB325">
        <v>1</v>
      </c>
    </row>
    <row r="326" spans="1:28" ht="12" x14ac:dyDescent="0.2">
      <c r="A326" s="7" t="s">
        <v>506</v>
      </c>
      <c r="B326" s="8" t="s">
        <v>687</v>
      </c>
      <c r="C326" s="4"/>
      <c r="D326" s="4"/>
      <c r="E326" s="4" t="s">
        <v>652</v>
      </c>
      <c r="F326" s="4" t="s">
        <v>688</v>
      </c>
      <c r="G326" s="4" t="s">
        <v>660</v>
      </c>
      <c r="H326" s="5">
        <v>2</v>
      </c>
      <c r="I326" s="5"/>
      <c r="J326" s="6"/>
      <c r="K326" s="5"/>
      <c r="L326" s="6"/>
      <c r="M326" s="5"/>
      <c r="N326" s="6"/>
      <c r="O326" s="5"/>
      <c r="P326" s="6"/>
      <c r="Q326" s="4"/>
      <c r="R326" s="4"/>
      <c r="S326" s="4"/>
      <c r="T326" s="4"/>
      <c r="U326" s="4"/>
      <c r="V326" s="4"/>
      <c r="W326" s="4"/>
      <c r="X326" s="4"/>
      <c r="Y326" t="s">
        <v>221</v>
      </c>
      <c r="Z326" t="s">
        <v>221</v>
      </c>
      <c r="AA326" t="s">
        <v>215</v>
      </c>
      <c r="AB326">
        <v>1</v>
      </c>
    </row>
    <row r="327" spans="1:28" ht="12" x14ac:dyDescent="0.2">
      <c r="A327" s="7" t="s">
        <v>506</v>
      </c>
      <c r="B327" s="8" t="s">
        <v>689</v>
      </c>
      <c r="C327" s="4"/>
      <c r="D327" s="4"/>
      <c r="E327" s="4" t="s">
        <v>690</v>
      </c>
      <c r="F327" s="4" t="s">
        <v>691</v>
      </c>
      <c r="G327" s="4" t="s">
        <v>487</v>
      </c>
      <c r="H327" s="5">
        <v>9</v>
      </c>
      <c r="I327" s="5"/>
      <c r="J327" s="6"/>
      <c r="K327" s="5"/>
      <c r="L327" s="6"/>
      <c r="M327" s="5"/>
      <c r="N327" s="6"/>
      <c r="O327" s="5"/>
      <c r="P327" s="6"/>
      <c r="Q327" s="4"/>
      <c r="R327" s="4"/>
      <c r="S327" s="4"/>
      <c r="T327" s="4"/>
      <c r="U327" s="4"/>
      <c r="V327" s="4"/>
      <c r="W327" s="4"/>
      <c r="X327" s="4"/>
      <c r="Y327" t="s">
        <v>221</v>
      </c>
      <c r="Z327" t="s">
        <v>221</v>
      </c>
      <c r="AA327" t="s">
        <v>215</v>
      </c>
      <c r="AB327">
        <v>1</v>
      </c>
    </row>
    <row r="328" spans="1:28" ht="12" x14ac:dyDescent="0.2">
      <c r="A328" s="7" t="s">
        <v>506</v>
      </c>
      <c r="B328" s="8" t="s">
        <v>692</v>
      </c>
      <c r="C328" s="4"/>
      <c r="D328" s="4"/>
      <c r="E328" s="4" t="s">
        <v>690</v>
      </c>
      <c r="F328" s="4" t="s">
        <v>693</v>
      </c>
      <c r="G328" s="4" t="s">
        <v>487</v>
      </c>
      <c r="H328" s="5">
        <v>8</v>
      </c>
      <c r="I328" s="5"/>
      <c r="J328" s="6"/>
      <c r="K328" s="5"/>
      <c r="L328" s="6"/>
      <c r="M328" s="5"/>
      <c r="N328" s="6"/>
      <c r="O328" s="5"/>
      <c r="P328" s="6"/>
      <c r="Q328" s="4"/>
      <c r="R328" s="4"/>
      <c r="S328" s="4"/>
      <c r="T328" s="4"/>
      <c r="U328" s="4"/>
      <c r="V328" s="4"/>
      <c r="W328" s="4"/>
      <c r="X328" s="4"/>
      <c r="Y328" t="s">
        <v>221</v>
      </c>
      <c r="Z328" t="s">
        <v>221</v>
      </c>
      <c r="AA328" t="s">
        <v>215</v>
      </c>
      <c r="AB328">
        <v>1</v>
      </c>
    </row>
    <row r="329" spans="1:28" ht="12" x14ac:dyDescent="0.2">
      <c r="A329" s="7" t="s">
        <v>506</v>
      </c>
      <c r="B329" s="8" t="s">
        <v>694</v>
      </c>
      <c r="C329" s="4"/>
      <c r="D329" s="4"/>
      <c r="E329" s="4" t="s">
        <v>690</v>
      </c>
      <c r="F329" s="4" t="s">
        <v>695</v>
      </c>
      <c r="G329" s="4" t="s">
        <v>487</v>
      </c>
      <c r="H329" s="5">
        <v>2</v>
      </c>
      <c r="I329" s="5"/>
      <c r="J329" s="6"/>
      <c r="K329" s="5"/>
      <c r="L329" s="6"/>
      <c r="M329" s="5"/>
      <c r="N329" s="6"/>
      <c r="O329" s="5"/>
      <c r="P329" s="6"/>
      <c r="Q329" s="4"/>
      <c r="R329" s="4"/>
      <c r="S329" s="4"/>
      <c r="T329" s="4"/>
      <c r="U329" s="4"/>
      <c r="V329" s="4"/>
      <c r="W329" s="4"/>
      <c r="X329" s="4"/>
      <c r="Y329" t="s">
        <v>221</v>
      </c>
      <c r="Z329" t="s">
        <v>221</v>
      </c>
      <c r="AA329" t="s">
        <v>215</v>
      </c>
      <c r="AB329">
        <v>1</v>
      </c>
    </row>
    <row r="330" spans="1:28" ht="12" x14ac:dyDescent="0.2">
      <c r="A330" s="7" t="s">
        <v>506</v>
      </c>
      <c r="B330" s="8" t="s">
        <v>696</v>
      </c>
      <c r="C330" s="4"/>
      <c r="D330" s="4"/>
      <c r="E330" s="4" t="s">
        <v>690</v>
      </c>
      <c r="F330" s="4" t="s">
        <v>697</v>
      </c>
      <c r="G330" s="4" t="s">
        <v>487</v>
      </c>
      <c r="H330" s="5">
        <v>4</v>
      </c>
      <c r="I330" s="5"/>
      <c r="J330" s="6"/>
      <c r="K330" s="5"/>
      <c r="L330" s="6"/>
      <c r="M330" s="5"/>
      <c r="N330" s="6"/>
      <c r="O330" s="5"/>
      <c r="P330" s="6"/>
      <c r="Q330" s="4"/>
      <c r="R330" s="4"/>
      <c r="S330" s="4"/>
      <c r="T330" s="4"/>
      <c r="U330" s="4"/>
      <c r="V330" s="4"/>
      <c r="W330" s="4"/>
      <c r="X330" s="4"/>
      <c r="Y330" t="s">
        <v>221</v>
      </c>
      <c r="Z330" t="s">
        <v>221</v>
      </c>
      <c r="AA330" t="s">
        <v>215</v>
      </c>
      <c r="AB330">
        <v>1</v>
      </c>
    </row>
    <row r="331" spans="1:28" ht="12" x14ac:dyDescent="0.2">
      <c r="A331" s="7" t="s">
        <v>506</v>
      </c>
      <c r="B331" s="8" t="s">
        <v>698</v>
      </c>
      <c r="C331" s="4"/>
      <c r="D331" s="4"/>
      <c r="E331" s="4" t="s">
        <v>690</v>
      </c>
      <c r="F331" s="4" t="s">
        <v>699</v>
      </c>
      <c r="G331" s="4" t="s">
        <v>487</v>
      </c>
      <c r="H331" s="5">
        <v>4</v>
      </c>
      <c r="I331" s="5"/>
      <c r="J331" s="6"/>
      <c r="K331" s="5"/>
      <c r="L331" s="6"/>
      <c r="M331" s="5"/>
      <c r="N331" s="6"/>
      <c r="O331" s="5"/>
      <c r="P331" s="6"/>
      <c r="Q331" s="4"/>
      <c r="R331" s="4"/>
      <c r="S331" s="4"/>
      <c r="T331" s="4"/>
      <c r="U331" s="4"/>
      <c r="V331" s="4"/>
      <c r="W331" s="4"/>
      <c r="X331" s="4"/>
      <c r="Y331" t="s">
        <v>221</v>
      </c>
      <c r="Z331" t="s">
        <v>221</v>
      </c>
      <c r="AA331" t="s">
        <v>215</v>
      </c>
      <c r="AB331">
        <v>1</v>
      </c>
    </row>
    <row r="332" spans="1:28" ht="12" x14ac:dyDescent="0.2">
      <c r="A332" s="7" t="s">
        <v>506</v>
      </c>
      <c r="B332" s="8" t="s">
        <v>700</v>
      </c>
      <c r="C332" s="4"/>
      <c r="D332" s="4"/>
      <c r="E332" s="4" t="s">
        <v>701</v>
      </c>
      <c r="F332" s="4" t="s">
        <v>691</v>
      </c>
      <c r="G332" s="4" t="s">
        <v>487</v>
      </c>
      <c r="H332" s="5">
        <v>30</v>
      </c>
      <c r="I332" s="5"/>
      <c r="J332" s="6"/>
      <c r="K332" s="5"/>
      <c r="L332" s="6"/>
      <c r="M332" s="5"/>
      <c r="N332" s="6"/>
      <c r="O332" s="5"/>
      <c r="P332" s="6"/>
      <c r="Q332" s="4"/>
      <c r="R332" s="4"/>
      <c r="S332" s="4"/>
      <c r="T332" s="4"/>
      <c r="U332" s="4"/>
      <c r="V332" s="4"/>
      <c r="W332" s="4"/>
      <c r="X332" s="4"/>
      <c r="Y332" t="s">
        <v>221</v>
      </c>
      <c r="Z332" t="s">
        <v>221</v>
      </c>
      <c r="AA332" t="s">
        <v>215</v>
      </c>
      <c r="AB332">
        <v>1</v>
      </c>
    </row>
    <row r="333" spans="1:28" ht="12" x14ac:dyDescent="0.2">
      <c r="A333" s="7" t="s">
        <v>506</v>
      </c>
      <c r="B333" s="8" t="s">
        <v>702</v>
      </c>
      <c r="C333" s="4"/>
      <c r="D333" s="4"/>
      <c r="E333" s="4" t="s">
        <v>701</v>
      </c>
      <c r="F333" s="4" t="s">
        <v>693</v>
      </c>
      <c r="G333" s="4" t="s">
        <v>487</v>
      </c>
      <c r="H333" s="5">
        <v>173</v>
      </c>
      <c r="I333" s="5"/>
      <c r="J333" s="6"/>
      <c r="K333" s="5"/>
      <c r="L333" s="6"/>
      <c r="M333" s="5"/>
      <c r="N333" s="6"/>
      <c r="O333" s="5"/>
      <c r="P333" s="6"/>
      <c r="Q333" s="4"/>
      <c r="R333" s="4"/>
      <c r="S333" s="4"/>
      <c r="T333" s="4"/>
      <c r="U333" s="4"/>
      <c r="V333" s="4"/>
      <c r="W333" s="4"/>
      <c r="X333" s="4"/>
      <c r="Y333" t="s">
        <v>221</v>
      </c>
      <c r="Z333" t="s">
        <v>221</v>
      </c>
      <c r="AA333" t="s">
        <v>215</v>
      </c>
      <c r="AB333">
        <v>1</v>
      </c>
    </row>
    <row r="334" spans="1:28" ht="12" x14ac:dyDescent="0.2">
      <c r="A334" s="7" t="s">
        <v>506</v>
      </c>
      <c r="B334" s="8" t="s">
        <v>703</v>
      </c>
      <c r="C334" s="4"/>
      <c r="D334" s="4"/>
      <c r="E334" s="4" t="s">
        <v>701</v>
      </c>
      <c r="F334" s="4" t="s">
        <v>695</v>
      </c>
      <c r="G334" s="4" t="s">
        <v>487</v>
      </c>
      <c r="H334" s="5">
        <v>7</v>
      </c>
      <c r="I334" s="5"/>
      <c r="J334" s="6"/>
      <c r="K334" s="5"/>
      <c r="L334" s="6"/>
      <c r="M334" s="5"/>
      <c r="N334" s="6"/>
      <c r="O334" s="5"/>
      <c r="P334" s="6"/>
      <c r="Q334" s="4"/>
      <c r="R334" s="4"/>
      <c r="S334" s="4"/>
      <c r="T334" s="4"/>
      <c r="U334" s="4"/>
      <c r="V334" s="4"/>
      <c r="W334" s="4"/>
      <c r="X334" s="4"/>
      <c r="Y334" t="s">
        <v>221</v>
      </c>
      <c r="Z334" t="s">
        <v>221</v>
      </c>
      <c r="AA334" t="s">
        <v>215</v>
      </c>
      <c r="AB334">
        <v>1</v>
      </c>
    </row>
    <row r="335" spans="1:28" ht="12" x14ac:dyDescent="0.2">
      <c r="A335" s="7" t="s">
        <v>506</v>
      </c>
      <c r="B335" s="8" t="s">
        <v>704</v>
      </c>
      <c r="C335" s="4"/>
      <c r="D335" s="4"/>
      <c r="E335" s="4" t="s">
        <v>701</v>
      </c>
      <c r="F335" s="4" t="s">
        <v>697</v>
      </c>
      <c r="G335" s="4" t="s">
        <v>487</v>
      </c>
      <c r="H335" s="5">
        <v>1</v>
      </c>
      <c r="I335" s="5"/>
      <c r="J335" s="6"/>
      <c r="K335" s="5"/>
      <c r="L335" s="6"/>
      <c r="M335" s="5"/>
      <c r="N335" s="6"/>
      <c r="O335" s="5"/>
      <c r="P335" s="6"/>
      <c r="Q335" s="4"/>
      <c r="R335" s="4"/>
      <c r="S335" s="4"/>
      <c r="T335" s="4"/>
      <c r="U335" s="4"/>
      <c r="V335" s="4"/>
      <c r="W335" s="4"/>
      <c r="X335" s="4"/>
      <c r="Y335" t="s">
        <v>221</v>
      </c>
      <c r="Z335" t="s">
        <v>221</v>
      </c>
      <c r="AA335" t="s">
        <v>215</v>
      </c>
      <c r="AB335">
        <v>1</v>
      </c>
    </row>
    <row r="336" spans="1:28" ht="12" x14ac:dyDescent="0.2">
      <c r="A336" s="7" t="s">
        <v>506</v>
      </c>
      <c r="B336" s="8" t="s">
        <v>705</v>
      </c>
      <c r="C336" s="4"/>
      <c r="D336" s="4"/>
      <c r="E336" s="4" t="s">
        <v>701</v>
      </c>
      <c r="F336" s="4" t="s">
        <v>706</v>
      </c>
      <c r="G336" s="4" t="s">
        <v>487</v>
      </c>
      <c r="H336" s="5">
        <v>2</v>
      </c>
      <c r="I336" s="5"/>
      <c r="J336" s="6"/>
      <c r="K336" s="5"/>
      <c r="L336" s="6"/>
      <c r="M336" s="5"/>
      <c r="N336" s="6"/>
      <c r="O336" s="5"/>
      <c r="P336" s="6"/>
      <c r="Q336" s="4"/>
      <c r="R336" s="4"/>
      <c r="S336" s="4"/>
      <c r="T336" s="4"/>
      <c r="U336" s="4"/>
      <c r="V336" s="4"/>
      <c r="W336" s="4"/>
      <c r="X336" s="4"/>
      <c r="Y336" t="s">
        <v>221</v>
      </c>
      <c r="Z336" t="s">
        <v>221</v>
      </c>
      <c r="AA336" t="s">
        <v>215</v>
      </c>
      <c r="AB336">
        <v>1</v>
      </c>
    </row>
    <row r="337" spans="1:28" ht="12" x14ac:dyDescent="0.2">
      <c r="A337" s="7" t="s">
        <v>506</v>
      </c>
      <c r="B337" s="8" t="s">
        <v>707</v>
      </c>
      <c r="C337" s="4"/>
      <c r="D337" s="4"/>
      <c r="E337" s="4" t="s">
        <v>701</v>
      </c>
      <c r="F337" s="4" t="s">
        <v>699</v>
      </c>
      <c r="G337" s="4" t="s">
        <v>487</v>
      </c>
      <c r="H337" s="5">
        <v>4</v>
      </c>
      <c r="I337" s="5"/>
      <c r="J337" s="6"/>
      <c r="K337" s="5"/>
      <c r="L337" s="6"/>
      <c r="M337" s="5"/>
      <c r="N337" s="6"/>
      <c r="O337" s="5"/>
      <c r="P337" s="6"/>
      <c r="Q337" s="4"/>
      <c r="R337" s="4"/>
      <c r="S337" s="4"/>
      <c r="T337" s="4"/>
      <c r="U337" s="4"/>
      <c r="V337" s="4"/>
      <c r="W337" s="4"/>
      <c r="X337" s="4"/>
      <c r="Y337" t="s">
        <v>221</v>
      </c>
      <c r="Z337" t="s">
        <v>221</v>
      </c>
      <c r="AA337" t="s">
        <v>215</v>
      </c>
      <c r="AB337">
        <v>1</v>
      </c>
    </row>
    <row r="338" spans="1:28" ht="12" x14ac:dyDescent="0.2">
      <c r="A338" s="7"/>
      <c r="B338" s="8"/>
      <c r="C338" s="4"/>
      <c r="D338" s="4"/>
      <c r="E338" s="4"/>
      <c r="F338" s="4"/>
      <c r="G338" s="4"/>
      <c r="H338" s="4" t="s">
        <v>215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AA338" t="s">
        <v>215</v>
      </c>
      <c r="AB338">
        <v>1</v>
      </c>
    </row>
    <row r="339" spans="1:28" ht="12" x14ac:dyDescent="0.2">
      <c r="A339" s="7"/>
      <c r="B339" s="8"/>
      <c r="C339" s="4"/>
      <c r="D339" s="4" t="s">
        <v>167</v>
      </c>
      <c r="E339" s="4" t="s">
        <v>168</v>
      </c>
      <c r="F339" s="4"/>
      <c r="G339" s="4"/>
      <c r="H339" s="4" t="s">
        <v>215</v>
      </c>
      <c r="I339" s="4"/>
      <c r="J339" s="6"/>
      <c r="K339" s="4"/>
      <c r="L339" s="6"/>
      <c r="M339" s="4"/>
      <c r="N339" s="6"/>
      <c r="O339" s="4"/>
      <c r="P339" s="6"/>
      <c r="Q339" s="4"/>
      <c r="R339" s="4"/>
      <c r="S339" s="4"/>
      <c r="T339" s="4"/>
      <c r="U339" s="4"/>
      <c r="V339" s="4"/>
      <c r="W339" s="4"/>
      <c r="X339" s="4"/>
      <c r="AA339" t="s">
        <v>215</v>
      </c>
      <c r="AB339">
        <v>1</v>
      </c>
    </row>
    <row r="340" spans="1:28" ht="12" x14ac:dyDescent="0.2">
      <c r="A340" s="7" t="s">
        <v>506</v>
      </c>
      <c r="B340" s="8" t="s">
        <v>708</v>
      </c>
      <c r="C340" s="4"/>
      <c r="D340" s="4"/>
      <c r="E340" s="4" t="s">
        <v>168</v>
      </c>
      <c r="F340" s="4" t="s">
        <v>709</v>
      </c>
      <c r="G340" s="4" t="s">
        <v>487</v>
      </c>
      <c r="H340" s="5">
        <v>27326</v>
      </c>
      <c r="I340" s="5"/>
      <c r="J340" s="6"/>
      <c r="K340" s="5"/>
      <c r="L340" s="6"/>
      <c r="M340" s="5"/>
      <c r="N340" s="6"/>
      <c r="O340" s="5"/>
      <c r="P340" s="6"/>
      <c r="Q340" s="4"/>
      <c r="R340" s="4"/>
      <c r="S340" s="4"/>
      <c r="T340" s="4"/>
      <c r="U340" s="4"/>
      <c r="V340" s="4"/>
      <c r="W340" s="4"/>
      <c r="X340" s="4"/>
      <c r="Y340" t="s">
        <v>221</v>
      </c>
      <c r="Z340" t="s">
        <v>221</v>
      </c>
      <c r="AA340" t="s">
        <v>215</v>
      </c>
      <c r="AB340">
        <v>1</v>
      </c>
    </row>
    <row r="341" spans="1:28" ht="12" x14ac:dyDescent="0.2">
      <c r="A341" s="7" t="s">
        <v>506</v>
      </c>
      <c r="B341" s="8" t="s">
        <v>710</v>
      </c>
      <c r="C341" s="4"/>
      <c r="D341" s="4"/>
      <c r="E341" s="4" t="s">
        <v>711</v>
      </c>
      <c r="F341" s="4" t="s">
        <v>712</v>
      </c>
      <c r="G341" s="4" t="s">
        <v>487</v>
      </c>
      <c r="H341" s="5">
        <v>58</v>
      </c>
      <c r="I341" s="5"/>
      <c r="J341" s="6"/>
      <c r="K341" s="5"/>
      <c r="L341" s="6"/>
      <c r="M341" s="5"/>
      <c r="N341" s="6"/>
      <c r="O341" s="5"/>
      <c r="P341" s="6"/>
      <c r="Q341" s="4"/>
      <c r="R341" s="4"/>
      <c r="S341" s="4"/>
      <c r="T341" s="4"/>
      <c r="U341" s="4"/>
      <c r="V341" s="4"/>
      <c r="W341" s="4"/>
      <c r="X341" s="4"/>
      <c r="Y341" t="s">
        <v>221</v>
      </c>
      <c r="Z341" t="s">
        <v>221</v>
      </c>
      <c r="AA341" t="s">
        <v>215</v>
      </c>
      <c r="AB341">
        <v>1</v>
      </c>
    </row>
    <row r="342" spans="1:28" ht="12" x14ac:dyDescent="0.2">
      <c r="A342" s="7"/>
      <c r="B342" s="8"/>
      <c r="C342" s="4"/>
      <c r="D342" s="4"/>
      <c r="E342" s="4"/>
      <c r="F342" s="4"/>
      <c r="G342" s="4"/>
      <c r="H342" s="4" t="s">
        <v>215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AA342" t="s">
        <v>215</v>
      </c>
      <c r="AB342">
        <v>1</v>
      </c>
    </row>
    <row r="343" spans="1:28" ht="12" x14ac:dyDescent="0.2">
      <c r="A343" s="7"/>
      <c r="B343" s="8"/>
      <c r="C343" s="4"/>
      <c r="D343" s="4" t="s">
        <v>170</v>
      </c>
      <c r="E343" s="4" t="s">
        <v>171</v>
      </c>
      <c r="F343" s="4"/>
      <c r="G343" s="4"/>
      <c r="H343" s="4" t="s">
        <v>215</v>
      </c>
      <c r="I343" s="4"/>
      <c r="J343" s="6"/>
      <c r="K343" s="4"/>
      <c r="L343" s="6"/>
      <c r="M343" s="4"/>
      <c r="N343" s="6"/>
      <c r="O343" s="4"/>
      <c r="P343" s="6"/>
      <c r="Q343" s="4"/>
      <c r="R343" s="4"/>
      <c r="S343" s="4"/>
      <c r="T343" s="4"/>
      <c r="U343" s="4"/>
      <c r="V343" s="4"/>
      <c r="W343" s="4"/>
      <c r="X343" s="4"/>
      <c r="AA343" t="s">
        <v>215</v>
      </c>
      <c r="AB343">
        <v>1</v>
      </c>
    </row>
    <row r="344" spans="1:28" ht="12" x14ac:dyDescent="0.2">
      <c r="A344" s="7" t="s">
        <v>506</v>
      </c>
      <c r="B344" s="8" t="s">
        <v>713</v>
      </c>
      <c r="C344" s="4"/>
      <c r="D344" s="4"/>
      <c r="E344" s="4" t="s">
        <v>714</v>
      </c>
      <c r="F344" s="4" t="s">
        <v>715</v>
      </c>
      <c r="G344" s="4" t="s">
        <v>716</v>
      </c>
      <c r="H344" s="5">
        <v>5</v>
      </c>
      <c r="I344" s="5"/>
      <c r="J344" s="6"/>
      <c r="K344" s="5"/>
      <c r="L344" s="6"/>
      <c r="M344" s="5"/>
      <c r="N344" s="6"/>
      <c r="O344" s="5"/>
      <c r="P344" s="6"/>
      <c r="Q344" s="4"/>
      <c r="R344" s="4"/>
      <c r="S344" s="4"/>
      <c r="T344" s="4"/>
      <c r="U344" s="4"/>
      <c r="V344" s="4"/>
      <c r="W344" s="4"/>
      <c r="X344" s="4"/>
      <c r="Y344" t="s">
        <v>221</v>
      </c>
      <c r="Z344" t="s">
        <v>221</v>
      </c>
      <c r="AA344" t="s">
        <v>215</v>
      </c>
      <c r="AB344">
        <v>1</v>
      </c>
    </row>
    <row r="345" spans="1:28" ht="12" x14ac:dyDescent="0.2">
      <c r="A345" s="7" t="s">
        <v>506</v>
      </c>
      <c r="B345" s="8" t="s">
        <v>717</v>
      </c>
      <c r="C345" s="4"/>
      <c r="D345" s="4"/>
      <c r="E345" s="4" t="s">
        <v>718</v>
      </c>
      <c r="F345" s="4" t="s">
        <v>719</v>
      </c>
      <c r="G345" s="4" t="s">
        <v>716</v>
      </c>
      <c r="H345" s="5">
        <v>25</v>
      </c>
      <c r="I345" s="5"/>
      <c r="J345" s="6"/>
      <c r="K345" s="5"/>
      <c r="L345" s="6"/>
      <c r="M345" s="5"/>
      <c r="N345" s="6"/>
      <c r="O345" s="5"/>
      <c r="P345" s="6"/>
      <c r="Q345" s="4"/>
      <c r="R345" s="4"/>
      <c r="S345" s="4"/>
      <c r="T345" s="4"/>
      <c r="U345" s="4"/>
      <c r="V345" s="4"/>
      <c r="W345" s="4"/>
      <c r="X345" s="4"/>
      <c r="Y345" t="s">
        <v>221</v>
      </c>
      <c r="Z345" t="s">
        <v>221</v>
      </c>
      <c r="AA345" t="s">
        <v>215</v>
      </c>
      <c r="AB345">
        <v>1</v>
      </c>
    </row>
    <row r="346" spans="1:28" ht="12" x14ac:dyDescent="0.2">
      <c r="A346" s="7"/>
      <c r="B346" s="8"/>
      <c r="C346" s="4"/>
      <c r="D346" s="4"/>
      <c r="E346" s="4"/>
      <c r="F346" s="4"/>
      <c r="G346" s="4"/>
      <c r="H346" s="4" t="s">
        <v>215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AA346" t="s">
        <v>215</v>
      </c>
      <c r="AB346">
        <v>1</v>
      </c>
    </row>
    <row r="347" spans="1:28" ht="12" x14ac:dyDescent="0.2">
      <c r="A347" s="7"/>
      <c r="B347" s="8"/>
      <c r="C347" s="4"/>
      <c r="D347" s="4" t="s">
        <v>173</v>
      </c>
      <c r="E347" s="4" t="s">
        <v>174</v>
      </c>
      <c r="F347" s="4"/>
      <c r="G347" s="4"/>
      <c r="H347" s="4" t="s">
        <v>215</v>
      </c>
      <c r="I347" s="4"/>
      <c r="J347" s="6"/>
      <c r="K347" s="4"/>
      <c r="L347" s="6"/>
      <c r="M347" s="4"/>
      <c r="N347" s="6"/>
      <c r="O347" s="4"/>
      <c r="P347" s="6"/>
      <c r="Q347" s="4"/>
      <c r="R347" s="4"/>
      <c r="S347" s="4"/>
      <c r="T347" s="4"/>
      <c r="U347" s="4"/>
      <c r="V347" s="4"/>
      <c r="W347" s="4"/>
      <c r="X347" s="4"/>
      <c r="AA347" t="s">
        <v>215</v>
      </c>
      <c r="AB347">
        <v>1</v>
      </c>
    </row>
    <row r="348" spans="1:28" ht="12" x14ac:dyDescent="0.2">
      <c r="A348" s="7" t="s">
        <v>506</v>
      </c>
      <c r="B348" s="8" t="s">
        <v>720</v>
      </c>
      <c r="C348" s="4"/>
      <c r="D348" s="4"/>
      <c r="E348" s="4" t="s">
        <v>721</v>
      </c>
      <c r="F348" s="4" t="s">
        <v>722</v>
      </c>
      <c r="G348" s="4" t="s">
        <v>220</v>
      </c>
      <c r="H348" s="5">
        <v>4715</v>
      </c>
      <c r="I348" s="5"/>
      <c r="J348" s="6"/>
      <c r="K348" s="5"/>
      <c r="L348" s="6"/>
      <c r="M348" s="5"/>
      <c r="N348" s="6"/>
      <c r="O348" s="5"/>
      <c r="P348" s="6"/>
      <c r="Q348" s="4"/>
      <c r="R348" s="4"/>
      <c r="S348" s="4"/>
      <c r="T348" s="4"/>
      <c r="U348" s="4"/>
      <c r="V348" s="4"/>
      <c r="W348" s="4"/>
      <c r="X348" s="4"/>
      <c r="Y348" t="s">
        <v>221</v>
      </c>
      <c r="Z348" t="s">
        <v>221</v>
      </c>
      <c r="AA348" t="s">
        <v>215</v>
      </c>
      <c r="AB348">
        <v>1</v>
      </c>
    </row>
    <row r="349" spans="1:28" ht="12" x14ac:dyDescent="0.2">
      <c r="A349" s="7" t="s">
        <v>506</v>
      </c>
      <c r="B349" s="8" t="s">
        <v>723</v>
      </c>
      <c r="C349" s="4"/>
      <c r="D349" s="4"/>
      <c r="E349" s="4" t="s">
        <v>724</v>
      </c>
      <c r="F349" s="4" t="s">
        <v>725</v>
      </c>
      <c r="G349" s="4" t="s">
        <v>220</v>
      </c>
      <c r="H349" s="5">
        <v>75</v>
      </c>
      <c r="I349" s="5"/>
      <c r="J349" s="6"/>
      <c r="K349" s="5"/>
      <c r="L349" s="6"/>
      <c r="M349" s="5"/>
      <c r="N349" s="6"/>
      <c r="O349" s="5"/>
      <c r="P349" s="6"/>
      <c r="Q349" s="4"/>
      <c r="R349" s="4"/>
      <c r="S349" s="4"/>
      <c r="T349" s="4"/>
      <c r="U349" s="4"/>
      <c r="V349" s="4"/>
      <c r="W349" s="4"/>
      <c r="X349" s="4"/>
      <c r="Y349" t="s">
        <v>221</v>
      </c>
      <c r="Z349" t="s">
        <v>221</v>
      </c>
      <c r="AA349" t="s">
        <v>215</v>
      </c>
      <c r="AB349">
        <v>1</v>
      </c>
    </row>
    <row r="350" spans="1:28" ht="12" x14ac:dyDescent="0.2">
      <c r="A350" s="7"/>
      <c r="B350" s="8"/>
      <c r="C350" s="4"/>
      <c r="D350" s="4"/>
      <c r="E350" s="4"/>
      <c r="F350" s="4"/>
      <c r="G350" s="4"/>
      <c r="H350" s="4" t="s">
        <v>215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AA350" t="s">
        <v>215</v>
      </c>
      <c r="AB350">
        <v>1</v>
      </c>
    </row>
    <row r="351" spans="1:28" ht="12" x14ac:dyDescent="0.2">
      <c r="A351" s="7"/>
      <c r="B351" s="8"/>
      <c r="C351" s="4"/>
      <c r="D351" s="4" t="s">
        <v>176</v>
      </c>
      <c r="E351" s="4" t="s">
        <v>177</v>
      </c>
      <c r="F351" s="4"/>
      <c r="G351" s="4"/>
      <c r="H351" s="4" t="s">
        <v>215</v>
      </c>
      <c r="I351" s="4"/>
      <c r="J351" s="6"/>
      <c r="K351" s="4"/>
      <c r="L351" s="6"/>
      <c r="M351" s="4"/>
      <c r="N351" s="6"/>
      <c r="O351" s="4"/>
      <c r="P351" s="6"/>
      <c r="Q351" s="4"/>
      <c r="R351" s="4"/>
      <c r="S351" s="4"/>
      <c r="T351" s="4"/>
      <c r="U351" s="4"/>
      <c r="V351" s="4"/>
      <c r="W351" s="4"/>
      <c r="X351" s="4"/>
      <c r="AA351" t="s">
        <v>215</v>
      </c>
      <c r="AB351">
        <v>1</v>
      </c>
    </row>
    <row r="352" spans="1:28" ht="12" x14ac:dyDescent="0.2">
      <c r="A352" s="7"/>
      <c r="B352" s="8"/>
      <c r="C352" s="4"/>
      <c r="D352" s="4" t="s">
        <v>36</v>
      </c>
      <c r="E352" s="4" t="s">
        <v>179</v>
      </c>
      <c r="F352" s="4"/>
      <c r="G352" s="4"/>
      <c r="H352" s="4" t="s">
        <v>215</v>
      </c>
      <c r="I352" s="4"/>
      <c r="J352" s="6"/>
      <c r="K352" s="4"/>
      <c r="L352" s="6"/>
      <c r="M352" s="4"/>
      <c r="N352" s="6"/>
      <c r="O352" s="4"/>
      <c r="P352" s="6"/>
      <c r="Q352" s="4"/>
      <c r="R352" s="4"/>
      <c r="S352" s="4"/>
      <c r="T352" s="4"/>
      <c r="U352" s="4"/>
      <c r="V352" s="4"/>
      <c r="W352" s="4"/>
      <c r="X352" s="4"/>
      <c r="AA352" t="s">
        <v>215</v>
      </c>
      <c r="AB352">
        <v>1</v>
      </c>
    </row>
    <row r="353" spans="1:28" ht="12" x14ac:dyDescent="0.2">
      <c r="A353" s="7" t="s">
        <v>506</v>
      </c>
      <c r="B353" s="8" t="s">
        <v>726</v>
      </c>
      <c r="C353" s="4"/>
      <c r="D353" s="4"/>
      <c r="E353" s="4" t="s">
        <v>652</v>
      </c>
      <c r="F353" s="4" t="s">
        <v>727</v>
      </c>
      <c r="G353" s="4" t="s">
        <v>287</v>
      </c>
      <c r="H353" s="5">
        <v>15</v>
      </c>
      <c r="I353" s="5"/>
      <c r="J353" s="6"/>
      <c r="K353" s="5"/>
      <c r="L353" s="6"/>
      <c r="M353" s="5"/>
      <c r="N353" s="6"/>
      <c r="O353" s="5"/>
      <c r="P353" s="6"/>
      <c r="Q353" s="4"/>
      <c r="R353" s="4"/>
      <c r="S353" s="4"/>
      <c r="T353" s="4"/>
      <c r="U353" s="4"/>
      <c r="V353" s="4"/>
      <c r="W353" s="4"/>
      <c r="X353" s="4"/>
      <c r="Y353" t="s">
        <v>221</v>
      </c>
      <c r="Z353" t="s">
        <v>221</v>
      </c>
      <c r="AA353" t="s">
        <v>215</v>
      </c>
      <c r="AB353">
        <v>1</v>
      </c>
    </row>
    <row r="354" spans="1:28" ht="12" x14ac:dyDescent="0.2">
      <c r="A354" s="7" t="s">
        <v>506</v>
      </c>
      <c r="B354" s="8" t="s">
        <v>728</v>
      </c>
      <c r="C354" s="4"/>
      <c r="D354" s="4"/>
      <c r="E354" s="4" t="s">
        <v>652</v>
      </c>
      <c r="F354" s="4" t="s">
        <v>729</v>
      </c>
      <c r="G354" s="4" t="s">
        <v>287</v>
      </c>
      <c r="H354" s="5">
        <v>123</v>
      </c>
      <c r="I354" s="5"/>
      <c r="J354" s="6"/>
      <c r="K354" s="5"/>
      <c r="L354" s="6"/>
      <c r="M354" s="5"/>
      <c r="N354" s="6"/>
      <c r="O354" s="5"/>
      <c r="P354" s="6"/>
      <c r="Q354" s="4"/>
      <c r="R354" s="4"/>
      <c r="S354" s="4"/>
      <c r="T354" s="4"/>
      <c r="U354" s="4"/>
      <c r="V354" s="4"/>
      <c r="W354" s="4"/>
      <c r="X354" s="4"/>
      <c r="Y354" t="s">
        <v>221</v>
      </c>
      <c r="Z354" t="s">
        <v>221</v>
      </c>
      <c r="AA354" t="s">
        <v>215</v>
      </c>
      <c r="AB354">
        <v>1</v>
      </c>
    </row>
    <row r="355" spans="1:28" ht="12" x14ac:dyDescent="0.2">
      <c r="A355" s="7" t="s">
        <v>506</v>
      </c>
      <c r="B355" s="8" t="s">
        <v>730</v>
      </c>
      <c r="C355" s="4"/>
      <c r="D355" s="4"/>
      <c r="E355" s="4" t="s">
        <v>652</v>
      </c>
      <c r="F355" s="4" t="s">
        <v>731</v>
      </c>
      <c r="G355" s="4" t="s">
        <v>287</v>
      </c>
      <c r="H355" s="5">
        <v>1</v>
      </c>
      <c r="I355" s="5"/>
      <c r="J355" s="6"/>
      <c r="K355" s="5"/>
      <c r="L355" s="6"/>
      <c r="M355" s="5"/>
      <c r="N355" s="6"/>
      <c r="O355" s="5"/>
      <c r="P355" s="6"/>
      <c r="Q355" s="4"/>
      <c r="R355" s="4"/>
      <c r="S355" s="4"/>
      <c r="T355" s="4"/>
      <c r="U355" s="4"/>
      <c r="V355" s="4"/>
      <c r="W355" s="4"/>
      <c r="X355" s="4"/>
      <c r="Y355" t="s">
        <v>221</v>
      </c>
      <c r="Z355" t="s">
        <v>221</v>
      </c>
      <c r="AA355" t="s">
        <v>215</v>
      </c>
      <c r="AB355">
        <v>1</v>
      </c>
    </row>
    <row r="356" spans="1:28" ht="12" x14ac:dyDescent="0.2">
      <c r="A356" s="7" t="s">
        <v>506</v>
      </c>
      <c r="B356" s="8" t="s">
        <v>732</v>
      </c>
      <c r="C356" s="4"/>
      <c r="D356" s="4"/>
      <c r="E356" s="4" t="s">
        <v>652</v>
      </c>
      <c r="F356" s="4" t="s">
        <v>733</v>
      </c>
      <c r="G356" s="4" t="s">
        <v>287</v>
      </c>
      <c r="H356" s="5">
        <v>2</v>
      </c>
      <c r="I356" s="5"/>
      <c r="J356" s="6"/>
      <c r="K356" s="5"/>
      <c r="L356" s="6"/>
      <c r="M356" s="5"/>
      <c r="N356" s="6"/>
      <c r="O356" s="5"/>
      <c r="P356" s="6"/>
      <c r="Q356" s="4"/>
      <c r="R356" s="4"/>
      <c r="S356" s="4"/>
      <c r="T356" s="4"/>
      <c r="U356" s="4"/>
      <c r="V356" s="4"/>
      <c r="W356" s="4"/>
      <c r="X356" s="4"/>
      <c r="Y356" t="s">
        <v>221</v>
      </c>
      <c r="Z356" t="s">
        <v>221</v>
      </c>
      <c r="AA356" t="s">
        <v>215</v>
      </c>
      <c r="AB356">
        <v>1</v>
      </c>
    </row>
    <row r="357" spans="1:28" ht="12" x14ac:dyDescent="0.2">
      <c r="A357" s="7" t="s">
        <v>734</v>
      </c>
      <c r="B357" s="8" t="s">
        <v>735</v>
      </c>
      <c r="C357" s="4"/>
      <c r="D357" s="4"/>
      <c r="E357" s="4" t="s">
        <v>736</v>
      </c>
      <c r="F357" s="4" t="s">
        <v>737</v>
      </c>
      <c r="G357" s="4" t="s">
        <v>738</v>
      </c>
      <c r="H357" s="5">
        <v>1</v>
      </c>
      <c r="I357" s="5"/>
      <c r="J357" s="6"/>
      <c r="K357" s="5"/>
      <c r="L357" s="6"/>
      <c r="M357" s="5"/>
      <c r="N357" s="6"/>
      <c r="O357" s="5"/>
      <c r="P357" s="6"/>
      <c r="Q357" s="4"/>
      <c r="R357" s="4"/>
      <c r="S357" s="4"/>
      <c r="T357" s="4"/>
      <c r="U357" s="4"/>
      <c r="V357" s="4"/>
      <c r="W357" s="4"/>
      <c r="X357" s="4"/>
      <c r="Y357" t="s">
        <v>221</v>
      </c>
      <c r="Z357" t="s">
        <v>221</v>
      </c>
      <c r="AA357">
        <v>0.54</v>
      </c>
      <c r="AB357">
        <v>1</v>
      </c>
    </row>
    <row r="358" spans="1:28" ht="12" x14ac:dyDescent="0.2">
      <c r="A358" s="7"/>
      <c r="B358" s="8"/>
      <c r="C358" s="4"/>
      <c r="D358" s="4"/>
      <c r="E358" s="4"/>
      <c r="F358" s="4"/>
      <c r="G358" s="4"/>
      <c r="H358" s="4" t="s">
        <v>215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AA358" t="s">
        <v>215</v>
      </c>
      <c r="AB358">
        <v>1</v>
      </c>
    </row>
    <row r="359" spans="1:28" ht="12" x14ac:dyDescent="0.2">
      <c r="A359" s="7"/>
      <c r="B359" s="8"/>
      <c r="C359" s="4"/>
      <c r="D359" s="4" t="s">
        <v>181</v>
      </c>
      <c r="E359" s="4" t="s">
        <v>182</v>
      </c>
      <c r="F359" s="4"/>
      <c r="G359" s="4"/>
      <c r="H359" s="4" t="s">
        <v>215</v>
      </c>
      <c r="I359" s="4"/>
      <c r="J359" s="6"/>
      <c r="K359" s="4"/>
      <c r="L359" s="6"/>
      <c r="M359" s="4"/>
      <c r="N359" s="6"/>
      <c r="O359" s="4"/>
      <c r="P359" s="6"/>
      <c r="Q359" s="4"/>
      <c r="R359" s="4"/>
      <c r="S359" s="4"/>
      <c r="T359" s="4"/>
      <c r="U359" s="4"/>
      <c r="V359" s="4"/>
      <c r="W359" s="4"/>
      <c r="X359" s="4"/>
      <c r="AA359" t="s">
        <v>215</v>
      </c>
      <c r="AB359">
        <v>1</v>
      </c>
    </row>
    <row r="360" spans="1:28" ht="12" x14ac:dyDescent="0.2">
      <c r="A360" s="7" t="s">
        <v>506</v>
      </c>
      <c r="B360" s="8" t="s">
        <v>739</v>
      </c>
      <c r="C360" s="4"/>
      <c r="D360" s="4"/>
      <c r="E360" s="4" t="s">
        <v>740</v>
      </c>
      <c r="F360" s="4" t="s">
        <v>741</v>
      </c>
      <c r="G360" s="4" t="s">
        <v>287</v>
      </c>
      <c r="H360" s="5">
        <v>13</v>
      </c>
      <c r="I360" s="5"/>
      <c r="J360" s="6"/>
      <c r="K360" s="5"/>
      <c r="L360" s="6"/>
      <c r="M360" s="5"/>
      <c r="N360" s="6"/>
      <c r="O360" s="5"/>
      <c r="P360" s="6"/>
      <c r="Q360" s="4"/>
      <c r="R360" s="4"/>
      <c r="S360" s="4"/>
      <c r="T360" s="4"/>
      <c r="U360" s="4"/>
      <c r="V360" s="4"/>
      <c r="W360" s="4"/>
      <c r="X360" s="4"/>
      <c r="Y360" t="s">
        <v>221</v>
      </c>
      <c r="Z360" t="s">
        <v>221</v>
      </c>
      <c r="AA360" t="s">
        <v>215</v>
      </c>
      <c r="AB360">
        <v>1</v>
      </c>
    </row>
    <row r="361" spans="1:28" ht="12" x14ac:dyDescent="0.2">
      <c r="A361" s="7" t="s">
        <v>506</v>
      </c>
      <c r="B361" s="8" t="s">
        <v>742</v>
      </c>
      <c r="C361" s="4"/>
      <c r="D361" s="4"/>
      <c r="E361" s="4" t="s">
        <v>743</v>
      </c>
      <c r="F361" s="4" t="s">
        <v>744</v>
      </c>
      <c r="G361" s="4" t="s">
        <v>745</v>
      </c>
      <c r="H361" s="5">
        <v>1203</v>
      </c>
      <c r="I361" s="5"/>
      <c r="J361" s="6"/>
      <c r="K361" s="5"/>
      <c r="L361" s="6"/>
      <c r="M361" s="5"/>
      <c r="N361" s="6"/>
      <c r="O361" s="5"/>
      <c r="P361" s="6"/>
      <c r="Q361" s="4"/>
      <c r="R361" s="4"/>
      <c r="S361" s="4"/>
      <c r="T361" s="4"/>
      <c r="U361" s="4"/>
      <c r="V361" s="4"/>
      <c r="W361" s="4"/>
      <c r="X361" s="4"/>
      <c r="Y361" t="s">
        <v>221</v>
      </c>
      <c r="Z361" t="s">
        <v>221</v>
      </c>
      <c r="AA361" t="s">
        <v>215</v>
      </c>
      <c r="AB361">
        <v>1</v>
      </c>
    </row>
    <row r="362" spans="1:28" ht="12" x14ac:dyDescent="0.2">
      <c r="A362" s="7" t="s">
        <v>734</v>
      </c>
      <c r="B362" s="8" t="s">
        <v>735</v>
      </c>
      <c r="C362" s="4"/>
      <c r="D362" s="4"/>
      <c r="E362" s="4" t="s">
        <v>736</v>
      </c>
      <c r="F362" s="4" t="s">
        <v>737</v>
      </c>
      <c r="G362" s="4" t="s">
        <v>738</v>
      </c>
      <c r="H362" s="5">
        <v>1</v>
      </c>
      <c r="I362" s="5"/>
      <c r="J362" s="6"/>
      <c r="K362" s="5"/>
      <c r="L362" s="6"/>
      <c r="M362" s="5"/>
      <c r="N362" s="6"/>
      <c r="O362" s="5"/>
      <c r="P362" s="6"/>
      <c r="Q362" s="4"/>
      <c r="R362" s="4"/>
      <c r="S362" s="4"/>
      <c r="T362" s="4"/>
      <c r="U362" s="4"/>
      <c r="V362" s="4"/>
      <c r="W362" s="4"/>
      <c r="X362" s="4"/>
      <c r="Y362" t="s">
        <v>221</v>
      </c>
      <c r="Z362" t="s">
        <v>221</v>
      </c>
      <c r="AA362">
        <v>0.54</v>
      </c>
      <c r="AB362">
        <v>1</v>
      </c>
    </row>
    <row r="363" spans="1:28" ht="12" x14ac:dyDescent="0.2">
      <c r="A363" s="7"/>
      <c r="B363" s="8"/>
      <c r="C363" s="4"/>
      <c r="D363" s="4"/>
      <c r="E363" s="4"/>
      <c r="F363" s="4"/>
      <c r="G363" s="4"/>
      <c r="H363" s="4" t="s">
        <v>215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AA363" t="s">
        <v>215</v>
      </c>
      <c r="AB363">
        <v>1</v>
      </c>
    </row>
    <row r="364" spans="1:28" ht="12" x14ac:dyDescent="0.2">
      <c r="A364" s="7"/>
      <c r="B364" s="8"/>
      <c r="C364" s="4"/>
      <c r="D364" s="4" t="s">
        <v>184</v>
      </c>
      <c r="E364" s="4" t="s">
        <v>185</v>
      </c>
      <c r="F364" s="4"/>
      <c r="G364" s="4"/>
      <c r="H364" s="4" t="s">
        <v>215</v>
      </c>
      <c r="I364" s="4"/>
      <c r="J364" s="6"/>
      <c r="K364" s="4"/>
      <c r="L364" s="6"/>
      <c r="M364" s="4"/>
      <c r="N364" s="6"/>
      <c r="O364" s="4"/>
      <c r="P364" s="6"/>
      <c r="Q364" s="4"/>
      <c r="R364" s="4"/>
      <c r="S364" s="4"/>
      <c r="T364" s="4"/>
      <c r="U364" s="4"/>
      <c r="V364" s="4"/>
      <c r="W364" s="4"/>
      <c r="X364" s="4"/>
      <c r="AA364" t="s">
        <v>215</v>
      </c>
      <c r="AB364">
        <v>1</v>
      </c>
    </row>
    <row r="365" spans="1:28" ht="12" x14ac:dyDescent="0.2">
      <c r="A365" s="7" t="s">
        <v>506</v>
      </c>
      <c r="B365" s="8" t="s">
        <v>746</v>
      </c>
      <c r="C365" s="4"/>
      <c r="D365" s="4"/>
      <c r="E365" s="4" t="s">
        <v>747</v>
      </c>
      <c r="F365" s="4" t="s">
        <v>748</v>
      </c>
      <c r="G365" s="4" t="s">
        <v>660</v>
      </c>
      <c r="H365" s="5">
        <v>4</v>
      </c>
      <c r="I365" s="5"/>
      <c r="J365" s="6"/>
      <c r="K365" s="5"/>
      <c r="L365" s="6"/>
      <c r="M365" s="5"/>
      <c r="N365" s="6"/>
      <c r="O365" s="5"/>
      <c r="P365" s="6"/>
      <c r="Q365" s="4"/>
      <c r="R365" s="4"/>
      <c r="S365" s="4"/>
      <c r="T365" s="4"/>
      <c r="U365" s="4"/>
      <c r="V365" s="4"/>
      <c r="W365" s="4"/>
      <c r="X365" s="4"/>
      <c r="Y365" t="s">
        <v>221</v>
      </c>
      <c r="Z365" t="s">
        <v>221</v>
      </c>
      <c r="AA365" t="s">
        <v>215</v>
      </c>
      <c r="AB365">
        <v>1</v>
      </c>
    </row>
    <row r="366" spans="1:28" ht="12" x14ac:dyDescent="0.2">
      <c r="A366" s="7" t="s">
        <v>506</v>
      </c>
      <c r="B366" s="8" t="s">
        <v>749</v>
      </c>
      <c r="C366" s="4"/>
      <c r="D366" s="4"/>
      <c r="E366" s="4" t="s">
        <v>747</v>
      </c>
      <c r="F366" s="4" t="s">
        <v>750</v>
      </c>
      <c r="G366" s="4" t="s">
        <v>660</v>
      </c>
      <c r="H366" s="5">
        <v>1</v>
      </c>
      <c r="I366" s="5"/>
      <c r="J366" s="6"/>
      <c r="K366" s="5"/>
      <c r="L366" s="6"/>
      <c r="M366" s="5"/>
      <c r="N366" s="6"/>
      <c r="O366" s="5"/>
      <c r="P366" s="6"/>
      <c r="Q366" s="4"/>
      <c r="R366" s="4"/>
      <c r="S366" s="4"/>
      <c r="T366" s="4"/>
      <c r="U366" s="4"/>
      <c r="V366" s="4"/>
      <c r="W366" s="4"/>
      <c r="X366" s="4"/>
      <c r="Y366" t="s">
        <v>221</v>
      </c>
      <c r="Z366" t="s">
        <v>221</v>
      </c>
      <c r="AA366" t="s">
        <v>215</v>
      </c>
      <c r="AB366">
        <v>1</v>
      </c>
    </row>
    <row r="367" spans="1:28" ht="12" x14ac:dyDescent="0.2">
      <c r="A367" s="7" t="s">
        <v>506</v>
      </c>
      <c r="B367" s="8" t="s">
        <v>751</v>
      </c>
      <c r="C367" s="4"/>
      <c r="D367" s="4"/>
      <c r="E367" s="4" t="s">
        <v>752</v>
      </c>
      <c r="F367" s="4" t="s">
        <v>753</v>
      </c>
      <c r="G367" s="4" t="s">
        <v>660</v>
      </c>
      <c r="H367" s="5">
        <v>1</v>
      </c>
      <c r="I367" s="5"/>
      <c r="J367" s="6"/>
      <c r="K367" s="5"/>
      <c r="L367" s="6"/>
      <c r="M367" s="5"/>
      <c r="N367" s="6"/>
      <c r="O367" s="5"/>
      <c r="P367" s="6"/>
      <c r="Q367" s="4"/>
      <c r="R367" s="4"/>
      <c r="S367" s="4"/>
      <c r="T367" s="4"/>
      <c r="U367" s="4"/>
      <c r="V367" s="4"/>
      <c r="W367" s="4"/>
      <c r="X367" s="4"/>
      <c r="Y367" t="s">
        <v>221</v>
      </c>
      <c r="Z367" t="s">
        <v>221</v>
      </c>
      <c r="AA367" t="s">
        <v>215</v>
      </c>
      <c r="AB367">
        <v>1</v>
      </c>
    </row>
    <row r="368" spans="1:28" ht="12" x14ac:dyDescent="0.2">
      <c r="A368" s="7" t="s">
        <v>506</v>
      </c>
      <c r="B368" s="8" t="s">
        <v>754</v>
      </c>
      <c r="C368" s="4"/>
      <c r="D368" s="4"/>
      <c r="E368" s="4" t="s">
        <v>752</v>
      </c>
      <c r="F368" s="4" t="s">
        <v>755</v>
      </c>
      <c r="G368" s="4" t="s">
        <v>660</v>
      </c>
      <c r="H368" s="5">
        <v>13</v>
      </c>
      <c r="I368" s="5"/>
      <c r="J368" s="6"/>
      <c r="K368" s="5"/>
      <c r="L368" s="6"/>
      <c r="M368" s="5"/>
      <c r="N368" s="6"/>
      <c r="O368" s="5"/>
      <c r="P368" s="6"/>
      <c r="Q368" s="4"/>
      <c r="R368" s="4"/>
      <c r="S368" s="4"/>
      <c r="T368" s="4"/>
      <c r="U368" s="4"/>
      <c r="V368" s="4"/>
      <c r="W368" s="4"/>
      <c r="X368" s="4"/>
      <c r="Y368" t="s">
        <v>221</v>
      </c>
      <c r="Z368" t="s">
        <v>221</v>
      </c>
      <c r="AA368" t="s">
        <v>215</v>
      </c>
      <c r="AB368">
        <v>1</v>
      </c>
    </row>
    <row r="369" spans="1:28" ht="12" x14ac:dyDescent="0.2">
      <c r="A369" s="7" t="s">
        <v>506</v>
      </c>
      <c r="B369" s="8" t="s">
        <v>756</v>
      </c>
      <c r="C369" s="4"/>
      <c r="D369" s="4"/>
      <c r="E369" s="4" t="s">
        <v>757</v>
      </c>
      <c r="F369" s="4" t="s">
        <v>758</v>
      </c>
      <c r="G369" s="4" t="s">
        <v>660</v>
      </c>
      <c r="H369" s="5">
        <v>3</v>
      </c>
      <c r="I369" s="5"/>
      <c r="J369" s="6"/>
      <c r="K369" s="5"/>
      <c r="L369" s="6"/>
      <c r="M369" s="5"/>
      <c r="N369" s="6"/>
      <c r="O369" s="5"/>
      <c r="P369" s="6"/>
      <c r="Q369" s="4"/>
      <c r="R369" s="4"/>
      <c r="S369" s="4"/>
      <c r="T369" s="4"/>
      <c r="U369" s="4"/>
      <c r="V369" s="4"/>
      <c r="W369" s="4"/>
      <c r="X369" s="4"/>
      <c r="Y369" t="s">
        <v>221</v>
      </c>
      <c r="Z369" t="s">
        <v>221</v>
      </c>
      <c r="AA369" t="s">
        <v>215</v>
      </c>
      <c r="AB369">
        <v>1</v>
      </c>
    </row>
    <row r="370" spans="1:28" ht="12" x14ac:dyDescent="0.2">
      <c r="A370" s="7" t="s">
        <v>734</v>
      </c>
      <c r="B370" s="8" t="s">
        <v>735</v>
      </c>
      <c r="C370" s="4"/>
      <c r="D370" s="4"/>
      <c r="E370" s="4" t="s">
        <v>736</v>
      </c>
      <c r="F370" s="4" t="s">
        <v>737</v>
      </c>
      <c r="G370" s="4" t="s">
        <v>738</v>
      </c>
      <c r="H370" s="5">
        <v>1</v>
      </c>
      <c r="I370" s="5"/>
      <c r="J370" s="6"/>
      <c r="K370" s="5"/>
      <c r="L370" s="6"/>
      <c r="M370" s="5"/>
      <c r="N370" s="6"/>
      <c r="O370" s="5"/>
      <c r="P370" s="6"/>
      <c r="Q370" s="4"/>
      <c r="R370" s="4"/>
      <c r="S370" s="4"/>
      <c r="T370" s="4"/>
      <c r="U370" s="4"/>
      <c r="V370" s="4"/>
      <c r="W370" s="4"/>
      <c r="X370" s="4"/>
      <c r="Y370" t="s">
        <v>221</v>
      </c>
      <c r="Z370" t="s">
        <v>221</v>
      </c>
      <c r="AA370">
        <v>0.54</v>
      </c>
      <c r="AB370">
        <v>1</v>
      </c>
    </row>
    <row r="371" spans="1:28" ht="12" x14ac:dyDescent="0.2">
      <c r="A371" s="7"/>
      <c r="B371" s="8"/>
      <c r="C371" s="4"/>
      <c r="D371" s="4"/>
      <c r="E371" s="4"/>
      <c r="F371" s="4"/>
      <c r="G371" s="4"/>
      <c r="H371" s="4" t="s">
        <v>215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AA371" t="s">
        <v>215</v>
      </c>
      <c r="AB371">
        <v>1</v>
      </c>
    </row>
    <row r="372" spans="1:28" ht="12" x14ac:dyDescent="0.2">
      <c r="A372" s="7"/>
      <c r="B372" s="8"/>
      <c r="C372" s="4"/>
      <c r="D372" s="4" t="s">
        <v>187</v>
      </c>
      <c r="E372" s="4" t="s">
        <v>188</v>
      </c>
      <c r="F372" s="4"/>
      <c r="G372" s="4"/>
      <c r="H372" s="4" t="s">
        <v>215</v>
      </c>
      <c r="I372" s="4"/>
      <c r="J372" s="6"/>
      <c r="K372" s="4"/>
      <c r="L372" s="6"/>
      <c r="M372" s="4"/>
      <c r="N372" s="6"/>
      <c r="O372" s="4"/>
      <c r="P372" s="6"/>
      <c r="Q372" s="4"/>
      <c r="R372" s="4"/>
      <c r="S372" s="4"/>
      <c r="T372" s="4"/>
      <c r="U372" s="4"/>
      <c r="V372" s="4"/>
      <c r="W372" s="4"/>
      <c r="X372" s="4"/>
      <c r="AA372" t="s">
        <v>215</v>
      </c>
      <c r="AB372">
        <v>1</v>
      </c>
    </row>
    <row r="373" spans="1:28" ht="12" x14ac:dyDescent="0.2">
      <c r="A373" s="7" t="s">
        <v>506</v>
      </c>
      <c r="B373" s="8" t="s">
        <v>759</v>
      </c>
      <c r="C373" s="4"/>
      <c r="D373" s="4"/>
      <c r="E373" s="4" t="s">
        <v>760</v>
      </c>
      <c r="F373" s="4" t="s">
        <v>761</v>
      </c>
      <c r="G373" s="4" t="s">
        <v>487</v>
      </c>
      <c r="H373" s="5">
        <v>5</v>
      </c>
      <c r="I373" s="5"/>
      <c r="J373" s="6"/>
      <c r="K373" s="5"/>
      <c r="L373" s="6"/>
      <c r="M373" s="5"/>
      <c r="N373" s="6"/>
      <c r="O373" s="5"/>
      <c r="P373" s="6"/>
      <c r="Q373" s="4"/>
      <c r="R373" s="4"/>
      <c r="S373" s="4"/>
      <c r="T373" s="4"/>
      <c r="U373" s="4"/>
      <c r="V373" s="4"/>
      <c r="W373" s="4"/>
      <c r="X373" s="4"/>
      <c r="Y373" t="s">
        <v>221</v>
      </c>
      <c r="Z373" t="s">
        <v>221</v>
      </c>
      <c r="AA373" t="s">
        <v>215</v>
      </c>
      <c r="AB373">
        <v>1</v>
      </c>
    </row>
    <row r="374" spans="1:28" ht="12" x14ac:dyDescent="0.2">
      <c r="A374" s="7" t="s">
        <v>506</v>
      </c>
      <c r="B374" s="8" t="s">
        <v>762</v>
      </c>
      <c r="C374" s="4"/>
      <c r="D374" s="4"/>
      <c r="E374" s="4" t="s">
        <v>760</v>
      </c>
      <c r="F374" s="4" t="s">
        <v>763</v>
      </c>
      <c r="G374" s="4" t="s">
        <v>487</v>
      </c>
      <c r="H374" s="5">
        <v>13</v>
      </c>
      <c r="I374" s="5"/>
      <c r="J374" s="6"/>
      <c r="K374" s="5"/>
      <c r="L374" s="6"/>
      <c r="M374" s="5"/>
      <c r="N374" s="6"/>
      <c r="O374" s="5"/>
      <c r="P374" s="6"/>
      <c r="Q374" s="4"/>
      <c r="R374" s="4"/>
      <c r="S374" s="4"/>
      <c r="T374" s="4"/>
      <c r="U374" s="4"/>
      <c r="V374" s="4"/>
      <c r="W374" s="4"/>
      <c r="X374" s="4"/>
      <c r="Y374" t="s">
        <v>221</v>
      </c>
      <c r="Z374" t="s">
        <v>221</v>
      </c>
      <c r="AA374" t="s">
        <v>215</v>
      </c>
      <c r="AB374">
        <v>1</v>
      </c>
    </row>
    <row r="375" spans="1:28" ht="12" x14ac:dyDescent="0.2">
      <c r="A375" s="7" t="s">
        <v>506</v>
      </c>
      <c r="B375" s="8" t="s">
        <v>764</v>
      </c>
      <c r="C375" s="4"/>
      <c r="D375" s="4"/>
      <c r="E375" s="4" t="s">
        <v>765</v>
      </c>
      <c r="F375" s="4" t="s">
        <v>766</v>
      </c>
      <c r="G375" s="4" t="s">
        <v>487</v>
      </c>
      <c r="H375" s="5">
        <v>18</v>
      </c>
      <c r="I375" s="5"/>
      <c r="J375" s="6"/>
      <c r="K375" s="5"/>
      <c r="L375" s="6"/>
      <c r="M375" s="5"/>
      <c r="N375" s="6"/>
      <c r="O375" s="5"/>
      <c r="P375" s="6"/>
      <c r="Q375" s="4"/>
      <c r="R375" s="4"/>
      <c r="S375" s="4"/>
      <c r="T375" s="4"/>
      <c r="U375" s="4"/>
      <c r="V375" s="4"/>
      <c r="W375" s="4"/>
      <c r="X375" s="4"/>
      <c r="Y375" t="s">
        <v>221</v>
      </c>
      <c r="Z375" t="s">
        <v>221</v>
      </c>
      <c r="AA375" t="s">
        <v>215</v>
      </c>
      <c r="AB375">
        <v>1</v>
      </c>
    </row>
    <row r="376" spans="1:28" ht="12" x14ac:dyDescent="0.2">
      <c r="A376" s="7" t="s">
        <v>506</v>
      </c>
      <c r="B376" s="8" t="s">
        <v>767</v>
      </c>
      <c r="C376" s="4"/>
      <c r="D376" s="4"/>
      <c r="E376" s="4" t="s">
        <v>765</v>
      </c>
      <c r="F376" s="4" t="s">
        <v>768</v>
      </c>
      <c r="G376" s="4" t="s">
        <v>487</v>
      </c>
      <c r="H376" s="5">
        <v>98</v>
      </c>
      <c r="I376" s="5"/>
      <c r="J376" s="6"/>
      <c r="K376" s="5"/>
      <c r="L376" s="6"/>
      <c r="M376" s="5"/>
      <c r="N376" s="6"/>
      <c r="O376" s="5"/>
      <c r="P376" s="6"/>
      <c r="Q376" s="4"/>
      <c r="R376" s="4"/>
      <c r="S376" s="4"/>
      <c r="T376" s="4"/>
      <c r="U376" s="4"/>
      <c r="V376" s="4"/>
      <c r="W376" s="4"/>
      <c r="X376" s="4"/>
      <c r="Y376" t="s">
        <v>221</v>
      </c>
      <c r="Z376" t="s">
        <v>221</v>
      </c>
      <c r="AA376" t="s">
        <v>215</v>
      </c>
      <c r="AB376">
        <v>1</v>
      </c>
    </row>
    <row r="377" spans="1:28" ht="12" x14ac:dyDescent="0.2">
      <c r="A377" s="7" t="s">
        <v>734</v>
      </c>
      <c r="B377" s="8" t="s">
        <v>735</v>
      </c>
      <c r="C377" s="4"/>
      <c r="D377" s="4"/>
      <c r="E377" s="4" t="s">
        <v>736</v>
      </c>
      <c r="F377" s="4" t="s">
        <v>737</v>
      </c>
      <c r="G377" s="4" t="s">
        <v>738</v>
      </c>
      <c r="H377" s="5">
        <v>1</v>
      </c>
      <c r="I377" s="5"/>
      <c r="J377" s="6"/>
      <c r="K377" s="5"/>
      <c r="L377" s="6"/>
      <c r="M377" s="5"/>
      <c r="N377" s="6"/>
      <c r="O377" s="5"/>
      <c r="P377" s="6"/>
      <c r="Q377" s="4"/>
      <c r="R377" s="4"/>
      <c r="S377" s="4"/>
      <c r="T377" s="4"/>
      <c r="U377" s="4"/>
      <c r="V377" s="4"/>
      <c r="W377" s="4"/>
      <c r="X377" s="4"/>
      <c r="Y377" t="s">
        <v>221</v>
      </c>
      <c r="Z377" t="s">
        <v>221</v>
      </c>
      <c r="AA377">
        <v>0.54</v>
      </c>
      <c r="AB377">
        <v>1</v>
      </c>
    </row>
    <row r="378" spans="1:28" ht="12" x14ac:dyDescent="0.2">
      <c r="A378" s="7"/>
      <c r="B378" s="8"/>
      <c r="C378" s="4"/>
      <c r="D378" s="4"/>
      <c r="E378" s="4"/>
      <c r="F378" s="4"/>
      <c r="G378" s="4"/>
      <c r="H378" s="4" t="s">
        <v>215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AA378" t="s">
        <v>215</v>
      </c>
      <c r="AB378">
        <v>1</v>
      </c>
    </row>
    <row r="379" spans="1:28" ht="12" x14ac:dyDescent="0.2">
      <c r="A379" s="7"/>
      <c r="B379" s="8"/>
      <c r="C379" s="4"/>
      <c r="D379" s="4" t="s">
        <v>190</v>
      </c>
      <c r="E379" s="4" t="s">
        <v>171</v>
      </c>
      <c r="F379" s="4"/>
      <c r="G379" s="4"/>
      <c r="H379" s="4" t="s">
        <v>215</v>
      </c>
      <c r="I379" s="4"/>
      <c r="J379" s="6"/>
      <c r="K379" s="4"/>
      <c r="L379" s="6"/>
      <c r="M379" s="4"/>
      <c r="N379" s="6"/>
      <c r="O379" s="4"/>
      <c r="P379" s="6"/>
      <c r="Q379" s="4"/>
      <c r="R379" s="4"/>
      <c r="S379" s="4"/>
      <c r="T379" s="4"/>
      <c r="U379" s="4"/>
      <c r="V379" s="4"/>
      <c r="W379" s="4"/>
      <c r="X379" s="4"/>
      <c r="AA379" t="s">
        <v>215</v>
      </c>
      <c r="AB379">
        <v>1</v>
      </c>
    </row>
    <row r="380" spans="1:28" ht="12" x14ac:dyDescent="0.2">
      <c r="A380" s="7" t="s">
        <v>506</v>
      </c>
      <c r="B380" s="8" t="s">
        <v>769</v>
      </c>
      <c r="C380" s="4"/>
      <c r="D380" s="4"/>
      <c r="E380" s="4" t="s">
        <v>770</v>
      </c>
      <c r="F380" s="4" t="s">
        <v>771</v>
      </c>
      <c r="G380" s="4" t="s">
        <v>716</v>
      </c>
      <c r="H380" s="5">
        <v>25</v>
      </c>
      <c r="I380" s="5"/>
      <c r="J380" s="6"/>
      <c r="K380" s="5"/>
      <c r="L380" s="6"/>
      <c r="M380" s="5"/>
      <c r="N380" s="6"/>
      <c r="O380" s="5"/>
      <c r="P380" s="6"/>
      <c r="Q380" s="4"/>
      <c r="R380" s="4"/>
      <c r="S380" s="4"/>
      <c r="T380" s="4"/>
      <c r="U380" s="4"/>
      <c r="V380" s="4"/>
      <c r="W380" s="4"/>
      <c r="X380" s="4"/>
      <c r="Y380" t="s">
        <v>221</v>
      </c>
      <c r="Z380" t="s">
        <v>221</v>
      </c>
      <c r="AA380" t="s">
        <v>215</v>
      </c>
      <c r="AB380">
        <v>1</v>
      </c>
    </row>
    <row r="381" spans="1:28" ht="12" x14ac:dyDescent="0.2">
      <c r="A381" s="7" t="s">
        <v>506</v>
      </c>
      <c r="B381" s="8" t="s">
        <v>772</v>
      </c>
      <c r="C381" s="4"/>
      <c r="D381" s="4"/>
      <c r="E381" s="4" t="s">
        <v>770</v>
      </c>
      <c r="F381" s="4" t="s">
        <v>773</v>
      </c>
      <c r="G381" s="4" t="s">
        <v>716</v>
      </c>
      <c r="H381" s="5">
        <v>5</v>
      </c>
      <c r="I381" s="5"/>
      <c r="J381" s="6"/>
      <c r="K381" s="5"/>
      <c r="L381" s="6"/>
      <c r="M381" s="5"/>
      <c r="N381" s="6"/>
      <c r="O381" s="5"/>
      <c r="P381" s="6"/>
      <c r="Q381" s="4"/>
      <c r="R381" s="4"/>
      <c r="S381" s="4"/>
      <c r="T381" s="4"/>
      <c r="U381" s="4"/>
      <c r="V381" s="4"/>
      <c r="W381" s="4"/>
      <c r="X381" s="4"/>
      <c r="Y381" t="s">
        <v>221</v>
      </c>
      <c r="Z381" t="s">
        <v>221</v>
      </c>
      <c r="AA381" t="s">
        <v>215</v>
      </c>
      <c r="AB381">
        <v>1</v>
      </c>
    </row>
    <row r="382" spans="1:28" ht="12" x14ac:dyDescent="0.2">
      <c r="A382" s="7" t="s">
        <v>734</v>
      </c>
      <c r="B382" s="8" t="s">
        <v>735</v>
      </c>
      <c r="C382" s="4"/>
      <c r="D382" s="4"/>
      <c r="E382" s="4" t="s">
        <v>736</v>
      </c>
      <c r="F382" s="4" t="s">
        <v>737</v>
      </c>
      <c r="G382" s="4" t="s">
        <v>738</v>
      </c>
      <c r="H382" s="5">
        <v>1</v>
      </c>
      <c r="I382" s="5"/>
      <c r="J382" s="6"/>
      <c r="K382" s="5"/>
      <c r="L382" s="6"/>
      <c r="M382" s="5"/>
      <c r="N382" s="6"/>
      <c r="O382" s="5"/>
      <c r="P382" s="6"/>
      <c r="Q382" s="4"/>
      <c r="R382" s="4"/>
      <c r="S382" s="4"/>
      <c r="T382" s="4"/>
      <c r="U382" s="4"/>
      <c r="V382" s="4"/>
      <c r="W382" s="4"/>
      <c r="X382" s="4"/>
      <c r="Y382" t="s">
        <v>221</v>
      </c>
      <c r="Z382" t="s">
        <v>221</v>
      </c>
      <c r="AA382">
        <v>0.54</v>
      </c>
      <c r="AB382">
        <v>1</v>
      </c>
    </row>
    <row r="383" spans="1:28" ht="12" x14ac:dyDescent="0.2">
      <c r="A383" s="7"/>
      <c r="B383" s="8"/>
      <c r="C383" s="4"/>
      <c r="D383" s="4"/>
      <c r="E383" s="4"/>
      <c r="F383" s="4"/>
      <c r="G383" s="4"/>
      <c r="H383" s="4" t="s">
        <v>215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AA383" t="s">
        <v>215</v>
      </c>
      <c r="AB383">
        <v>1</v>
      </c>
    </row>
    <row r="384" spans="1:28" ht="12" x14ac:dyDescent="0.2">
      <c r="A384" s="7"/>
      <c r="B384" s="8"/>
      <c r="C384" s="4"/>
      <c r="D384" s="4"/>
      <c r="E384" s="4" t="s">
        <v>192</v>
      </c>
      <c r="F384" s="4"/>
      <c r="G384" s="4"/>
      <c r="H384" s="4" t="s">
        <v>215</v>
      </c>
      <c r="I384" s="4"/>
      <c r="J384" s="6"/>
      <c r="K384" s="4"/>
      <c r="L384" s="6"/>
      <c r="M384" s="4"/>
      <c r="N384" s="6"/>
      <c r="O384" s="4"/>
      <c r="P384" s="6"/>
      <c r="Q384" s="4"/>
      <c r="R384" s="4"/>
      <c r="S384" s="4"/>
      <c r="T384" s="4"/>
      <c r="U384" s="4"/>
      <c r="V384" s="4"/>
      <c r="W384" s="4"/>
      <c r="X384" s="4"/>
      <c r="AA384" t="s">
        <v>215</v>
      </c>
      <c r="AB384">
        <v>1</v>
      </c>
    </row>
    <row r="385" spans="1:28" ht="12" x14ac:dyDescent="0.2">
      <c r="A385" s="7" t="s">
        <v>506</v>
      </c>
      <c r="B385" s="8" t="s">
        <v>774</v>
      </c>
      <c r="C385" s="4"/>
      <c r="D385" s="4"/>
      <c r="E385" s="4" t="s">
        <v>775</v>
      </c>
      <c r="F385" s="4" t="s">
        <v>776</v>
      </c>
      <c r="G385" s="4" t="s">
        <v>777</v>
      </c>
      <c r="H385" s="5">
        <v>1</v>
      </c>
      <c r="I385" s="5"/>
      <c r="J385" s="6"/>
      <c r="K385" s="5"/>
      <c r="L385" s="6"/>
      <c r="M385" s="5"/>
      <c r="N385" s="6"/>
      <c r="O385" s="5"/>
      <c r="P385" s="6"/>
      <c r="Q385" s="4"/>
      <c r="R385" s="4"/>
      <c r="S385" s="4"/>
      <c r="T385" s="4"/>
      <c r="U385" s="4"/>
      <c r="V385" s="4"/>
      <c r="W385" s="4"/>
      <c r="X385" s="4"/>
      <c r="Y385" t="s">
        <v>221</v>
      </c>
      <c r="Z385" t="s">
        <v>221</v>
      </c>
      <c r="AA385" t="s">
        <v>215</v>
      </c>
      <c r="AB385">
        <v>1</v>
      </c>
    </row>
    <row r="386" spans="1:28" ht="12" x14ac:dyDescent="0.2">
      <c r="A386" s="7"/>
      <c r="B386" s="8"/>
      <c r="C386" s="4"/>
      <c r="D386" s="4"/>
      <c r="E386" s="4"/>
      <c r="F386" s="4"/>
      <c r="G386" s="4"/>
      <c r="H386" s="4" t="s">
        <v>215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AA386" t="s">
        <v>215</v>
      </c>
      <c r="AB386">
        <v>1</v>
      </c>
    </row>
    <row r="387" spans="1:28" ht="12" x14ac:dyDescent="0.2">
      <c r="A387" s="7"/>
      <c r="B387" s="8"/>
      <c r="C387" s="4"/>
      <c r="D387" s="4" t="s">
        <v>176</v>
      </c>
      <c r="E387" s="4" t="s">
        <v>194</v>
      </c>
      <c r="F387" s="4"/>
      <c r="G387" s="4"/>
      <c r="H387" s="4" t="s">
        <v>215</v>
      </c>
      <c r="I387" s="4"/>
      <c r="J387" s="6"/>
      <c r="K387" s="4"/>
      <c r="L387" s="6"/>
      <c r="M387" s="4"/>
      <c r="N387" s="6"/>
      <c r="O387" s="4"/>
      <c r="P387" s="6"/>
      <c r="Q387" s="4"/>
      <c r="R387" s="4"/>
      <c r="S387" s="4"/>
      <c r="T387" s="4"/>
      <c r="U387" s="4"/>
      <c r="V387" s="4"/>
      <c r="W387" s="4"/>
      <c r="X387" s="4"/>
      <c r="AA387" t="s">
        <v>215</v>
      </c>
      <c r="AB387">
        <v>1</v>
      </c>
    </row>
    <row r="388" spans="1:28" ht="12" x14ac:dyDescent="0.2">
      <c r="A388" s="7"/>
      <c r="B388" s="8"/>
      <c r="C388" s="4"/>
      <c r="D388" s="4" t="s">
        <v>36</v>
      </c>
      <c r="E388" s="4" t="s">
        <v>194</v>
      </c>
      <c r="F388" s="4"/>
      <c r="G388" s="4"/>
      <c r="H388" s="4" t="s">
        <v>215</v>
      </c>
      <c r="I388" s="4"/>
      <c r="J388" s="6"/>
      <c r="K388" s="4"/>
      <c r="L388" s="6"/>
      <c r="M388" s="4"/>
      <c r="N388" s="6"/>
      <c r="O388" s="4"/>
      <c r="P388" s="6"/>
      <c r="Q388" s="4"/>
      <c r="R388" s="4"/>
      <c r="S388" s="4"/>
      <c r="T388" s="4"/>
      <c r="U388" s="4"/>
      <c r="V388" s="4"/>
      <c r="W388" s="4"/>
      <c r="X388" s="4"/>
      <c r="AA388" t="s">
        <v>215</v>
      </c>
      <c r="AB388">
        <v>1</v>
      </c>
    </row>
    <row r="389" spans="1:28" ht="12" x14ac:dyDescent="0.2">
      <c r="A389" s="7" t="s">
        <v>216</v>
      </c>
      <c r="B389" s="8" t="s">
        <v>778</v>
      </c>
      <c r="C389" s="4"/>
      <c r="D389" s="4"/>
      <c r="E389" s="4" t="s">
        <v>779</v>
      </c>
      <c r="F389" s="4" t="s">
        <v>495</v>
      </c>
      <c r="G389" s="4" t="s">
        <v>780</v>
      </c>
      <c r="H389" s="5">
        <v>204</v>
      </c>
      <c r="I389" s="5"/>
      <c r="J389" s="6"/>
      <c r="K389" s="5"/>
      <c r="L389" s="6"/>
      <c r="M389" s="5"/>
      <c r="N389" s="6"/>
      <c r="O389" s="5"/>
      <c r="P389" s="6"/>
      <c r="Q389" s="4"/>
      <c r="R389" s="4"/>
      <c r="S389" s="4"/>
      <c r="T389" s="4"/>
      <c r="U389" s="4"/>
      <c r="V389" s="4"/>
      <c r="W389" s="4"/>
      <c r="X389" s="4"/>
      <c r="Y389" t="s">
        <v>221</v>
      </c>
      <c r="Z389" t="s">
        <v>221</v>
      </c>
      <c r="AA389" t="s">
        <v>215</v>
      </c>
      <c r="AB389">
        <v>1</v>
      </c>
    </row>
    <row r="390" spans="1:28" ht="12" x14ac:dyDescent="0.2">
      <c r="A390" s="7" t="s">
        <v>216</v>
      </c>
      <c r="B390" s="8" t="s">
        <v>781</v>
      </c>
      <c r="C390" s="4"/>
      <c r="D390" s="4"/>
      <c r="E390" s="4" t="s">
        <v>782</v>
      </c>
      <c r="F390" s="4" t="s">
        <v>783</v>
      </c>
      <c r="G390" s="4" t="s">
        <v>777</v>
      </c>
      <c r="H390" s="5">
        <v>1</v>
      </c>
      <c r="I390" s="5"/>
      <c r="J390" s="6"/>
      <c r="K390" s="5"/>
      <c r="L390" s="6"/>
      <c r="M390" s="5"/>
      <c r="N390" s="6"/>
      <c r="O390" s="5"/>
      <c r="P390" s="6"/>
      <c r="Q390" s="4"/>
      <c r="R390" s="4"/>
      <c r="S390" s="4"/>
      <c r="T390" s="4"/>
      <c r="U390" s="4"/>
      <c r="V390" s="4"/>
      <c r="W390" s="4"/>
      <c r="X390" s="4"/>
      <c r="Y390" t="s">
        <v>221</v>
      </c>
      <c r="Z390" t="s">
        <v>221</v>
      </c>
      <c r="AA390" t="s">
        <v>215</v>
      </c>
      <c r="AB390">
        <v>1</v>
      </c>
    </row>
    <row r="391" spans="1:28" ht="12" x14ac:dyDescent="0.2">
      <c r="A391" s="7" t="s">
        <v>216</v>
      </c>
      <c r="B391" s="8" t="s">
        <v>784</v>
      </c>
      <c r="C391" s="4"/>
      <c r="D391" s="4"/>
      <c r="E391" s="4" t="s">
        <v>785</v>
      </c>
      <c r="F391" s="4" t="s">
        <v>786</v>
      </c>
      <c r="G391" s="4" t="s">
        <v>780</v>
      </c>
      <c r="H391" s="5">
        <v>204</v>
      </c>
      <c r="I391" s="5"/>
      <c r="J391" s="6"/>
      <c r="K391" s="5"/>
      <c r="L391" s="6"/>
      <c r="M391" s="5"/>
      <c r="N391" s="6"/>
      <c r="O391" s="5"/>
      <c r="P391" s="6"/>
      <c r="Q391" s="4"/>
      <c r="R391" s="4"/>
      <c r="S391" s="4"/>
      <c r="T391" s="4"/>
      <c r="U391" s="4"/>
      <c r="V391" s="4"/>
      <c r="W391" s="4"/>
      <c r="X391" s="4"/>
      <c r="Y391" t="s">
        <v>221</v>
      </c>
      <c r="Z391" t="s">
        <v>221</v>
      </c>
      <c r="AA391" t="s">
        <v>215</v>
      </c>
      <c r="AB391">
        <v>1</v>
      </c>
    </row>
    <row r="392" spans="1:28" ht="12" x14ac:dyDescent="0.2">
      <c r="A392" s="7" t="s">
        <v>216</v>
      </c>
      <c r="B392" s="8" t="s">
        <v>787</v>
      </c>
      <c r="C392" s="4"/>
      <c r="D392" s="4"/>
      <c r="E392" s="4" t="s">
        <v>788</v>
      </c>
      <c r="F392" s="4" t="s">
        <v>783</v>
      </c>
      <c r="G392" s="4" t="s">
        <v>777</v>
      </c>
      <c r="H392" s="5">
        <v>1</v>
      </c>
      <c r="I392" s="5"/>
      <c r="J392" s="6"/>
      <c r="K392" s="5"/>
      <c r="L392" s="6"/>
      <c r="M392" s="5"/>
      <c r="N392" s="6"/>
      <c r="O392" s="5"/>
      <c r="P392" s="6"/>
      <c r="Q392" s="4"/>
      <c r="R392" s="4"/>
      <c r="S392" s="4"/>
      <c r="T392" s="4"/>
      <c r="U392" s="4"/>
      <c r="V392" s="4"/>
      <c r="W392" s="4"/>
      <c r="X392" s="4"/>
      <c r="Y392" t="s">
        <v>221</v>
      </c>
      <c r="Z392" t="s">
        <v>221</v>
      </c>
      <c r="AA392" t="s">
        <v>215</v>
      </c>
      <c r="AB392">
        <v>1</v>
      </c>
    </row>
    <row r="393" spans="1:28" ht="12" x14ac:dyDescent="0.2">
      <c r="A393" s="7" t="s">
        <v>224</v>
      </c>
      <c r="B393" s="8" t="s">
        <v>789</v>
      </c>
      <c r="C393" s="4"/>
      <c r="D393" s="4"/>
      <c r="E393" s="4" t="s">
        <v>790</v>
      </c>
      <c r="F393" s="4" t="s">
        <v>791</v>
      </c>
      <c r="G393" s="4" t="s">
        <v>269</v>
      </c>
      <c r="H393" s="5">
        <v>56</v>
      </c>
      <c r="I393" s="5"/>
      <c r="J393" s="6"/>
      <c r="K393" s="5"/>
      <c r="L393" s="6"/>
      <c r="M393" s="5"/>
      <c r="N393" s="6"/>
      <c r="O393" s="5"/>
      <c r="P393" s="6"/>
      <c r="Q393" s="4"/>
      <c r="R393" s="4"/>
      <c r="S393" s="4"/>
      <c r="T393" s="4"/>
      <c r="U393" s="4"/>
      <c r="V393" s="4"/>
      <c r="W393" s="4"/>
      <c r="X393" s="4"/>
      <c r="Y393" t="s">
        <v>221</v>
      </c>
      <c r="Z393" t="s">
        <v>221</v>
      </c>
      <c r="AA393" t="s">
        <v>215</v>
      </c>
      <c r="AB393">
        <v>1</v>
      </c>
    </row>
    <row r="394" spans="1:28" ht="12" x14ac:dyDescent="0.2">
      <c r="A394" s="7" t="s">
        <v>224</v>
      </c>
      <c r="B394" s="8" t="s">
        <v>792</v>
      </c>
      <c r="C394" s="4"/>
      <c r="D394" s="4"/>
      <c r="E394" s="4" t="s">
        <v>793</v>
      </c>
      <c r="F394" s="4" t="s">
        <v>794</v>
      </c>
      <c r="G394" s="4" t="s">
        <v>377</v>
      </c>
      <c r="H394" s="5">
        <v>1845</v>
      </c>
      <c r="I394" s="5"/>
      <c r="J394" s="6"/>
      <c r="K394" s="5"/>
      <c r="L394" s="6"/>
      <c r="M394" s="5"/>
      <c r="N394" s="6"/>
      <c r="O394" s="5"/>
      <c r="P394" s="6"/>
      <c r="Q394" s="4"/>
      <c r="R394" s="4"/>
      <c r="S394" s="4"/>
      <c r="T394" s="4"/>
      <c r="U394" s="4"/>
      <c r="V394" s="4"/>
      <c r="W394" s="4"/>
      <c r="X394" s="4"/>
      <c r="Y394" t="s">
        <v>221</v>
      </c>
      <c r="Z394" t="s">
        <v>221</v>
      </c>
      <c r="AA394" t="s">
        <v>215</v>
      </c>
      <c r="AB394">
        <v>1</v>
      </c>
    </row>
    <row r="395" spans="1:28" ht="12" x14ac:dyDescent="0.2">
      <c r="A395" s="7" t="s">
        <v>224</v>
      </c>
      <c r="B395" s="8" t="s">
        <v>795</v>
      </c>
      <c r="C395" s="4"/>
      <c r="D395" s="4"/>
      <c r="E395" s="4" t="s">
        <v>796</v>
      </c>
      <c r="F395" s="4" t="s">
        <v>797</v>
      </c>
      <c r="G395" s="4" t="s">
        <v>660</v>
      </c>
      <c r="H395" s="5">
        <v>25</v>
      </c>
      <c r="I395" s="5"/>
      <c r="J395" s="6"/>
      <c r="K395" s="5"/>
      <c r="L395" s="6"/>
      <c r="M395" s="5"/>
      <c r="N395" s="6"/>
      <c r="O395" s="5"/>
      <c r="P395" s="6"/>
      <c r="Q395" s="4"/>
      <c r="R395" s="4"/>
      <c r="S395" s="4"/>
      <c r="T395" s="4"/>
      <c r="U395" s="4"/>
      <c r="V395" s="4"/>
      <c r="W395" s="4"/>
      <c r="X395" s="4"/>
      <c r="Y395" t="s">
        <v>221</v>
      </c>
      <c r="Z395" t="s">
        <v>221</v>
      </c>
      <c r="AA395" t="s">
        <v>215</v>
      </c>
      <c r="AB395">
        <v>1</v>
      </c>
    </row>
    <row r="396" spans="1:28" ht="12" x14ac:dyDescent="0.2">
      <c r="A396" s="7" t="s">
        <v>610</v>
      </c>
      <c r="B396" s="8" t="s">
        <v>798</v>
      </c>
      <c r="C396" s="4"/>
      <c r="D396" s="4"/>
      <c r="E396" s="4" t="s">
        <v>799</v>
      </c>
      <c r="F396" s="4"/>
      <c r="G396" s="4" t="s">
        <v>487</v>
      </c>
      <c r="H396" s="5">
        <v>16</v>
      </c>
      <c r="I396" s="5"/>
      <c r="J396" s="6"/>
      <c r="K396" s="5"/>
      <c r="L396" s="6"/>
      <c r="M396" s="5"/>
      <c r="N396" s="6"/>
      <c r="O396" s="5"/>
      <c r="P396" s="6"/>
      <c r="Q396" s="4"/>
      <c r="R396" s="4"/>
      <c r="S396" s="4"/>
      <c r="T396" s="4"/>
      <c r="U396" s="4"/>
      <c r="V396" s="4"/>
      <c r="W396" s="4"/>
      <c r="X396" s="4"/>
      <c r="Y396" t="s">
        <v>221</v>
      </c>
      <c r="Z396" t="s">
        <v>221</v>
      </c>
      <c r="AA396" t="s">
        <v>215</v>
      </c>
      <c r="AB396">
        <v>1</v>
      </c>
    </row>
    <row r="397" spans="1:28" ht="12" x14ac:dyDescent="0.2">
      <c r="A397" s="7" t="s">
        <v>224</v>
      </c>
      <c r="B397" s="8" t="s">
        <v>800</v>
      </c>
      <c r="C397" s="4"/>
      <c r="D397" s="4"/>
      <c r="E397" s="4" t="s">
        <v>801</v>
      </c>
      <c r="F397" s="4" t="s">
        <v>802</v>
      </c>
      <c r="G397" s="4" t="s">
        <v>660</v>
      </c>
      <c r="H397" s="5">
        <v>2</v>
      </c>
      <c r="I397" s="5"/>
      <c r="J397" s="6"/>
      <c r="K397" s="5"/>
      <c r="L397" s="6"/>
      <c r="M397" s="5"/>
      <c r="N397" s="6"/>
      <c r="O397" s="5"/>
      <c r="P397" s="6"/>
      <c r="Q397" s="4"/>
      <c r="R397" s="4"/>
      <c r="S397" s="4"/>
      <c r="T397" s="4"/>
      <c r="U397" s="4"/>
      <c r="V397" s="4"/>
      <c r="W397" s="4"/>
      <c r="X397" s="4"/>
      <c r="Y397" t="s">
        <v>221</v>
      </c>
      <c r="Z397" t="s">
        <v>221</v>
      </c>
      <c r="AA397" t="s">
        <v>215</v>
      </c>
      <c r="AB397">
        <v>1</v>
      </c>
    </row>
    <row r="398" spans="1:28" ht="12" x14ac:dyDescent="0.2">
      <c r="A398" s="7" t="s">
        <v>224</v>
      </c>
      <c r="B398" s="8" t="s">
        <v>803</v>
      </c>
      <c r="C398" s="4"/>
      <c r="D398" s="4"/>
      <c r="E398" s="4" t="s">
        <v>804</v>
      </c>
      <c r="F398" s="4" t="s">
        <v>805</v>
      </c>
      <c r="G398" s="4" t="s">
        <v>660</v>
      </c>
      <c r="H398" s="5">
        <v>8</v>
      </c>
      <c r="I398" s="5"/>
      <c r="J398" s="6"/>
      <c r="K398" s="5"/>
      <c r="L398" s="6"/>
      <c r="M398" s="5"/>
      <c r="N398" s="6"/>
      <c r="O398" s="5"/>
      <c r="P398" s="6"/>
      <c r="Q398" s="4"/>
      <c r="R398" s="4"/>
      <c r="S398" s="4"/>
      <c r="T398" s="4"/>
      <c r="U398" s="4"/>
      <c r="V398" s="4"/>
      <c r="W398" s="4"/>
      <c r="X398" s="4"/>
      <c r="Y398" t="s">
        <v>221</v>
      </c>
      <c r="Z398" t="s">
        <v>221</v>
      </c>
      <c r="AA398" t="s">
        <v>215</v>
      </c>
      <c r="AB398">
        <v>1</v>
      </c>
    </row>
    <row r="399" spans="1:28" ht="12" x14ac:dyDescent="0.2">
      <c r="A399" s="7" t="s">
        <v>216</v>
      </c>
      <c r="B399" s="8" t="s">
        <v>806</v>
      </c>
      <c r="C399" s="4"/>
      <c r="D399" s="4"/>
      <c r="E399" s="4" t="s">
        <v>807</v>
      </c>
      <c r="F399" s="4" t="s">
        <v>808</v>
      </c>
      <c r="G399" s="4" t="s">
        <v>780</v>
      </c>
      <c r="H399" s="5">
        <v>272</v>
      </c>
      <c r="I399" s="5"/>
      <c r="J399" s="6"/>
      <c r="K399" s="5"/>
      <c r="L399" s="6"/>
      <c r="M399" s="5"/>
      <c r="N399" s="6"/>
      <c r="O399" s="5"/>
      <c r="P399" s="6"/>
      <c r="Q399" s="4"/>
      <c r="R399" s="4"/>
      <c r="S399" s="4"/>
      <c r="T399" s="4"/>
      <c r="U399" s="4"/>
      <c r="V399" s="4"/>
      <c r="W399" s="4"/>
      <c r="X399" s="4"/>
      <c r="Y399" t="s">
        <v>221</v>
      </c>
      <c r="Z399" t="s">
        <v>221</v>
      </c>
      <c r="AA399" t="s">
        <v>215</v>
      </c>
      <c r="AB399">
        <v>1</v>
      </c>
    </row>
    <row r="400" spans="1:28" ht="12" x14ac:dyDescent="0.2">
      <c r="A400" s="7" t="s">
        <v>216</v>
      </c>
      <c r="B400" s="8" t="s">
        <v>809</v>
      </c>
      <c r="C400" s="4"/>
      <c r="D400" s="4"/>
      <c r="E400" s="4" t="s">
        <v>810</v>
      </c>
      <c r="F400" s="4" t="s">
        <v>811</v>
      </c>
      <c r="G400" s="4" t="s">
        <v>780</v>
      </c>
      <c r="H400" s="5">
        <v>272</v>
      </c>
      <c r="I400" s="5"/>
      <c r="J400" s="6"/>
      <c r="K400" s="5"/>
      <c r="L400" s="6"/>
      <c r="M400" s="5"/>
      <c r="N400" s="6"/>
      <c r="O400" s="5"/>
      <c r="P400" s="6"/>
      <c r="Q400" s="4"/>
      <c r="R400" s="4"/>
      <c r="S400" s="4"/>
      <c r="T400" s="4"/>
      <c r="U400" s="4"/>
      <c r="V400" s="4"/>
      <c r="W400" s="4"/>
      <c r="X400" s="4"/>
      <c r="Y400" t="s">
        <v>221</v>
      </c>
      <c r="Z400" t="s">
        <v>221</v>
      </c>
      <c r="AA400" t="s">
        <v>215</v>
      </c>
      <c r="AB400">
        <v>1</v>
      </c>
    </row>
    <row r="401" spans="1:28" ht="12" x14ac:dyDescent="0.2">
      <c r="A401" s="7" t="s">
        <v>216</v>
      </c>
      <c r="B401" s="8" t="s">
        <v>812</v>
      </c>
      <c r="C401" s="4"/>
      <c r="D401" s="4"/>
      <c r="E401" s="4" t="s">
        <v>813</v>
      </c>
      <c r="F401" s="4" t="s">
        <v>814</v>
      </c>
      <c r="G401" s="4" t="s">
        <v>780</v>
      </c>
      <c r="H401" s="5">
        <v>272</v>
      </c>
      <c r="I401" s="5"/>
      <c r="J401" s="6"/>
      <c r="K401" s="5"/>
      <c r="L401" s="6"/>
      <c r="M401" s="5"/>
      <c r="N401" s="6"/>
      <c r="O401" s="5"/>
      <c r="P401" s="6"/>
      <c r="Q401" s="4"/>
      <c r="R401" s="4"/>
      <c r="S401" s="4"/>
      <c r="T401" s="4"/>
      <c r="U401" s="4"/>
      <c r="V401" s="4"/>
      <c r="W401" s="4"/>
      <c r="X401" s="4"/>
      <c r="Y401" t="s">
        <v>221</v>
      </c>
      <c r="Z401" t="s">
        <v>221</v>
      </c>
      <c r="AA401" t="s">
        <v>215</v>
      </c>
      <c r="AB401">
        <v>1</v>
      </c>
    </row>
    <row r="402" spans="1:28" ht="12" x14ac:dyDescent="0.2">
      <c r="A402" s="7" t="s">
        <v>216</v>
      </c>
      <c r="B402" s="8" t="s">
        <v>815</v>
      </c>
      <c r="C402" s="4"/>
      <c r="D402" s="4"/>
      <c r="E402" s="4" t="s">
        <v>816</v>
      </c>
      <c r="F402" s="4" t="s">
        <v>817</v>
      </c>
      <c r="G402" s="4" t="s">
        <v>780</v>
      </c>
      <c r="H402" s="5">
        <v>272</v>
      </c>
      <c r="I402" s="5"/>
      <c r="J402" s="6"/>
      <c r="K402" s="5"/>
      <c r="L402" s="6"/>
      <c r="M402" s="5"/>
      <c r="N402" s="6"/>
      <c r="O402" s="5"/>
      <c r="P402" s="6"/>
      <c r="Q402" s="4"/>
      <c r="R402" s="4"/>
      <c r="S402" s="4"/>
      <c r="T402" s="4"/>
      <c r="U402" s="4"/>
      <c r="V402" s="4"/>
      <c r="W402" s="4"/>
      <c r="X402" s="4"/>
      <c r="Y402" t="s">
        <v>221</v>
      </c>
      <c r="Z402" t="s">
        <v>221</v>
      </c>
      <c r="AA402" t="s">
        <v>215</v>
      </c>
      <c r="AB402">
        <v>1</v>
      </c>
    </row>
    <row r="403" spans="1:28" ht="12" x14ac:dyDescent="0.2">
      <c r="A403" s="7" t="s">
        <v>216</v>
      </c>
      <c r="B403" s="8" t="s">
        <v>818</v>
      </c>
      <c r="C403" s="4"/>
      <c r="D403" s="4"/>
      <c r="E403" s="4" t="s">
        <v>819</v>
      </c>
      <c r="F403" s="4" t="s">
        <v>820</v>
      </c>
      <c r="G403" s="4" t="s">
        <v>780</v>
      </c>
      <c r="H403" s="5">
        <v>272</v>
      </c>
      <c r="I403" s="5"/>
      <c r="J403" s="6"/>
      <c r="K403" s="5"/>
      <c r="L403" s="6"/>
      <c r="M403" s="5"/>
      <c r="N403" s="6"/>
      <c r="O403" s="5"/>
      <c r="P403" s="6"/>
      <c r="Q403" s="4"/>
      <c r="R403" s="4"/>
      <c r="S403" s="4"/>
      <c r="T403" s="4"/>
      <c r="U403" s="4"/>
      <c r="V403" s="4"/>
      <c r="W403" s="4"/>
      <c r="X403" s="4"/>
      <c r="Y403" t="s">
        <v>221</v>
      </c>
      <c r="Z403" t="s">
        <v>221</v>
      </c>
      <c r="AA403" t="s">
        <v>215</v>
      </c>
      <c r="AB403">
        <v>1</v>
      </c>
    </row>
    <row r="404" spans="1:28" ht="12" x14ac:dyDescent="0.2">
      <c r="A404" s="7" t="s">
        <v>216</v>
      </c>
      <c r="B404" s="8" t="s">
        <v>821</v>
      </c>
      <c r="C404" s="4"/>
      <c r="D404" s="4"/>
      <c r="E404" s="4" t="s">
        <v>822</v>
      </c>
      <c r="F404" s="4" t="s">
        <v>823</v>
      </c>
      <c r="G404" s="4" t="s">
        <v>780</v>
      </c>
      <c r="H404" s="5">
        <v>272</v>
      </c>
      <c r="I404" s="5"/>
      <c r="J404" s="6"/>
      <c r="K404" s="5"/>
      <c r="L404" s="6"/>
      <c r="M404" s="5"/>
      <c r="N404" s="6"/>
      <c r="O404" s="5"/>
      <c r="P404" s="6"/>
      <c r="Q404" s="4"/>
      <c r="R404" s="4"/>
      <c r="S404" s="4"/>
      <c r="T404" s="4"/>
      <c r="U404" s="4"/>
      <c r="V404" s="4"/>
      <c r="W404" s="4"/>
      <c r="X404" s="4"/>
      <c r="Y404" t="s">
        <v>221</v>
      </c>
      <c r="Z404" t="s">
        <v>221</v>
      </c>
      <c r="AA404" t="s">
        <v>215</v>
      </c>
      <c r="AB404">
        <v>1</v>
      </c>
    </row>
    <row r="405" spans="1:28" ht="12" x14ac:dyDescent="0.2">
      <c r="A405" s="7"/>
      <c r="B405" s="8"/>
      <c r="C405" s="4"/>
      <c r="D405" s="4"/>
      <c r="E405" s="4"/>
      <c r="F405" s="4"/>
      <c r="G405" s="4"/>
      <c r="H405" s="4" t="s">
        <v>215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AA405" t="s">
        <v>215</v>
      </c>
      <c r="AB405">
        <v>1</v>
      </c>
    </row>
    <row r="406" spans="1:28" ht="12" x14ac:dyDescent="0.2">
      <c r="A406" s="7"/>
      <c r="B406" s="8"/>
      <c r="C406" s="4"/>
      <c r="D406" s="4" t="s">
        <v>47</v>
      </c>
      <c r="E406" s="4" t="s">
        <v>197</v>
      </c>
      <c r="F406" s="4"/>
      <c r="G406" s="4"/>
      <c r="H406" s="4" t="s">
        <v>215</v>
      </c>
      <c r="I406" s="4"/>
      <c r="J406" s="6"/>
      <c r="K406" s="4"/>
      <c r="L406" s="6"/>
      <c r="M406" s="4"/>
      <c r="N406" s="6"/>
      <c r="O406" s="4"/>
      <c r="P406" s="6"/>
      <c r="Q406" s="4"/>
      <c r="R406" s="4"/>
      <c r="S406" s="4"/>
      <c r="T406" s="4"/>
      <c r="U406" s="4"/>
      <c r="V406" s="4"/>
      <c r="W406" s="4"/>
      <c r="X406" s="4"/>
      <c r="AA406" t="s">
        <v>215</v>
      </c>
      <c r="AB406">
        <v>1</v>
      </c>
    </row>
    <row r="407" spans="1:28" ht="12" x14ac:dyDescent="0.2">
      <c r="A407" s="7" t="s">
        <v>216</v>
      </c>
      <c r="B407" s="8" t="s">
        <v>824</v>
      </c>
      <c r="C407" s="4"/>
      <c r="D407" s="4"/>
      <c r="E407" s="4" t="s">
        <v>825</v>
      </c>
      <c r="F407" s="4" t="s">
        <v>826</v>
      </c>
      <c r="G407" s="4" t="s">
        <v>777</v>
      </c>
      <c r="H407" s="5">
        <v>1</v>
      </c>
      <c r="I407" s="5"/>
      <c r="J407" s="6"/>
      <c r="K407" s="5"/>
      <c r="L407" s="6"/>
      <c r="M407" s="5"/>
      <c r="N407" s="6"/>
      <c r="O407" s="5"/>
      <c r="P407" s="6"/>
      <c r="Q407" s="4"/>
      <c r="R407" s="4"/>
      <c r="S407" s="4"/>
      <c r="T407" s="4"/>
      <c r="U407" s="4"/>
      <c r="V407" s="4"/>
      <c r="W407" s="4"/>
      <c r="X407" s="4"/>
      <c r="Y407" t="s">
        <v>221</v>
      </c>
      <c r="Z407" t="s">
        <v>221</v>
      </c>
      <c r="AA407" t="s">
        <v>215</v>
      </c>
      <c r="AB407">
        <v>1</v>
      </c>
    </row>
    <row r="408" spans="1:28" ht="12" x14ac:dyDescent="0.2">
      <c r="A408" s="7" t="s">
        <v>216</v>
      </c>
      <c r="B408" s="8" t="s">
        <v>827</v>
      </c>
      <c r="C408" s="4"/>
      <c r="D408" s="4"/>
      <c r="E408" s="4" t="s">
        <v>828</v>
      </c>
      <c r="F408" s="4" t="s">
        <v>829</v>
      </c>
      <c r="G408" s="4" t="s">
        <v>777</v>
      </c>
      <c r="H408" s="5">
        <v>1</v>
      </c>
      <c r="I408" s="5"/>
      <c r="J408" s="6"/>
      <c r="K408" s="5"/>
      <c r="L408" s="6"/>
      <c r="M408" s="5"/>
      <c r="N408" s="6"/>
      <c r="O408" s="5"/>
      <c r="P408" s="6"/>
      <c r="Q408" s="4"/>
      <c r="R408" s="4"/>
      <c r="S408" s="4"/>
      <c r="T408" s="4"/>
      <c r="U408" s="4"/>
      <c r="V408" s="4"/>
      <c r="W408" s="4"/>
      <c r="X408" s="4"/>
      <c r="Y408" t="s">
        <v>221</v>
      </c>
      <c r="Z408" t="s">
        <v>221</v>
      </c>
      <c r="AA408" t="s">
        <v>215</v>
      </c>
      <c r="AB408">
        <v>1</v>
      </c>
    </row>
    <row r="409" spans="1:28" ht="12" x14ac:dyDescent="0.2">
      <c r="A409" s="7"/>
      <c r="B409" s="8"/>
      <c r="C409" s="4"/>
      <c r="D409" s="4"/>
      <c r="E409" s="4"/>
      <c r="F409" s="4"/>
      <c r="G409" s="4"/>
      <c r="H409" s="4" t="s">
        <v>215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AA409" t="s">
        <v>215</v>
      </c>
      <c r="AB409">
        <v>1</v>
      </c>
    </row>
    <row r="410" spans="1:28" ht="12" x14ac:dyDescent="0.2">
      <c r="A410" s="7"/>
      <c r="B410" s="8"/>
      <c r="C410" s="4"/>
      <c r="D410" s="4" t="s">
        <v>199</v>
      </c>
      <c r="E410" s="4" t="s">
        <v>200</v>
      </c>
      <c r="F410" s="4"/>
      <c r="G410" s="4"/>
      <c r="H410" s="4" t="s">
        <v>215</v>
      </c>
      <c r="I410" s="4"/>
      <c r="J410" s="6"/>
      <c r="K410" s="4"/>
      <c r="L410" s="6"/>
      <c r="M410" s="4"/>
      <c r="N410" s="6"/>
      <c r="O410" s="4"/>
      <c r="P410" s="6"/>
      <c r="Q410" s="4"/>
      <c r="R410" s="4"/>
      <c r="S410" s="4"/>
      <c r="T410" s="4"/>
      <c r="U410" s="4"/>
      <c r="V410" s="4"/>
      <c r="W410" s="4"/>
      <c r="X410" s="4"/>
      <c r="AA410" t="s">
        <v>215</v>
      </c>
      <c r="AB410">
        <v>1</v>
      </c>
    </row>
    <row r="411" spans="1:28" ht="12" x14ac:dyDescent="0.2">
      <c r="A411" s="7"/>
      <c r="B411" s="8"/>
      <c r="C411" s="4"/>
      <c r="D411" s="4" t="s">
        <v>202</v>
      </c>
      <c r="E411" s="4" t="s">
        <v>203</v>
      </c>
      <c r="F411" s="4"/>
      <c r="G411" s="4"/>
      <c r="H411" s="4" t="s">
        <v>215</v>
      </c>
      <c r="I411" s="4"/>
      <c r="J411" s="6"/>
      <c r="K411" s="4"/>
      <c r="L411" s="6"/>
      <c r="M411" s="4"/>
      <c r="N411" s="6"/>
      <c r="O411" s="4"/>
      <c r="P411" s="6"/>
      <c r="Q411" s="4"/>
      <c r="R411" s="4"/>
      <c r="S411" s="4"/>
      <c r="T411" s="4"/>
      <c r="U411" s="4"/>
      <c r="V411" s="4"/>
      <c r="W411" s="4"/>
      <c r="X411" s="4"/>
      <c r="AA411" t="s">
        <v>215</v>
      </c>
      <c r="AB411">
        <v>1</v>
      </c>
    </row>
    <row r="412" spans="1:28" ht="12" x14ac:dyDescent="0.2">
      <c r="A412" s="7" t="s">
        <v>610</v>
      </c>
      <c r="B412" s="8" t="s">
        <v>830</v>
      </c>
      <c r="C412" s="4"/>
      <c r="D412" s="4"/>
      <c r="E412" s="4" t="s">
        <v>831</v>
      </c>
      <c r="F412" s="4" t="s">
        <v>832</v>
      </c>
      <c r="G412" s="4" t="s">
        <v>502</v>
      </c>
      <c r="H412" s="5">
        <v>1</v>
      </c>
      <c r="I412" s="5"/>
      <c r="J412" s="6"/>
      <c r="K412" s="5"/>
      <c r="L412" s="6"/>
      <c r="M412" s="5"/>
      <c r="N412" s="6"/>
      <c r="O412" s="5"/>
      <c r="P412" s="6"/>
      <c r="Q412" s="4"/>
      <c r="R412" s="4"/>
      <c r="S412" s="4"/>
      <c r="T412" s="4"/>
      <c r="U412" s="4"/>
      <c r="V412" s="4"/>
      <c r="W412" s="4"/>
      <c r="X412" s="4"/>
      <c r="Y412" t="s">
        <v>221</v>
      </c>
      <c r="Z412" t="s">
        <v>221</v>
      </c>
      <c r="AA412" t="s">
        <v>215</v>
      </c>
      <c r="AB412">
        <v>1</v>
      </c>
    </row>
    <row r="413" spans="1:28" ht="12" x14ac:dyDescent="0.2">
      <c r="A413" s="7" t="s">
        <v>610</v>
      </c>
      <c r="B413" s="8" t="s">
        <v>833</v>
      </c>
      <c r="C413" s="4"/>
      <c r="D413" s="4"/>
      <c r="E413" s="4" t="s">
        <v>834</v>
      </c>
      <c r="F413" s="4" t="s">
        <v>835</v>
      </c>
      <c r="G413" s="4" t="s">
        <v>502</v>
      </c>
      <c r="H413" s="5">
        <v>5</v>
      </c>
      <c r="I413" s="5"/>
      <c r="J413" s="6"/>
      <c r="K413" s="5"/>
      <c r="L413" s="6"/>
      <c r="M413" s="5"/>
      <c r="N413" s="6"/>
      <c r="O413" s="5"/>
      <c r="P413" s="6"/>
      <c r="Q413" s="4"/>
      <c r="R413" s="4"/>
      <c r="S413" s="4"/>
      <c r="T413" s="4"/>
      <c r="U413" s="4"/>
      <c r="V413" s="4"/>
      <c r="W413" s="4"/>
      <c r="X413" s="4"/>
      <c r="Y413" t="s">
        <v>221</v>
      </c>
      <c r="Z413" t="s">
        <v>221</v>
      </c>
      <c r="AA413" t="s">
        <v>215</v>
      </c>
      <c r="AB413">
        <v>1</v>
      </c>
    </row>
    <row r="414" spans="1:28" ht="12" x14ac:dyDescent="0.2">
      <c r="A414" s="7" t="s">
        <v>610</v>
      </c>
      <c r="B414" s="8" t="s">
        <v>836</v>
      </c>
      <c r="C414" s="4"/>
      <c r="D414" s="4"/>
      <c r="E414" s="4" t="s">
        <v>837</v>
      </c>
      <c r="F414" s="4" t="s">
        <v>838</v>
      </c>
      <c r="G414" s="4" t="s">
        <v>502</v>
      </c>
      <c r="H414" s="5">
        <v>1</v>
      </c>
      <c r="I414" s="5"/>
      <c r="J414" s="6"/>
      <c r="K414" s="5"/>
      <c r="L414" s="6"/>
      <c r="M414" s="5"/>
      <c r="N414" s="6"/>
      <c r="O414" s="5"/>
      <c r="P414" s="6"/>
      <c r="Q414" s="4"/>
      <c r="R414" s="4"/>
      <c r="S414" s="4"/>
      <c r="T414" s="4"/>
      <c r="U414" s="4"/>
      <c r="V414" s="4"/>
      <c r="W414" s="4"/>
      <c r="X414" s="4"/>
      <c r="Y414" t="s">
        <v>221</v>
      </c>
      <c r="Z414" t="s">
        <v>221</v>
      </c>
      <c r="AA414" t="s">
        <v>215</v>
      </c>
      <c r="AB414">
        <v>1</v>
      </c>
    </row>
    <row r="415" spans="1:28" ht="12" x14ac:dyDescent="0.2">
      <c r="A415" s="7" t="s">
        <v>610</v>
      </c>
      <c r="B415" s="8" t="s">
        <v>839</v>
      </c>
      <c r="C415" s="4"/>
      <c r="D415" s="4"/>
      <c r="E415" s="4" t="s">
        <v>840</v>
      </c>
      <c r="F415" s="4" t="s">
        <v>841</v>
      </c>
      <c r="G415" s="4" t="s">
        <v>502</v>
      </c>
      <c r="H415" s="5">
        <v>5</v>
      </c>
      <c r="I415" s="5"/>
      <c r="J415" s="6"/>
      <c r="K415" s="5"/>
      <c r="L415" s="6"/>
      <c r="M415" s="5"/>
      <c r="N415" s="6"/>
      <c r="O415" s="5"/>
      <c r="P415" s="6"/>
      <c r="Q415" s="4"/>
      <c r="R415" s="4"/>
      <c r="S415" s="4"/>
      <c r="T415" s="4"/>
      <c r="U415" s="4"/>
      <c r="V415" s="4"/>
      <c r="W415" s="4"/>
      <c r="X415" s="4"/>
      <c r="Y415" t="s">
        <v>221</v>
      </c>
      <c r="Z415" t="s">
        <v>221</v>
      </c>
      <c r="AA415" t="s">
        <v>215</v>
      </c>
      <c r="AB415">
        <v>1</v>
      </c>
    </row>
    <row r="416" spans="1:28" ht="12" x14ac:dyDescent="0.2">
      <c r="A416" s="7"/>
      <c r="B416" s="8"/>
      <c r="C416" s="4"/>
      <c r="D416" s="4"/>
      <c r="E416" s="4"/>
      <c r="F416" s="4"/>
      <c r="G416" s="4"/>
      <c r="H416" s="4" t="s">
        <v>215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AA416" t="s">
        <v>215</v>
      </c>
      <c r="AB416">
        <v>1</v>
      </c>
    </row>
    <row r="417" spans="1:28" ht="12" x14ac:dyDescent="0.2">
      <c r="A417" s="7"/>
      <c r="B417" s="8"/>
      <c r="C417" s="4"/>
      <c r="D417" s="4" t="s">
        <v>181</v>
      </c>
      <c r="E417" s="4" t="s">
        <v>205</v>
      </c>
      <c r="F417" s="4"/>
      <c r="G417" s="4"/>
      <c r="H417" s="4" t="s">
        <v>215</v>
      </c>
      <c r="I417" s="4"/>
      <c r="J417" s="6"/>
      <c r="K417" s="4"/>
      <c r="L417" s="6"/>
      <c r="M417" s="4"/>
      <c r="N417" s="6"/>
      <c r="O417" s="4"/>
      <c r="P417" s="6"/>
      <c r="Q417" s="4"/>
      <c r="R417" s="4"/>
      <c r="S417" s="4"/>
      <c r="T417" s="4"/>
      <c r="U417" s="4"/>
      <c r="V417" s="4"/>
      <c r="W417" s="4"/>
      <c r="X417" s="4"/>
      <c r="AA417" t="s">
        <v>215</v>
      </c>
      <c r="AB417">
        <v>1</v>
      </c>
    </row>
    <row r="418" spans="1:28" ht="12" x14ac:dyDescent="0.2">
      <c r="A418" s="7" t="s">
        <v>610</v>
      </c>
      <c r="B418" s="8" t="s">
        <v>842</v>
      </c>
      <c r="C418" s="4"/>
      <c r="D418" s="4"/>
      <c r="E418" s="4" t="s">
        <v>843</v>
      </c>
      <c r="F418" s="4" t="s">
        <v>844</v>
      </c>
      <c r="G418" s="4" t="s">
        <v>502</v>
      </c>
      <c r="H418" s="5">
        <v>3</v>
      </c>
      <c r="I418" s="5"/>
      <c r="J418" s="6"/>
      <c r="K418" s="5"/>
      <c r="L418" s="6"/>
      <c r="M418" s="5"/>
      <c r="N418" s="6"/>
      <c r="O418" s="5"/>
      <c r="P418" s="6"/>
      <c r="Q418" s="4"/>
      <c r="R418" s="4"/>
      <c r="S418" s="4"/>
      <c r="T418" s="4"/>
      <c r="U418" s="4"/>
      <c r="V418" s="4"/>
      <c r="W418" s="4"/>
      <c r="X418" s="4"/>
      <c r="Y418" t="s">
        <v>221</v>
      </c>
      <c r="Z418" t="s">
        <v>221</v>
      </c>
      <c r="AA418" t="s">
        <v>215</v>
      </c>
      <c r="AB418">
        <v>1</v>
      </c>
    </row>
    <row r="419" spans="1:28" ht="12" x14ac:dyDescent="0.2">
      <c r="A419" s="7"/>
      <c r="B419" s="8"/>
      <c r="C419" s="4"/>
      <c r="D419" s="4"/>
      <c r="E419" s="4"/>
      <c r="F419" s="4"/>
      <c r="G419" s="4"/>
      <c r="H419" s="4" t="s">
        <v>215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AA419" t="s">
        <v>215</v>
      </c>
      <c r="AB419">
        <v>1</v>
      </c>
    </row>
    <row r="420" spans="1:28" ht="12" x14ac:dyDescent="0.2">
      <c r="A420" s="7"/>
      <c r="B420" s="8"/>
      <c r="C420" s="4"/>
      <c r="D420" s="4" t="s">
        <v>184</v>
      </c>
      <c r="E420" s="4" t="s">
        <v>207</v>
      </c>
      <c r="F420" s="4"/>
      <c r="G420" s="4"/>
      <c r="H420" s="4" t="s">
        <v>215</v>
      </c>
      <c r="I420" s="4"/>
      <c r="J420" s="6"/>
      <c r="K420" s="4"/>
      <c r="L420" s="6"/>
      <c r="M420" s="4"/>
      <c r="N420" s="6"/>
      <c r="O420" s="4"/>
      <c r="P420" s="6"/>
      <c r="Q420" s="4"/>
      <c r="R420" s="4"/>
      <c r="S420" s="4"/>
      <c r="T420" s="4"/>
      <c r="U420" s="4"/>
      <c r="V420" s="4"/>
      <c r="W420" s="4"/>
      <c r="X420" s="4"/>
      <c r="AA420" t="s">
        <v>215</v>
      </c>
      <c r="AB420">
        <v>1</v>
      </c>
    </row>
    <row r="421" spans="1:28" ht="12" x14ac:dyDescent="0.2">
      <c r="A421" s="7" t="s">
        <v>610</v>
      </c>
      <c r="B421" s="8" t="s">
        <v>845</v>
      </c>
      <c r="C421" s="4"/>
      <c r="D421" s="4"/>
      <c r="E421" s="4" t="s">
        <v>846</v>
      </c>
      <c r="F421" s="4" t="s">
        <v>847</v>
      </c>
      <c r="G421" s="4" t="s">
        <v>487</v>
      </c>
      <c r="H421" s="5">
        <v>5</v>
      </c>
      <c r="I421" s="5"/>
      <c r="J421" s="6"/>
      <c r="K421" s="5"/>
      <c r="L421" s="6"/>
      <c r="M421" s="5"/>
      <c r="N421" s="6"/>
      <c r="O421" s="5"/>
      <c r="P421" s="6"/>
      <c r="Q421" s="4"/>
      <c r="R421" s="4"/>
      <c r="S421" s="4"/>
      <c r="T421" s="4"/>
      <c r="U421" s="4"/>
      <c r="V421" s="4"/>
      <c r="W421" s="4"/>
      <c r="X421" s="4"/>
      <c r="Y421" t="s">
        <v>221</v>
      </c>
      <c r="Z421" t="s">
        <v>221</v>
      </c>
      <c r="AA421" t="s">
        <v>215</v>
      </c>
      <c r="AB421">
        <v>1</v>
      </c>
    </row>
    <row r="422" spans="1:28" ht="12" x14ac:dyDescent="0.2">
      <c r="A422" s="7" t="s">
        <v>610</v>
      </c>
      <c r="B422" s="8" t="s">
        <v>848</v>
      </c>
      <c r="C422" s="4"/>
      <c r="D422" s="4"/>
      <c r="E422" s="4" t="s">
        <v>849</v>
      </c>
      <c r="F422" s="4" t="s">
        <v>847</v>
      </c>
      <c r="G422" s="4" t="s">
        <v>487</v>
      </c>
      <c r="H422" s="5">
        <v>5</v>
      </c>
      <c r="I422" s="5"/>
      <c r="J422" s="6"/>
      <c r="K422" s="5"/>
      <c r="L422" s="6"/>
      <c r="M422" s="5"/>
      <c r="N422" s="6"/>
      <c r="O422" s="5"/>
      <c r="P422" s="6"/>
      <c r="Q422" s="4"/>
      <c r="R422" s="4"/>
      <c r="S422" s="4"/>
      <c r="T422" s="4"/>
      <c r="U422" s="4"/>
      <c r="V422" s="4"/>
      <c r="W422" s="4"/>
      <c r="X422" s="4"/>
      <c r="Y422" t="s">
        <v>221</v>
      </c>
      <c r="Z422" t="s">
        <v>221</v>
      </c>
      <c r="AA422" t="s">
        <v>215</v>
      </c>
      <c r="AB422">
        <v>1</v>
      </c>
    </row>
    <row r="423" spans="1:28" ht="12" x14ac:dyDescent="0.2">
      <c r="A423" s="7"/>
      <c r="B423" s="8"/>
      <c r="C423" s="4"/>
      <c r="D423" s="4"/>
      <c r="E423" s="4"/>
      <c r="F423" s="4"/>
      <c r="G423" s="4"/>
      <c r="H423" s="4" t="s">
        <v>215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AA423" t="s">
        <v>215</v>
      </c>
      <c r="AB423">
        <v>1</v>
      </c>
    </row>
    <row r="424" spans="1:28" ht="12" x14ac:dyDescent="0.2">
      <c r="A424" s="7"/>
      <c r="B424" s="8"/>
      <c r="C424" s="4"/>
      <c r="D424" s="4" t="s">
        <v>209</v>
      </c>
      <c r="E424" s="4" t="s">
        <v>210</v>
      </c>
      <c r="F424" s="4"/>
      <c r="G424" s="4"/>
      <c r="H424" s="4" t="s">
        <v>215</v>
      </c>
      <c r="I424" s="4"/>
      <c r="J424" s="6"/>
      <c r="K424" s="4"/>
      <c r="L424" s="6"/>
      <c r="M424" s="4"/>
      <c r="N424" s="6"/>
      <c r="O424" s="4"/>
      <c r="P424" s="6"/>
      <c r="Q424" s="4"/>
      <c r="R424" s="4"/>
      <c r="S424" s="4"/>
      <c r="T424" s="4"/>
      <c r="U424" s="4"/>
      <c r="V424" s="4"/>
      <c r="W424" s="4"/>
      <c r="X424" s="4"/>
      <c r="AA424" t="s">
        <v>215</v>
      </c>
      <c r="AB424">
        <v>1</v>
      </c>
    </row>
    <row r="425" spans="1:28" ht="12" x14ac:dyDescent="0.2">
      <c r="A425" s="7" t="s">
        <v>610</v>
      </c>
      <c r="B425" s="8" t="s">
        <v>850</v>
      </c>
      <c r="C425" s="4"/>
      <c r="D425" s="4"/>
      <c r="E425" s="4" t="s">
        <v>851</v>
      </c>
      <c r="F425" s="4" t="s">
        <v>852</v>
      </c>
      <c r="G425" s="4" t="s">
        <v>777</v>
      </c>
      <c r="H425" s="5">
        <v>1</v>
      </c>
      <c r="I425" s="5"/>
      <c r="J425" s="6"/>
      <c r="K425" s="5"/>
      <c r="L425" s="6"/>
      <c r="M425" s="5"/>
      <c r="N425" s="6"/>
      <c r="O425" s="5"/>
      <c r="P425" s="6"/>
      <c r="Q425" s="4"/>
      <c r="R425" s="4"/>
      <c r="S425" s="4"/>
      <c r="T425" s="4"/>
      <c r="U425" s="4"/>
      <c r="V425" s="4"/>
      <c r="W425" s="4"/>
      <c r="X425" s="4"/>
      <c r="Y425" t="s">
        <v>221</v>
      </c>
      <c r="Z425" t="s">
        <v>221</v>
      </c>
      <c r="AA425" t="s">
        <v>215</v>
      </c>
      <c r="AB425">
        <v>1</v>
      </c>
    </row>
    <row r="426" spans="1:28" ht="12" x14ac:dyDescent="0.2">
      <c r="A426" s="7" t="s">
        <v>610</v>
      </c>
      <c r="B426" s="8" t="s">
        <v>853</v>
      </c>
      <c r="C426" s="4"/>
      <c r="D426" s="4"/>
      <c r="E426" s="4" t="s">
        <v>854</v>
      </c>
      <c r="F426" s="4" t="s">
        <v>852</v>
      </c>
      <c r="G426" s="4" t="s">
        <v>777</v>
      </c>
      <c r="H426" s="5">
        <v>1</v>
      </c>
      <c r="I426" s="5"/>
      <c r="J426" s="6"/>
      <c r="K426" s="5"/>
      <c r="L426" s="6"/>
      <c r="M426" s="5"/>
      <c r="N426" s="6"/>
      <c r="O426" s="5"/>
      <c r="P426" s="6"/>
      <c r="Q426" s="4"/>
      <c r="R426" s="4"/>
      <c r="S426" s="4"/>
      <c r="T426" s="4"/>
      <c r="U426" s="4"/>
      <c r="V426" s="4"/>
      <c r="W426" s="4"/>
      <c r="X426" s="4"/>
      <c r="Y426" t="s">
        <v>221</v>
      </c>
      <c r="Z426" t="s">
        <v>221</v>
      </c>
      <c r="AA426" t="s">
        <v>215</v>
      </c>
      <c r="AB426">
        <v>1</v>
      </c>
    </row>
    <row r="427" spans="1:28" ht="12" x14ac:dyDescent="0.2">
      <c r="A427" s="7"/>
      <c r="B427" s="8"/>
      <c r="C427" s="4"/>
      <c r="D427" s="4"/>
      <c r="E427" s="4"/>
      <c r="F427" s="4"/>
      <c r="G427" s="4"/>
      <c r="H427" s="4" t="s">
        <v>215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AA427" t="s">
        <v>215</v>
      </c>
      <c r="AB427">
        <v>1</v>
      </c>
    </row>
    <row r="428" spans="1:28" ht="12" x14ac:dyDescent="0.2">
      <c r="A428" s="7"/>
      <c r="B428" s="8"/>
      <c r="C428" s="4"/>
      <c r="D428" s="4"/>
      <c r="E428" s="4" t="s">
        <v>212</v>
      </c>
      <c r="F428" s="4"/>
      <c r="G428" s="4"/>
      <c r="H428" s="4" t="s">
        <v>215</v>
      </c>
      <c r="I428" s="4"/>
      <c r="J428" s="6"/>
      <c r="K428" s="4"/>
      <c r="L428" s="6"/>
      <c r="M428" s="4"/>
      <c r="N428" s="6"/>
      <c r="O428" s="4"/>
      <c r="P428" s="6"/>
      <c r="Q428" s="4"/>
      <c r="R428" s="4"/>
      <c r="S428" s="4"/>
      <c r="T428" s="4"/>
      <c r="U428" s="4"/>
      <c r="V428" s="4"/>
      <c r="W428" s="4"/>
      <c r="X428" s="4"/>
      <c r="AA428" t="s">
        <v>215</v>
      </c>
      <c r="AB428">
        <v>1</v>
      </c>
    </row>
    <row r="429" spans="1:28" ht="12" x14ac:dyDescent="0.2">
      <c r="A429" s="7" t="s">
        <v>610</v>
      </c>
      <c r="B429" s="8" t="s">
        <v>855</v>
      </c>
      <c r="C429" s="4"/>
      <c r="D429" s="4"/>
      <c r="E429" s="4" t="s">
        <v>212</v>
      </c>
      <c r="F429" s="4"/>
      <c r="G429" s="4" t="s">
        <v>777</v>
      </c>
      <c r="H429" s="5">
        <v>1</v>
      </c>
      <c r="I429" s="5"/>
      <c r="J429" s="6"/>
      <c r="K429" s="5"/>
      <c r="L429" s="6"/>
      <c r="M429" s="5"/>
      <c r="N429" s="6"/>
      <c r="O429" s="5"/>
      <c r="P429" s="6"/>
      <c r="Q429" s="4"/>
      <c r="R429" s="4"/>
      <c r="S429" s="4"/>
      <c r="T429" s="4"/>
      <c r="U429" s="4"/>
      <c r="V429" s="4"/>
      <c r="W429" s="4"/>
      <c r="X429" s="4"/>
      <c r="Y429" t="s">
        <v>221</v>
      </c>
      <c r="Z429" t="s">
        <v>221</v>
      </c>
      <c r="AA429" t="s">
        <v>215</v>
      </c>
      <c r="AB429">
        <v>1</v>
      </c>
    </row>
    <row r="430" spans="1:28" ht="12" x14ac:dyDescent="0.2">
      <c r="A430" s="7"/>
      <c r="B430" s="8"/>
      <c r="C430" s="4"/>
      <c r="D430" s="4"/>
      <c r="E430" s="4"/>
      <c r="F430" s="4"/>
      <c r="G430" s="4"/>
      <c r="H430" s="4" t="s">
        <v>215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AA430" t="s">
        <v>215</v>
      </c>
      <c r="AB430">
        <v>1</v>
      </c>
    </row>
    <row r="431" spans="1:28" ht="12" x14ac:dyDescent="0.2">
      <c r="A431" s="7"/>
      <c r="B431" s="8"/>
      <c r="C431" s="4"/>
      <c r="D431" s="4" t="s">
        <v>176</v>
      </c>
      <c r="E431" s="4" t="s">
        <v>214</v>
      </c>
      <c r="F431" s="4"/>
      <c r="G431" s="4"/>
      <c r="H431" s="4" t="s">
        <v>215</v>
      </c>
      <c r="I431" s="4"/>
      <c r="J431" s="6"/>
      <c r="K431" s="4"/>
      <c r="L431" s="6"/>
      <c r="M431" s="4"/>
      <c r="N431" s="6"/>
      <c r="O431" s="4"/>
      <c r="P431" s="6"/>
      <c r="Q431" s="4"/>
      <c r="R431" s="4"/>
      <c r="S431" s="4"/>
      <c r="T431" s="4"/>
      <c r="U431" s="4"/>
      <c r="V431" s="4"/>
      <c r="W431" s="4"/>
      <c r="X431" s="4"/>
      <c r="AA431" t="s">
        <v>215</v>
      </c>
      <c r="AB431">
        <v>1</v>
      </c>
    </row>
    <row r="432" spans="1:28" ht="12" x14ac:dyDescent="0.2">
      <c r="A432" s="7" t="s">
        <v>216</v>
      </c>
      <c r="B432" s="8" t="s">
        <v>856</v>
      </c>
      <c r="C432" s="4"/>
      <c r="D432" s="4"/>
      <c r="E432" s="4" t="s">
        <v>857</v>
      </c>
      <c r="F432" s="4" t="s">
        <v>858</v>
      </c>
      <c r="G432" s="4" t="s">
        <v>777</v>
      </c>
      <c r="H432" s="5">
        <v>1</v>
      </c>
      <c r="I432" s="5"/>
      <c r="J432" s="6"/>
      <c r="K432" s="5"/>
      <c r="L432" s="6"/>
      <c r="M432" s="5"/>
      <c r="N432" s="6"/>
      <c r="O432" s="5"/>
      <c r="P432" s="6"/>
      <c r="Q432" s="4"/>
      <c r="R432" s="4"/>
      <c r="S432" s="4"/>
      <c r="T432" s="4"/>
      <c r="U432" s="4"/>
      <c r="V432" s="4"/>
      <c r="W432" s="4"/>
      <c r="X432" s="4"/>
      <c r="Y432" t="s">
        <v>221</v>
      </c>
      <c r="Z432" t="s">
        <v>221</v>
      </c>
      <c r="AA432" t="s">
        <v>215</v>
      </c>
      <c r="AB432">
        <v>1</v>
      </c>
    </row>
    <row r="433" spans="1:28" ht="12" x14ac:dyDescent="0.2">
      <c r="A433" s="7" t="s">
        <v>216</v>
      </c>
      <c r="B433" s="8" t="s">
        <v>859</v>
      </c>
      <c r="C433" s="4"/>
      <c r="D433" s="4"/>
      <c r="E433" s="4" t="s">
        <v>860</v>
      </c>
      <c r="F433" s="4" t="s">
        <v>861</v>
      </c>
      <c r="G433" s="4" t="s">
        <v>777</v>
      </c>
      <c r="H433" s="5">
        <v>1</v>
      </c>
      <c r="I433" s="5"/>
      <c r="J433" s="6"/>
      <c r="K433" s="5"/>
      <c r="L433" s="6"/>
      <c r="M433" s="5"/>
      <c r="N433" s="6"/>
      <c r="O433" s="5"/>
      <c r="P433" s="6"/>
      <c r="Q433" s="4"/>
      <c r="R433" s="4"/>
      <c r="S433" s="4"/>
      <c r="T433" s="4"/>
      <c r="U433" s="4"/>
      <c r="V433" s="4"/>
      <c r="W433" s="4"/>
      <c r="X433" s="4"/>
      <c r="Y433" t="s">
        <v>221</v>
      </c>
      <c r="Z433" t="s">
        <v>221</v>
      </c>
      <c r="AA433" t="s">
        <v>215</v>
      </c>
      <c r="AB433">
        <v>1</v>
      </c>
    </row>
    <row r="434" spans="1:28" ht="12" x14ac:dyDescent="0.2">
      <c r="A434" s="7" t="s">
        <v>216</v>
      </c>
      <c r="B434" s="8" t="s">
        <v>862</v>
      </c>
      <c r="C434" s="4"/>
      <c r="D434" s="4"/>
      <c r="E434" s="4" t="s">
        <v>863</v>
      </c>
      <c r="F434" s="4" t="s">
        <v>864</v>
      </c>
      <c r="G434" s="4" t="s">
        <v>777</v>
      </c>
      <c r="H434" s="5">
        <v>1</v>
      </c>
      <c r="I434" s="5"/>
      <c r="J434" s="6"/>
      <c r="K434" s="5"/>
      <c r="L434" s="6"/>
      <c r="M434" s="5"/>
      <c r="N434" s="6"/>
      <c r="O434" s="5"/>
      <c r="P434" s="6"/>
      <c r="Q434" s="4"/>
      <c r="R434" s="4"/>
      <c r="S434" s="4"/>
      <c r="T434" s="4"/>
      <c r="U434" s="4"/>
      <c r="V434" s="4"/>
      <c r="W434" s="4"/>
      <c r="X434" s="4"/>
      <c r="Y434" t="s">
        <v>221</v>
      </c>
      <c r="Z434" t="s">
        <v>221</v>
      </c>
      <c r="AA434" t="s">
        <v>215</v>
      </c>
      <c r="AB434">
        <v>1</v>
      </c>
    </row>
    <row r="435" spans="1:28" ht="12" x14ac:dyDescent="0.2">
      <c r="A435" s="7" t="s">
        <v>610</v>
      </c>
      <c r="B435" s="8" t="s">
        <v>865</v>
      </c>
      <c r="C435" s="4"/>
      <c r="D435" s="4"/>
      <c r="E435" s="4" t="s">
        <v>866</v>
      </c>
      <c r="F435" s="4"/>
      <c r="G435" s="4" t="s">
        <v>777</v>
      </c>
      <c r="H435" s="5">
        <v>0</v>
      </c>
      <c r="I435" s="5"/>
      <c r="J435" s="6"/>
      <c r="K435" s="5"/>
      <c r="L435" s="6"/>
      <c r="M435" s="5"/>
      <c r="N435" s="6"/>
      <c r="O435" s="5"/>
      <c r="P435" s="6"/>
      <c r="Q435" s="4"/>
      <c r="R435" s="4"/>
      <c r="S435" s="4"/>
      <c r="T435" s="4"/>
      <c r="U435" s="4"/>
      <c r="V435" s="4"/>
      <c r="W435" s="4"/>
      <c r="X435" s="4"/>
      <c r="Y435" t="s">
        <v>221</v>
      </c>
      <c r="Z435" t="s">
        <v>221</v>
      </c>
      <c r="AA435" t="s">
        <v>215</v>
      </c>
      <c r="AB435">
        <v>1</v>
      </c>
    </row>
    <row r="436" spans="1:28" ht="12" x14ac:dyDescent="0.2">
      <c r="A436" s="7"/>
      <c r="B436" s="8"/>
      <c r="C436" s="4"/>
      <c r="D436" s="4"/>
      <c r="E436" s="4"/>
      <c r="F436" s="4"/>
      <c r="G436" s="4"/>
      <c r="H436" s="4" t="s">
        <v>215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AA436" t="s">
        <v>215</v>
      </c>
      <c r="AB436">
        <v>1</v>
      </c>
    </row>
  </sheetData>
  <mergeCells count="22">
    <mergeCell ref="X3:X4"/>
    <mergeCell ref="A1:X1"/>
    <mergeCell ref="A2:X2"/>
    <mergeCell ref="C3:C4"/>
    <mergeCell ref="E3:E4"/>
    <mergeCell ref="F3:F4"/>
    <mergeCell ref="A3:A4"/>
    <mergeCell ref="W3:W4"/>
    <mergeCell ref="O3:P3"/>
    <mergeCell ref="Q3:Q4"/>
    <mergeCell ref="G3:G4"/>
    <mergeCell ref="R3:R4"/>
    <mergeCell ref="I3:J3"/>
    <mergeCell ref="B3:B4"/>
    <mergeCell ref="M3:N3"/>
    <mergeCell ref="H3:H4"/>
    <mergeCell ref="T3:T4"/>
    <mergeCell ref="V3:V4"/>
    <mergeCell ref="S3:S4"/>
    <mergeCell ref="D3:D4"/>
    <mergeCell ref="K3:L3"/>
    <mergeCell ref="U3:U4"/>
  </mergeCells>
  <phoneticPr fontId="2" type="noConversion"/>
  <pageMargins left="0.39370078740157483" right="0.35433070866141736" top="0.55118110236220474" bottom="0.51181102362204722" header="0.31496062992125984" footer="0.31496062992125984"/>
  <pageSetup paperSize="9" scale="57" fitToHeight="0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6</vt:i4>
      </vt:variant>
    </vt:vector>
  </HeadingPairs>
  <TitlesOfParts>
    <vt:vector size="11" baseType="lpstr">
      <vt:lpstr>갑지</vt:lpstr>
      <vt:lpstr>공사원가계산서</vt:lpstr>
      <vt:lpstr>총괄설계내역서</vt:lpstr>
      <vt:lpstr>공종별집계표</vt:lpstr>
      <vt:lpstr>내역서</vt:lpstr>
      <vt:lpstr>공사원가계산서!Print_Area</vt:lpstr>
      <vt:lpstr>총괄설계내역서!Print_Area</vt:lpstr>
      <vt:lpstr>공사원가계산서!Print_Titles</vt:lpstr>
      <vt:lpstr>공종별집계표!Print_Titles</vt:lpstr>
      <vt:lpstr>내역서!Print_Titles</vt:lpstr>
      <vt:lpstr>총괄설계내역서!Print_Titles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hyunsikyoon</dc:creator>
  <cp:lastModifiedBy>821038991637</cp:lastModifiedBy>
  <cp:lastPrinted>2010-02-19T05:15:36Z</cp:lastPrinted>
  <dcterms:created xsi:type="dcterms:W3CDTF">2010-02-18T06:50:21Z</dcterms:created>
  <dcterms:modified xsi:type="dcterms:W3CDTF">2026-09-14T00:29:56Z</dcterms:modified>
</cp:coreProperties>
</file>