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2025.7.1. 호룡봉추\2025 입찰\2026. 9. 16. 농암초등학교 본관동 방수공사\"/>
    </mc:Choice>
  </mc:AlternateContent>
  <xr:revisionPtr revIDLastSave="0" documentId="13_ncr:1_{7EEBBC07-F733-4272-AA45-632171BBE38E}" xr6:coauthVersionLast="36" xr6:coauthVersionMax="47" xr10:uidLastSave="{00000000-0000-0000-0000-000000000000}"/>
  <bookViews>
    <workbookView xWindow="-120" yWindow="-120" windowWidth="29040" windowHeight="15720" firstSheet="1" activeTab="1" xr2:uid="{B47AA89F-090D-4B2A-8D7E-4E15672A3662}"/>
  </bookViews>
  <sheets>
    <sheet name="갑지" sheetId="9" state="hidden" r:id="rId1"/>
    <sheet name="원가계산" sheetId="8" r:id="rId2"/>
    <sheet name="Sheet2" sheetId="10" state="hidden" r:id="rId3"/>
    <sheet name="공종별집계표" sheetId="7" r:id="rId4"/>
    <sheet name="공종별내역서" sheetId="6" r:id="rId5"/>
    <sheet name="일위대가목록" sheetId="5" state="hidden" r:id="rId6"/>
    <sheet name="일위대가" sheetId="4" state="hidden" r:id="rId7"/>
    <sheet name="단가대비표" sheetId="3" state="hidden" r:id="rId8"/>
    <sheet name=" 공사설정 " sheetId="2" state="hidden" r:id="rId9"/>
    <sheet name="Sheet1" sheetId="1" state="hidden" r:id="rId10"/>
  </sheets>
  <externalReferences>
    <externalReference r:id="rId11"/>
    <externalReference r:id="rId12"/>
    <externalReference r:id="rId13"/>
    <externalReference r:id="rId14"/>
  </externalReferences>
  <definedNames>
    <definedName name="__IntlFixup" hidden="1">TRUE</definedName>
    <definedName name="_Fill" localSheetId="0" hidden="1">[1]날개벽수량표!#REF!</definedName>
    <definedName name="_Fill" localSheetId="1" hidden="1">[1]날개벽수량표!#REF!</definedName>
    <definedName name="_Fill" hidden="1">[1]날개벽수량표!#REF!</definedName>
    <definedName name="_Order1" hidden="1">255</definedName>
    <definedName name="_Order2" hidden="1">255</definedName>
    <definedName name="_Regression_Int" hidden="1">1</definedName>
    <definedName name="\a">#N/A</definedName>
    <definedName name="\z">#N/A</definedName>
    <definedName name="D" localSheetId="0">BlankMacro1</definedName>
    <definedName name="D" localSheetId="1">BlankMacro1</definedName>
    <definedName name="D">BlankMacro1</definedName>
    <definedName name="_xlnm.Database" localSheetId="0">#REF!</definedName>
    <definedName name="_xlnm.Database" localSheetId="1">#REF!</definedName>
    <definedName name="_xlnm.Database">#REF!</definedName>
    <definedName name="DDD" localSheetId="0">BlankMacro1</definedName>
    <definedName name="DDD" localSheetId="1">BlankMacro1</definedName>
    <definedName name="DDD">BlankMacro1</definedName>
    <definedName name="DDS" localSheetId="0">BlankMacro1</definedName>
    <definedName name="DDS" localSheetId="1">BlankMacro1</definedName>
    <definedName name="DDS">BlankMacro1</definedName>
    <definedName name="DDW" localSheetId="0">BlankMacro1</definedName>
    <definedName name="DDW" localSheetId="1">BlankMacro1</definedName>
    <definedName name="DDW">BlankMacro1</definedName>
    <definedName name="DKD" localSheetId="0">BlankMacro1</definedName>
    <definedName name="DKD" localSheetId="1">BlankMacro1</definedName>
    <definedName name="DKD">BlankMacro1</definedName>
    <definedName name="DKE" localSheetId="0">BlankMacro1</definedName>
    <definedName name="DKE" localSheetId="1">BlankMacro1</definedName>
    <definedName name="DKE">BlankMacro1</definedName>
    <definedName name="DS" localSheetId="0">BlankMacro1</definedName>
    <definedName name="DS" localSheetId="1">BlankMacro1</definedName>
    <definedName name="DS">BlankMacro1</definedName>
    <definedName name="DWS" localSheetId="0">BlankMacro1</definedName>
    <definedName name="DWS" localSheetId="1">BlankMacro1</definedName>
    <definedName name="DWS">BlankMacro1</definedName>
    <definedName name="HTML_CodePage" hidden="1">949</definedName>
    <definedName name="HTML_Control" localSheetId="0" hidden="1">{"'단계별시설공사비'!$A$3:$K$51"}</definedName>
    <definedName name="HTML_Control" hidden="1">{"'단계별시설공사비'!$A$3:$K$51"}</definedName>
    <definedName name="HTML_Description" hidden="1">""</definedName>
    <definedName name="HTML_Email" hidden="1">""</definedName>
    <definedName name="HTML_Header" hidden="1">"사업비총괄"</definedName>
    <definedName name="HTML_LastUpdate" hidden="1">"01-06-17"</definedName>
    <definedName name="HTML_LineAfter" hidden="1">FALSE</definedName>
    <definedName name="HTML_LineBefore" hidden="1">FALSE</definedName>
    <definedName name="HTML_Name" hidden="1">"김정호"</definedName>
    <definedName name="HTML_OBDlg2" hidden="1">TRUE</definedName>
    <definedName name="HTML_OBDlg4" hidden="1">TRUE</definedName>
    <definedName name="HTML_OS" hidden="1">0</definedName>
    <definedName name="HTML_PathFile" hidden="1">"C:\My Documents\6.htm"</definedName>
    <definedName name="HTML_Title" hidden="1">"비용산출"</definedName>
    <definedName name="MIN.XLS">'[2]조정금액결과표 (차수별)'!복사</definedName>
    <definedName name="_xlnm.Print_Area" localSheetId="4">공종별내역서!$A$1:$M$195</definedName>
    <definedName name="_xlnm.Print_Area" localSheetId="3">공종별집계표!$A$1:$M$27</definedName>
    <definedName name="_xlnm.Print_Area" localSheetId="7">단가대비표!$A$1:$X$40</definedName>
    <definedName name="_xlnm.Print_Area" localSheetId="1">원가계산!$A$1:$G$37</definedName>
    <definedName name="_xlnm.Print_Area" localSheetId="6">일위대가!$A$1:$M$177</definedName>
    <definedName name="_xlnm.Print_Area" localSheetId="5">일위대가목록!$A$1:$M$31</definedName>
    <definedName name="_xlnm.Print_Area">#REF!</definedName>
    <definedName name="Print_Area_MI" localSheetId="0">[3]물가시세!#REF!</definedName>
    <definedName name="Print_Area_MI" localSheetId="1">[3]물가시세!#REF!</definedName>
    <definedName name="Print_Area_MI">[3]물가시세!#REF!</definedName>
    <definedName name="_xlnm.Print_Titles" localSheetId="4">공종별내역서!$1:$3</definedName>
    <definedName name="_xlnm.Print_Titles" localSheetId="3">공종별집계표!$1:$4</definedName>
    <definedName name="_xlnm.Print_Titles" localSheetId="7">단가대비표!$1:$4</definedName>
    <definedName name="_xlnm.Print_Titles" localSheetId="6">일위대가!$1:$3</definedName>
    <definedName name="_xlnm.Print_Titles" localSheetId="5">일위대가목록!$1:$3</definedName>
    <definedName name="_xlnm.Print_Titles">#REF!</definedName>
    <definedName name="Q" localSheetId="0">BlankMacro1</definedName>
    <definedName name="Q" localSheetId="1">BlankMacro1</definedName>
    <definedName name="Q">BlankMacro1</definedName>
    <definedName name="S" localSheetId="0">BlankMacro1</definedName>
    <definedName name="S" localSheetId="1">BlankMacro1</definedName>
    <definedName name="S">BlankMacro1</definedName>
    <definedName name="SAPBEXdnldView" hidden="1">"41JLQUL0YNPVK3OX98UIGJGNP"</definedName>
    <definedName name="SAPBEXsysID" hidden="1">"BWP"</definedName>
    <definedName name="X" localSheetId="0">BlankMacro1</definedName>
    <definedName name="X" localSheetId="1">BlankMacro1</definedName>
    <definedName name="X">BlankMacro1</definedName>
    <definedName name="Z" localSheetId="0">BlankMacro1</definedName>
    <definedName name="Z" localSheetId="1">BlankMacro1</definedName>
    <definedName name="Z">BlankMacro1</definedName>
    <definedName name="가" localSheetId="0">BlankMacro1</definedName>
    <definedName name="가" localSheetId="1">BlankMacro1</definedName>
    <definedName name="가">BlankMacro1</definedName>
    <definedName name="강병창" localSheetId="0">BlankMacro1</definedName>
    <definedName name="강병창" localSheetId="1">BlankMacro1</definedName>
    <definedName name="강병창">BlankMacro1</definedName>
    <definedName name="나" localSheetId="0">BlankMacro1</definedName>
    <definedName name="나" localSheetId="1">BlankMacro1</definedName>
    <definedName name="나">BlankMacro1</definedName>
    <definedName name="남덕" localSheetId="0">BlankMacro1</definedName>
    <definedName name="남덕" localSheetId="1">BlankMacro1</definedName>
    <definedName name="남덕">BlankMacro1</definedName>
    <definedName name="다" localSheetId="0">BlankMacro1</definedName>
    <definedName name="다" localSheetId="1">BlankMacro1</definedName>
    <definedName name="다">BlankMacro1</definedName>
    <definedName name="ㄸㄱ구믇705547510" hidden="1">[4]CTEMCOST!#REF!</definedName>
    <definedName name="라" localSheetId="0">BlankMacro1</definedName>
    <definedName name="라" localSheetId="1">BlankMacro1</definedName>
    <definedName name="라">BlankMacro1</definedName>
    <definedName name="ㅁ" localSheetId="0">BlankMacro1</definedName>
    <definedName name="ㅁ" localSheetId="1">BlankMacro1</definedName>
    <definedName name="ㅁ">BlankMacro1</definedName>
    <definedName name="마" localSheetId="0">BlankMacro1</definedName>
    <definedName name="마" localSheetId="1">BlankMacro1</definedName>
    <definedName name="마">BlankMacro1</definedName>
    <definedName name="말" localSheetId="0">BlankMacro1</definedName>
    <definedName name="말" localSheetId="1">BlankMacro1</definedName>
    <definedName name="말">BlankMacro1</definedName>
    <definedName name="바" localSheetId="0">BlankMacro1</definedName>
    <definedName name="바" localSheetId="1">BlankMacro1</definedName>
    <definedName name="바">BlankMacro1</definedName>
    <definedName name="방송" localSheetId="0">BlankMacro1</definedName>
    <definedName name="방송" localSheetId="1">BlankMacro1</definedName>
    <definedName name="방송">BlankMacro1</definedName>
    <definedName name="분전반" localSheetId="0">BlankMacro1</definedName>
    <definedName name="분전반" localSheetId="1">BlankMacro1</definedName>
    <definedName name="분전반">BlankMacro1</definedName>
    <definedName name="사" localSheetId="0">BlankMacro1</definedName>
    <definedName name="사" localSheetId="1">BlankMacro1</definedName>
    <definedName name="사">BlankMacro1</definedName>
    <definedName name="소방내역" localSheetId="0">BlankMacro1</definedName>
    <definedName name="소방내역" localSheetId="1">BlankMacro1</definedName>
    <definedName name="소방내역">BlankMacro1</definedName>
    <definedName name="소방내역서" localSheetId="0">BlankMacro1</definedName>
    <definedName name="소방내역서" localSheetId="1">BlankMacro1</definedName>
    <definedName name="소방내역서">BlankMacro1</definedName>
    <definedName name="시리" localSheetId="0">BlankMacro1</definedName>
    <definedName name="시리" localSheetId="1">BlankMacro1</definedName>
    <definedName name="시리">BlankMacro1</definedName>
    <definedName name="ㅇㅇ" localSheetId="0">BlankMacro1</definedName>
    <definedName name="ㅇㅇ" localSheetId="1">BlankMacro1</definedName>
    <definedName name="ㅇㅇ">BlankMacro1</definedName>
    <definedName name="아" localSheetId="0">BlankMacro1</definedName>
    <definedName name="아" localSheetId="1">BlankMacro1</definedName>
    <definedName name="아">BlankMacro1</definedName>
    <definedName name="아늘믿" localSheetId="0">BlankMacro1</definedName>
    <definedName name="아늘믿" localSheetId="1">BlankMacro1</definedName>
    <definedName name="아늘믿">BlankMacro1</definedName>
    <definedName name="아니" localSheetId="0">BlankMacro1</definedName>
    <definedName name="아니" localSheetId="1">BlankMacro1</definedName>
    <definedName name="아니">BlankMacro1</definedName>
    <definedName name="아다" localSheetId="0">BlankMacro1</definedName>
    <definedName name="아다" localSheetId="1">BlankMacro1</definedName>
    <definedName name="아다">BlankMacro1</definedName>
    <definedName name="아디" localSheetId="0">BlankMacro1</definedName>
    <definedName name="아디" localSheetId="1">BlankMacro1</definedName>
    <definedName name="아디">BlankMacro1</definedName>
    <definedName name="아서" localSheetId="0">BlankMacro1</definedName>
    <definedName name="아서" localSheetId="1">BlankMacro1</definedName>
    <definedName name="아서">BlankMacro1</definedName>
    <definedName name="압량" localSheetId="0">BlankMacro1</definedName>
    <definedName name="압량" localSheetId="1">BlankMacro1</definedName>
    <definedName name="압량">BlankMacro1</definedName>
    <definedName name="압량1" localSheetId="0">BlankMacro1</definedName>
    <definedName name="압량1" localSheetId="1">BlankMacro1</definedName>
    <definedName name="압량1">BlankMacro1</definedName>
    <definedName name="압량초등" localSheetId="0">BlankMacro1</definedName>
    <definedName name="압량초등" localSheetId="1">BlankMacro1</definedName>
    <definedName name="압량초등">BlankMacro1</definedName>
    <definedName name="영양고" localSheetId="0">BlankMacro1</definedName>
    <definedName name="영양고" localSheetId="1">BlankMacro1</definedName>
    <definedName name="영양고">BlankMacro1</definedName>
    <definedName name="왜" localSheetId="0">BlankMacro1</definedName>
    <definedName name="왜" localSheetId="1">BlankMacro1</definedName>
    <definedName name="왜">BlankMacro1</definedName>
    <definedName name="왜관" localSheetId="0">BlankMacro1</definedName>
    <definedName name="왜관" localSheetId="1">BlankMacro1</definedName>
    <definedName name="왜관">BlankMacro1</definedName>
    <definedName name="왜관초등" localSheetId="0">BlankMacro1</definedName>
    <definedName name="왜관초등" localSheetId="1">BlankMacro1</definedName>
    <definedName name="왜관초등">BlankMacro1</definedName>
    <definedName name="원가" localSheetId="0">BlankMacro1</definedName>
    <definedName name="원가" localSheetId="1">BlankMacro1</definedName>
    <definedName name="원가">BlankMacro1</definedName>
    <definedName name="원가계산">#N/A</definedName>
    <definedName name="인상익" localSheetId="0">BlankMacro1</definedName>
    <definedName name="인상익" localSheetId="1">BlankMacro1</definedName>
    <definedName name="인상익">BlankMacro1</definedName>
    <definedName name="자" localSheetId="0">BlankMacro1</definedName>
    <definedName name="자" localSheetId="1">BlankMacro1</definedName>
    <definedName name="자">BlankMacro1</definedName>
    <definedName name="자동제어1차공량산출" localSheetId="0">BlankMacro1</definedName>
    <definedName name="자동제어1차공량산출" localSheetId="1">BlankMacro1</definedName>
    <definedName name="자동제어1차공량산출">BlankMacro1</definedName>
    <definedName name="조경공사">#N/A</definedName>
    <definedName name="진성" localSheetId="0">BlankMacro1</definedName>
    <definedName name="진성" localSheetId="1">BlankMacro1</definedName>
    <definedName name="진성">BlankMacro1</definedName>
    <definedName name="진성초등" localSheetId="0">BlankMacro1</definedName>
    <definedName name="진성초등" localSheetId="1">BlankMacro1</definedName>
    <definedName name="진성초등">BlankMacro1</definedName>
    <definedName name="집" localSheetId="0">갑지!집</definedName>
    <definedName name="집" localSheetId="1">원가계산!집</definedName>
    <definedName name="집">집</definedName>
    <definedName name="집계표2" localSheetId="0">갑지!집</definedName>
    <definedName name="집계표2" localSheetId="1">원가계산!집</definedName>
    <definedName name="집계표2">집</definedName>
    <definedName name="차" localSheetId="0">BlankMacro1</definedName>
    <definedName name="차" localSheetId="1">BlankMacro1</definedName>
    <definedName name="차">BlankMacro1</definedName>
    <definedName name="템플리트모듈1" localSheetId="0">BlankMacro1</definedName>
    <definedName name="템플리트모듈1" localSheetId="1">BlankMacro1</definedName>
    <definedName name="템플리트모듈1">BlankMacro1</definedName>
    <definedName name="템플리트모듈2" localSheetId="0">BlankMacro1</definedName>
    <definedName name="템플리트모듈2" localSheetId="1">BlankMacro1</definedName>
    <definedName name="템플리트모듈2">BlankMacro1</definedName>
    <definedName name="템플리트모듈3" localSheetId="0">BlankMacro1</definedName>
    <definedName name="템플리트모듈3" localSheetId="1">BlankMacro1</definedName>
    <definedName name="템플리트모듈3">BlankMacro1</definedName>
    <definedName name="템플리트모듈4" localSheetId="0">BlankMacro1</definedName>
    <definedName name="템플리트모듈4" localSheetId="1">BlankMacro1</definedName>
    <definedName name="템플리트모듈4">BlankMacro1</definedName>
    <definedName name="템플리트모듈5" localSheetId="0">BlankMacro1</definedName>
    <definedName name="템플리트모듈5" localSheetId="1">BlankMacro1</definedName>
    <definedName name="템플리트모듈5">BlankMacro1</definedName>
    <definedName name="템플리트모듈6" localSheetId="0">BlankMacro1</definedName>
    <definedName name="템플리트모듈6" localSheetId="1">BlankMacro1</definedName>
    <definedName name="템플리트모듈6">BlankMacro1</definedName>
    <definedName name="폐기물내역서">#N/A</definedName>
    <definedName name="폐기물집계표" localSheetId="0">갑지!집</definedName>
    <definedName name="폐기물집계표" localSheetId="1">원가계산!집</definedName>
    <definedName name="폐기물집계표">집</definedName>
    <definedName name="현흥" localSheetId="0">BlankMacro1</definedName>
    <definedName name="현흥" localSheetId="1">BlankMacro1</definedName>
    <definedName name="현흥">BlankMacro1</definedName>
    <definedName name="현흥초" localSheetId="0">BlankMacro1</definedName>
    <definedName name="현흥초" localSheetId="1">BlankMacro1</definedName>
    <definedName name="현흥초">BlankMacro1</definedName>
    <definedName name="현흥초등" localSheetId="0">BlankMacro1</definedName>
    <definedName name="현흥초등" localSheetId="1">BlankMacro1</definedName>
    <definedName name="현흥초등">BlankMacro1</definedName>
    <definedName name="화단공사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0" l="1"/>
  <c r="H27" i="7" l="1"/>
  <c r="J27" i="7"/>
  <c r="T12" i="7" l="1"/>
  <c r="T11" i="7"/>
  <c r="D106" i="4"/>
  <c r="O6" i="3"/>
  <c r="F34" i="8" l="1"/>
  <c r="F31" i="8"/>
  <c r="F30" i="8"/>
  <c r="F26" i="8"/>
  <c r="F25" i="8"/>
  <c r="F24" i="8"/>
  <c r="F23" i="8"/>
  <c r="F22" i="8"/>
  <c r="F21" i="8"/>
  <c r="F19" i="8"/>
  <c r="F18" i="8"/>
  <c r="F17" i="8"/>
  <c r="F16" i="8"/>
  <c r="F15" i="8"/>
  <c r="F14" i="8"/>
  <c r="F13" i="8"/>
  <c r="F10" i="8"/>
  <c r="I176" i="4" l="1"/>
  <c r="K176" i="4" s="1"/>
  <c r="G176" i="4"/>
  <c r="E176" i="4"/>
  <c r="I175" i="4"/>
  <c r="G175" i="4"/>
  <c r="E175" i="4"/>
  <c r="I170" i="4"/>
  <c r="G170" i="4"/>
  <c r="E170" i="4"/>
  <c r="I169" i="4"/>
  <c r="G169" i="4"/>
  <c r="E169" i="4"/>
  <c r="I163" i="4"/>
  <c r="G163" i="4"/>
  <c r="E163" i="4"/>
  <c r="I162" i="4"/>
  <c r="G162" i="4"/>
  <c r="E162" i="4"/>
  <c r="I161" i="4"/>
  <c r="G161" i="4"/>
  <c r="E161" i="4"/>
  <c r="I160" i="4"/>
  <c r="G160" i="4"/>
  <c r="E160" i="4"/>
  <c r="I155" i="4"/>
  <c r="G155" i="4"/>
  <c r="E155" i="4"/>
  <c r="I154" i="4"/>
  <c r="G154" i="4"/>
  <c r="E154" i="4"/>
  <c r="I150" i="4"/>
  <c r="G150" i="4"/>
  <c r="E150" i="4"/>
  <c r="I149" i="4"/>
  <c r="G149" i="4"/>
  <c r="E149" i="4"/>
  <c r="I144" i="4"/>
  <c r="G144" i="4"/>
  <c r="E144" i="4"/>
  <c r="I143" i="4"/>
  <c r="G143" i="4"/>
  <c r="E143" i="4"/>
  <c r="I139" i="4"/>
  <c r="G139" i="4"/>
  <c r="E139" i="4"/>
  <c r="I138" i="4"/>
  <c r="G138" i="4"/>
  <c r="E138" i="4"/>
  <c r="I133" i="4"/>
  <c r="G133" i="4"/>
  <c r="E133" i="4"/>
  <c r="I132" i="4"/>
  <c r="G132" i="4"/>
  <c r="E132" i="4"/>
  <c r="I127" i="4"/>
  <c r="G127" i="4"/>
  <c r="E127" i="4"/>
  <c r="I126" i="4"/>
  <c r="G126" i="4"/>
  <c r="E126" i="4"/>
  <c r="I122" i="4"/>
  <c r="G122" i="4"/>
  <c r="E122" i="4"/>
  <c r="I120" i="4"/>
  <c r="G120" i="4"/>
  <c r="G119" i="4"/>
  <c r="E119" i="4"/>
  <c r="I114" i="4"/>
  <c r="J114" i="4" s="1"/>
  <c r="G114" i="4"/>
  <c r="E114" i="4"/>
  <c r="I110" i="4"/>
  <c r="G110" i="4"/>
  <c r="E110" i="4"/>
  <c r="I106" i="4"/>
  <c r="G106" i="4"/>
  <c r="E106" i="4"/>
  <c r="I101" i="4"/>
  <c r="G101" i="4"/>
  <c r="E101" i="4"/>
  <c r="I100" i="4"/>
  <c r="G100" i="4"/>
  <c r="E100" i="4"/>
  <c r="I95" i="4"/>
  <c r="G95" i="4"/>
  <c r="E95" i="4"/>
  <c r="I94" i="4"/>
  <c r="G94" i="4"/>
  <c r="E94" i="4"/>
  <c r="I90" i="4"/>
  <c r="G90" i="4"/>
  <c r="E90" i="4"/>
  <c r="I86" i="4"/>
  <c r="G86" i="4"/>
  <c r="I80" i="4"/>
  <c r="G80" i="4"/>
  <c r="E80" i="4"/>
  <c r="I75" i="4"/>
  <c r="G75" i="4"/>
  <c r="E75" i="4"/>
  <c r="I74" i="4"/>
  <c r="G74" i="4"/>
  <c r="E74" i="4"/>
  <c r="I70" i="4"/>
  <c r="G70" i="4"/>
  <c r="I68" i="4"/>
  <c r="G68" i="4"/>
  <c r="I63" i="4"/>
  <c r="G63" i="4"/>
  <c r="H63" i="4" s="1"/>
  <c r="I62" i="4"/>
  <c r="G62" i="4"/>
  <c r="I57" i="4"/>
  <c r="G57" i="4"/>
  <c r="I56" i="4"/>
  <c r="G56" i="4"/>
  <c r="I50" i="4"/>
  <c r="G50" i="4"/>
  <c r="I42" i="4"/>
  <c r="G42" i="4"/>
  <c r="I41" i="4"/>
  <c r="G41" i="4"/>
  <c r="I40" i="4"/>
  <c r="G40" i="4"/>
  <c r="I39" i="4"/>
  <c r="G39" i="4"/>
  <c r="I38" i="4"/>
  <c r="G38" i="4"/>
  <c r="I33" i="4"/>
  <c r="G33" i="4"/>
  <c r="E33" i="4"/>
  <c r="I29" i="4"/>
  <c r="G29" i="4"/>
  <c r="E29" i="4"/>
  <c r="I28" i="4"/>
  <c r="G28" i="4"/>
  <c r="E28" i="4"/>
  <c r="I26" i="4"/>
  <c r="G26" i="4"/>
  <c r="I25" i="4"/>
  <c r="G25" i="4"/>
  <c r="I24" i="4"/>
  <c r="G24" i="4"/>
  <c r="I23" i="4"/>
  <c r="G23" i="4"/>
  <c r="I22" i="4"/>
  <c r="G22" i="4"/>
  <c r="I18" i="4"/>
  <c r="G18" i="4"/>
  <c r="H18" i="4" s="1"/>
  <c r="E18" i="4"/>
  <c r="I17" i="4"/>
  <c r="G17" i="4"/>
  <c r="E17" i="4"/>
  <c r="I15" i="4"/>
  <c r="G15" i="4"/>
  <c r="I14" i="4"/>
  <c r="G14" i="4"/>
  <c r="I13" i="4"/>
  <c r="G13" i="4"/>
  <c r="I12" i="4"/>
  <c r="G12" i="4"/>
  <c r="I11" i="4"/>
  <c r="G11" i="4"/>
  <c r="I10" i="4"/>
  <c r="G10" i="4"/>
  <c r="H10" i="4" s="1"/>
  <c r="V30" i="3"/>
  <c r="V29" i="3"/>
  <c r="V28" i="3"/>
  <c r="O27" i="3"/>
  <c r="E57" i="4" s="1"/>
  <c r="O26" i="3"/>
  <c r="E62" i="4" s="1"/>
  <c r="O25" i="3"/>
  <c r="O24" i="3"/>
  <c r="E56" i="4" s="1"/>
  <c r="O23" i="3"/>
  <c r="E86" i="4" s="1"/>
  <c r="O22" i="3"/>
  <c r="E70" i="4" s="1"/>
  <c r="F70" i="4" s="1"/>
  <c r="O21" i="3"/>
  <c r="E50" i="4" s="1"/>
  <c r="O20" i="3"/>
  <c r="E68" i="4" s="1"/>
  <c r="O19" i="3"/>
  <c r="E120" i="4" s="1"/>
  <c r="O18" i="3"/>
  <c r="E25" i="4" s="1"/>
  <c r="O17" i="3"/>
  <c r="E26" i="4" s="1"/>
  <c r="O16" i="3"/>
  <c r="E14" i="4" s="1"/>
  <c r="O15" i="3"/>
  <c r="E13" i="4" s="1"/>
  <c r="O14" i="3"/>
  <c r="E12" i="4" s="1"/>
  <c r="O13" i="3"/>
  <c r="E22" i="4" s="1"/>
  <c r="O12" i="3"/>
  <c r="E10" i="4" s="1"/>
  <c r="F10" i="4" s="1"/>
  <c r="O11" i="3"/>
  <c r="E42" i="4" s="1"/>
  <c r="O10" i="3"/>
  <c r="E38" i="4" s="1"/>
  <c r="O9" i="3"/>
  <c r="E41" i="4" s="1"/>
  <c r="O8" i="3"/>
  <c r="E40" i="4" s="1"/>
  <c r="O7" i="3"/>
  <c r="E39" i="4" s="1"/>
  <c r="V5" i="3"/>
  <c r="I119" i="4" s="1"/>
  <c r="F177" i="4"/>
  <c r="E31" i="5" s="1"/>
  <c r="H177" i="4"/>
  <c r="F31" i="5" s="1"/>
  <c r="G85" i="4" s="1"/>
  <c r="H85" i="4" s="1"/>
  <c r="F176" i="4"/>
  <c r="H176" i="4"/>
  <c r="F175" i="4"/>
  <c r="H175" i="4"/>
  <c r="J175" i="4"/>
  <c r="K175" i="4"/>
  <c r="F171" i="4"/>
  <c r="H171" i="4"/>
  <c r="F170" i="4"/>
  <c r="H170" i="4"/>
  <c r="J170" i="4"/>
  <c r="L170" i="4" s="1"/>
  <c r="K170" i="4"/>
  <c r="F169" i="4"/>
  <c r="H169" i="4"/>
  <c r="H172" i="4" s="1"/>
  <c r="F30" i="5" s="1"/>
  <c r="G84" i="4" s="1"/>
  <c r="H84" i="4" s="1"/>
  <c r="J169" i="4"/>
  <c r="K169" i="4"/>
  <c r="H165" i="4"/>
  <c r="J165" i="4"/>
  <c r="F164" i="4"/>
  <c r="H164" i="4"/>
  <c r="H163" i="4"/>
  <c r="J163" i="4"/>
  <c r="F162" i="4"/>
  <c r="L162" i="4" s="1"/>
  <c r="H162" i="4"/>
  <c r="J162" i="4"/>
  <c r="K162" i="4"/>
  <c r="F161" i="4"/>
  <c r="L161" i="4" s="1"/>
  <c r="H161" i="4"/>
  <c r="J161" i="4"/>
  <c r="K161" i="4"/>
  <c r="F160" i="4"/>
  <c r="H160" i="4"/>
  <c r="E165" i="4" s="1"/>
  <c r="J160" i="4"/>
  <c r="K160" i="4"/>
  <c r="F156" i="4"/>
  <c r="H156" i="4"/>
  <c r="F155" i="4"/>
  <c r="H155" i="4"/>
  <c r="L155" i="4" s="1"/>
  <c r="J155" i="4"/>
  <c r="K155" i="4"/>
  <c r="F154" i="4"/>
  <c r="H154" i="4"/>
  <c r="J154" i="4"/>
  <c r="L154" i="4" s="1"/>
  <c r="K154" i="4"/>
  <c r="F151" i="4"/>
  <c r="E27" i="5" s="1"/>
  <c r="F150" i="4"/>
  <c r="H150" i="4"/>
  <c r="J150" i="4"/>
  <c r="K150" i="4"/>
  <c r="L150" i="4"/>
  <c r="F149" i="4"/>
  <c r="H149" i="4"/>
  <c r="J149" i="4"/>
  <c r="J151" i="4" s="1"/>
  <c r="G27" i="5" s="1"/>
  <c r="I52" i="4" s="1"/>
  <c r="J52" i="4" s="1"/>
  <c r="K149" i="4"/>
  <c r="L149" i="4"/>
  <c r="F145" i="4"/>
  <c r="H145" i="4"/>
  <c r="F144" i="4"/>
  <c r="F146" i="4" s="1"/>
  <c r="H144" i="4"/>
  <c r="I145" i="4" s="1"/>
  <c r="J145" i="4" s="1"/>
  <c r="L145" i="4" s="1"/>
  <c r="J144" i="4"/>
  <c r="K144" i="4"/>
  <c r="L144" i="4"/>
  <c r="F143" i="4"/>
  <c r="H143" i="4"/>
  <c r="J143" i="4"/>
  <c r="L143" i="4" s="1"/>
  <c r="K143" i="4"/>
  <c r="F139" i="4"/>
  <c r="L139" i="4" s="1"/>
  <c r="H139" i="4"/>
  <c r="J139" i="4"/>
  <c r="K139" i="4"/>
  <c r="F138" i="4"/>
  <c r="H138" i="4"/>
  <c r="H140" i="4" s="1"/>
  <c r="F25" i="5" s="1"/>
  <c r="G45" i="4" s="1"/>
  <c r="H45" i="4" s="1"/>
  <c r="J138" i="4"/>
  <c r="J140" i="4" s="1"/>
  <c r="G25" i="5" s="1"/>
  <c r="I45" i="4" s="1"/>
  <c r="J45" i="4" s="1"/>
  <c r="K138" i="4"/>
  <c r="L138" i="4"/>
  <c r="F134" i="4"/>
  <c r="H134" i="4"/>
  <c r="H135" i="4" s="1"/>
  <c r="F24" i="5" s="1"/>
  <c r="G44" i="4" s="1"/>
  <c r="H44" i="4" s="1"/>
  <c r="F133" i="4"/>
  <c r="H133" i="4"/>
  <c r="J133" i="4"/>
  <c r="K133" i="4"/>
  <c r="F132" i="4"/>
  <c r="H132" i="4"/>
  <c r="I134" i="4" s="1"/>
  <c r="J134" i="4" s="1"/>
  <c r="J132" i="4"/>
  <c r="L132" i="4" s="1"/>
  <c r="K132" i="4"/>
  <c r="F128" i="4"/>
  <c r="H128" i="4"/>
  <c r="F127" i="4"/>
  <c r="L127" i="4" s="1"/>
  <c r="H127" i="4"/>
  <c r="J127" i="4"/>
  <c r="K127" i="4"/>
  <c r="F126" i="4"/>
  <c r="H126" i="4"/>
  <c r="H129" i="4" s="1"/>
  <c r="F23" i="5" s="1"/>
  <c r="G43" i="4" s="1"/>
  <c r="H43" i="4" s="1"/>
  <c r="J126" i="4"/>
  <c r="K126" i="4"/>
  <c r="F122" i="4"/>
  <c r="L122" i="4" s="1"/>
  <c r="H122" i="4"/>
  <c r="J122" i="4"/>
  <c r="K122" i="4"/>
  <c r="H121" i="4"/>
  <c r="J121" i="4"/>
  <c r="H120" i="4"/>
  <c r="J120" i="4"/>
  <c r="F119" i="4"/>
  <c r="H119" i="4"/>
  <c r="F115" i="4"/>
  <c r="H115" i="4"/>
  <c r="F114" i="4"/>
  <c r="F116" i="4" s="1"/>
  <c r="E21" i="5" s="1"/>
  <c r="H114" i="4"/>
  <c r="I115" i="4" s="1"/>
  <c r="J111" i="4"/>
  <c r="G20" i="5" s="1"/>
  <c r="F110" i="4"/>
  <c r="F111" i="4" s="1"/>
  <c r="H110" i="4"/>
  <c r="H111" i="4" s="1"/>
  <c r="F20" i="5" s="1"/>
  <c r="J110" i="4"/>
  <c r="K110" i="4"/>
  <c r="J107" i="4"/>
  <c r="F106" i="4"/>
  <c r="F107" i="4" s="1"/>
  <c r="E19" i="5" s="1"/>
  <c r="H106" i="4"/>
  <c r="H107" i="4" s="1"/>
  <c r="F19" i="5" s="1"/>
  <c r="J106" i="4"/>
  <c r="K106" i="4"/>
  <c r="F103" i="4"/>
  <c r="E18" i="5" s="1"/>
  <c r="H103" i="4"/>
  <c r="F18" i="5" s="1"/>
  <c r="F102" i="4"/>
  <c r="H102" i="4"/>
  <c r="F101" i="4"/>
  <c r="H101" i="4"/>
  <c r="I102" i="4" s="1"/>
  <c r="K102" i="4" s="1"/>
  <c r="F100" i="4"/>
  <c r="L100" i="4" s="1"/>
  <c r="H100" i="4"/>
  <c r="J100" i="4"/>
  <c r="K100" i="4"/>
  <c r="F96" i="4"/>
  <c r="H96" i="4"/>
  <c r="F95" i="4"/>
  <c r="L95" i="4" s="1"/>
  <c r="H95" i="4"/>
  <c r="J95" i="4"/>
  <c r="K95" i="4"/>
  <c r="F94" i="4"/>
  <c r="H94" i="4"/>
  <c r="J94" i="4"/>
  <c r="K94" i="4"/>
  <c r="F90" i="4"/>
  <c r="F91" i="4" s="1"/>
  <c r="H90" i="4"/>
  <c r="H91" i="4" s="1"/>
  <c r="F16" i="5" s="1"/>
  <c r="J90" i="4"/>
  <c r="J91" i="4" s="1"/>
  <c r="G16" i="5" s="1"/>
  <c r="K90" i="4"/>
  <c r="H86" i="4"/>
  <c r="J86" i="4"/>
  <c r="F81" i="4"/>
  <c r="E14" i="5" s="1"/>
  <c r="J81" i="4"/>
  <c r="G14" i="5" s="1"/>
  <c r="F80" i="4"/>
  <c r="H80" i="4"/>
  <c r="H81" i="4" s="1"/>
  <c r="F14" i="5" s="1"/>
  <c r="J80" i="4"/>
  <c r="L80" i="4" s="1"/>
  <c r="K80" i="4"/>
  <c r="H76" i="4"/>
  <c r="J76" i="4"/>
  <c r="F75" i="4"/>
  <c r="L75" i="4" s="1"/>
  <c r="H75" i="4"/>
  <c r="J75" i="4"/>
  <c r="K75" i="4"/>
  <c r="F74" i="4"/>
  <c r="L74" i="4" s="1"/>
  <c r="H74" i="4"/>
  <c r="H77" i="4" s="1"/>
  <c r="F13" i="5" s="1"/>
  <c r="J74" i="4"/>
  <c r="K74" i="4"/>
  <c r="H70" i="4"/>
  <c r="J70" i="4"/>
  <c r="H68" i="4"/>
  <c r="J68" i="4"/>
  <c r="J63" i="4"/>
  <c r="H62" i="4"/>
  <c r="J62" i="4"/>
  <c r="H57" i="4"/>
  <c r="J57" i="4"/>
  <c r="H56" i="4"/>
  <c r="J56" i="4"/>
  <c r="H51" i="4"/>
  <c r="J51" i="4"/>
  <c r="H50" i="4"/>
  <c r="J50" i="4"/>
  <c r="H42" i="4"/>
  <c r="J42" i="4"/>
  <c r="H41" i="4"/>
  <c r="J41" i="4"/>
  <c r="H40" i="4"/>
  <c r="J40" i="4"/>
  <c r="H39" i="4"/>
  <c r="J39" i="4"/>
  <c r="H38" i="4"/>
  <c r="J38" i="4"/>
  <c r="F35" i="4"/>
  <c r="F34" i="4"/>
  <c r="H34" i="4"/>
  <c r="F33" i="4"/>
  <c r="L33" i="4" s="1"/>
  <c r="H33" i="4"/>
  <c r="H35" i="4" s="1"/>
  <c r="F7" i="5" s="1"/>
  <c r="J33" i="4"/>
  <c r="K33" i="4"/>
  <c r="F29" i="4"/>
  <c r="H29" i="4"/>
  <c r="J29" i="4"/>
  <c r="K29" i="4"/>
  <c r="L29" i="4"/>
  <c r="F28" i="4"/>
  <c r="H28" i="4"/>
  <c r="L28" i="4" s="1"/>
  <c r="J28" i="4"/>
  <c r="K28" i="4"/>
  <c r="H27" i="4"/>
  <c r="J27" i="4"/>
  <c r="H26" i="4"/>
  <c r="J26" i="4"/>
  <c r="H25" i="4"/>
  <c r="J25" i="4"/>
  <c r="H24" i="4"/>
  <c r="J24" i="4"/>
  <c r="H23" i="4"/>
  <c r="J23" i="4"/>
  <c r="H22" i="4"/>
  <c r="J22" i="4"/>
  <c r="F18" i="4"/>
  <c r="J18" i="4"/>
  <c r="F17" i="4"/>
  <c r="H17" i="4"/>
  <c r="J17" i="4"/>
  <c r="K17" i="4"/>
  <c r="H16" i="4"/>
  <c r="J16" i="4"/>
  <c r="H15" i="4"/>
  <c r="J15" i="4"/>
  <c r="H14" i="4"/>
  <c r="J14" i="4"/>
  <c r="H13" i="4"/>
  <c r="J13" i="4"/>
  <c r="H12" i="4"/>
  <c r="J12" i="4"/>
  <c r="H11" i="4"/>
  <c r="J11" i="4"/>
  <c r="J10" i="4"/>
  <c r="F7" i="4"/>
  <c r="E4" i="5" s="1"/>
  <c r="H7" i="4"/>
  <c r="F4" i="5" s="1"/>
  <c r="F6" i="4"/>
  <c r="H6" i="4"/>
  <c r="F27" i="7" l="1"/>
  <c r="L27" i="7"/>
  <c r="F26" i="4"/>
  <c r="L26" i="4" s="1"/>
  <c r="K26" i="4"/>
  <c r="J119" i="4"/>
  <c r="J123" i="4" s="1"/>
  <c r="G22" i="5" s="1"/>
  <c r="I5" i="4" s="1"/>
  <c r="J5" i="4" s="1"/>
  <c r="K119" i="4"/>
  <c r="K25" i="4"/>
  <c r="F25" i="4"/>
  <c r="L25" i="4" s="1"/>
  <c r="F57" i="4"/>
  <c r="L57" i="4" s="1"/>
  <c r="K57" i="4"/>
  <c r="K120" i="4"/>
  <c r="F120" i="4"/>
  <c r="F41" i="4"/>
  <c r="L41" i="4" s="1"/>
  <c r="K41" i="4"/>
  <c r="K50" i="4"/>
  <c r="F50" i="4"/>
  <c r="L50" i="4" s="1"/>
  <c r="F62" i="4"/>
  <c r="L62" i="4" s="1"/>
  <c r="K62" i="4"/>
  <c r="K68" i="4"/>
  <c r="F68" i="4"/>
  <c r="L68" i="4" s="1"/>
  <c r="F22" i="4"/>
  <c r="L22" i="4" s="1"/>
  <c r="K22" i="4"/>
  <c r="F12" i="4"/>
  <c r="L12" i="4" s="1"/>
  <c r="K12" i="4"/>
  <c r="K13" i="4"/>
  <c r="F13" i="4"/>
  <c r="F39" i="4"/>
  <c r="L39" i="4" s="1"/>
  <c r="K39" i="4"/>
  <c r="K40" i="4"/>
  <c r="F40" i="4"/>
  <c r="F42" i="4"/>
  <c r="L42" i="4" s="1"/>
  <c r="K42" i="4"/>
  <c r="F86" i="4"/>
  <c r="L86" i="4" s="1"/>
  <c r="K86" i="4"/>
  <c r="K14" i="4"/>
  <c r="F14" i="4"/>
  <c r="F38" i="4"/>
  <c r="K38" i="4"/>
  <c r="F56" i="4"/>
  <c r="L56" i="4" s="1"/>
  <c r="K56" i="4"/>
  <c r="E11" i="4"/>
  <c r="E15" i="4"/>
  <c r="E23" i="4"/>
  <c r="E63" i="4"/>
  <c r="F63" i="4" s="1"/>
  <c r="L63" i="4" s="1"/>
  <c r="H97" i="4"/>
  <c r="F17" i="5" s="1"/>
  <c r="F129" i="4"/>
  <c r="F140" i="4"/>
  <c r="E25" i="5" s="1"/>
  <c r="E45" i="4" s="1"/>
  <c r="H151" i="4"/>
  <c r="F27" i="5" s="1"/>
  <c r="G52" i="4" s="1"/>
  <c r="H52" i="4" s="1"/>
  <c r="L110" i="4"/>
  <c r="H116" i="4"/>
  <c r="F21" i="5" s="1"/>
  <c r="E24" i="4"/>
  <c r="K163" i="4"/>
  <c r="F135" i="4"/>
  <c r="E24" i="5" s="1"/>
  <c r="E44" i="4" s="1"/>
  <c r="L90" i="4"/>
  <c r="J77" i="4"/>
  <c r="G13" i="5" s="1"/>
  <c r="H123" i="4"/>
  <c r="F22" i="5" s="1"/>
  <c r="G5" i="4" s="1"/>
  <c r="H5" i="4" s="1"/>
  <c r="J53" i="4"/>
  <c r="G9" i="5" s="1"/>
  <c r="H157" i="4"/>
  <c r="F28" i="5" s="1"/>
  <c r="L114" i="4"/>
  <c r="I34" i="4"/>
  <c r="J34" i="4" s="1"/>
  <c r="L34" i="4" s="1"/>
  <c r="F157" i="4"/>
  <c r="E28" i="5" s="1"/>
  <c r="K101" i="4"/>
  <c r="L106" i="4"/>
  <c r="J176" i="4"/>
  <c r="H87" i="4"/>
  <c r="F15" i="5" s="1"/>
  <c r="L175" i="4"/>
  <c r="E85" i="4"/>
  <c r="L169" i="4"/>
  <c r="I171" i="4"/>
  <c r="J171" i="4" s="1"/>
  <c r="F172" i="4"/>
  <c r="E30" i="5" s="1"/>
  <c r="F163" i="4"/>
  <c r="L163" i="4" s="1"/>
  <c r="F165" i="4"/>
  <c r="K165" i="4"/>
  <c r="H166" i="4"/>
  <c r="F29" i="5" s="1"/>
  <c r="G69" i="4" s="1"/>
  <c r="H69" i="4" s="1"/>
  <c r="H71" i="4" s="1"/>
  <c r="F12" i="5" s="1"/>
  <c r="L160" i="4"/>
  <c r="I164" i="4"/>
  <c r="J164" i="4" s="1"/>
  <c r="G64" i="4"/>
  <c r="H64" i="4" s="1"/>
  <c r="G58" i="4"/>
  <c r="H58" i="4" s="1"/>
  <c r="I156" i="4"/>
  <c r="J156" i="4" s="1"/>
  <c r="H59" i="4"/>
  <c r="F10" i="5" s="1"/>
  <c r="E58" i="4"/>
  <c r="E64" i="4"/>
  <c r="E52" i="4"/>
  <c r="L151" i="4"/>
  <c r="H146" i="4"/>
  <c r="F26" i="5" s="1"/>
  <c r="G46" i="4" s="1"/>
  <c r="H46" i="4" s="1"/>
  <c r="J146" i="4"/>
  <c r="G26" i="5" s="1"/>
  <c r="I46" i="4" s="1"/>
  <c r="J46" i="4" s="1"/>
  <c r="E26" i="5"/>
  <c r="K45" i="4"/>
  <c r="F45" i="4"/>
  <c r="L45" i="4" s="1"/>
  <c r="L140" i="4"/>
  <c r="L133" i="4"/>
  <c r="L134" i="4"/>
  <c r="J135" i="4"/>
  <c r="G24" i="5" s="1"/>
  <c r="I44" i="4" s="1"/>
  <c r="J44" i="4" s="1"/>
  <c r="I128" i="4"/>
  <c r="J128" i="4" s="1"/>
  <c r="L126" i="4"/>
  <c r="K114" i="4"/>
  <c r="J115" i="4"/>
  <c r="K115" i="4"/>
  <c r="L111" i="4"/>
  <c r="L107" i="4"/>
  <c r="J101" i="4"/>
  <c r="L101" i="4" s="1"/>
  <c r="I96" i="4"/>
  <c r="J96" i="4" s="1"/>
  <c r="L94" i="4"/>
  <c r="F97" i="4"/>
  <c r="L91" i="4"/>
  <c r="E16" i="5"/>
  <c r="H14" i="5"/>
  <c r="L81" i="4"/>
  <c r="E76" i="4"/>
  <c r="L70" i="4"/>
  <c r="K70" i="4"/>
  <c r="H65" i="4"/>
  <c r="F11" i="5" s="1"/>
  <c r="H53" i="4"/>
  <c r="F9" i="5" s="1"/>
  <c r="H47" i="4"/>
  <c r="F8" i="5" s="1"/>
  <c r="L40" i="4"/>
  <c r="L38" i="4"/>
  <c r="J35" i="4"/>
  <c r="G7" i="5" s="1"/>
  <c r="E7" i="5"/>
  <c r="H30" i="4"/>
  <c r="F6" i="5" s="1"/>
  <c r="J30" i="4"/>
  <c r="G6" i="5" s="1"/>
  <c r="L18" i="4"/>
  <c r="K18" i="4"/>
  <c r="L17" i="4"/>
  <c r="J19" i="4"/>
  <c r="G5" i="5" s="1"/>
  <c r="L14" i="4"/>
  <c r="L13" i="4"/>
  <c r="L10" i="4"/>
  <c r="H19" i="4"/>
  <c r="F5" i="5" s="1"/>
  <c r="K10" i="4"/>
  <c r="K145" i="4"/>
  <c r="H25" i="5"/>
  <c r="K134" i="4"/>
  <c r="E23" i="5"/>
  <c r="E20" i="5"/>
  <c r="G19" i="5"/>
  <c r="J102" i="4"/>
  <c r="H16" i="5"/>
  <c r="K34" i="4"/>
  <c r="K63" i="4" l="1"/>
  <c r="K23" i="4"/>
  <c r="F23" i="4"/>
  <c r="L23" i="4" s="1"/>
  <c r="H20" i="5"/>
  <c r="E121" i="4"/>
  <c r="L120" i="4"/>
  <c r="E51" i="4"/>
  <c r="K51" i="4" s="1"/>
  <c r="L119" i="4"/>
  <c r="F11" i="4"/>
  <c r="K11" i="4"/>
  <c r="H27" i="5"/>
  <c r="F15" i="4"/>
  <c r="L15" i="4" s="1"/>
  <c r="K15" i="4"/>
  <c r="F24" i="4"/>
  <c r="L24" i="4" s="1"/>
  <c r="K24" i="4"/>
  <c r="F30" i="4"/>
  <c r="E6" i="5" s="1"/>
  <c r="E27" i="4"/>
  <c r="F27" i="4" s="1"/>
  <c r="L27" i="4" s="1"/>
  <c r="H19" i="5"/>
  <c r="J177" i="4"/>
  <c r="L176" i="4"/>
  <c r="F85" i="4"/>
  <c r="K171" i="4"/>
  <c r="L171" i="4"/>
  <c r="J172" i="4"/>
  <c r="G30" i="5" s="1"/>
  <c r="I84" i="4" s="1"/>
  <c r="J84" i="4" s="1"/>
  <c r="E84" i="4"/>
  <c r="K164" i="4"/>
  <c r="L164" i="4"/>
  <c r="J166" i="4"/>
  <c r="G29" i="5" s="1"/>
  <c r="L165" i="4"/>
  <c r="F166" i="4"/>
  <c r="L156" i="4"/>
  <c r="J157" i="4"/>
  <c r="K156" i="4"/>
  <c r="F64" i="4"/>
  <c r="F58" i="4"/>
  <c r="F52" i="4"/>
  <c r="L52" i="4" s="1"/>
  <c r="K52" i="4"/>
  <c r="L146" i="4"/>
  <c r="H26" i="5"/>
  <c r="E46" i="4"/>
  <c r="L135" i="4"/>
  <c r="H24" i="5"/>
  <c r="F44" i="4"/>
  <c r="L44" i="4" s="1"/>
  <c r="K44" i="4"/>
  <c r="K128" i="4"/>
  <c r="L128" i="4"/>
  <c r="J129" i="4"/>
  <c r="E43" i="4"/>
  <c r="J116" i="4"/>
  <c r="L115" i="4"/>
  <c r="L102" i="4"/>
  <c r="J103" i="4"/>
  <c r="K96" i="4"/>
  <c r="L96" i="4"/>
  <c r="J97" i="4"/>
  <c r="G17" i="5" s="1"/>
  <c r="E17" i="5"/>
  <c r="F76" i="4"/>
  <c r="K76" i="4"/>
  <c r="H7" i="5"/>
  <c r="L35" i="4"/>
  <c r="H6" i="5" l="1"/>
  <c r="L30" i="4"/>
  <c r="K27" i="4"/>
  <c r="F121" i="4"/>
  <c r="K121" i="4"/>
  <c r="L11" i="4"/>
  <c r="E16" i="4"/>
  <c r="F51" i="4"/>
  <c r="G31" i="5"/>
  <c r="L177" i="4"/>
  <c r="L172" i="4"/>
  <c r="H30" i="5"/>
  <c r="F84" i="4"/>
  <c r="K84" i="4"/>
  <c r="E29" i="5"/>
  <c r="E69" i="4" s="1"/>
  <c r="L166" i="4"/>
  <c r="I69" i="4"/>
  <c r="J69" i="4" s="1"/>
  <c r="J71" i="4" s="1"/>
  <c r="G12" i="5" s="1"/>
  <c r="G28" i="5"/>
  <c r="L157" i="4"/>
  <c r="F59" i="4"/>
  <c r="F65" i="4"/>
  <c r="K46" i="4"/>
  <c r="F46" i="4"/>
  <c r="L46" i="4" s="1"/>
  <c r="G23" i="5"/>
  <c r="L129" i="4"/>
  <c r="F43" i="4"/>
  <c r="G21" i="5"/>
  <c r="L116" i="4"/>
  <c r="G18" i="5"/>
  <c r="L103" i="4"/>
  <c r="H17" i="5"/>
  <c r="L97" i="4"/>
  <c r="L76" i="4"/>
  <c r="F77" i="4"/>
  <c r="L51" i="4"/>
  <c r="F53" i="4"/>
  <c r="L121" i="4" l="1"/>
  <c r="F123" i="4"/>
  <c r="H21" i="5"/>
  <c r="F16" i="4"/>
  <c r="K16" i="4"/>
  <c r="H18" i="5"/>
  <c r="I85" i="4"/>
  <c r="H31" i="5"/>
  <c r="F87" i="4"/>
  <c r="L84" i="4"/>
  <c r="H29" i="5"/>
  <c r="K69" i="4"/>
  <c r="F69" i="4"/>
  <c r="I58" i="4"/>
  <c r="I64" i="4"/>
  <c r="H28" i="5"/>
  <c r="E11" i="5"/>
  <c r="E10" i="5"/>
  <c r="I43" i="4"/>
  <c r="H23" i="5"/>
  <c r="F47" i="4"/>
  <c r="E13" i="5"/>
  <c r="L77" i="4"/>
  <c r="L53" i="4"/>
  <c r="E9" i="5"/>
  <c r="H9" i="5" l="1"/>
  <c r="H13" i="5"/>
  <c r="L16" i="4"/>
  <c r="F19" i="4"/>
  <c r="L123" i="4"/>
  <c r="E22" i="5"/>
  <c r="J85" i="4"/>
  <c r="K85" i="4"/>
  <c r="E15" i="5"/>
  <c r="L69" i="4"/>
  <c r="F71" i="4"/>
  <c r="J64" i="4"/>
  <c r="K64" i="4"/>
  <c r="J58" i="4"/>
  <c r="K58" i="4"/>
  <c r="J43" i="4"/>
  <c r="K43" i="4"/>
  <c r="E8" i="5"/>
  <c r="H22" i="5" l="1"/>
  <c r="E5" i="4"/>
  <c r="L19" i="4"/>
  <c r="E5" i="5"/>
  <c r="J87" i="4"/>
  <c r="L85" i="4"/>
  <c r="L71" i="4"/>
  <c r="E12" i="5"/>
  <c r="J59" i="4"/>
  <c r="L58" i="4"/>
  <c r="J65" i="4"/>
  <c r="L64" i="4"/>
  <c r="J47" i="4"/>
  <c r="L43" i="4"/>
  <c r="F5" i="4" l="1"/>
  <c r="L5" i="4" s="1"/>
  <c r="I6" i="4" s="1"/>
  <c r="K5" i="4"/>
  <c r="H12" i="5"/>
  <c r="H5" i="5"/>
  <c r="G15" i="5"/>
  <c r="L87" i="4"/>
  <c r="G11" i="5"/>
  <c r="L65" i="4"/>
  <c r="G10" i="5"/>
  <c r="L59" i="4"/>
  <c r="G8" i="5"/>
  <c r="L47" i="4"/>
  <c r="H15" i="5" l="1"/>
  <c r="J6" i="4"/>
  <c r="K6" i="4"/>
  <c r="H8" i="5"/>
  <c r="H11" i="5"/>
  <c r="H10" i="5"/>
  <c r="L6" i="4" l="1"/>
  <c r="J7" i="4"/>
  <c r="G4" i="5" l="1"/>
  <c r="L7" i="4"/>
  <c r="H4" i="5" l="1"/>
  <c r="I17" i="9" l="1"/>
  <c r="I24" i="9" s="1"/>
  <c r="H13" i="9" l="1"/>
  <c r="K13" i="9"/>
</calcChain>
</file>

<file path=xl/sharedStrings.xml><?xml version="1.0" encoding="utf-8"?>
<sst xmlns="http://schemas.openxmlformats.org/spreadsheetml/2006/main" count="3405" uniqueCount="641">
  <si>
    <t>공 종 별 집 계 표</t>
  </si>
  <si>
    <t>[ 농암초등학교 본관동 방수공사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</si>
  <si>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</si>
  <si>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</si>
  <si>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</si>
  <si>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</si>
  <si>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</si>
  <si>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</si>
  <si>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</si>
  <si>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</si>
  <si>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</si>
  <si>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</si>
  <si>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</si>
  <si>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</si>
  <si>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</si>
  <si>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</si>
  <si>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</si>
  <si>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</si>
  <si>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</si>
  <si>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</si>
  <si>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</si>
  <si>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</si>
  <si>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</si>
  <si>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</si>
  <si>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</si>
  <si>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</si>
  <si>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</si>
  <si>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</si>
  <si>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</si>
  <si>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</si>
  <si>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</si>
  <si>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</si>
  <si>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</si>
  <si>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</si>
  <si>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</si>
  <si>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</si>
  <si>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</si>
  <si>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</si>
  <si>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</si>
  <si>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</si>
  <si>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</si>
  <si>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</si>
  <si>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</si>
  <si>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</si>
  <si>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</si>
  <si>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</si>
  <si>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</si>
  <si>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</si>
  <si>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</si>
  <si>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</si>
  <si>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</si>
  <si>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농암초등학교 본관동 방수공사</t>
  </si>
  <si>
    <t/>
  </si>
  <si>
    <t>01</t>
  </si>
  <si>
    <t>0101  가  설  공  사</t>
  </si>
  <si>
    <t>0101</t>
  </si>
  <si>
    <t>고소작업차</t>
  </si>
  <si>
    <t>5ton,1일8시간기준</t>
  </si>
  <si>
    <t>일</t>
  </si>
  <si>
    <t>호표 1</t>
  </si>
  <si>
    <t>50A411412D8B976CC19C82E4291141941183641F</t>
  </si>
  <si>
    <t>T</t>
  </si>
  <si>
    <t>F</t>
  </si>
  <si>
    <t>010150A411412D8B976CC19C82E4291141941183641F</t>
  </si>
  <si>
    <t>[ 합           계 ]</t>
  </si>
  <si>
    <t>TOTAL</t>
  </si>
  <si>
    <t>0102  방  수  공  사</t>
  </si>
  <si>
    <t>0102</t>
  </si>
  <si>
    <t>복합방수</t>
  </si>
  <si>
    <t>노출, 바닥</t>
  </si>
  <si>
    <t>M2</t>
  </si>
  <si>
    <t>호표 2</t>
  </si>
  <si>
    <t>57B03144868B957B779315B582E1FB</t>
  </si>
  <si>
    <t>010257B03144868B957B779315B582E1FB</t>
  </si>
  <si>
    <t>노출, 수직부</t>
  </si>
  <si>
    <t>호표 3</t>
  </si>
  <si>
    <t>57B03144868B957B779315B582E1FA</t>
  </si>
  <si>
    <t>010257B03144868B957B779315B582E1FA</t>
  </si>
  <si>
    <t>알루미늄졸대</t>
  </si>
  <si>
    <t>M</t>
  </si>
  <si>
    <t>자재 21</t>
  </si>
  <si>
    <t>50E3C149AF80D40D67996059B72116787EDAE6</t>
  </si>
  <si>
    <t>010250E3C149AF80D40D67996059B72116787EDAE6</t>
  </si>
  <si>
    <t>고압물청소</t>
  </si>
  <si>
    <t>호표 4</t>
  </si>
  <si>
    <t>57B03144868B957B779315B582E199</t>
  </si>
  <si>
    <t>010257B03144868B957B779315B582E199</t>
  </si>
  <si>
    <t>우레탄도막방수(방수프라이머+보강포+중도2회+탑코팅)</t>
  </si>
  <si>
    <t>바닥 2mm, 노출</t>
  </si>
  <si>
    <t>호표 5</t>
  </si>
  <si>
    <t>57B031458F8628DCB393DA7A580141</t>
  </si>
  <si>
    <t>010257B031458F8628DCB393DA7A580141</t>
  </si>
  <si>
    <t>0103  홈  통  공  사</t>
  </si>
  <si>
    <t>0103</t>
  </si>
  <si>
    <t>루프드레인설치</t>
  </si>
  <si>
    <t>L형, D100mm</t>
  </si>
  <si>
    <t>EA</t>
  </si>
  <si>
    <t>호표 6</t>
  </si>
  <si>
    <t>57B0014249837FC3F690192785B15D</t>
  </si>
  <si>
    <t>010357B0014249837FC3F690192785B15D</t>
  </si>
  <si>
    <t>루프드레인연결관</t>
  </si>
  <si>
    <t>SST Ø100mm×1.5t, L=1.0M이하</t>
  </si>
  <si>
    <t>호표 7</t>
  </si>
  <si>
    <t>57B00142498255652F9B0591B5E1CA</t>
  </si>
  <si>
    <t>010357B00142498255652F9B0591B5E1CA</t>
  </si>
  <si>
    <t>선홈통(금속) 설치</t>
  </si>
  <si>
    <t>스테인리스, Ø100×1.5㎜</t>
  </si>
  <si>
    <t>호표 8</t>
  </si>
  <si>
    <t>57B001425B8C3709EE9AAA23DE4151</t>
  </si>
  <si>
    <t>010357B001425B8C3709EE9AAA23DE4151</t>
  </si>
  <si>
    <t>스텐상자홈통설치</t>
  </si>
  <si>
    <t>250*250*250*1.5t</t>
  </si>
  <si>
    <t>호표 9</t>
  </si>
  <si>
    <t>57B001425B8C3709EE9D83B19D3127</t>
  </si>
  <si>
    <t>010357B001425B8C3709EE9D83B19D3127</t>
  </si>
  <si>
    <t>0104  기  타  공  사</t>
  </si>
  <si>
    <t>0104</t>
  </si>
  <si>
    <t>구멍뚫기(코아드릴)</t>
  </si>
  <si>
    <t>D100, 콘크리트 150mm,벽체</t>
  </si>
  <si>
    <t>개소</t>
  </si>
  <si>
    <t>호표 10</t>
  </si>
  <si>
    <t>577FA14F178AA9220F90BEEAAB1184</t>
  </si>
  <si>
    <t>0104577FA14F178AA9220F90BEEAAB1184</t>
  </si>
  <si>
    <t>스텐연도커버 재설치</t>
  </si>
  <si>
    <t>700*700*500,철거포함</t>
  </si>
  <si>
    <t>호표 11</t>
  </si>
  <si>
    <t>57B001425B8C3709EE9D83B19D2101</t>
  </si>
  <si>
    <t>010457B001425B8C3709EE9D83B19D2101</t>
  </si>
  <si>
    <t>AL복합판넬 재설치</t>
  </si>
  <si>
    <t>철거포함,코킹포함</t>
  </si>
  <si>
    <t>호표 12</t>
  </si>
  <si>
    <t>57B0714F9D8EEA7C5997311A6AB1DD</t>
  </si>
  <si>
    <t>010457B0714F9D8EEA7C5997311A6AB1DD</t>
  </si>
  <si>
    <t>옥상내 전선트레이 등 재설치</t>
  </si>
  <si>
    <t>내선전공</t>
  </si>
  <si>
    <t>인</t>
  </si>
  <si>
    <t>호표 13</t>
  </si>
  <si>
    <t>57B001425B8C3709EE9D83B19D314D</t>
  </si>
  <si>
    <t>010457B001425B8C3709EE9D83B19D314D</t>
  </si>
  <si>
    <t>0105  철  거  공  사</t>
  </si>
  <si>
    <t>0105</t>
  </si>
  <si>
    <t>기존방수 제거 및 바탕처리</t>
  </si>
  <si>
    <t>바닥</t>
  </si>
  <si>
    <t>호표 14</t>
  </si>
  <si>
    <t>57B1A1494686713384980EA5A96152</t>
  </si>
  <si>
    <t>010557B1A1494686713384980EA5A96152</t>
  </si>
  <si>
    <t>수직부</t>
  </si>
  <si>
    <t>호표 15</t>
  </si>
  <si>
    <t>57B1A1494686713384980EA5A9514C</t>
  </si>
  <si>
    <t>010557B1A1494686713384980EA5A9514C</t>
  </si>
  <si>
    <t>루프드레인 철거</t>
  </si>
  <si>
    <t>호표 16</t>
  </si>
  <si>
    <t>57B001424980A9B7E2941AADDB5104</t>
  </si>
  <si>
    <t>010557B001424980A9B7E2941AADDB5104</t>
  </si>
  <si>
    <t>장식홈통 철거</t>
  </si>
  <si>
    <t>호표 17</t>
  </si>
  <si>
    <t>57B001425B8A075FD299C583B4613D</t>
  </si>
  <si>
    <t>010557B001425B8A075FD299C583B4613D</t>
  </si>
  <si>
    <t>선홈통 철거</t>
  </si>
  <si>
    <t>호표 18</t>
  </si>
  <si>
    <t>57B001424980A9B7E2941AADDB5107</t>
  </si>
  <si>
    <t>010557B001424980A9B7E2941AADDB5107</t>
  </si>
  <si>
    <t>혼합폐기물상차비</t>
  </si>
  <si>
    <t>TON</t>
  </si>
  <si>
    <t>자재 25</t>
  </si>
  <si>
    <t>57B0A142E08F23A9F29E7BA511D133</t>
  </si>
  <si>
    <t>010557B0A142E08F23A9F29E7BA511D133</t>
  </si>
  <si>
    <t>0106  작업부산물(철거)</t>
  </si>
  <si>
    <t>0106</t>
  </si>
  <si>
    <t>5</t>
  </si>
  <si>
    <t>철강설</t>
  </si>
  <si>
    <t>스텐레스, 작업설부산물</t>
  </si>
  <si>
    <t>kg</t>
  </si>
  <si>
    <t>자재 2</t>
  </si>
  <si>
    <t>50B66140E489550AAE9368E98191688AEA5249</t>
  </si>
  <si>
    <t>010650B66140E489550AAE9368E98191688AEA5249</t>
  </si>
  <si>
    <t>0107  폐기물처리비</t>
  </si>
  <si>
    <t>0107</t>
  </si>
  <si>
    <t>6</t>
  </si>
  <si>
    <t>가연성폐기물처리비</t>
  </si>
  <si>
    <t>폐합성수지</t>
  </si>
  <si>
    <t>자재 24</t>
  </si>
  <si>
    <t>57B0A142E08F23A8EC99D714F1E1DB</t>
  </si>
  <si>
    <t>010757B0A142E08F23A8EC99D714F1E1DB</t>
  </si>
  <si>
    <t>혼합폐기물운반비</t>
  </si>
  <si>
    <t>16톤 암롤트럭, 30km</t>
  </si>
  <si>
    <t>자재 26</t>
  </si>
  <si>
    <t>57B0A142E08F23A9F29E7BC1A2F149</t>
  </si>
  <si>
    <t>010757B0A142E08F23A9F29E7BC1A2F149</t>
  </si>
  <si>
    <t>일 위 대 가 목 록</t>
  </si>
  <si>
    <t>코  드</t>
  </si>
  <si>
    <t>재 료 비</t>
  </si>
  <si>
    <t>노 무 비</t>
  </si>
  <si>
    <t>경    비</t>
  </si>
  <si>
    <t>합    계</t>
  </si>
  <si>
    <t>번  호</t>
  </si>
  <si>
    <t>비      고</t>
  </si>
  <si>
    <t>노임계수</t>
  </si>
  <si>
    <t>할증</t>
  </si>
  <si>
    <t>품셈개요</t>
  </si>
  <si>
    <t>장비일위</t>
  </si>
  <si>
    <t>일위대가</t>
  </si>
  <si>
    <t>할증적용</t>
  </si>
  <si>
    <t>할증저장</t>
  </si>
  <si>
    <t>할증율</t>
  </si>
  <si>
    <t>HAL1</t>
  </si>
  <si>
    <t>HAL2</t>
  </si>
  <si>
    <t>HAL3</t>
  </si>
  <si>
    <t>일위대가+자재</t>
  </si>
  <si>
    <t>할증체크</t>
  </si>
  <si>
    <t>고소작업차  5ton,1일8시간기준  일     ( 호표 1 )</t>
  </si>
  <si>
    <t>5ton</t>
  </si>
  <si>
    <t>HR</t>
  </si>
  <si>
    <t>금액제외</t>
  </si>
  <si>
    <t>50A411412D8B976CC19C82E4291141941183641E</t>
  </si>
  <si>
    <t>50A411412D8B976CC19C82E4291141941183641F50A411412D8B976CC19C82E4291141941183641E</t>
  </si>
  <si>
    <t>-</t>
  </si>
  <si>
    <t>경비로 적용</t>
  </si>
  <si>
    <t>합계의 100%</t>
  </si>
  <si>
    <t>식</t>
  </si>
  <si>
    <t>56AA814B978BA58B2597B9A57E81001</t>
  </si>
  <si>
    <t>50A411412D8B976CC19C82E4291141941183641F56AA814B978BA58B2597B9A57EB1002</t>
  </si>
  <si>
    <t xml:space="preserve"> [ 합          계 ]</t>
  </si>
  <si>
    <t>복합방수  노출, 바닥  M2     ( 호표 2 )</t>
  </si>
  <si>
    <t>복합시트</t>
  </si>
  <si>
    <t>자재 8</t>
  </si>
  <si>
    <t>50B651469882D01F289658B5EDA1E44A16C55A</t>
  </si>
  <si>
    <t>57B03144868B957B779315B582E1FB50B651469882D01F289658B5EDA1E44A16C55A</t>
  </si>
  <si>
    <t>우레탄코트</t>
  </si>
  <si>
    <t>자재 9</t>
  </si>
  <si>
    <t>50B651469882D01F289658B5EDA1E44A16C555</t>
  </si>
  <si>
    <t>57B03144868B957B779315B582E1FB50B651469882D01F289658B5EDA1E44A16C555</t>
  </si>
  <si>
    <t>프라이머</t>
  </si>
  <si>
    <t>자재 10</t>
  </si>
  <si>
    <t>50B651469882D01F289658B5EDA1E44A16C554</t>
  </si>
  <si>
    <t>57B03144868B957B779315B582E1FB50B651469882D01F289658B5EDA1E44A16C554</t>
  </si>
  <si>
    <t>탑코팅재</t>
  </si>
  <si>
    <t>자재 11</t>
  </si>
  <si>
    <t>50B651469882D01F289658B5EDA1E44A16C4B7</t>
  </si>
  <si>
    <t>57B03144868B957B779315B582E1FB50B651469882D01F289658B5EDA1E44A16C4B7</t>
  </si>
  <si>
    <t>규사</t>
  </si>
  <si>
    <t>자재 12</t>
  </si>
  <si>
    <t>50B651469882D01F289658B5EDA1E44A16C4B5</t>
  </si>
  <si>
    <t>57B03144868B957B779315B582E1FB50B651469882D01F289658B5EDA1E44A16C4B5</t>
  </si>
  <si>
    <t>조인트보강재</t>
  </si>
  <si>
    <t>자재 13</t>
  </si>
  <si>
    <t>50B651469882D01F289658B5EDA1E44A16C4B3</t>
  </si>
  <si>
    <t>57B03144868B957B779315B582E1FB50B651469882D01F289658B5EDA1E44A16C4B3</t>
  </si>
  <si>
    <t>잡재료</t>
  </si>
  <si>
    <t>주재료비의 2%</t>
  </si>
  <si>
    <t>57B03144868B957B779315B582E1FB56AA814B978BA58B2597B9A57EA1003</t>
  </si>
  <si>
    <t>방수공</t>
  </si>
  <si>
    <t>일반공사 직종</t>
  </si>
  <si>
    <t>노임 6</t>
  </si>
  <si>
    <t>576F9143AA81DB24C39DE7E6D0F141AC76B9DD</t>
  </si>
  <si>
    <t>57B03144868B957B779315B582E1FB576F9143AA81DB24C39DE7E6D0F141AC76B9DD</t>
  </si>
  <si>
    <t>보통인부</t>
  </si>
  <si>
    <t>노임 1</t>
  </si>
  <si>
    <t>576F9143AA81DB24C39DE7E6D0F141AC76BB8B</t>
  </si>
  <si>
    <t>57B03144868B957B779315B582E1FB576F9143AA81DB24C39DE7E6D0F141AC76BB8B</t>
  </si>
  <si>
    <t>복합방수  노출, 수직부  M2     ( 호표 3 )</t>
  </si>
  <si>
    <t>57B03144868B957B779315B582E1FA50B651469882D01F289658B5EDA1E44A16C555</t>
  </si>
  <si>
    <t>57B03144868B957B779315B582E1FA50B651469882D01F289658B5EDA1E44A16C554</t>
  </si>
  <si>
    <t>57B03144868B957B779315B582E1FA50B651469882D01F289658B5EDA1E44A16C4B7</t>
  </si>
  <si>
    <t>희석재</t>
  </si>
  <si>
    <t>자재 14</t>
  </si>
  <si>
    <t>50B651469882D01F289658B5EDA1E44A16C4B2</t>
  </si>
  <si>
    <t>57B03144868B957B779315B582E1FA50B651469882D01F289658B5EDA1E44A16C4B2</t>
  </si>
  <si>
    <t>57B03144868B957B779315B582E1FA50B651469882D01F289658B5EDA1E44A16C4B3</t>
  </si>
  <si>
    <t>57B03144868B957B779315B582E1FA56AA814B978BA58B2597B9A57EA1003</t>
  </si>
  <si>
    <t>57B03144868B957B779315B582E1FA576F9143AA81DB24C39DE7E6D0F141AC76B9DD</t>
  </si>
  <si>
    <t>57B03144868B957B779315B582E1FA576F9143AA81DB24C39DE7E6D0F141AC76BB8B</t>
  </si>
  <si>
    <t>고압물청소    M2     ( 호표 4 )</t>
  </si>
  <si>
    <t>특별인부</t>
  </si>
  <si>
    <t>노임 2</t>
  </si>
  <si>
    <t>576F9143AA81DB24C39DE7E6D0F141AC76BB8A</t>
  </si>
  <si>
    <t>57B03144868B957B779315B582E199576F9143AA81DB24C39DE7E6D0F141AC76BB8A</t>
  </si>
  <si>
    <t>기구손료</t>
  </si>
  <si>
    <t>인력품의 2%</t>
  </si>
  <si>
    <t>57B03144868B957B779315B582E19956AA814B978BA58B2597B9A57EB1002</t>
  </si>
  <si>
    <t>우레탄도막방수(방수프라이머+보강포+중도2회+탑코팅)  바닥 2mm, 노출  M2     ( 호표 5 )</t>
  </si>
  <si>
    <t>우레탄도막방수재</t>
  </si>
  <si>
    <t>우레탄도막방수제, 우레탄(노출)</t>
  </si>
  <si>
    <t>자재 6</t>
  </si>
  <si>
    <t>50B651469882D01F289658B5EDA1E44A16C55C</t>
  </si>
  <si>
    <t>57B031458F8628DCB393DA7A58014150B651469882D01F289658B5EDA1E44A16C55C</t>
  </si>
  <si>
    <t>우레탄도막방수재, 마감코팅제</t>
  </si>
  <si>
    <t>자재 3</t>
  </si>
  <si>
    <t>50B651469882D01F289658B5EDA1E44A16C93D</t>
  </si>
  <si>
    <t>57B031458F8628DCB393DA7A58014150B651469882D01F289658B5EDA1E44A16C93D</t>
  </si>
  <si>
    <t>자재 4</t>
  </si>
  <si>
    <t>50B651469882D01F289658B5EDA1E44A16C93E</t>
  </si>
  <si>
    <t>57B031458F8628DCB393DA7A58014150B651469882D01F289658B5EDA1E44A16C93E</t>
  </si>
  <si>
    <t>자재 5</t>
  </si>
  <si>
    <t>50B651469882D01F289658B5EDA1E44A16C93F</t>
  </si>
  <si>
    <t>57B031458F8628DCB393DA7A58014150B651469882D01F289658B5EDA1E44A16C93F</t>
  </si>
  <si>
    <t>방수부직포(보강포)</t>
  </si>
  <si>
    <t>CK60타공,길이85m*폭1.2m,현장도착도</t>
  </si>
  <si>
    <t>자재 7</t>
  </si>
  <si>
    <t>50B651469882D01F289658B5EDA1E44A16C55E</t>
  </si>
  <si>
    <t>57B031458F8628DCB393DA7A58014150B651469882D01F289658B5EDA1E44A16C55E</t>
  </si>
  <si>
    <t>방수프라이머 바름</t>
  </si>
  <si>
    <t>롤러 1층(회) 바름 기준</t>
  </si>
  <si>
    <t>호표 20</t>
  </si>
  <si>
    <t>57B03145AA8484A6DB982E3D948120</t>
  </si>
  <si>
    <t>57B031458F8628DCB393DA7A58014157B03145AA8484A6DB982E3D948120</t>
  </si>
  <si>
    <t>도막바름</t>
  </si>
  <si>
    <t>바닥, 도막 1층(회) 형성 기준</t>
  </si>
  <si>
    <t>호표 21</t>
  </si>
  <si>
    <t>57B031458F8628DCB394D331C671F3</t>
  </si>
  <si>
    <t>57B031458F8628DCB393DA7A58014157B031458F8628DCB394D331C671F3</t>
  </si>
  <si>
    <t>보강포 붙임</t>
  </si>
  <si>
    <t>바닥, 1층(회) 붙임 기준</t>
  </si>
  <si>
    <t>호표 22</t>
  </si>
  <si>
    <t>57B031458F8628DCB394ED9A16C1E8</t>
  </si>
  <si>
    <t>57B031458F8628DCB393DA7A58014157B031458F8628DCB394ED9A16C1E8</t>
  </si>
  <si>
    <t>마감도료(Top-coat) 바름</t>
  </si>
  <si>
    <t>바닥, 1층(회) 바름 기준</t>
  </si>
  <si>
    <t>호표 23</t>
  </si>
  <si>
    <t>57B031458F8628DCB394FE0906F1B4</t>
  </si>
  <si>
    <t>57B031458F8628DCB393DA7A58014157B031458F8628DCB394FE0906F1B4</t>
  </si>
  <si>
    <t>루프드레인설치  L형, D100mm  EA     ( 호표 6 )</t>
  </si>
  <si>
    <t>루프드레인</t>
  </si>
  <si>
    <t>L형, ISRD8570, 100mm</t>
  </si>
  <si>
    <t>개</t>
  </si>
  <si>
    <t>자재 17</t>
  </si>
  <si>
    <t>509BA1441087B0E0E1988C34BBB1E302E7A5E7</t>
  </si>
  <si>
    <t>57B0014249837FC3F690192785B15D509BA1441087B0E0E1988C34BBB1E302E7A5E7</t>
  </si>
  <si>
    <t>57B0014249837FC3F690192785B15D56AA814B978BA58B2597B9A57EB1002</t>
  </si>
  <si>
    <t>호표 24</t>
  </si>
  <si>
    <t>57B001424980A9B7E2941AADDB5105</t>
  </si>
  <si>
    <t>57B0014249837FC3F690192785B15D57B001424980A9B7E2941AADDB5105</t>
  </si>
  <si>
    <t>루프드레인연결관  SST Ø100mm×1.5t, L=1.0M이하  EA     ( 호표 7 )</t>
  </si>
  <si>
    <t>배관용스테인리스강관</t>
  </si>
  <si>
    <t>∮100*1.5mm</t>
  </si>
  <si>
    <t>자재 20</t>
  </si>
  <si>
    <t>50E3C149AF80D40D6E9C5D7F6331655DCF8683</t>
  </si>
  <si>
    <t>57B00142498255652F9B0591B5E1CA50E3C149AF80D40D6E9C5D7F6331655DCF8683</t>
  </si>
  <si>
    <t>일반배관용스테인리스강관관이음쇠</t>
  </si>
  <si>
    <t>일반배관용스테인리스강관관이음쇠, ∮100mm, 용접식, 엘보, #10</t>
  </si>
  <si>
    <t>자재 23</t>
  </si>
  <si>
    <t>50E3C149AF80D40F15908C158351E921B2A56E</t>
  </si>
  <si>
    <t>57B00142498255652F9B0591B5E1CA50E3C149AF80D40F15908C158351E921B2A56E</t>
  </si>
  <si>
    <t>금속 선홈통 설치</t>
  </si>
  <si>
    <t>150mm 이하 기준</t>
  </si>
  <si>
    <t>호표 25</t>
  </si>
  <si>
    <t>57B001425B8960D5E89ED83C8991A4</t>
  </si>
  <si>
    <t>57B00142498255652F9B0591B5E1CA57B001425B8960D5E89ED83C8991A4</t>
  </si>
  <si>
    <t>선홈통(금속) 설치  스테인리스, Ø100×1.5㎜  M     ( 호표 8 )</t>
  </si>
  <si>
    <t>기계구조용스테인리스강관</t>
  </si>
  <si>
    <t>∮101.6*1.5mm</t>
  </si>
  <si>
    <t>자재 22</t>
  </si>
  <si>
    <t>50E3C149AF80D40D6799B8A67B61CDF4A7C6DD</t>
  </si>
  <si>
    <t>57B001425B8C3709EE9AAA23DE415150E3C149AF80D40D6799B8A67B61CDF4A7C6DD</t>
  </si>
  <si>
    <t>일반철물</t>
  </si>
  <si>
    <t>선홈통지지철물, STS</t>
  </si>
  <si>
    <t>자재 18</t>
  </si>
  <si>
    <t>509BB14667884E864E9EC87B11B10B7F5C3185</t>
  </si>
  <si>
    <t>57B001425B8C3709EE9AAA23DE4151509BB14667884E864E9EC87B11B10B7F5C3185</t>
  </si>
  <si>
    <t>57B001425B8C3709EE9AAA23DE415157B001425B8960D5E89ED83C8991A4</t>
  </si>
  <si>
    <t>스텐상자홈통설치  250*250*250*1.5t  EA     ( 호표 9 )</t>
  </si>
  <si>
    <t>스테인리스강판</t>
  </si>
  <si>
    <t>STS304, 1.5mm</t>
  </si>
  <si>
    <t>자재 16</t>
  </si>
  <si>
    <t>509BA1441082CD1FFE9EA360BE41D940C1C0E2</t>
  </si>
  <si>
    <t>57B001425B8C3709EE9D83B19D3127509BA1441082CD1FFE9EA360BE41D940C1C0E2</t>
  </si>
  <si>
    <t>잡철물제작및설치</t>
  </si>
  <si>
    <t>현장제작 설치, 경량철재</t>
  </si>
  <si>
    <t>호표 26</t>
  </si>
  <si>
    <t>57B011403987EA98EC978CB5EE917A</t>
  </si>
  <si>
    <t>57B001425B8C3709EE9D83B19D312757B011403987EA98EC978CB5EE917A</t>
  </si>
  <si>
    <t>57B001425B8C3709EE9D83B19D3127509BB14667884E864E9EC87B11B10B7F5C3185</t>
  </si>
  <si>
    <t>구멍뚫기(코아드릴)  D100, 콘크리트 150mm,벽체  개소     ( 호표 10 )</t>
  </si>
  <si>
    <t>착암공</t>
  </si>
  <si>
    <t>노임 5</t>
  </si>
  <si>
    <t>576F9143AA81DB24C39DE7E6D0F141AC76BAE7</t>
  </si>
  <si>
    <t>577FA14F178AA9220F90BEEAAB1184576F9143AA81DB24C39DE7E6D0F141AC76BAE7</t>
  </si>
  <si>
    <t>577FA14F178AA9220F90BEEAAB1184576F9143AA81DB24C39DE7E6D0F141AC76BB8B</t>
  </si>
  <si>
    <t>주연료비의 21%</t>
  </si>
  <si>
    <t>577FA14F178AA9220F90BEEAAB118456AA814B978BA58B2597B9A57E81001</t>
  </si>
  <si>
    <t>스텐연도커버 재설치  700*700*500,철거포함  개소     ( 호표 11 )</t>
  </si>
  <si>
    <t>노임 9</t>
  </si>
  <si>
    <t>576F9143AA81DB24C39DE7E6D0F141AC76BC95</t>
  </si>
  <si>
    <t>57B001425B8C3709EE9D83B19D2101576F9143AA81DB24C39DE7E6D0F141AC76BC95</t>
  </si>
  <si>
    <t>AL복합판넬 재설치  철거포함,코킹포함  M2     ( 호표 12 )</t>
  </si>
  <si>
    <t>금속패널 설치 / 벽</t>
  </si>
  <si>
    <t>10m미만, 시공량 65m2/일당</t>
  </si>
  <si>
    <t>호표 27</t>
  </si>
  <si>
    <t>57B0714F9D8EEA7C5997311A6AB1DC</t>
  </si>
  <si>
    <t>57B0714F9D8EEA7C5997311A6AB1DD57B0714F9D8EEA7C5997311A6AB1DC</t>
  </si>
  <si>
    <t>금속패널 코킹</t>
  </si>
  <si>
    <t>10m미만</t>
  </si>
  <si>
    <t>호표 28</t>
  </si>
  <si>
    <t>57B0714F9D8EEA7F2C9CB7E700B1AC</t>
  </si>
  <si>
    <t>57B0714F9D8EEA7C5997311A6AB1DD57B0714F9D8EEA7F2C9CB7E700B1AC</t>
  </si>
  <si>
    <t>실링재</t>
  </si>
  <si>
    <t>실리콘, 비초산, 건축외장용, 비오염</t>
  </si>
  <si>
    <t>L</t>
  </si>
  <si>
    <t>자재 19</t>
  </si>
  <si>
    <t>509BB1465589F8509B97BDE7A4C166CB461B5B</t>
  </si>
  <si>
    <t>57B0714F9D8EEA7C5997311A6AB1DD509BB1465589F8509B97BDE7A4C166CB461B5B</t>
  </si>
  <si>
    <t>옥상내 전선트레이 등 재설치  내선전공  인     ( 호표 13 )</t>
  </si>
  <si>
    <t>57B001425B8C3709EE9D83B19D314D576F9143AA81DB24C39DE7E6D0F141AC76BC95</t>
  </si>
  <si>
    <t>기존방수 제거 및 바탕처리  바닥  M2     ( 호표 14 )</t>
  </si>
  <si>
    <t>57B1A1494686713384980EA5A96152576F9143AA81DB24C39DE7E6D0F141AC76B9DD</t>
  </si>
  <si>
    <t>57B1A1494686713384980EA5A96152576F9143AA81DB24C39DE7E6D0F141AC76BB8B</t>
  </si>
  <si>
    <t>공구손료</t>
  </si>
  <si>
    <t>인력품의 6%</t>
  </si>
  <si>
    <t>57B1A1494686713384980EA5A9615256AA814B978BA58B2597B9A57EB1002</t>
  </si>
  <si>
    <t>기존방수 제거 및 바탕처리  수직부  M2     ( 호표 15 )</t>
  </si>
  <si>
    <t>57B1A1494686713384980EA5A9514C576F9143AA81DB24C39DE7E6D0F141AC76B9DD</t>
  </si>
  <si>
    <t>57B1A1494686713384980EA5A9514C576F9143AA81DB24C39DE7E6D0F141AC76BB8B</t>
  </si>
  <si>
    <t>57B1A1494686713384980EA5A9514C56AA814B978BA58B2597B9A57EB1002</t>
  </si>
  <si>
    <t>루프드레인 철거    개소     ( 호표 16 )</t>
  </si>
  <si>
    <t>57B001424980A9B7E2941AADDB5104576F9143AA81DB24C39DE7E6D0F141AC76BB8B</t>
  </si>
  <si>
    <t>장식홈통 철거    개소     ( 호표 17 )</t>
  </si>
  <si>
    <t>57B001425B8A075FD299C583B4613D576F9143AA81DB24C39DE7E6D0F141AC76BB8B</t>
  </si>
  <si>
    <t>선홈통 철거    M     ( 호표 18 )</t>
  </si>
  <si>
    <t>57B001424980A9B7E2941AADDB5107576F9143AA81DB24C39DE7E6D0F141AC76BB8B</t>
  </si>
  <si>
    <t>57B001424980A9B7E2941AADDB510756AA814B978BA58B2597B9A57EB1002</t>
  </si>
  <si>
    <t>고소작업차  5ton  HR     ( 호표 19 )</t>
  </si>
  <si>
    <t>호표 19</t>
  </si>
  <si>
    <t>대</t>
  </si>
  <si>
    <t>자재 1</t>
  </si>
  <si>
    <t>50A411412D8B976CC19C82E429114194118364</t>
  </si>
  <si>
    <t>50A411412D8B976CC19C82E4291141941183641E50A411412D8B976CC19C82E429114194118364</t>
  </si>
  <si>
    <t>경유</t>
  </si>
  <si>
    <t>저유황</t>
  </si>
  <si>
    <t>자재 15</t>
  </si>
  <si>
    <t>50B62149528543E7D898324575C10931FBE83D</t>
  </si>
  <si>
    <t>50A411412D8B976CC19C82E4291141941183641E50B62149528543E7D898324575C10931FBE83D</t>
  </si>
  <si>
    <t>50A411412D8B976CC19C82E4291141941183641E56AA814B978BA58B2597B9A57E81001</t>
  </si>
  <si>
    <t>화물차운전사</t>
  </si>
  <si>
    <t>노임 8</t>
  </si>
  <si>
    <t>576F9143AA81DB24C39DE7E6D0F141AC76BF6D</t>
  </si>
  <si>
    <t>50A411412D8B976CC19C82E4291141941183641E576F9143AA81DB24C39DE7E6D0F141AC76BF6D</t>
  </si>
  <si>
    <t>방수프라이머 바름  롤러 1층(회) 바름 기준  M2     ( 호표 20 )</t>
  </si>
  <si>
    <t>57B03145AA8484A6DB982E3D948120576F9143AA81DB24C39DE7E6D0F141AC76B9DD</t>
  </si>
  <si>
    <t>57B03145AA8484A6DB982E3D948120576F9143AA81DB24C39DE7E6D0F141AC76BB8B</t>
  </si>
  <si>
    <t>57B03145AA8484A6DB982E3D94812056AA814B978BA58B2597B9A57EB1002</t>
  </si>
  <si>
    <t>도막바름  바닥, 도막 1층(회) 형성 기준  M2     ( 호표 21 )</t>
  </si>
  <si>
    <t>57B031458F8628DCB394D331C671F3576F9143AA81DB24C39DE7E6D0F141AC76B9DD</t>
  </si>
  <si>
    <t>57B031458F8628DCB394D331C671F3576F9143AA81DB24C39DE7E6D0F141AC76BB8B</t>
  </si>
  <si>
    <t>57B031458F8628DCB394D331C671F356AA814B978BA58B2597B9A57EA1003</t>
  </si>
  <si>
    <t>보강포 붙임  바닥, 1층(회) 붙임 기준  M2     ( 호표 22 )</t>
  </si>
  <si>
    <t>57B031458F8628DCB394ED9A16C1E8576F9143AA81DB24C39DE7E6D0F141AC76B9DD</t>
  </si>
  <si>
    <t>57B031458F8628DCB394ED9A16C1E8576F9143AA81DB24C39DE7E6D0F141AC76BB8B</t>
  </si>
  <si>
    <t>마감도료(Top-coat) 바름  바닥, 1층(회) 바름 기준  M2     ( 호표 23 )</t>
  </si>
  <si>
    <t>57B031458F8628DCB394FE0906F1B4576F9143AA81DB24C39DE7E6D0F141AC76B9DD</t>
  </si>
  <si>
    <t>57B031458F8628DCB394FE0906F1B4576F9143AA81DB24C39DE7E6D0F141AC76BB8B</t>
  </si>
  <si>
    <t>57B031458F8628DCB394FE0906F1B456AA814B978BA58B2597B9A57EA1003</t>
  </si>
  <si>
    <t>루프드레인설치    개소     ( 호표 24 )</t>
  </si>
  <si>
    <t>배관공</t>
  </si>
  <si>
    <t>노임 7</t>
  </si>
  <si>
    <t>576F9143AA81DB24C39DE7E6D0F141AC76B83C</t>
  </si>
  <si>
    <t>57B001424980A9B7E2941AADDB5105576F9143AA81DB24C39DE7E6D0F141AC76B83C</t>
  </si>
  <si>
    <t>57B001424980A9B7E2941AADDB5105576F9143AA81DB24C39DE7E6D0F141AC76BB8B</t>
  </si>
  <si>
    <t>금속 선홈통 설치  150mm 이하 기준  M     ( 호표 25 )</t>
  </si>
  <si>
    <t>57B001425B8960D5E89ED83C8991A4576F9143AA81DB24C39DE7E6D0F141AC76B83C</t>
  </si>
  <si>
    <t>57B001425B8960D5E89ED83C8991A4576F9143AA81DB24C39DE7E6D0F141AC76BB8B</t>
  </si>
  <si>
    <t>57B001425B8960D5E89ED83C8991A456AA814B978BA58B2597B9A57EB1002</t>
  </si>
  <si>
    <t>잡철물제작및설치  현장제작 설치, 경량철재  kg     ( 호표 26 )</t>
  </si>
  <si>
    <t>철공</t>
  </si>
  <si>
    <t>노임 3</t>
  </si>
  <si>
    <t>576F9143AA81DB24C39DE7E6D0F141AC76BB80</t>
  </si>
  <si>
    <t>57B011403987EA98EC978CB5EE917A576F9143AA81DB24C39DE7E6D0F141AC76BB80</t>
  </si>
  <si>
    <t>용접공</t>
  </si>
  <si>
    <t>노임 4</t>
  </si>
  <si>
    <t>576F9143AA81DB24C39DE7E6D0F141AC76BAE0</t>
  </si>
  <si>
    <t>57B011403987EA98EC978CB5EE917A576F9143AA81DB24C39DE7E6D0F141AC76BAE0</t>
  </si>
  <si>
    <t>57B011403987EA98EC978CB5EE917A576F9143AA81DB24C39DE7E6D0F141AC76BB8A</t>
  </si>
  <si>
    <t>57B011403987EA98EC978CB5EE917A576F9143AA81DB24C39DE7E6D0F141AC76BB8B</t>
  </si>
  <si>
    <t>인력품의 4%</t>
  </si>
  <si>
    <t>57B011403987EA98EC978CB5EE917A56AA814B978BA58B2597B9A57EA1003</t>
  </si>
  <si>
    <t>56AA814B978BA58B2597B9A57EB1002</t>
  </si>
  <si>
    <t>57B011403987EA98EC978CB5EE917A56AA814B978BA58B2597B9A57EB1002</t>
  </si>
  <si>
    <t>금속패널 설치 / 벽  10m미만, 시공량 65m2/일당  M2     ( 호표 27 )</t>
  </si>
  <si>
    <t>57B0714F9D8EEA7C5997311A6AB1DC576F9143AA81DB24C39DE7E6D0F141AC76BB80</t>
  </si>
  <si>
    <t>57B0714F9D8EEA7C5997311A6AB1DC576F9143AA81DB24C39DE7E6D0F141AC76BB8B</t>
  </si>
  <si>
    <t>인력품의 3%</t>
  </si>
  <si>
    <t>57B0714F9D8EEA7C5997311A6AB1DC56AA814B978BA58B2597B9A57EB1002</t>
  </si>
  <si>
    <t>금속패널 코킹  10m미만  M     ( 호표 28 )</t>
  </si>
  <si>
    <t>코킹공</t>
  </si>
  <si>
    <t>기타 직종</t>
  </si>
  <si>
    <t>노임 10</t>
  </si>
  <si>
    <t>576F9143AA81DB24C39DA83E514110BECC8E6E</t>
  </si>
  <si>
    <t>57B0714F9D8EEA7F2C9CB7E700B1AC576F9143AA81DB24C39DA83E514110BECC8E6E</t>
  </si>
  <si>
    <t>57B0714F9D8EEA7F2C9CB7E700B1AC576F9143AA81DB24C39DE7E6D0F141AC76BB8B</t>
  </si>
  <si>
    <t>단 가 대 비 표</t>
  </si>
  <si>
    <t>규격</t>
  </si>
  <si>
    <t>조달청가격</t>
  </si>
  <si>
    <t>PAGE</t>
  </si>
  <si>
    <t>거래가격</t>
  </si>
  <si>
    <t>유통물가</t>
  </si>
  <si>
    <t>물가자료</t>
  </si>
  <si>
    <t>물정/조사</t>
  </si>
  <si>
    <t>적용단가</t>
  </si>
  <si>
    <t>품목구분</t>
  </si>
  <si>
    <t>노임구분</t>
  </si>
  <si>
    <t>소수점처리</t>
  </si>
  <si>
    <t>천원</t>
  </si>
  <si>
    <t>1472</t>
  </si>
  <si>
    <t>1198</t>
  </si>
  <si>
    <t>591</t>
  </si>
  <si>
    <t>378</t>
  </si>
  <si>
    <t>594</t>
  </si>
  <si>
    <t>경북교육청</t>
  </si>
  <si>
    <t>1451</t>
  </si>
  <si>
    <t>1189</t>
  </si>
  <si>
    <t>74</t>
  </si>
  <si>
    <t>36</t>
  </si>
  <si>
    <t>606</t>
  </si>
  <si>
    <t>782</t>
  </si>
  <si>
    <t>488</t>
  </si>
  <si>
    <t>79</t>
  </si>
  <si>
    <t>38</t>
  </si>
  <si>
    <t>777</t>
  </si>
  <si>
    <t>552</t>
  </si>
  <si>
    <t>부록526</t>
  </si>
  <si>
    <t>C</t>
  </si>
  <si>
    <t>부록150</t>
  </si>
  <si>
    <t>B</t>
  </si>
  <si>
    <t>이 Sheet는 수정하지 마십시요</t>
  </si>
  <si>
    <t>공사구분</t>
  </si>
  <si>
    <t>A</t>
  </si>
  <si>
    <t>타이틀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</si>
  <si>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</si>
  <si>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</si>
  <si>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</si>
  <si>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</si>
  <si>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</si>
  <si>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</si>
  <si>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</si>
  <si>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</si>
  <si>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</si>
  <si>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</si>
  <si>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</si>
  <si>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</si>
  <si>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</si>
  <si>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</si>
  <si>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</si>
  <si>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</si>
  <si>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</si>
  <si>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</si>
  <si>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</si>
  <si>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</si>
  <si>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</si>
  <si>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</si>
  <si>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</si>
  <si>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단가 순서</t>
  </si>
  <si>
    <t>코드</t>
  </si>
  <si>
    <t>공종구분명</t>
  </si>
  <si>
    <t>원가비목코드</t>
  </si>
  <si>
    <t>작 업 부 산 물</t>
  </si>
  <si>
    <t>A3</t>
  </si>
  <si>
    <t>안 전 관 리 비</t>
  </si>
  <si>
    <t>CD</t>
  </si>
  <si>
    <t>품 질 시 험 비</t>
  </si>
  <si>
    <t>P.S   항    목</t>
  </si>
  <si>
    <t>D3</t>
  </si>
  <si>
    <t>작업부산물(철거)</t>
  </si>
  <si>
    <t>D4</t>
  </si>
  <si>
    <t>폐기물처리비</t>
  </si>
  <si>
    <t>CF</t>
  </si>
  <si>
    <t>도급자관급자재비</t>
  </si>
  <si>
    <t>DK</t>
  </si>
  <si>
    <t>관급자관급자재비</t>
  </si>
  <si>
    <t>DL</t>
  </si>
  <si>
    <t>D5</t>
  </si>
  <si>
    <t xml:space="preserve"> 공  사  원  가  계  산  서</t>
    <phoneticPr fontId="1" type="noConversion"/>
  </si>
  <si>
    <t>비             목</t>
    <phoneticPr fontId="9" type="noConversion"/>
  </si>
  <si>
    <t>금       액</t>
    <phoneticPr fontId="9" type="noConversion"/>
  </si>
  <si>
    <t>구   성   비</t>
    <phoneticPr fontId="9" type="noConversion"/>
  </si>
  <si>
    <t>비      고</t>
    <phoneticPr fontId="9" type="noConversion"/>
  </si>
  <si>
    <t>요율</t>
    <phoneticPr fontId="1" type="noConversion"/>
  </si>
  <si>
    <t>순 공 사 원 가</t>
    <phoneticPr fontId="9" type="noConversion"/>
  </si>
  <si>
    <t>재료비</t>
    <phoneticPr fontId="9" type="noConversion"/>
  </si>
  <si>
    <t>직 접 재 료 비</t>
    <phoneticPr fontId="9" type="noConversion"/>
  </si>
  <si>
    <t>간 접 재 료 비</t>
    <phoneticPr fontId="9" type="noConversion"/>
  </si>
  <si>
    <t>작업실,부산물등(△)</t>
    <phoneticPr fontId="9" type="noConversion"/>
  </si>
  <si>
    <t>소          계</t>
    <phoneticPr fontId="9" type="noConversion"/>
  </si>
  <si>
    <t>노무비</t>
    <phoneticPr fontId="9" type="noConversion"/>
  </si>
  <si>
    <t>직 접 노 무 비</t>
    <phoneticPr fontId="9" type="noConversion"/>
  </si>
  <si>
    <t>간 접 노 무 비</t>
    <phoneticPr fontId="9" type="noConversion"/>
  </si>
  <si>
    <t>경   비</t>
    <phoneticPr fontId="9" type="noConversion"/>
  </si>
  <si>
    <t>산  출  경  비</t>
    <phoneticPr fontId="9" type="noConversion"/>
  </si>
  <si>
    <t>산 재 보 험 료</t>
    <phoneticPr fontId="9" type="noConversion"/>
  </si>
  <si>
    <t>고 용 보 험 료</t>
    <phoneticPr fontId="9" type="noConversion"/>
  </si>
  <si>
    <t>퇴직공제부금비</t>
    <phoneticPr fontId="9" type="noConversion"/>
  </si>
  <si>
    <t>건 강 보 험 료</t>
    <phoneticPr fontId="9" type="noConversion"/>
  </si>
  <si>
    <t>연 금 보 험 료</t>
    <phoneticPr fontId="9" type="noConversion"/>
  </si>
  <si>
    <t>노인장기요양보험료</t>
    <phoneticPr fontId="9" type="noConversion"/>
  </si>
  <si>
    <t>산업안전보건관리비</t>
    <phoneticPr fontId="9" type="noConversion"/>
  </si>
  <si>
    <t>기  타  경  비</t>
    <phoneticPr fontId="9" type="noConversion"/>
  </si>
  <si>
    <t>석면분담금</t>
    <phoneticPr fontId="1" type="noConversion"/>
  </si>
  <si>
    <t>임금채권부담금</t>
    <phoneticPr fontId="1" type="noConversion"/>
  </si>
  <si>
    <t>환 경 보 전 비</t>
    <phoneticPr fontId="9" type="noConversion"/>
  </si>
  <si>
    <t>건설하도급대금지급보증서발급수수료</t>
    <phoneticPr fontId="9" type="noConversion"/>
  </si>
  <si>
    <t>건설기계대여대금지급보증서발급수수료</t>
    <phoneticPr fontId="9" type="noConversion"/>
  </si>
  <si>
    <t>폐기물처리비</t>
    <phoneticPr fontId="9" type="noConversion"/>
  </si>
  <si>
    <t>합   계</t>
    <phoneticPr fontId="9" type="noConversion"/>
  </si>
  <si>
    <t>일반관리비</t>
    <phoneticPr fontId="9" type="noConversion"/>
  </si>
  <si>
    <t>이윤</t>
    <phoneticPr fontId="9" type="noConversion"/>
  </si>
  <si>
    <t>작업부산물(철거)</t>
    <phoneticPr fontId="9" type="noConversion"/>
  </si>
  <si>
    <t>공급가액</t>
    <phoneticPr fontId="9" type="noConversion"/>
  </si>
  <si>
    <t>부가가치세</t>
    <phoneticPr fontId="9" type="noConversion"/>
  </si>
  <si>
    <t>도급액</t>
    <phoneticPr fontId="9" type="noConversion"/>
  </si>
  <si>
    <t>관급자재비</t>
    <phoneticPr fontId="9" type="noConversion"/>
  </si>
  <si>
    <t>총 공 사 비</t>
    <phoneticPr fontId="9" type="noConversion"/>
  </si>
  <si>
    <t>설   계   서     용   지    ( 갑   지 )</t>
    <phoneticPr fontId="9" type="noConversion"/>
  </si>
  <si>
    <t>과 장</t>
    <phoneticPr fontId="9" type="noConversion"/>
  </si>
  <si>
    <t>심 사 자</t>
    <phoneticPr fontId="9" type="noConversion"/>
  </si>
  <si>
    <t>검 산 자</t>
    <phoneticPr fontId="9" type="noConversion"/>
  </si>
  <si>
    <t>설계자</t>
    <phoneticPr fontId="9" type="noConversion"/>
  </si>
  <si>
    <t>2  0  2  6</t>
    <phoneticPr fontId="9" type="noConversion"/>
  </si>
  <si>
    <t xml:space="preserve"> 년 도</t>
    <phoneticPr fontId="9" type="noConversion"/>
  </si>
  <si>
    <t xml:space="preserve">  농암초등학교 본관동 방수 공사</t>
    <phoneticPr fontId="9" type="noConversion"/>
  </si>
  <si>
    <t>공  사  설  계  예  산  서</t>
    <phoneticPr fontId="24" type="noConversion"/>
  </si>
  <si>
    <t xml:space="preserve">  공   사   개   요  :   본관동 방수 공사 1식</t>
    <phoneticPr fontId="9" type="noConversion"/>
  </si>
  <si>
    <t xml:space="preserve">  총   공   사   비</t>
    <phoneticPr fontId="9" type="noConversion"/>
  </si>
  <si>
    <t>도  급  예  산  액</t>
    <phoneticPr fontId="9" type="noConversion"/>
  </si>
  <si>
    <t>원</t>
    <phoneticPr fontId="9" type="noConversion"/>
  </si>
  <si>
    <t>내 역</t>
    <phoneticPr fontId="9" type="noConversion"/>
  </si>
  <si>
    <t>관  급  자  재  대</t>
    <phoneticPr fontId="9" type="noConversion"/>
  </si>
  <si>
    <t>계</t>
    <phoneticPr fontId="9" type="noConversion"/>
  </si>
  <si>
    <t>원</t>
  </si>
  <si>
    <t>2 0 2 6    년    9   월      일       설   계</t>
    <phoneticPr fontId="9" type="noConversion"/>
  </si>
  <si>
    <t>루프드레인 폐공</t>
    <phoneticPr fontId="1" type="noConversion"/>
  </si>
  <si>
    <t>0108  안전관리비</t>
    <phoneticPr fontId="1" type="noConversion"/>
  </si>
  <si>
    <t>공사장 주변의 통행안전관리대책 비용</t>
  </si>
  <si>
    <t>식</t>
    <phoneticPr fontId="1" type="noConversion"/>
  </si>
  <si>
    <t>안전관리비</t>
    <phoneticPr fontId="1" type="noConversion"/>
  </si>
  <si>
    <t>[공사명] 농암초등학교 본관동 방수공사</t>
    <phoneticPr fontId="9" type="noConversion"/>
  </si>
  <si>
    <t>국민연금보험료</t>
  </si>
  <si>
    <t>국민건강보험료</t>
  </si>
  <si>
    <t>퇴직공제부금비</t>
  </si>
  <si>
    <t>노인장기요양</t>
  </si>
  <si>
    <t>보험료</t>
  </si>
  <si>
    <t>산업안전보건</t>
  </si>
  <si>
    <t>관리비</t>
  </si>
  <si>
    <t>안전관리비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</si>
</sst>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176" formatCode="#,###"/>
    <numFmt numFmtId="177" formatCode="#,##0.00#"/>
    <numFmt numFmtId="178" formatCode="#,##0.0"/>
    <numFmt numFmtId="179" formatCode="#,##0.00#;\-#,##0.00#;#"/>
    <numFmt numFmtId="180" formatCode="#,##0_ "/>
    <numFmt numFmtId="181" formatCode="_ * #,##0_ ;_ * \-#,##0_ ;_ * &quot;-&quot;_ ;_ @_ "/>
    <numFmt numFmtId="182" formatCode="0.0%"/>
    <numFmt numFmtId="183" formatCode="0.000%"/>
    <numFmt numFmtId="184" formatCode="&quot;₩&quot;#,##0_);[Red]\(&quot;₩&quot;#,##0\)"/>
  </numFmts>
  <fonts count="3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b/>
      <u/>
      <sz val="20"/>
      <name val="굴림체"/>
      <family val="3"/>
      <charset val="129"/>
    </font>
    <font>
      <sz val="12"/>
      <name val="굴림체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8"/>
      <name val="굴림체"/>
      <family val="3"/>
      <charset val="129"/>
    </font>
    <font>
      <sz val="7"/>
      <name val="굴림체"/>
      <family val="3"/>
      <charset val="129"/>
    </font>
    <font>
      <b/>
      <sz val="12"/>
      <name val="굴림체"/>
      <family val="3"/>
      <charset val="129"/>
    </font>
    <font>
      <sz val="11"/>
      <name val="굴림체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1"/>
      <name val="굴림"/>
      <family val="3"/>
      <charset val="129"/>
    </font>
    <font>
      <sz val="12"/>
      <name val="굴림"/>
      <family val="3"/>
      <charset val="129"/>
    </font>
    <font>
      <b/>
      <sz val="16"/>
      <name val="굴림"/>
      <family val="3"/>
      <charset val="129"/>
    </font>
    <font>
      <b/>
      <sz val="12"/>
      <name val="굴림"/>
      <family val="3"/>
      <charset val="129"/>
    </font>
    <font>
      <b/>
      <sz val="14"/>
      <name val="굴림"/>
      <family val="3"/>
      <charset val="129"/>
    </font>
    <font>
      <sz val="8"/>
      <name val="맑은 고딕"/>
      <family val="3"/>
      <charset val="129"/>
    </font>
    <font>
      <sz val="12.5"/>
      <name val="굴림"/>
      <family val="3"/>
      <charset val="129"/>
    </font>
    <font>
      <b/>
      <sz val="13"/>
      <name val="굴림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체"/>
      <family val="3"/>
      <charset val="129"/>
    </font>
    <font>
      <sz val="12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E9CD"/>
        <bgColor indexed="64"/>
      </patternFill>
    </fill>
  </fills>
  <borders count="7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5D8931"/>
      </left>
      <right style="thin">
        <color rgb="FF538E2F"/>
      </right>
      <top style="thin">
        <color rgb="FF538E2F"/>
      </top>
      <bottom/>
      <diagonal/>
    </border>
    <border>
      <left style="thin">
        <color rgb="FF5D8931"/>
      </left>
      <right style="thin">
        <color rgb="FF538E2F"/>
      </right>
      <top/>
      <bottom style="thin">
        <color rgb="FF5D8931"/>
      </bottom>
      <diagonal/>
    </border>
    <border>
      <left style="thin">
        <color rgb="FF5D8931"/>
      </left>
      <right style="thin">
        <color rgb="FF5D8931"/>
      </right>
      <top style="thin">
        <color rgb="FF5D8931"/>
      </top>
      <bottom style="thin">
        <color rgb="FF5D8931"/>
      </bottom>
      <diagonal/>
    </border>
    <border>
      <left style="thin">
        <color rgb="FF5D8931"/>
      </left>
      <right style="thin">
        <color rgb="FF5D8931"/>
      </right>
      <top style="thin">
        <color rgb="FF5D8931"/>
      </top>
      <bottom/>
      <diagonal/>
    </border>
    <border>
      <left style="thin">
        <color rgb="FF5D8931"/>
      </left>
      <right style="thin">
        <color rgb="FF5D8931"/>
      </right>
      <top/>
      <bottom style="thin">
        <color rgb="FF5D8931"/>
      </bottom>
      <diagonal/>
    </border>
    <border>
      <left style="thin">
        <color rgb="FF5D8931"/>
      </left>
      <right style="thin">
        <color rgb="FF538E2F"/>
      </right>
      <top style="thin">
        <color rgb="FF5D8931"/>
      </top>
      <bottom style="thin">
        <color rgb="FF538E2F"/>
      </bottom>
      <diagonal/>
    </border>
    <border>
      <left style="thin">
        <color rgb="FF538E2F"/>
      </left>
      <right style="thin">
        <color rgb="FF538E2F"/>
      </right>
      <top style="thin">
        <color rgb="FF5D8931"/>
      </top>
      <bottom style="thin">
        <color rgb="FF538E2F"/>
      </bottom>
      <diagonal/>
    </border>
    <border>
      <left style="thin">
        <color rgb="FF538E2F"/>
      </left>
      <right style="thin">
        <color rgb="FF5D8931"/>
      </right>
      <top style="thin">
        <color rgb="FF538E2F"/>
      </top>
      <bottom/>
      <diagonal/>
    </border>
    <border>
      <left style="thin">
        <color rgb="FF538E2F"/>
      </left>
      <right style="thin">
        <color rgb="FF5D8931"/>
      </right>
      <top/>
      <bottom style="thin">
        <color rgb="FF5D8931"/>
      </bottom>
      <diagonal/>
    </border>
  </borders>
  <cellStyleXfs count="5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181" fontId="6" fillId="0" borderId="0" applyFont="0" applyFill="0" applyBorder="0" applyAlignment="0" applyProtection="0"/>
    <xf numFmtId="0" fontId="15" fillId="0" borderId="0"/>
  </cellStyleXfs>
  <cellXfs count="178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1" xfId="0" quotePrefix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0" fillId="0" borderId="4" xfId="0" quotePrefix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quotePrefix="1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quotePrefix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77" fontId="3" fillId="0" borderId="6" xfId="0" applyNumberFormat="1" applyFont="1" applyBorder="1">
      <alignment vertical="center"/>
    </xf>
    <xf numFmtId="177" fontId="3" fillId="0" borderId="8" xfId="0" applyNumberFormat="1" applyFont="1" applyBorder="1" applyAlignment="1">
      <alignment vertical="center" wrapText="1"/>
    </xf>
    <xf numFmtId="178" fontId="3" fillId="0" borderId="4" xfId="0" applyNumberFormat="1" applyFont="1" applyBorder="1" applyAlignment="1">
      <alignment vertical="center" wrapText="1"/>
    </xf>
    <xf numFmtId="178" fontId="3" fillId="0" borderId="6" xfId="0" applyNumberFormat="1" applyFont="1" applyBorder="1">
      <alignment vertical="center"/>
    </xf>
    <xf numFmtId="178" fontId="3" fillId="0" borderId="8" xfId="0" applyNumberFormat="1" applyFont="1" applyBorder="1" applyAlignment="1">
      <alignment vertical="center" wrapText="1"/>
    </xf>
    <xf numFmtId="179" fontId="0" fillId="0" borderId="4" xfId="0" quotePrefix="1" applyNumberFormat="1" applyBorder="1" applyAlignment="1">
      <alignment vertical="center" wrapText="1"/>
    </xf>
    <xf numFmtId="179" fontId="3" fillId="0" borderId="4" xfId="0" applyNumberFormat="1" applyFont="1" applyBorder="1" applyAlignment="1">
      <alignment vertical="center" wrapText="1"/>
    </xf>
    <xf numFmtId="179" fontId="0" fillId="0" borderId="0" xfId="0" applyNumberFormat="1">
      <alignment vertical="center"/>
    </xf>
    <xf numFmtId="0" fontId="6" fillId="0" borderId="0" xfId="2" applyAlignment="1">
      <alignment horizontal="center" vertical="center"/>
    </xf>
    <xf numFmtId="0" fontId="6" fillId="0" borderId="0" xfId="2" applyAlignment="1">
      <alignment horizontal="centerContinuous" vertical="center"/>
    </xf>
    <xf numFmtId="0" fontId="8" fillId="0" borderId="0" xfId="2" applyFont="1" applyAlignment="1">
      <alignment horizontal="center" vertical="center"/>
    </xf>
    <xf numFmtId="0" fontId="8" fillId="0" borderId="9" xfId="2" applyFont="1" applyBorder="1" applyAlignment="1">
      <alignment vertical="center"/>
    </xf>
    <xf numFmtId="180" fontId="8" fillId="0" borderId="13" xfId="2" applyNumberFormat="1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0" xfId="2" quotePrefix="1" applyFont="1" applyAlignment="1">
      <alignment horizontal="center" vertical="center"/>
    </xf>
    <xf numFmtId="0" fontId="8" fillId="0" borderId="18" xfId="2" applyFont="1" applyBorder="1" applyAlignment="1">
      <alignment horizontal="distributed" vertical="center" indent="1"/>
    </xf>
    <xf numFmtId="180" fontId="8" fillId="0" borderId="19" xfId="3" applyNumberFormat="1" applyFont="1" applyBorder="1" applyAlignment="1">
      <alignment horizontal="right" vertical="center"/>
    </xf>
    <xf numFmtId="0" fontId="8" fillId="0" borderId="20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8" fillId="0" borderId="24" xfId="2" applyFont="1" applyBorder="1" applyAlignment="1">
      <alignment horizontal="distributed" vertical="center" indent="1"/>
    </xf>
    <xf numFmtId="180" fontId="8" fillId="0" borderId="25" xfId="3" applyNumberFormat="1" applyFont="1" applyBorder="1" applyAlignment="1">
      <alignment horizontal="right" vertical="center"/>
    </xf>
    <xf numFmtId="0" fontId="8" fillId="0" borderId="26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8" fillId="0" borderId="29" xfId="2" applyFont="1" applyBorder="1" applyAlignment="1">
      <alignment horizontal="distributed" vertical="center" indent="1"/>
    </xf>
    <xf numFmtId="180" fontId="8" fillId="0" borderId="30" xfId="3" applyNumberFormat="1" applyFont="1" applyBorder="1" applyAlignment="1">
      <alignment horizontal="right" vertical="center"/>
    </xf>
    <xf numFmtId="0" fontId="8" fillId="0" borderId="31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8" fillId="0" borderId="34" xfId="2" applyFont="1" applyBorder="1" applyAlignment="1">
      <alignment horizontal="distributed" vertical="center" indent="1"/>
    </xf>
    <xf numFmtId="180" fontId="8" fillId="0" borderId="35" xfId="3" applyNumberFormat="1" applyFont="1" applyBorder="1" applyAlignment="1">
      <alignment horizontal="right" vertical="center"/>
    </xf>
    <xf numFmtId="0" fontId="8" fillId="0" borderId="36" xfId="2" applyFont="1" applyBorder="1" applyAlignment="1">
      <alignment horizontal="center" vertical="center"/>
    </xf>
    <xf numFmtId="0" fontId="8" fillId="0" borderId="37" xfId="2" applyFont="1" applyBorder="1" applyAlignment="1">
      <alignment horizontal="center" vertical="center"/>
    </xf>
    <xf numFmtId="182" fontId="8" fillId="0" borderId="0" xfId="2" applyNumberFormat="1" applyFont="1" applyAlignment="1">
      <alignment horizontal="right" vertical="center"/>
    </xf>
    <xf numFmtId="10" fontId="8" fillId="0" borderId="0" xfId="2" applyNumberFormat="1" applyFont="1" applyAlignment="1">
      <alignment horizontal="right" vertical="center"/>
    </xf>
    <xf numFmtId="183" fontId="8" fillId="0" borderId="0" xfId="2" applyNumberFormat="1" applyFont="1" applyAlignment="1">
      <alignment horizontal="right" vertical="center"/>
    </xf>
    <xf numFmtId="0" fontId="8" fillId="0" borderId="40" xfId="2" applyFont="1" applyBorder="1" applyAlignment="1">
      <alignment horizontal="center" vertical="center"/>
    </xf>
    <xf numFmtId="0" fontId="8" fillId="0" borderId="41" xfId="2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8" fillId="0" borderId="42" xfId="2" applyFont="1" applyBorder="1" applyAlignment="1">
      <alignment horizontal="distributed" vertical="center" indent="1"/>
    </xf>
    <xf numFmtId="180" fontId="8" fillId="0" borderId="43" xfId="3" applyNumberFormat="1" applyFont="1" applyBorder="1" applyAlignment="1">
      <alignment horizontal="right" vertical="center"/>
    </xf>
    <xf numFmtId="0" fontId="8" fillId="0" borderId="44" xfId="2" applyFont="1" applyBorder="1" applyAlignment="1">
      <alignment horizontal="center" vertical="center"/>
    </xf>
    <xf numFmtId="0" fontId="8" fillId="0" borderId="45" xfId="2" applyFont="1" applyBorder="1" applyAlignment="1">
      <alignment horizontal="center" vertical="center"/>
    </xf>
    <xf numFmtId="0" fontId="11" fillId="0" borderId="24" xfId="2" applyFont="1" applyBorder="1" applyAlignment="1">
      <alignment horizontal="distributed" vertical="center" indent="1"/>
    </xf>
    <xf numFmtId="0" fontId="12" fillId="0" borderId="24" xfId="2" applyFont="1" applyBorder="1" applyAlignment="1">
      <alignment horizontal="distributed" vertical="center" indent="1"/>
    </xf>
    <xf numFmtId="180" fontId="8" fillId="0" borderId="35" xfId="2" applyNumberFormat="1" applyFont="1" applyBorder="1" applyAlignment="1">
      <alignment horizontal="right" vertical="center"/>
    </xf>
    <xf numFmtId="180" fontId="13" fillId="2" borderId="25" xfId="3" applyNumberFormat="1" applyFont="1" applyFill="1" applyBorder="1" applyAlignment="1">
      <alignment horizontal="right" vertical="center"/>
    </xf>
    <xf numFmtId="0" fontId="13" fillId="2" borderId="26" xfId="2" applyFont="1" applyFill="1" applyBorder="1" applyAlignment="1">
      <alignment horizontal="center" vertical="center"/>
    </xf>
    <xf numFmtId="0" fontId="13" fillId="2" borderId="27" xfId="2" applyFont="1" applyFill="1" applyBorder="1" applyAlignment="1">
      <alignment horizontal="center" vertical="center"/>
    </xf>
    <xf numFmtId="180" fontId="13" fillId="0" borderId="30" xfId="3" applyNumberFormat="1" applyFont="1" applyBorder="1" applyAlignment="1">
      <alignment horizontal="right" vertical="center"/>
    </xf>
    <xf numFmtId="0" fontId="13" fillId="0" borderId="31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0" fontId="8" fillId="0" borderId="0" xfId="2" applyFont="1" applyAlignment="1">
      <alignment horizontal="distributed" vertical="center"/>
    </xf>
    <xf numFmtId="180" fontId="8" fillId="0" borderId="0" xfId="3" applyNumberFormat="1" applyFont="1" applyBorder="1" applyAlignment="1">
      <alignment horizontal="right" vertical="center"/>
    </xf>
    <xf numFmtId="0" fontId="8" fillId="0" borderId="0" xfId="2" applyFont="1" applyAlignment="1">
      <alignment horizontal="left" vertical="center"/>
    </xf>
    <xf numFmtId="180" fontId="14" fillId="0" borderId="0" xfId="2" applyNumberFormat="1" applyFont="1" applyAlignment="1">
      <alignment horizontal="right" vertical="center"/>
    </xf>
    <xf numFmtId="180" fontId="6" fillId="0" borderId="0" xfId="2" applyNumberFormat="1" applyAlignment="1">
      <alignment horizontal="right" vertical="center"/>
    </xf>
    <xf numFmtId="0" fontId="17" fillId="0" borderId="0" xfId="4" applyFont="1"/>
    <xf numFmtId="0" fontId="17" fillId="0" borderId="8" xfId="4" applyFont="1" applyBorder="1" applyAlignment="1">
      <alignment horizontal="center" vertical="center" textRotation="255"/>
    </xf>
    <xf numFmtId="0" fontId="17" fillId="0" borderId="8" xfId="4" applyFont="1" applyBorder="1"/>
    <xf numFmtId="0" fontId="17" fillId="0" borderId="57" xfId="4" applyFont="1" applyBorder="1" applyAlignment="1">
      <alignment horizontal="center" vertical="center" wrapText="1"/>
    </xf>
    <xf numFmtId="0" fontId="17" fillId="0" borderId="23" xfId="4" applyFont="1" applyBorder="1"/>
    <xf numFmtId="0" fontId="17" fillId="0" borderId="58" xfId="4" applyFont="1" applyBorder="1"/>
    <xf numFmtId="0" fontId="17" fillId="0" borderId="0" xfId="4" applyFont="1" applyAlignment="1">
      <alignment shrinkToFit="1"/>
    </xf>
    <xf numFmtId="0" fontId="20" fillId="0" borderId="0" xfId="4" applyFont="1"/>
    <xf numFmtId="0" fontId="21" fillId="0" borderId="9" xfId="4" applyFont="1" applyBorder="1"/>
    <xf numFmtId="0" fontId="22" fillId="0" borderId="9" xfId="4" applyFont="1" applyBorder="1"/>
    <xf numFmtId="0" fontId="25" fillId="0" borderId="0" xfId="4" applyFont="1"/>
    <xf numFmtId="0" fontId="23" fillId="0" borderId="9" xfId="4" applyFont="1" applyBorder="1" applyAlignment="1">
      <alignment shrinkToFit="1"/>
    </xf>
    <xf numFmtId="0" fontId="23" fillId="0" borderId="0" xfId="4" applyFont="1"/>
    <xf numFmtId="0" fontId="27" fillId="0" borderId="0" xfId="4" applyFont="1"/>
    <xf numFmtId="0" fontId="23" fillId="0" borderId="0" xfId="4" applyFont="1" applyAlignment="1">
      <alignment shrinkToFit="1"/>
    </xf>
    <xf numFmtId="0" fontId="17" fillId="0" borderId="59" xfId="4" applyFont="1" applyBorder="1"/>
    <xf numFmtId="0" fontId="18" fillId="0" borderId="0" xfId="4" applyFont="1"/>
    <xf numFmtId="0" fontId="17" fillId="0" borderId="0" xfId="4" applyFont="1" applyAlignment="1">
      <alignment horizontal="center" vertical="center"/>
    </xf>
    <xf numFmtId="0" fontId="17" fillId="0" borderId="60" xfId="4" applyFont="1" applyBorder="1"/>
    <xf numFmtId="0" fontId="17" fillId="0" borderId="61" xfId="4" applyFont="1" applyBorder="1"/>
    <xf numFmtId="0" fontId="17" fillId="0" borderId="9" xfId="4" applyFont="1" applyBorder="1"/>
    <xf numFmtId="0" fontId="18" fillId="0" borderId="0" xfId="4" applyFont="1" applyAlignment="1">
      <alignment horizontal="center"/>
    </xf>
    <xf numFmtId="41" fontId="18" fillId="0" borderId="0" xfId="1" applyFont="1" applyBorder="1" applyAlignment="1"/>
    <xf numFmtId="0" fontId="17" fillId="0" borderId="62" xfId="4" applyFont="1" applyBorder="1"/>
    <xf numFmtId="0" fontId="17" fillId="0" borderId="28" xfId="4" applyFont="1" applyBorder="1"/>
    <xf numFmtId="0" fontId="17" fillId="0" borderId="63" xfId="4" applyFont="1" applyBorder="1"/>
    <xf numFmtId="179" fontId="28" fillId="0" borderId="8" xfId="0" applyNumberFormat="1" applyFont="1" applyBorder="1" applyAlignment="1">
      <alignment vertical="center" wrapText="1"/>
    </xf>
    <xf numFmtId="0" fontId="28" fillId="0" borderId="8" xfId="0" quotePrefix="1" applyFont="1" applyBorder="1" applyAlignment="1">
      <alignment vertical="center" wrapText="1"/>
    </xf>
    <xf numFmtId="0" fontId="0" fillId="0" borderId="0" xfId="0" quotePrefix="1">
      <alignment vertical="center"/>
    </xf>
    <xf numFmtId="0" fontId="29" fillId="0" borderId="8" xfId="0" quotePrefix="1" applyFont="1" applyBorder="1" applyAlignment="1">
      <alignment vertical="center" wrapText="1"/>
    </xf>
    <xf numFmtId="3" fontId="8" fillId="0" borderId="45" xfId="2" applyNumberFormat="1" applyFont="1" applyBorder="1" applyAlignment="1">
      <alignment horizontal="center" vertical="center"/>
    </xf>
    <xf numFmtId="0" fontId="17" fillId="0" borderId="0" xfId="4" applyFont="1"/>
    <xf numFmtId="0" fontId="18" fillId="0" borderId="0" xfId="4" applyFont="1" applyAlignment="1">
      <alignment horizontal="left"/>
    </xf>
    <xf numFmtId="41" fontId="18" fillId="0" borderId="60" xfId="1" applyFont="1" applyBorder="1" applyAlignment="1">
      <alignment horizontal="right"/>
    </xf>
    <xf numFmtId="0" fontId="18" fillId="0" borderId="0" xfId="4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8" fillId="0" borderId="0" xfId="4" applyFont="1"/>
    <xf numFmtId="41" fontId="18" fillId="0" borderId="0" xfId="1" applyFont="1" applyBorder="1" applyAlignment="1">
      <alignment horizontal="right"/>
    </xf>
    <xf numFmtId="0" fontId="19" fillId="0" borderId="9" xfId="4" applyFont="1" applyBorder="1" applyAlignment="1">
      <alignment horizontal="center"/>
    </xf>
    <xf numFmtId="0" fontId="19" fillId="0" borderId="9" xfId="4" applyFont="1" applyBorder="1"/>
    <xf numFmtId="0" fontId="19" fillId="0" borderId="0" xfId="4" applyFont="1" applyAlignment="1">
      <alignment horizontal="left"/>
    </xf>
    <xf numFmtId="0" fontId="23" fillId="0" borderId="9" xfId="4" applyFont="1" applyBorder="1" applyAlignment="1">
      <alignment horizontal="center"/>
    </xf>
    <xf numFmtId="0" fontId="22" fillId="0" borderId="9" xfId="4" applyFont="1" applyBorder="1"/>
    <xf numFmtId="0" fontId="26" fillId="0" borderId="9" xfId="4" applyFont="1" applyBorder="1"/>
    <xf numFmtId="0" fontId="18" fillId="0" borderId="9" xfId="4" applyFont="1" applyBorder="1" applyAlignment="1">
      <alignment horizontal="center"/>
    </xf>
    <xf numFmtId="184" fontId="19" fillId="0" borderId="9" xfId="4" applyNumberFormat="1" applyFont="1" applyBorder="1" applyAlignment="1">
      <alignment horizontal="center"/>
    </xf>
    <xf numFmtId="0" fontId="16" fillId="0" borderId="9" xfId="4" applyFont="1" applyBorder="1" applyAlignment="1">
      <alignment horizontal="center" vertical="top"/>
    </xf>
    <xf numFmtId="0" fontId="17" fillId="0" borderId="8" xfId="4" applyFont="1" applyBorder="1" applyAlignment="1">
      <alignment wrapText="1"/>
    </xf>
    <xf numFmtId="0" fontId="17" fillId="0" borderId="8" xfId="4" applyFont="1" applyBorder="1"/>
    <xf numFmtId="0" fontId="17" fillId="0" borderId="8" xfId="4" applyFont="1" applyBorder="1" applyAlignment="1">
      <alignment horizontal="center" vertical="center" wrapText="1"/>
    </xf>
    <xf numFmtId="0" fontId="17" fillId="0" borderId="56" xfId="4" applyFont="1" applyBorder="1" applyAlignment="1">
      <alignment wrapText="1"/>
    </xf>
    <xf numFmtId="0" fontId="17" fillId="0" borderId="57" xfId="4" applyFont="1" applyBorder="1"/>
    <xf numFmtId="0" fontId="18" fillId="0" borderId="8" xfId="4" applyFont="1" applyBorder="1" applyAlignment="1">
      <alignment horizontal="center" vertical="center"/>
    </xf>
    <xf numFmtId="0" fontId="13" fillId="2" borderId="50" xfId="2" applyFont="1" applyFill="1" applyBorder="1" applyAlignment="1">
      <alignment horizontal="distributed" vertical="center" indent="2"/>
    </xf>
    <xf numFmtId="0" fontId="13" fillId="2" borderId="51" xfId="2" applyFont="1" applyFill="1" applyBorder="1" applyAlignment="1">
      <alignment horizontal="distributed" vertical="center" indent="2"/>
    </xf>
    <xf numFmtId="0" fontId="13" fillId="2" borderId="52" xfId="2" applyFont="1" applyFill="1" applyBorder="1" applyAlignment="1">
      <alignment horizontal="distributed" vertical="center" indent="2"/>
    </xf>
    <xf numFmtId="0" fontId="8" fillId="0" borderId="50" xfId="2" applyFont="1" applyBorder="1" applyAlignment="1">
      <alignment horizontal="distributed" vertical="center" indent="2"/>
    </xf>
    <xf numFmtId="0" fontId="8" fillId="0" borderId="51" xfId="2" applyFont="1" applyBorder="1" applyAlignment="1">
      <alignment horizontal="distributed" vertical="center" indent="2"/>
    </xf>
    <xf numFmtId="0" fontId="8" fillId="0" borderId="52" xfId="2" applyFont="1" applyBorder="1" applyAlignment="1">
      <alignment horizontal="distributed" vertical="center" indent="2"/>
    </xf>
    <xf numFmtId="0" fontId="13" fillId="0" borderId="53" xfId="2" applyFont="1" applyBorder="1" applyAlignment="1">
      <alignment horizontal="distributed" vertical="center" indent="2"/>
    </xf>
    <xf numFmtId="0" fontId="13" fillId="0" borderId="54" xfId="2" applyFont="1" applyBorder="1" applyAlignment="1">
      <alignment horizontal="distributed" vertical="center" indent="2"/>
    </xf>
    <xf numFmtId="0" fontId="13" fillId="0" borderId="55" xfId="2" applyFont="1" applyBorder="1" applyAlignment="1">
      <alignment horizontal="distributed" vertical="center" indent="2"/>
    </xf>
    <xf numFmtId="0" fontId="8" fillId="0" borderId="47" xfId="2" applyFont="1" applyBorder="1" applyAlignment="1">
      <alignment horizontal="distributed" vertical="center" indent="2"/>
    </xf>
    <xf numFmtId="0" fontId="8" fillId="0" borderId="48" xfId="2" applyFont="1" applyBorder="1" applyAlignment="1">
      <alignment horizontal="distributed" vertical="center" indent="2"/>
    </xf>
    <xf numFmtId="0" fontId="8" fillId="0" borderId="49" xfId="2" applyFont="1" applyBorder="1" applyAlignment="1">
      <alignment horizontal="distributed" vertical="center" indent="2"/>
    </xf>
    <xf numFmtId="180" fontId="7" fillId="0" borderId="0" xfId="2" applyNumberFormat="1" applyFont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 textRotation="255"/>
    </xf>
    <xf numFmtId="0" fontId="8" fillId="0" borderId="22" xfId="2" applyFont="1" applyBorder="1" applyAlignment="1">
      <alignment horizontal="center" vertical="center" textRotation="255"/>
    </xf>
    <xf numFmtId="0" fontId="8" fillId="0" borderId="46" xfId="2" applyFont="1" applyBorder="1" applyAlignment="1">
      <alignment horizontal="center" vertical="center" textRotation="255"/>
    </xf>
    <xf numFmtId="0" fontId="8" fillId="0" borderId="17" xfId="2" applyFont="1" applyBorder="1" applyAlignment="1">
      <alignment horizontal="center" vertical="center" textRotation="255"/>
    </xf>
    <xf numFmtId="0" fontId="8" fillId="0" borderId="23" xfId="2" applyFont="1" applyBorder="1" applyAlignment="1">
      <alignment horizontal="center" vertical="center" textRotation="255"/>
    </xf>
    <xf numFmtId="0" fontId="8" fillId="0" borderId="28" xfId="2" applyFont="1" applyBorder="1" applyAlignment="1">
      <alignment horizontal="center" vertical="center" textRotation="255"/>
    </xf>
    <xf numFmtId="0" fontId="8" fillId="0" borderId="33" xfId="2" applyFont="1" applyBorder="1" applyAlignment="1">
      <alignment horizontal="center" vertical="center" textRotation="255"/>
    </xf>
    <xf numFmtId="0" fontId="4" fillId="0" borderId="4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2" fillId="0" borderId="0" xfId="0" quotePrefix="1" applyFont="1" applyAlignment="1">
      <alignment horizontal="center" vertical="center"/>
    </xf>
    <xf numFmtId="0" fontId="8" fillId="3" borderId="24" xfId="2" applyFont="1" applyFill="1" applyBorder="1" applyAlignment="1">
      <alignment horizontal="distributed" vertical="center" indent="1"/>
    </xf>
    <xf numFmtId="180" fontId="8" fillId="3" borderId="25" xfId="3" applyNumberFormat="1" applyFont="1" applyFill="1" applyBorder="1" applyAlignment="1">
      <alignment horizontal="right" vertical="center"/>
    </xf>
    <xf numFmtId="0" fontId="10" fillId="3" borderId="38" xfId="2" applyFont="1" applyFill="1" applyBorder="1" applyAlignment="1">
      <alignment horizontal="distributed" vertical="center" indent="1"/>
    </xf>
    <xf numFmtId="180" fontId="8" fillId="3" borderId="39" xfId="3" applyNumberFormat="1" applyFont="1" applyFill="1" applyBorder="1" applyAlignment="1">
      <alignment horizontal="right" vertical="center"/>
    </xf>
    <xf numFmtId="0" fontId="6" fillId="3" borderId="24" xfId="2" applyFill="1" applyBorder="1" applyAlignment="1">
      <alignment horizontal="distributed" vertical="center" indent="1"/>
    </xf>
    <xf numFmtId="0" fontId="6" fillId="3" borderId="42" xfId="2" applyFill="1" applyBorder="1" applyAlignment="1">
      <alignment horizontal="distributed" vertical="center" indent="1"/>
    </xf>
    <xf numFmtId="180" fontId="8" fillId="3" borderId="43" xfId="3" applyNumberFormat="1" applyFont="1" applyFill="1" applyBorder="1" applyAlignment="1">
      <alignment horizontal="right" vertical="center"/>
    </xf>
    <xf numFmtId="0" fontId="30" fillId="4" borderId="67" xfId="0" applyFont="1" applyFill="1" applyBorder="1" applyAlignment="1">
      <alignment horizontal="center" vertical="center" wrapText="1"/>
    </xf>
    <xf numFmtId="0" fontId="30" fillId="4" borderId="68" xfId="0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3" fontId="30" fillId="0" borderId="69" xfId="0" applyNumberFormat="1" applyFont="1" applyBorder="1" applyAlignment="1">
      <alignment horizontal="center" vertical="center" wrapText="1"/>
    </xf>
    <xf numFmtId="3" fontId="30" fillId="0" borderId="70" xfId="0" applyNumberFormat="1" applyFont="1" applyBorder="1" applyAlignment="1">
      <alignment horizontal="center" vertical="center" wrapText="1"/>
    </xf>
    <xf numFmtId="3" fontId="30" fillId="0" borderId="66" xfId="0" applyNumberFormat="1" applyFont="1" applyBorder="1" applyAlignment="1">
      <alignment horizontal="center" vertical="center" wrapText="1"/>
    </xf>
    <xf numFmtId="0" fontId="30" fillId="4" borderId="64" xfId="0" applyFont="1" applyFill="1" applyBorder="1" applyAlignment="1">
      <alignment horizontal="center" vertical="center" wrapText="1"/>
    </xf>
    <xf numFmtId="0" fontId="30" fillId="4" borderId="65" xfId="0" applyFont="1" applyFill="1" applyBorder="1" applyAlignment="1">
      <alignment horizontal="center" vertical="center" wrapText="1"/>
    </xf>
    <xf numFmtId="0" fontId="30" fillId="4" borderId="71" xfId="0" applyFont="1" applyFill="1" applyBorder="1" applyAlignment="1">
      <alignment horizontal="center" vertical="center" wrapText="1"/>
    </xf>
    <xf numFmtId="0" fontId="30" fillId="4" borderId="72" xfId="0" applyFont="1" applyFill="1" applyBorder="1" applyAlignment="1">
      <alignment horizontal="center" vertical="center" wrapText="1"/>
    </xf>
    <xf numFmtId="0" fontId="30" fillId="4" borderId="67" xfId="0" applyFont="1" applyFill="1" applyBorder="1" applyAlignment="1">
      <alignment horizontal="center" vertical="center" wrapText="1"/>
    </xf>
    <xf numFmtId="0" fontId="30" fillId="4" borderId="68" xfId="0" applyFont="1" applyFill="1" applyBorder="1" applyAlignment="1">
      <alignment horizontal="center" vertical="center" wrapText="1"/>
    </xf>
  </cellXfs>
  <cellStyles count="5">
    <cellStyle name="쉼표 [0]" xfId="1" builtinId="6"/>
    <cellStyle name="쉼표 [0]_원가계산서" xfId="3" xr:uid="{2B056FF5-FD14-4F32-AA8D-CB644B44F7A9}"/>
    <cellStyle name="표준" xfId="0" builtinId="0"/>
    <cellStyle name="표준_미래건축(안동)" xfId="4" xr:uid="{F0C390B2-365D-4D66-A20B-6C2CC5B39861}"/>
    <cellStyle name="표준_원가계산서" xfId="2" xr:uid="{DB427E4A-D22F-41E3-A6A3-A6A3339FC6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</xdr:colOff>
      <xdr:row>0</xdr:row>
      <xdr:rowOff>523875</xdr:rowOff>
    </xdr:from>
    <xdr:to>
      <xdr:col>13</xdr:col>
      <xdr:colOff>361732</xdr:colOff>
      <xdr:row>2</xdr:row>
      <xdr:rowOff>19050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3877EE7-FBE4-669D-DC40-7BBD6CCAB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575" y="523875"/>
          <a:ext cx="685582" cy="638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DATAPCS\DD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OSO&#50500;&#4932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SHCOOL\&#44221;&#49328;1\&#50745;&#4831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4617;\MECH\&#49457;&#51648;&#44277;&#547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날개벽수량표"/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단가 (2)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포장공"/>
      <sheetName val="중기일위대가"/>
      <sheetName val="일위대가"/>
      <sheetName val="단위수량"/>
      <sheetName val="에너지요금"/>
      <sheetName val="방송(체육관)"/>
      <sheetName val="구역화물"/>
      <sheetName val="금액내역서"/>
      <sheetName val="APT"/>
      <sheetName val="일반교실"/>
      <sheetName val="G.R300경비"/>
      <sheetName val="예정(3)"/>
      <sheetName val="우,오수"/>
      <sheetName val="덕전리"/>
      <sheetName val="조명시설"/>
      <sheetName val="물가시세"/>
      <sheetName val="TOTAL_BOQ"/>
      <sheetName val="용소리교"/>
      <sheetName val="sw1"/>
      <sheetName val="DDD"/>
      <sheetName val="맨홀토공산출"/>
      <sheetName val="전선관"/>
      <sheetName val="조건표"/>
      <sheetName val="연결임시"/>
      <sheetName val="Sheet1"/>
      <sheetName val="ABUT수량-A1"/>
      <sheetName val="토공(우물통,기타) "/>
      <sheetName val="설계내역서"/>
      <sheetName val="DATE"/>
      <sheetName val="대로근거"/>
      <sheetName val="실행철강하도"/>
      <sheetName val="배수공"/>
      <sheetName val="토사(PE)"/>
      <sheetName val="골막이(야매)"/>
      <sheetName val="말뚝지지력산정"/>
      <sheetName val="교각(P1)수량"/>
      <sheetName val="P_E이중관보호공800(터파기)"/>
      <sheetName val="P_E이중관보호공800"/>
      <sheetName val="Excel"/>
      <sheetName val="3BL공동구 수량"/>
      <sheetName val="빌딩 안내"/>
      <sheetName val="내역서1"/>
      <sheetName val="총괄"/>
      <sheetName val="산근"/>
      <sheetName val="교육종류"/>
      <sheetName val="파일의이용"/>
      <sheetName val="차액보증"/>
      <sheetName val="6동"/>
      <sheetName val="현장관리비"/>
      <sheetName val="TEST1"/>
      <sheetName val="수량3"/>
      <sheetName val="내역"/>
      <sheetName val="2000년1차"/>
      <sheetName val="2공구산출내역"/>
      <sheetName val="식재가격"/>
      <sheetName val="식재총괄"/>
      <sheetName val="가도공"/>
      <sheetName val="천방교접속"/>
      <sheetName val="포장수량"/>
      <sheetName val="우수공"/>
      <sheetName val="cal"/>
      <sheetName val="토목주소"/>
      <sheetName val="프랜트면허"/>
      <sheetName val="계정"/>
      <sheetName val="Sheet2"/>
      <sheetName val="내역서"/>
      <sheetName val="C-직노1"/>
      <sheetName val="암거"/>
      <sheetName val="집수정"/>
      <sheetName val="본체"/>
      <sheetName val="교각1"/>
      <sheetName val="아스팔트 포장총괄집계표"/>
      <sheetName val="2@ BOX"/>
      <sheetName val="구천"/>
      <sheetName val="input"/>
      <sheetName val="갑지"/>
      <sheetName val="집계표"/>
      <sheetName val="수량산출"/>
      <sheetName val="품셈TABLE"/>
      <sheetName val="#REF"/>
      <sheetName val="노무비계"/>
      <sheetName val="wall"/>
      <sheetName val="산출근거"/>
      <sheetName val="기계경비"/>
      <sheetName val="신우"/>
      <sheetName val="2000년 공정표"/>
      <sheetName val="1공구(입찰내역)"/>
      <sheetName val="2000전체분"/>
      <sheetName val="흥양2교토공집계표"/>
      <sheetName val="설계명세서"/>
      <sheetName val="예산명세서"/>
      <sheetName val="자료입력"/>
      <sheetName val="공통가설공사"/>
      <sheetName val="6PILE  (돌출)"/>
      <sheetName val="SLAB"/>
      <sheetName val="슬래브"/>
      <sheetName val="취수탑"/>
      <sheetName val="토목품셈"/>
      <sheetName val="공종"/>
      <sheetName val="수량집계"/>
      <sheetName val="단면검토"/>
      <sheetName val="설계조건"/>
      <sheetName val="대포2교접속"/>
      <sheetName val="EP0618"/>
      <sheetName val="설비"/>
      <sheetName val="적용단가"/>
      <sheetName val="인건비 "/>
      <sheetName val="Total"/>
      <sheetName val="시중노임단가"/>
      <sheetName val="자재단가"/>
      <sheetName val="터파기및재료"/>
      <sheetName val="2001계약현황"/>
      <sheetName val="입찰안"/>
      <sheetName val="약품설비"/>
      <sheetName val="토공"/>
      <sheetName val="JUCKEYK"/>
      <sheetName val="동해title"/>
      <sheetName val="기초목"/>
      <sheetName val="일반문틀 설치"/>
      <sheetName val="샌딩 에폭시 도장"/>
      <sheetName val="스텐문틀설치"/>
      <sheetName val="사통"/>
      <sheetName val="기계경비일람"/>
      <sheetName val="구조물철거타공정이월"/>
      <sheetName val="구조물공"/>
      <sheetName val="부대공"/>
      <sheetName val="설계설명서"/>
      <sheetName val="CTEMCOST"/>
      <sheetName val="1호인버트수량"/>
      <sheetName val="2호맨홀공제수량"/>
      <sheetName val="관급"/>
      <sheetName val="날개벽"/>
      <sheetName val="총괄표"/>
      <sheetName val="골조시행"/>
      <sheetName val="일위대가목차"/>
      <sheetName val="자재비"/>
      <sheetName val="열린교실"/>
      <sheetName val="교사기준면적(초등)"/>
      <sheetName val="주방환기"/>
      <sheetName val="현장식당(1)"/>
      <sheetName val="자재 집계표"/>
      <sheetName val="시험비"/>
      <sheetName val="일위대가목록"/>
      <sheetName val="견적조건"/>
      <sheetName val="INPUT(덕도방향-시점)"/>
      <sheetName val="내역서(증축)"/>
      <sheetName val="입찰보고"/>
      <sheetName val="시설일위"/>
      <sheetName val="견"/>
      <sheetName val="원가계산"/>
      <sheetName val="DNT OSBL"/>
      <sheetName val="1.설계조건"/>
      <sheetName val="내역(한신APT)"/>
      <sheetName val="기초자료입력"/>
      <sheetName val="원가계산서"/>
      <sheetName val="배관(TDI ISBL)"/>
      <sheetName val="기계경비목록"/>
      <sheetName val="unitpric"/>
      <sheetName val="noyim"/>
      <sheetName val="부대공자재집계표"/>
      <sheetName val="단면"/>
      <sheetName val="수량BOQ"/>
      <sheetName val="9811"/>
      <sheetName val="중로근거"/>
      <sheetName val="단가일람"/>
      <sheetName val="온도 데이터"/>
      <sheetName val="마감사양"/>
      <sheetName val="노임단가"/>
      <sheetName val="01"/>
      <sheetName val="단면 (2)"/>
      <sheetName val="측구공"/>
      <sheetName val="tggwan(mac)"/>
      <sheetName val="Sheet17"/>
      <sheetName val="토공총괄표"/>
      <sheetName val="금광1터널"/>
      <sheetName val="실행간접비용"/>
      <sheetName val="개요"/>
      <sheetName val="참고자료"/>
      <sheetName val="대장"/>
      <sheetName val="기술자관리"/>
      <sheetName val="공동업체"/>
      <sheetName val="공사진행현황"/>
      <sheetName val="하도계약"/>
      <sheetName val="보증 및 분담"/>
      <sheetName val="배수통관(좌)"/>
      <sheetName val="평택분"/>
      <sheetName val="상 부"/>
      <sheetName val="일위"/>
      <sheetName val="세원견적서"/>
      <sheetName val="내역서적용수량"/>
      <sheetName val="시화점실행"/>
      <sheetName val="조명일위"/>
      <sheetName val="기초일위"/>
      <sheetName val="MOTOR"/>
      <sheetName val="횡배위치"/>
      <sheetName val="1.취수장"/>
      <sheetName val="H-pile(298x299)"/>
      <sheetName val="H-pile(250x250)"/>
      <sheetName val="Preface"/>
      <sheetName val="Source"/>
      <sheetName val="을"/>
      <sheetName val="직공비"/>
      <sheetName val="유효성검사"/>
      <sheetName val="1,2공구원가계산서"/>
      <sheetName val="1공구산출내역서"/>
      <sheetName val="일위대가(가설)"/>
      <sheetName val="직노"/>
      <sheetName val="우수"/>
      <sheetName val="9509"/>
      <sheetName val="경산"/>
      <sheetName val="절대건들지마시오"/>
      <sheetName val="순성토"/>
      <sheetName val="로라게이트 문틀설치"/>
      <sheetName val="우배수"/>
      <sheetName val="신당동집계표"/>
      <sheetName val="수주추정"/>
      <sheetName val="252K444"/>
      <sheetName val="원형맨홀수량"/>
      <sheetName val="수로단위수량"/>
      <sheetName val="설계기준 및 하중계산"/>
      <sheetName val="기초산출"/>
      <sheetName val="접속도로1"/>
      <sheetName val="공량산출서"/>
      <sheetName val="재료"/>
      <sheetName val="제진기"/>
      <sheetName val="현장경상비"/>
      <sheetName val="하도급품의서(갑지)"/>
      <sheetName val="01.가성울타리공사원가"/>
      <sheetName val="01.가설울타리공사내역서"/>
      <sheetName val="02.토공사원가"/>
      <sheetName val="02.토공사내역서"/>
      <sheetName val="03.설비공사원가"/>
      <sheetName val="03.설비공사내역서"/>
      <sheetName val="04.전기공사원가"/>
      <sheetName val="04.전기공사내역서"/>
      <sheetName val="05.창호공사원가"/>
      <sheetName val="05.창호공사내역서"/>
      <sheetName val="06.석공사원가"/>
      <sheetName val="06.석공사내역서"/>
      <sheetName val="07.외벽단열재 설치공사원가"/>
      <sheetName val="07.외벽단열재 설치공사내역서"/>
      <sheetName val="08.습식공사원가"/>
      <sheetName val="08.습식공사내역서"/>
      <sheetName val="09.철골공사원가"/>
      <sheetName val="09.철골공사내역서"/>
      <sheetName val="10.외단열토탈시스템공사원가"/>
      <sheetName val="10.외단열토탈시스템공사내역서"/>
      <sheetName val="11.금속공사원가"/>
      <sheetName val="11.금속공사내역서"/>
      <sheetName val="12.수장공사원가"/>
      <sheetName val="12.수장공사내역서"/>
      <sheetName val="13.유리공사원가"/>
      <sheetName val="13.유리공사내역서"/>
      <sheetName val="14.도장공사원가"/>
      <sheetName val="14.도장공사내역서"/>
      <sheetName val="15.조경공사원가"/>
      <sheetName val="15.조경공사내역서"/>
      <sheetName val="16.전열교환기공사원가"/>
      <sheetName val="16.전열교환기공사내역서"/>
      <sheetName val="17.철근콘크리트공사원가"/>
      <sheetName val="17.철근콘크리트공사내역서"/>
      <sheetName val="단중표"/>
      <sheetName val="조도계산"/>
      <sheetName val="CC16-내역서"/>
      <sheetName val="상반기손익차2총괄"/>
      <sheetName val="96.12"/>
      <sheetName val="부대tu"/>
      <sheetName val="PIPE내역(FCN)"/>
      <sheetName val="4.본실행통합내역서"/>
      <sheetName val="1호토공"/>
      <sheetName val="1.설계기준"/>
      <sheetName val="6호기"/>
      <sheetName val="견적대비 견적서"/>
      <sheetName val="손익분석"/>
      <sheetName val="데리네이타현황"/>
      <sheetName val="단가산출서"/>
      <sheetName val="3연box"/>
      <sheetName val="단 box"/>
      <sheetName val="수안보-MBR1"/>
      <sheetName val="3.하중산정4.지지력"/>
      <sheetName val="노임"/>
      <sheetName val="수량산출(1)"/>
      <sheetName val="노무비단가"/>
      <sheetName val="I一般比"/>
      <sheetName val="다곡2교"/>
      <sheetName val="금액"/>
      <sheetName val="본댐설계"/>
      <sheetName val="별표 "/>
      <sheetName val="설계명세"/>
      <sheetName val="2-1.실별부하계산"/>
      <sheetName val="단가"/>
      <sheetName val="Option"/>
      <sheetName val="(10) 단가산출결과"/>
      <sheetName val="기계공사"/>
      <sheetName val="인부신상자료"/>
      <sheetName val="교각계산"/>
      <sheetName val="EQT-ESTN"/>
      <sheetName val="기성내역"/>
      <sheetName val="보차도경계석"/>
      <sheetName val="Sheet1 (2)"/>
      <sheetName val="TIE-IN"/>
      <sheetName val="P_E이중관보호공800(터파기)1"/>
      <sheetName val="P_E이중관보호공8001"/>
      <sheetName val="단가_(2)"/>
      <sheetName val="G_R300경비"/>
      <sheetName val="토공(우물통,기타)_"/>
      <sheetName val="3BL공동구_수량"/>
      <sheetName val="빌딩_안내"/>
      <sheetName val="단위집계표"/>
      <sheetName val="횡배수관토공수량"/>
      <sheetName val="대비"/>
      <sheetName val="RangeObject"/>
      <sheetName val="건축"/>
      <sheetName val="계수시트"/>
      <sheetName val="DATA 입력란"/>
      <sheetName val="1. 설계조건 2.단면가정 3. 하중계산"/>
      <sheetName val="오억미만"/>
      <sheetName val="ENE-CAL 1"/>
      <sheetName val="단양 00 아파트-세부내역"/>
      <sheetName val="설직재-1"/>
      <sheetName val="단면가정"/>
      <sheetName val="제직재"/>
      <sheetName val="제-노임"/>
      <sheetName val="장비비"/>
      <sheetName val="CODE"/>
      <sheetName val="구간별"/>
      <sheetName val="마산방향철근집계"/>
      <sheetName val="진주방향"/>
      <sheetName val="마산방향"/>
      <sheetName val="약품공급2"/>
      <sheetName val="기둥(원형)"/>
      <sheetName val="설계예시"/>
      <sheetName val="대창(함평)"/>
      <sheetName val="대창(장성)"/>
      <sheetName val="대창(함평)-창열"/>
      <sheetName val="WORK"/>
      <sheetName val="DATA"/>
      <sheetName val="표층포설및다짐"/>
      <sheetName val="부재력정리"/>
      <sheetName val="투찰금액"/>
      <sheetName val="인건비"/>
      <sheetName val="45,46"/>
      <sheetName val="기본설계기준"/>
      <sheetName val="직재"/>
      <sheetName val="맨홀수량산출"/>
      <sheetName val="데이타"/>
      <sheetName val="식재인부"/>
      <sheetName val="MAT"/>
      <sheetName val="2층LOAD"/>
      <sheetName val="합천내역"/>
      <sheetName val="DI-ESTI"/>
      <sheetName val="무산소조"/>
      <sheetName val="일반수량"/>
      <sheetName val="공조기설계(게파트)"/>
      <sheetName val="98수문일위"/>
      <sheetName val="철집"/>
      <sheetName val="간지"/>
      <sheetName val="밸브설치"/>
      <sheetName val="인건-측정"/>
      <sheetName val="INDEX"/>
      <sheetName val="납부서"/>
      <sheetName val="철근량"/>
      <sheetName val="설계산출표지"/>
      <sheetName val="조달청적격심사"/>
      <sheetName val="COVER"/>
      <sheetName val="부분별자중"/>
      <sheetName val="구룡간선입력"/>
      <sheetName val="이자율"/>
      <sheetName val="일위대가표"/>
      <sheetName val="연부97-1"/>
      <sheetName val="배수내역"/>
      <sheetName val="설계변경 내역서"/>
      <sheetName val="인사자료총집계"/>
      <sheetName val="금호"/>
      <sheetName val="N賃率-職"/>
      <sheetName val="난간벽단위"/>
      <sheetName val="9월"/>
      <sheetName val="04년4월"/>
      <sheetName val="04년3월"/>
      <sheetName val="04년5월"/>
      <sheetName val="04년2월"/>
      <sheetName val="04년1월"/>
      <sheetName val="03년12월"/>
      <sheetName val="10월"/>
      <sheetName val="11월"/>
      <sheetName val="6월"/>
      <sheetName val="7월"/>
      <sheetName val="8월"/>
      <sheetName val="양수장내역"/>
      <sheetName val="양수장"/>
      <sheetName val="노임이"/>
      <sheetName val="Requirement(Work Crew)"/>
      <sheetName val="우각부검토"/>
      <sheetName val="7.전산해석결과"/>
      <sheetName val="4.하중"/>
      <sheetName val="8.PILE  (돌출)"/>
      <sheetName val="증감내역서"/>
      <sheetName val="일계표"/>
      <sheetName val="1.2.1 마루높이결정"/>
      <sheetName val="운동장 (2)"/>
      <sheetName val="TYPE-A"/>
      <sheetName val="최적단면"/>
      <sheetName val="DONGIA"/>
      <sheetName val="단가조사"/>
      <sheetName val="EJ"/>
      <sheetName val="간접"/>
      <sheetName val="구간별관경"/>
      <sheetName val="C3"/>
      <sheetName val="1월"/>
      <sheetName val="A(Rev.3)"/>
      <sheetName val="설계"/>
      <sheetName val="가격조사서"/>
      <sheetName val="총괄내역서"/>
      <sheetName val="106C0300"/>
      <sheetName val="도기류"/>
      <sheetName val="단가산출서(기계)"/>
      <sheetName val="변수표"/>
      <sheetName val="유림골조"/>
      <sheetName val="일위대가(당초)"/>
      <sheetName val="중기조종사 단위단가"/>
      <sheetName val="맨홀수량산출(A-LINE)"/>
      <sheetName val="(5)"/>
      <sheetName val="잡철물"/>
      <sheetName val="경비"/>
      <sheetName val="내역서01"/>
      <sheetName val="터파기연장산출"/>
      <sheetName val="깨기"/>
      <sheetName val="SG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조정금액결과표 (차수별)"/>
      <sheetName val="조사개요(지수)"/>
      <sheetName val="시중노임산출표"/>
      <sheetName val="일위대가표지"/>
      <sheetName val="일위대가"/>
      <sheetName val="조정금액결과표"/>
      <sheetName val="물가변동결과"/>
      <sheetName val="표지"/>
      <sheetName val="제출문"/>
      <sheetName val="목차(지수)"/>
      <sheetName val="총차"/>
      <sheetName val="물가변동"/>
      <sheetName val="비목군분류"/>
      <sheetName val="비목군집계표"/>
      <sheetName val="결과표"/>
      <sheetName val="지수조정율"/>
      <sheetName val="경비산출서"/>
      <sheetName val="조정금액"/>
      <sheetName val="laroux"/>
      <sheetName val="집계표"/>
      <sheetName val="OSO아산"/>
      <sheetName val="물가변동원가 "/>
      <sheetName val="물가변동적용대가"/>
      <sheetName val="순공사비목군"/>
      <sheetName val="비목군집계"/>
      <sheetName val="기타경비지수"/>
      <sheetName val="조정금액결과표 (차수별) (2)"/>
      <sheetName val="전화"/>
      <sheetName val="TV"/>
      <sheetName val="방송"/>
      <sheetName val="시청각"/>
      <sheetName val="Sheet2"/>
      <sheetName val="기준"/>
      <sheetName val="단가비교표 (계측제어)"/>
      <sheetName val="Sheet1"/>
      <sheetName val="전기"/>
      <sheetName val="공업용수관로"/>
      <sheetName val="piping"/>
      <sheetName val="TB-내역서"/>
      <sheetName val="내역서"/>
      <sheetName val="다이꾸"/>
      <sheetName val="MBR9"/>
      <sheetName val="Total"/>
      <sheetName val="CTEMCOST"/>
      <sheetName val="정부노임단가"/>
      <sheetName val="ITEM"/>
      <sheetName val="결선list"/>
      <sheetName val="설계서(7)"/>
      <sheetName val="환율-LIBOR"/>
      <sheetName val="차액보증"/>
      <sheetName val="공통(20-91)"/>
      <sheetName val="TEL"/>
      <sheetName val="공통비"/>
      <sheetName val="Sheet5"/>
      <sheetName val="DATA"/>
      <sheetName val="BQ(실행)"/>
      <sheetName val="BID"/>
      <sheetName val="CONCRETE"/>
      <sheetName val="Cost bd-&quot;A&quot;"/>
      <sheetName val="가설건물"/>
      <sheetName val="STORAGE"/>
      <sheetName val="청주(철골발주의뢰서)"/>
      <sheetName val="JUCK"/>
      <sheetName val="경상비"/>
      <sheetName val="날개벽수량표"/>
      <sheetName val="잡비"/>
      <sheetName val="Macro(차단기)"/>
      <sheetName val="BACK DATA"/>
      <sheetName val="1-1"/>
      <sheetName val="품의서"/>
      <sheetName val="물가시세"/>
      <sheetName val="노임단가"/>
      <sheetName val="MOTOR"/>
      <sheetName val="토목내역"/>
      <sheetName val="토사(PE)"/>
      <sheetName val="실행철강하도"/>
      <sheetName val="WORK"/>
      <sheetName val="부하계산서"/>
      <sheetName val="MACRO(AT)"/>
      <sheetName val="발신정보"/>
      <sheetName val="XL4Poppy"/>
      <sheetName val="기계경비일람"/>
      <sheetName val="자재단가"/>
      <sheetName val="COPY"/>
      <sheetName val="전차선로 물량표"/>
      <sheetName val="견적시담(송포2공구)"/>
      <sheetName val="부표총괄"/>
      <sheetName val="품셈1-26"/>
      <sheetName val="Macro1"/>
      <sheetName val="3련 BOX"/>
      <sheetName val="변경실행(2차) "/>
      <sheetName val="L_RPTA05_목록"/>
      <sheetName val="tggwan(mac)"/>
      <sheetName val="wall"/>
      <sheetName val="MFAB"/>
      <sheetName val="MFRT"/>
      <sheetName val="MPKG"/>
      <sheetName val="MPRD"/>
      <sheetName val="재료"/>
      <sheetName val="재료비 (2)"/>
      <sheetName val="판매보고서"/>
      <sheetName val="노무비"/>
      <sheetName val="현장식당(1)"/>
      <sheetName val="세부내역"/>
      <sheetName val="간접비"/>
      <sheetName val="금액내역서"/>
      <sheetName val="단가조사서"/>
      <sheetName val="내역서비교"/>
      <sheetName val="설계조건"/>
      <sheetName val="노무비단가"/>
      <sheetName val="플랜트 설치"/>
      <sheetName val="NOMUBI"/>
      <sheetName val="Data&amp;Result"/>
      <sheetName val="A"/>
      <sheetName val="입력정보"/>
      <sheetName val="Data &amp; Result"/>
      <sheetName val="코드"/>
      <sheetName val="개요"/>
      <sheetName val="6PILE  (돌출)"/>
      <sheetName val="LOPCALC"/>
      <sheetName val="본사업"/>
      <sheetName val="일위대가목차"/>
      <sheetName val="사업부구분코드"/>
      <sheetName val="전기설계변경"/>
      <sheetName val="SRC-B3U2"/>
      <sheetName val="Sheet4"/>
      <sheetName val="을"/>
      <sheetName val="물량표"/>
      <sheetName val="일반공사"/>
      <sheetName val="Sheet3"/>
      <sheetName val="4.2유효폭의 계산"/>
      <sheetName val="단가"/>
      <sheetName val="대비"/>
      <sheetName val="공사내역"/>
      <sheetName val="Sheet17"/>
      <sheetName val="입찰안"/>
      <sheetName val="factor"/>
      <sheetName val="터널조도"/>
      <sheetName val="DATE"/>
      <sheetName val="조도계산서 (도서)"/>
      <sheetName val="품조정율(97-99)"/>
      <sheetName val="인부신상자료"/>
      <sheetName val="선정요령"/>
      <sheetName val="간접"/>
      <sheetName val="1.우편집중내역서"/>
      <sheetName val="토공A"/>
      <sheetName val="원가"/>
      <sheetName val="LG제품"/>
      <sheetName val="001"/>
      <sheetName val="BSD (2)"/>
      <sheetName val="K"/>
      <sheetName val="Code-&gt;No"/>
      <sheetName val="갑지(추정)"/>
      <sheetName val="BJJIN"/>
      <sheetName val="견적내역서"/>
      <sheetName val="장비내역서"/>
      <sheetName val="조도계산"/>
      <sheetName val="Languages"/>
      <sheetName val="데이타"/>
      <sheetName val="DATA1"/>
      <sheetName val="조명율"/>
      <sheetName val="감가상각"/>
      <sheetName val="COVER"/>
      <sheetName val="수량산출"/>
      <sheetName val="입찰"/>
      <sheetName val="맨홀수량"/>
      <sheetName val="현경"/>
      <sheetName val="TRE TABLE"/>
      <sheetName val="환산"/>
      <sheetName val="건축내역서"/>
      <sheetName val="6호기"/>
      <sheetName val="할증 "/>
      <sheetName val="CB"/>
      <sheetName val="M+1"/>
      <sheetName val="적정심사"/>
      <sheetName val="공사비내역서"/>
      <sheetName val="내역"/>
      <sheetName val="전기내역서(총계)"/>
      <sheetName val="고객불만율"/>
      <sheetName val="효율&amp;역율"/>
      <sheetName val="CODE"/>
      <sheetName val="CAPVC"/>
      <sheetName val="기계설비"/>
      <sheetName val="SUMMARY(S)"/>
      <sheetName val="품셈TABLE"/>
      <sheetName val="SELTDATA"/>
      <sheetName val="내역1"/>
      <sheetName val="기타유틸리티설비"/>
      <sheetName val="전기일위대가"/>
      <sheetName val="예가표"/>
      <sheetName val="과천MAIN"/>
      <sheetName val="sw1"/>
      <sheetName val="인건-측정"/>
    </sheetNames>
    <definedNames>
      <definedName name="복사" sheetId="0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물가시세"/>
      <sheetName val="빌딩 안내"/>
      <sheetName val="옹벽수량집계표"/>
      <sheetName val="Sheet6"/>
      <sheetName val="내역서"/>
      <sheetName val="설계명세서 (장비)"/>
      <sheetName val="노무비명세서"/>
      <sheetName val="소요자재명세서"/>
      <sheetName val="옹벽"/>
      <sheetName val="정부노임단가"/>
      <sheetName val="JUCKEYK"/>
      <sheetName val="3BL공동구 수량"/>
      <sheetName val="Sheet2"/>
      <sheetName val="시험장S자로가로등공사"/>
      <sheetName val="신우"/>
      <sheetName val="문학터널-9255(관보고-실)"/>
      <sheetName val="주형"/>
      <sheetName val="부대내역"/>
      <sheetName val="단가 (2)"/>
      <sheetName val="본체"/>
      <sheetName val="복통토적"/>
      <sheetName val="NOMUBI"/>
      <sheetName val="말뚝지지력산정"/>
      <sheetName val="원가+내역"/>
      <sheetName val="유기공정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인건-측정"/>
      <sheetName val="표지"/>
      <sheetName val="수량1"/>
      <sheetName val="좌측"/>
      <sheetName val="우측"/>
      <sheetName val="Sheet5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총괄표"/>
      <sheetName val="NEYOK"/>
      <sheetName val="sw1"/>
      <sheetName val="일위"/>
      <sheetName val="수습"/>
      <sheetName val="을"/>
      <sheetName val="POOM_MOTO"/>
      <sheetName val="POOM_MOTO2"/>
      <sheetName val="중기일위대가"/>
      <sheetName val="工완성공사율"/>
      <sheetName val="내역"/>
      <sheetName val="__MAIN"/>
      <sheetName val="H PILE수량"/>
      <sheetName val="H-PILE수량집계"/>
      <sheetName val="Sheet1"/>
      <sheetName val="실행철강하도"/>
      <sheetName val="단"/>
      <sheetName val="방송(체육관)"/>
      <sheetName val="본사인상전"/>
      <sheetName val="조건"/>
      <sheetName val="#REF"/>
      <sheetName val="수량산출"/>
      <sheetName val="DATA"/>
      <sheetName val="우배수"/>
      <sheetName val="계산식"/>
      <sheetName val="2"/>
      <sheetName val="COVER"/>
      <sheetName val="ABUT수량-A1"/>
      <sheetName val="총괄원가 "/>
      <sheetName val="날개벽수량표"/>
      <sheetName val="일위대가-1"/>
      <sheetName val="터널조도"/>
      <sheetName val="Y-WORK"/>
      <sheetName val="용역비 집계표"/>
      <sheetName val="2000전체분"/>
      <sheetName val="2000년1차"/>
      <sheetName val="관급"/>
      <sheetName val="가공비"/>
      <sheetName val="간접"/>
      <sheetName val="설비"/>
      <sheetName val="화재 탐지 설비"/>
      <sheetName val="노임"/>
      <sheetName val="우각부보강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/>
      <sheetData sheetId="23" refreshError="1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"/>
      <sheetName val="ELECTRIC"/>
      <sheetName val="CTEMCOST"/>
      <sheetName val="내역"/>
      <sheetName val="예가표"/>
      <sheetName val="01"/>
      <sheetName val="간접1"/>
      <sheetName val="을지"/>
      <sheetName val="목표세부명세"/>
      <sheetName val="공종별내역서(기계)"/>
      <sheetName val="내역서(전기)"/>
      <sheetName val="결과조달"/>
      <sheetName val="#REF"/>
      <sheetName val="Total"/>
      <sheetName val="일위"/>
      <sheetName val="샤워실위생"/>
      <sheetName val="노임단가"/>
      <sheetName val="성지공현"/>
      <sheetName val="견적"/>
      <sheetName val="공사개요 (2)"/>
      <sheetName val="매입세"/>
      <sheetName val="갑지"/>
      <sheetName val="A-4"/>
      <sheetName val="도급FORM"/>
      <sheetName val="밸브설치"/>
      <sheetName val="공통가설"/>
      <sheetName val="세부내역"/>
      <sheetName val="프랜트면허"/>
      <sheetName val="유림골조"/>
      <sheetName val="토목주소"/>
      <sheetName val="아파트 "/>
      <sheetName val="입찰내역"/>
      <sheetName val="목차"/>
      <sheetName val="공사비집계"/>
      <sheetName val="Sheet1"/>
      <sheetName val="자동제어"/>
      <sheetName val="건축내역"/>
      <sheetName val="제1영업소"/>
      <sheetName val="제2영업소"/>
      <sheetName val="제3영업소"/>
      <sheetName val="기초일위"/>
      <sheetName val="수목단가"/>
      <sheetName val="시설수량표"/>
      <sheetName val="시설일위"/>
      <sheetName val="식재수량표"/>
      <sheetName val="식재일위"/>
      <sheetName val="자재단가"/>
      <sheetName val="단가대비표"/>
      <sheetName val="기기리스트"/>
      <sheetName val="건축내역서 (경제상무실)"/>
      <sheetName val="Sheet5"/>
      <sheetName val="견"/>
      <sheetName val="건축원가"/>
      <sheetName val="경영상태"/>
      <sheetName val="금액내역서"/>
      <sheetName val="내역서"/>
      <sheetName val="공종별내역서"/>
      <sheetName val="FAX"/>
      <sheetName val="일위대가(여기까지)"/>
      <sheetName val="개요"/>
      <sheetName val="C3"/>
      <sheetName val="공사개요"/>
      <sheetName val="1차 내역서"/>
      <sheetName val="TYPE-A"/>
      <sheetName val="TDI ISBL"/>
      <sheetName val="노무비"/>
      <sheetName val="실행내역"/>
      <sheetName val="0226"/>
      <sheetName val="노원열병합  건축공사기성내역서"/>
      <sheetName val="FRP내역서"/>
      <sheetName val="cable-data"/>
      <sheetName val="견적대비표"/>
      <sheetName val="CAT_5"/>
      <sheetName val="기성내역1"/>
      <sheetName val="공문"/>
      <sheetName val="입찰내역서(본공사)"/>
      <sheetName val="입찰내역서(가설)"/>
      <sheetName val="DATA"/>
      <sheetName val="YM-IL1"/>
      <sheetName val="잡철물"/>
      <sheetName val="실행(ALT1)"/>
      <sheetName val="교대"/>
      <sheetName val="평3"/>
      <sheetName val="실행"/>
      <sheetName val="기안"/>
      <sheetName val="개산공사비"/>
      <sheetName val="전 기"/>
      <sheetName val="현장관리비집계표"/>
      <sheetName val="예총"/>
      <sheetName val="분석"/>
      <sheetName val="4 LINE"/>
      <sheetName val="소비자가"/>
      <sheetName val="7 th"/>
      <sheetName val="일위대가표"/>
      <sheetName val="차액보증"/>
      <sheetName val="변대신설"/>
      <sheetName val="집계표-전기(신설)"/>
      <sheetName val="CAPVC"/>
      <sheetName val="1ST"/>
      <sheetName val="정산내역"/>
      <sheetName val="Macro1"/>
      <sheetName val="돈암사업"/>
      <sheetName val="일위대가(1)"/>
      <sheetName val="노임이"/>
      <sheetName val="노임"/>
      <sheetName val="입찰내역 발주처 양식"/>
      <sheetName val="순공사비"/>
      <sheetName val="견적을지"/>
      <sheetName val="TEST1"/>
      <sheetName val="1.설계조건"/>
      <sheetName val="입찰안"/>
      <sheetName val="2공구산출내역"/>
      <sheetName val="2.하중산정"/>
      <sheetName val="70%"/>
      <sheetName val="BID"/>
      <sheetName val="대림경상68억"/>
      <sheetName val="간접"/>
      <sheetName val="인사자료총집계"/>
      <sheetName val="6호기"/>
      <sheetName val="자체실적1Q"/>
      <sheetName val="은행"/>
      <sheetName val="계산근거"/>
      <sheetName val="Customer Databas"/>
      <sheetName val="TTL"/>
      <sheetName val="수정'매출매입_자료"/>
      <sheetName val="일위대가(가설)"/>
      <sheetName val="수입"/>
      <sheetName val="전기일위대가"/>
      <sheetName val="97 사업추정(WEKI)"/>
      <sheetName val="케이블규격"/>
      <sheetName val="MEXICO-C"/>
      <sheetName val="단위세대물량"/>
      <sheetName val="참조"/>
      <sheetName val="말뚝지지력산정"/>
      <sheetName val="DATA(VTL)"/>
      <sheetName val="정보매체A동"/>
      <sheetName val="MATRLDATA"/>
      <sheetName val="단가표"/>
      <sheetName val="EACT10"/>
      <sheetName val="견적서"/>
      <sheetName val="연돌일위집계"/>
      <sheetName val="실행철강하도"/>
      <sheetName val="집계표"/>
      <sheetName val="인건비"/>
      <sheetName val="찍기"/>
      <sheetName val="금융비용"/>
      <sheetName val="변전실재분리"/>
      <sheetName val="X13"/>
      <sheetName val="Sapphire"/>
      <sheetName val="2. 주요공지（主要公告）"/>
      <sheetName val="4. 접지매립내역（接地工程清单）"/>
      <sheetName val="할증 "/>
      <sheetName val="물량산출근거"/>
      <sheetName val="APT"/>
      <sheetName val="COVER-P"/>
      <sheetName val="일위대가"/>
      <sheetName val="#REF!"/>
      <sheetName val="COVER"/>
      <sheetName val="98지급계획"/>
      <sheetName val="지수"/>
      <sheetName val="D-3109"/>
      <sheetName val="조명일위"/>
      <sheetName val="조건표"/>
      <sheetName val="대비"/>
      <sheetName val="품"/>
      <sheetName val="3.공통공사대비"/>
      <sheetName val="토공"/>
      <sheetName val="설직재-1"/>
      <sheetName val="수량산출"/>
      <sheetName val="1. 설계조건 2.단면가정 3. 하중계산"/>
      <sheetName val="DATA 입력란"/>
      <sheetName val="갑지(추정)"/>
      <sheetName val="단가"/>
      <sheetName val="CondPol"/>
      <sheetName val="집계표(OPTION)"/>
      <sheetName val="6PILE  (돌출)"/>
      <sheetName val="일위대가목차"/>
      <sheetName val="DATE"/>
      <sheetName val="TABLE"/>
      <sheetName val="물량산출"/>
      <sheetName val="시행후면적"/>
      <sheetName val="YES-T"/>
      <sheetName val="깨기"/>
      <sheetName val="PAD TR보호대기초"/>
      <sheetName val="HANDHOLE(2)"/>
      <sheetName val="가로등기초"/>
      <sheetName val="가격조사서"/>
      <sheetName val="중기조종사 단위단가"/>
      <sheetName val="1062-X방향 "/>
      <sheetName val="설계명세서(선로)"/>
      <sheetName val="단가산출1"/>
      <sheetName val="SAKUB"/>
      <sheetName val="일위대가표(장비)"/>
      <sheetName val="기계설비공사 집계표"/>
      <sheetName val="공사비내역서"/>
      <sheetName val="ȱ_x0000_⠀恷_x0000__x0000_"/>
      <sheetName val="천마갑지"/>
      <sheetName val="수량집계"/>
      <sheetName val="총괄집계표"/>
      <sheetName val="FORM-0"/>
      <sheetName val="조도계산서 (도서)"/>
      <sheetName val="변경집계표"/>
      <sheetName val="EQT-ESTN"/>
      <sheetName val="목창호"/>
      <sheetName val="BSD (2)"/>
      <sheetName val="설계내역서"/>
      <sheetName val="주식"/>
      <sheetName val="Sheet1 (2)"/>
      <sheetName val="일위_파일"/>
      <sheetName val="FAB별"/>
      <sheetName val="5.전사투자계획종함안"/>
      <sheetName val="기성내역"/>
      <sheetName val="Sheet4"/>
      <sheetName val="unit 4"/>
      <sheetName val="b_balju_cho"/>
      <sheetName val="IW-LIST"/>
      <sheetName val="조명시설"/>
      <sheetName val="적현로"/>
      <sheetName val="IT-BAT"/>
      <sheetName val="2.대외공문"/>
      <sheetName val="항목(1)"/>
      <sheetName val="공종집계"/>
      <sheetName val="S0"/>
      <sheetName val=""/>
      <sheetName val="미디어고등학교"/>
      <sheetName val="B1(반포1차)"/>
      <sheetName val="산출2-기기동력"/>
      <sheetName val="220 (2)"/>
      <sheetName val="APT내역"/>
      <sheetName val="내역(전체)"/>
      <sheetName val="단가산출2"/>
      <sheetName val="Y-WORK"/>
      <sheetName val="을"/>
      <sheetName val="간접비내역-1"/>
      <sheetName val="AILC004"/>
      <sheetName val="BASIC (2)"/>
      <sheetName val="실행내역서 "/>
      <sheetName val="음료실행"/>
      <sheetName val="자재단가비교표"/>
      <sheetName val="수량산출1"/>
      <sheetName val="수량산출(AFC)"/>
      <sheetName val="수량산출(CCTV)"/>
      <sheetName val="수량_작성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전력"/>
      <sheetName val="GAEYO"/>
      <sheetName val="XZLC003_PART1"/>
      <sheetName val="1차네트공정"/>
      <sheetName val="집계표(육상)"/>
      <sheetName val="지급자재"/>
      <sheetName val="본부장"/>
      <sheetName val="화재 탐지 설비"/>
      <sheetName val="단면별연장"/>
      <sheetName val="상세내역,전력산출서"/>
      <sheetName val="보할공정"/>
      <sheetName val="자금흐름표_SAC_작업"/>
      <sheetName val="SG"/>
      <sheetName val=" 냉각수펌프"/>
      <sheetName val="wall"/>
      <sheetName val="토사(PE)"/>
      <sheetName val="차이내역"/>
      <sheetName val="CONCRETE"/>
      <sheetName val="1가설캠프"/>
      <sheetName val="건축공사"/>
      <sheetName val="BOX전기내역"/>
      <sheetName val="공조기휀"/>
      <sheetName val="AHU집계"/>
      <sheetName val="울산시산표"/>
      <sheetName val="BEND LOSS"/>
      <sheetName val="관리동"/>
      <sheetName val="실행예산대비 발주내역1차"/>
      <sheetName val="잡비"/>
      <sheetName val="2000전체분"/>
      <sheetName val="세원견적서"/>
      <sheetName val="J直材4"/>
      <sheetName val="견적(CHANNEL)"/>
      <sheetName val="건축공사 집계표"/>
      <sheetName val="골조"/>
      <sheetName val="토목"/>
      <sheetName val="3.건축(현장안)"/>
      <sheetName val="10월"/>
      <sheetName val="단"/>
      <sheetName val="간접비"/>
      <sheetName val="문학간접"/>
      <sheetName val="패널"/>
      <sheetName val="산근"/>
      <sheetName val="대비표"/>
      <sheetName val="Table 3-EQ"/>
      <sheetName val="현장관리비 산출내역"/>
      <sheetName val="공사원가계산서"/>
      <sheetName val="제어(하부)"/>
      <sheetName val="수로접합"/>
      <sheetName val="인건-측정"/>
      <sheetName val="산출및내역"/>
      <sheetName val="DHEQSUPT"/>
      <sheetName val="목포방향"/>
      <sheetName val="5사남"/>
      <sheetName val="대가목록"/>
      <sheetName val="LinerWt"/>
      <sheetName val="공사내역"/>
      <sheetName val="부하계산서"/>
      <sheetName val="BS"/>
      <sheetName val="96월별PL"/>
      <sheetName val="위스키3"/>
      <sheetName val="주류전체2"/>
      <sheetName val="PL"/>
      <sheetName val="당년실적"/>
      <sheetName val="전년실적"/>
      <sheetName val="토공산출(주차장)"/>
      <sheetName val="REDUCER"/>
      <sheetName val="WE'T"/>
      <sheetName val="제조노임"/>
      <sheetName val="자재테이블"/>
      <sheetName val="単価表"/>
      <sheetName val="cctv"/>
      <sheetName val="내역서(음성금왕)"/>
      <sheetName val="(참조)PH-2 12K_150406 제원"/>
      <sheetName val="배명(단가)"/>
      <sheetName val="부속동"/>
      <sheetName val="A(Rev.3)"/>
      <sheetName val="M"/>
      <sheetName val="전체내역 (2)"/>
      <sheetName val="직재"/>
      <sheetName val="주차구획선수량"/>
      <sheetName val="표지"/>
      <sheetName val="설비원가"/>
      <sheetName val="총괄표"/>
      <sheetName val="1.가로등수량"/>
      <sheetName val="코드 및 제품 목록"/>
      <sheetName val="업무처리전"/>
      <sheetName val="산출집계"/>
      <sheetName val="FRP PIPING 일위대가"/>
      <sheetName val="@PRICE1"/>
      <sheetName val="전선 및 전선관"/>
      <sheetName val="Sheet3"/>
      <sheetName val="당초"/>
      <sheetName val="PRO_DCI"/>
      <sheetName val="INST_DCI"/>
      <sheetName val="HVAC_DCI"/>
      <sheetName val="PIPE_DCI"/>
      <sheetName val="기본사항"/>
      <sheetName val="총괄내역서"/>
      <sheetName val="DATA-UPS"/>
      <sheetName val="사진"/>
      <sheetName val="EQUIP"/>
      <sheetName val="인원현황"/>
      <sheetName val="조직"/>
      <sheetName val="원가계산서"/>
      <sheetName val="옵션"/>
      <sheetName val="신규 품목 합산자재"/>
      <sheetName val="신규 품목 일위대가"/>
      <sheetName val="견적정보"/>
      <sheetName val="CAL1"/>
      <sheetName val="산출내역서집계표"/>
      <sheetName val="업체별단가"/>
      <sheetName val="내역표지"/>
      <sheetName val="노무"/>
      <sheetName val="동해title"/>
      <sheetName val="DATA2000"/>
      <sheetName val="아파트_"/>
      <sheetName val="공사개요_(2)"/>
      <sheetName val="1차_내역서"/>
      <sheetName val="건축내역서_(경제상무실)"/>
      <sheetName val="전_기"/>
      <sheetName val="조도계산서_(도서)"/>
      <sheetName val="건축(을)"/>
      <sheetName val="직원투입"/>
      <sheetName val="도면자료제출일정"/>
      <sheetName val="유림총괄"/>
      <sheetName val="Sheet2"/>
      <sheetName val="CODE"/>
      <sheetName val="정부노임단가"/>
      <sheetName val="MOTOR"/>
      <sheetName val="분뇨"/>
      <sheetName val="요율"/>
      <sheetName val="연결임시"/>
      <sheetName val="저"/>
      <sheetName val="45,46"/>
      <sheetName val="관리,공감"/>
      <sheetName val="gyun"/>
      <sheetName val="산출내역서"/>
      <sheetName val="자재대"/>
      <sheetName val="소야공정계획표"/>
      <sheetName val="계약변경요청서"/>
      <sheetName val="BA "/>
      <sheetName val="구리토평1전기"/>
      <sheetName val="공량집계"/>
      <sheetName val="용접POINT산출 (2)"/>
      <sheetName val="업체명"/>
      <sheetName val="관리"/>
      <sheetName val="충주"/>
      <sheetName val="국산화"/>
      <sheetName val="diff_tube"/>
      <sheetName val="기본단가"/>
      <sheetName val="인건비단가"/>
      <sheetName val="별표총괄"/>
      <sheetName val="품셈TABLE"/>
      <sheetName val="투자,기성 실적"/>
      <sheetName val="토공집계표"/>
      <sheetName val="금융"/>
      <sheetName val="소방"/>
      <sheetName val="일반공사"/>
      <sheetName val="화전내"/>
      <sheetName val="LF자재단가"/>
      <sheetName val="조건표 (2)"/>
      <sheetName val="관급자재"/>
      <sheetName val="CP-E2 (품셈표)"/>
      <sheetName val="설계예산서"/>
      <sheetName val="PRICES"/>
      <sheetName val="ȱ"/>
      <sheetName val="제품 정보"/>
      <sheetName val="16년 부문별"/>
      <sheetName val="차수"/>
      <sheetName val="40총괄"/>
      <sheetName val="40집계"/>
      <sheetName val="COST"/>
      <sheetName val="Data②_분류표"/>
      <sheetName val="Gia vat tu"/>
      <sheetName val="통보서"/>
      <sheetName val="데이타"/>
      <sheetName val="구의33고"/>
      <sheetName val="FB25JN"/>
      <sheetName val="1-4 익월예상투자대비"/>
      <sheetName val="1-2 투입대비"/>
      <sheetName val="대치판정"/>
      <sheetName val="집수정(600-700)"/>
      <sheetName val="변경별표"/>
      <sheetName val="기숙사본건물도급내역"/>
      <sheetName val="Arch"/>
      <sheetName val="설계명세서"/>
      <sheetName val="품셈표"/>
      <sheetName val="표준건축비"/>
      <sheetName val="계획대비 정산비용(합계)"/>
      <sheetName val="부대공"/>
      <sheetName val="포장공"/>
      <sheetName val="터파기및재료"/>
      <sheetName val="실행(표지,갑,을)"/>
      <sheetName val="동원인원"/>
      <sheetName val="전기공사"/>
      <sheetName val="GRDBS"/>
      <sheetName val="시실누(모) "/>
      <sheetName val="현우실적"/>
      <sheetName val="Subs"/>
      <sheetName val="2. 주요공지"/>
      <sheetName val="FACTOR"/>
      <sheetName val="샘플표지"/>
      <sheetName val="골조시행"/>
      <sheetName val="개선안 개요"/>
      <sheetName val="노원열병합__건축공사기성내역서"/>
      <sheetName val="TDI_ISBL"/>
      <sheetName val="2__주요공지（主要公告）"/>
      <sheetName val="4__접지매립내역（接地工程清单）"/>
      <sheetName val="1_설계조건"/>
      <sheetName val="2_하중산정"/>
      <sheetName val="4_LINE"/>
      <sheetName val="7_th"/>
      <sheetName val="97_사업추정(WEKI)"/>
      <sheetName val="Customer_Databas"/>
      <sheetName val="할증_"/>
      <sheetName val="실행내역서_"/>
      <sheetName val="BSD_(2)"/>
      <sheetName val="BASIC_(2)"/>
      <sheetName val="6PILE__(돌출)"/>
      <sheetName val="3_공통공사대비"/>
      <sheetName val="입찰내역_발주처_양식"/>
      <sheetName val="1__설계조건_2_단면가정_3__하중계산"/>
      <sheetName val="DATA_입력란"/>
      <sheetName val="화재_탐지_설비"/>
      <sheetName val="_냉각수펌프"/>
      <sheetName val="2_대외공문"/>
      <sheetName val="5_전사투자계획종함안"/>
      <sheetName val="BEND_LOSS"/>
      <sheetName val="실행예산대비_발주내역1차"/>
      <sheetName val="건축공사_집계표"/>
      <sheetName val="3_건축(현장안)"/>
      <sheetName val="Table_3-EQ"/>
      <sheetName val="현장관리비_산출내역"/>
      <sheetName val="부대내역"/>
      <sheetName val="기계내역"/>
      <sheetName val="대림산업"/>
      <sheetName val="진주방향"/>
      <sheetName val="마산방향"/>
      <sheetName val="마산방향철근집계"/>
      <sheetName val="실행대비"/>
      <sheetName val="단면설계"/>
      <sheetName val="안정검토"/>
      <sheetName val="총괄"/>
      <sheetName val="ȱ_x005f_x0000_⠀恷_x005f_x0000__x005f_x0000_"/>
      <sheetName val="전체 수금"/>
      <sheetName val="단위단가"/>
      <sheetName val="Sheet9"/>
      <sheetName val="전기자료"/>
      <sheetName val="Sheet14"/>
      <sheetName val="Sheet10"/>
      <sheetName val="Sheet13"/>
      <sheetName val="제품"/>
      <sheetName val="수량산출서 갑지"/>
      <sheetName val="배수내역"/>
      <sheetName val="예산명세서"/>
      <sheetName val="자료입력"/>
      <sheetName val="냉천부속동"/>
      <sheetName val="PI"/>
      <sheetName val="투찰보고"/>
      <sheetName val="분석기준"/>
      <sheetName val="MAT"/>
      <sheetName val="중기일위대가"/>
      <sheetName val="3련 BOX"/>
      <sheetName val="Baby일위대가"/>
      <sheetName val="갑지1"/>
      <sheetName val="영동(D)"/>
      <sheetName val="1단계"/>
      <sheetName val="Materials Categories"/>
      <sheetName val="E.C.T DATA(DON'T TOUCH)"/>
      <sheetName val="VENDOR DATA"/>
      <sheetName val="SITE DATA"/>
      <sheetName val="예정(3)"/>
      <sheetName val="동원(3)"/>
      <sheetName val="인사데이타(정규)"/>
      <sheetName val="공통"/>
      <sheetName val="s"/>
      <sheetName val="환율change"/>
      <sheetName val="견적 (2)"/>
      <sheetName val="기초자료"/>
      <sheetName val="견적집계표"/>
      <sheetName val="laroux"/>
      <sheetName val="전차선로 물량표"/>
      <sheetName val="주요자재단가"/>
      <sheetName val="수변전 설비공사受配电"/>
      <sheetName val=" 동력 설비공사动力设备"/>
      <sheetName val="전력간선 설비공사电力干线"/>
      <sheetName val="전등 설비공사照明系统"/>
      <sheetName val="CCTV 설비공사CCTV"/>
      <sheetName val=" 전열 설비공사插座系统"/>
      <sheetName val="접지 설비공사接地系统"/>
      <sheetName val="전화, LAN 설비공사网络布线"/>
      <sheetName val="방송 설비공사广播系统"/>
      <sheetName val="가설전기 설비공사临电系统"/>
      <sheetName val="ȱ_x005f_x0000_⠀恷_x005f_x0000__x"/>
      <sheetName val="간지"/>
      <sheetName val="업체별기성내역"/>
      <sheetName val="SDSS현황"/>
      <sheetName val="목록"/>
      <sheetName val="9GNG운반"/>
      <sheetName val="단중"/>
      <sheetName val="PAD_TR보호대기초"/>
      <sheetName val="중기조종사_단위단가"/>
      <sheetName val="1062-X방향_"/>
      <sheetName val="기계설비공사_집계표"/>
      <sheetName val="Sheet1_(2)"/>
      <sheetName val="일일출역현황"/>
      <sheetName val="PROCURE"/>
      <sheetName val="단면 (2)"/>
      <sheetName val="IMP(MAIN)"/>
      <sheetName val="IMP (REACTOR)"/>
      <sheetName val="금액"/>
      <sheetName val="ȱ_x005f_x005f_x005f_x0000_⠀恷_x005f_x005f_x005f_x0000__x"/>
      <sheetName val="ȱ_x005f_x005f_x005f_x005f_x005f_x005f_x005f_x0000_⠀恷_x0"/>
      <sheetName val="单价表(기본단가)"/>
      <sheetName val="電気設備表"/>
      <sheetName val="설계예시"/>
      <sheetName val="30신설일위대가"/>
      <sheetName val="30집계표"/>
      <sheetName val="NSCP견적물량"/>
      <sheetName val="공사비예산서(토목분)"/>
      <sheetName val="I一般比"/>
      <sheetName val="CABLE SIZE-3"/>
      <sheetName val="LOB"/>
      <sheetName val="도"/>
      <sheetName val="준공조서갑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D398-C21E-4989-BCAC-4F916F8E90F2}">
  <dimension ref="A1:R28"/>
  <sheetViews>
    <sheetView view="pageBreakPreview" zoomScaleNormal="100" zoomScaleSheetLayoutView="100" workbookViewId="0">
      <selection activeCell="Y24" sqref="Y24"/>
    </sheetView>
  </sheetViews>
  <sheetFormatPr defaultRowHeight="13.5" x14ac:dyDescent="0.15"/>
  <cols>
    <col min="1" max="1" width="5.125" style="79" customWidth="1"/>
    <col min="2" max="2" width="5.25" style="79" customWidth="1"/>
    <col min="3" max="3" width="7.625" style="79" customWidth="1"/>
    <col min="4" max="4" width="1.5" style="79" customWidth="1"/>
    <col min="5" max="5" width="1.625" style="79" customWidth="1"/>
    <col min="6" max="6" width="2.875" style="79" customWidth="1"/>
    <col min="7" max="7" width="13.875" style="79" customWidth="1"/>
    <col min="8" max="8" width="3.375" style="79" customWidth="1"/>
    <col min="9" max="9" width="4.5" style="79" customWidth="1"/>
    <col min="10" max="10" width="19" style="79" customWidth="1"/>
    <col min="11" max="11" width="5.125" style="79" customWidth="1"/>
    <col min="12" max="13" width="4.875" style="79" customWidth="1"/>
    <col min="14" max="14" width="9.125" style="79" customWidth="1"/>
    <col min="15" max="15" width="9" style="79"/>
    <col min="16" max="16" width="14.375" style="79" customWidth="1"/>
    <col min="17" max="17" width="3.75" style="79" customWidth="1"/>
    <col min="18" max="18" width="8.5" style="79" customWidth="1"/>
    <col min="19" max="256" width="9" style="79"/>
    <col min="257" max="257" width="5.125" style="79" customWidth="1"/>
    <col min="258" max="258" width="5.25" style="79" customWidth="1"/>
    <col min="259" max="259" width="7.625" style="79" customWidth="1"/>
    <col min="260" max="260" width="1.5" style="79" customWidth="1"/>
    <col min="261" max="261" width="1.625" style="79" customWidth="1"/>
    <col min="262" max="262" width="2.875" style="79" customWidth="1"/>
    <col min="263" max="263" width="13.875" style="79" customWidth="1"/>
    <col min="264" max="264" width="3.375" style="79" customWidth="1"/>
    <col min="265" max="265" width="4.5" style="79" customWidth="1"/>
    <col min="266" max="266" width="19" style="79" customWidth="1"/>
    <col min="267" max="267" width="5.125" style="79" customWidth="1"/>
    <col min="268" max="269" width="4.875" style="79" customWidth="1"/>
    <col min="270" max="270" width="9.125" style="79" customWidth="1"/>
    <col min="271" max="271" width="9" style="79"/>
    <col min="272" max="272" width="14.375" style="79" customWidth="1"/>
    <col min="273" max="273" width="3.75" style="79" customWidth="1"/>
    <col min="274" max="274" width="9.375" style="79" customWidth="1"/>
    <col min="275" max="512" width="9" style="79"/>
    <col min="513" max="513" width="5.125" style="79" customWidth="1"/>
    <col min="514" max="514" width="5.25" style="79" customWidth="1"/>
    <col min="515" max="515" width="7.625" style="79" customWidth="1"/>
    <col min="516" max="516" width="1.5" style="79" customWidth="1"/>
    <col min="517" max="517" width="1.625" style="79" customWidth="1"/>
    <col min="518" max="518" width="2.875" style="79" customWidth="1"/>
    <col min="519" max="519" width="13.875" style="79" customWidth="1"/>
    <col min="520" max="520" width="3.375" style="79" customWidth="1"/>
    <col min="521" max="521" width="4.5" style="79" customWidth="1"/>
    <col min="522" max="522" width="19" style="79" customWidth="1"/>
    <col min="523" max="523" width="5.125" style="79" customWidth="1"/>
    <col min="524" max="525" width="4.875" style="79" customWidth="1"/>
    <col min="526" max="526" width="9.125" style="79" customWidth="1"/>
    <col min="527" max="527" width="9" style="79"/>
    <col min="528" max="528" width="14.375" style="79" customWidth="1"/>
    <col min="529" max="529" width="3.75" style="79" customWidth="1"/>
    <col min="530" max="530" width="9.375" style="79" customWidth="1"/>
    <col min="531" max="768" width="9" style="79"/>
    <col min="769" max="769" width="5.125" style="79" customWidth="1"/>
    <col min="770" max="770" width="5.25" style="79" customWidth="1"/>
    <col min="771" max="771" width="7.625" style="79" customWidth="1"/>
    <col min="772" max="772" width="1.5" style="79" customWidth="1"/>
    <col min="773" max="773" width="1.625" style="79" customWidth="1"/>
    <col min="774" max="774" width="2.875" style="79" customWidth="1"/>
    <col min="775" max="775" width="13.875" style="79" customWidth="1"/>
    <col min="776" max="776" width="3.375" style="79" customWidth="1"/>
    <col min="777" max="777" width="4.5" style="79" customWidth="1"/>
    <col min="778" max="778" width="19" style="79" customWidth="1"/>
    <col min="779" max="779" width="5.125" style="79" customWidth="1"/>
    <col min="780" max="781" width="4.875" style="79" customWidth="1"/>
    <col min="782" max="782" width="9.125" style="79" customWidth="1"/>
    <col min="783" max="783" width="9" style="79"/>
    <col min="784" max="784" width="14.375" style="79" customWidth="1"/>
    <col min="785" max="785" width="3.75" style="79" customWidth="1"/>
    <col min="786" max="786" width="9.375" style="79" customWidth="1"/>
    <col min="787" max="1024" width="9" style="79"/>
    <col min="1025" max="1025" width="5.125" style="79" customWidth="1"/>
    <col min="1026" max="1026" width="5.25" style="79" customWidth="1"/>
    <col min="1027" max="1027" width="7.625" style="79" customWidth="1"/>
    <col min="1028" max="1028" width="1.5" style="79" customWidth="1"/>
    <col min="1029" max="1029" width="1.625" style="79" customWidth="1"/>
    <col min="1030" max="1030" width="2.875" style="79" customWidth="1"/>
    <col min="1031" max="1031" width="13.875" style="79" customWidth="1"/>
    <col min="1032" max="1032" width="3.375" style="79" customWidth="1"/>
    <col min="1033" max="1033" width="4.5" style="79" customWidth="1"/>
    <col min="1034" max="1034" width="19" style="79" customWidth="1"/>
    <col min="1035" max="1035" width="5.125" style="79" customWidth="1"/>
    <col min="1036" max="1037" width="4.875" style="79" customWidth="1"/>
    <col min="1038" max="1038" width="9.125" style="79" customWidth="1"/>
    <col min="1039" max="1039" width="9" style="79"/>
    <col min="1040" max="1040" width="14.375" style="79" customWidth="1"/>
    <col min="1041" max="1041" width="3.75" style="79" customWidth="1"/>
    <col min="1042" max="1042" width="9.375" style="79" customWidth="1"/>
    <col min="1043" max="1280" width="9" style="79"/>
    <col min="1281" max="1281" width="5.125" style="79" customWidth="1"/>
    <col min="1282" max="1282" width="5.25" style="79" customWidth="1"/>
    <col min="1283" max="1283" width="7.625" style="79" customWidth="1"/>
    <col min="1284" max="1284" width="1.5" style="79" customWidth="1"/>
    <col min="1285" max="1285" width="1.625" style="79" customWidth="1"/>
    <col min="1286" max="1286" width="2.875" style="79" customWidth="1"/>
    <col min="1287" max="1287" width="13.875" style="79" customWidth="1"/>
    <col min="1288" max="1288" width="3.375" style="79" customWidth="1"/>
    <col min="1289" max="1289" width="4.5" style="79" customWidth="1"/>
    <col min="1290" max="1290" width="19" style="79" customWidth="1"/>
    <col min="1291" max="1291" width="5.125" style="79" customWidth="1"/>
    <col min="1292" max="1293" width="4.875" style="79" customWidth="1"/>
    <col min="1294" max="1294" width="9.125" style="79" customWidth="1"/>
    <col min="1295" max="1295" width="9" style="79"/>
    <col min="1296" max="1296" width="14.375" style="79" customWidth="1"/>
    <col min="1297" max="1297" width="3.75" style="79" customWidth="1"/>
    <col min="1298" max="1298" width="9.375" style="79" customWidth="1"/>
    <col min="1299" max="1536" width="9" style="79"/>
    <col min="1537" max="1537" width="5.125" style="79" customWidth="1"/>
    <col min="1538" max="1538" width="5.25" style="79" customWidth="1"/>
    <col min="1539" max="1539" width="7.625" style="79" customWidth="1"/>
    <col min="1540" max="1540" width="1.5" style="79" customWidth="1"/>
    <col min="1541" max="1541" width="1.625" style="79" customWidth="1"/>
    <col min="1542" max="1542" width="2.875" style="79" customWidth="1"/>
    <col min="1543" max="1543" width="13.875" style="79" customWidth="1"/>
    <col min="1544" max="1544" width="3.375" style="79" customWidth="1"/>
    <col min="1545" max="1545" width="4.5" style="79" customWidth="1"/>
    <col min="1546" max="1546" width="19" style="79" customWidth="1"/>
    <col min="1547" max="1547" width="5.125" style="79" customWidth="1"/>
    <col min="1548" max="1549" width="4.875" style="79" customWidth="1"/>
    <col min="1550" max="1550" width="9.125" style="79" customWidth="1"/>
    <col min="1551" max="1551" width="9" style="79"/>
    <col min="1552" max="1552" width="14.375" style="79" customWidth="1"/>
    <col min="1553" max="1553" width="3.75" style="79" customWidth="1"/>
    <col min="1554" max="1554" width="9.375" style="79" customWidth="1"/>
    <col min="1555" max="1792" width="9" style="79"/>
    <col min="1793" max="1793" width="5.125" style="79" customWidth="1"/>
    <col min="1794" max="1794" width="5.25" style="79" customWidth="1"/>
    <col min="1795" max="1795" width="7.625" style="79" customWidth="1"/>
    <col min="1796" max="1796" width="1.5" style="79" customWidth="1"/>
    <col min="1797" max="1797" width="1.625" style="79" customWidth="1"/>
    <col min="1798" max="1798" width="2.875" style="79" customWidth="1"/>
    <col min="1799" max="1799" width="13.875" style="79" customWidth="1"/>
    <col min="1800" max="1800" width="3.375" style="79" customWidth="1"/>
    <col min="1801" max="1801" width="4.5" style="79" customWidth="1"/>
    <col min="1802" max="1802" width="19" style="79" customWidth="1"/>
    <col min="1803" max="1803" width="5.125" style="79" customWidth="1"/>
    <col min="1804" max="1805" width="4.875" style="79" customWidth="1"/>
    <col min="1806" max="1806" width="9.125" style="79" customWidth="1"/>
    <col min="1807" max="1807" width="9" style="79"/>
    <col min="1808" max="1808" width="14.375" style="79" customWidth="1"/>
    <col min="1809" max="1809" width="3.75" style="79" customWidth="1"/>
    <col min="1810" max="1810" width="9.375" style="79" customWidth="1"/>
    <col min="1811" max="2048" width="9" style="79"/>
    <col min="2049" max="2049" width="5.125" style="79" customWidth="1"/>
    <col min="2050" max="2050" width="5.25" style="79" customWidth="1"/>
    <col min="2051" max="2051" width="7.625" style="79" customWidth="1"/>
    <col min="2052" max="2052" width="1.5" style="79" customWidth="1"/>
    <col min="2053" max="2053" width="1.625" style="79" customWidth="1"/>
    <col min="2054" max="2054" width="2.875" style="79" customWidth="1"/>
    <col min="2055" max="2055" width="13.875" style="79" customWidth="1"/>
    <col min="2056" max="2056" width="3.375" style="79" customWidth="1"/>
    <col min="2057" max="2057" width="4.5" style="79" customWidth="1"/>
    <col min="2058" max="2058" width="19" style="79" customWidth="1"/>
    <col min="2059" max="2059" width="5.125" style="79" customWidth="1"/>
    <col min="2060" max="2061" width="4.875" style="79" customWidth="1"/>
    <col min="2062" max="2062" width="9.125" style="79" customWidth="1"/>
    <col min="2063" max="2063" width="9" style="79"/>
    <col min="2064" max="2064" width="14.375" style="79" customWidth="1"/>
    <col min="2065" max="2065" width="3.75" style="79" customWidth="1"/>
    <col min="2066" max="2066" width="9.375" style="79" customWidth="1"/>
    <col min="2067" max="2304" width="9" style="79"/>
    <col min="2305" max="2305" width="5.125" style="79" customWidth="1"/>
    <col min="2306" max="2306" width="5.25" style="79" customWidth="1"/>
    <col min="2307" max="2307" width="7.625" style="79" customWidth="1"/>
    <col min="2308" max="2308" width="1.5" style="79" customWidth="1"/>
    <col min="2309" max="2309" width="1.625" style="79" customWidth="1"/>
    <col min="2310" max="2310" width="2.875" style="79" customWidth="1"/>
    <col min="2311" max="2311" width="13.875" style="79" customWidth="1"/>
    <col min="2312" max="2312" width="3.375" style="79" customWidth="1"/>
    <col min="2313" max="2313" width="4.5" style="79" customWidth="1"/>
    <col min="2314" max="2314" width="19" style="79" customWidth="1"/>
    <col min="2315" max="2315" width="5.125" style="79" customWidth="1"/>
    <col min="2316" max="2317" width="4.875" style="79" customWidth="1"/>
    <col min="2318" max="2318" width="9.125" style="79" customWidth="1"/>
    <col min="2319" max="2319" width="9" style="79"/>
    <col min="2320" max="2320" width="14.375" style="79" customWidth="1"/>
    <col min="2321" max="2321" width="3.75" style="79" customWidth="1"/>
    <col min="2322" max="2322" width="9.375" style="79" customWidth="1"/>
    <col min="2323" max="2560" width="9" style="79"/>
    <col min="2561" max="2561" width="5.125" style="79" customWidth="1"/>
    <col min="2562" max="2562" width="5.25" style="79" customWidth="1"/>
    <col min="2563" max="2563" width="7.625" style="79" customWidth="1"/>
    <col min="2564" max="2564" width="1.5" style="79" customWidth="1"/>
    <col min="2565" max="2565" width="1.625" style="79" customWidth="1"/>
    <col min="2566" max="2566" width="2.875" style="79" customWidth="1"/>
    <col min="2567" max="2567" width="13.875" style="79" customWidth="1"/>
    <col min="2568" max="2568" width="3.375" style="79" customWidth="1"/>
    <col min="2569" max="2569" width="4.5" style="79" customWidth="1"/>
    <col min="2570" max="2570" width="19" style="79" customWidth="1"/>
    <col min="2571" max="2571" width="5.125" style="79" customWidth="1"/>
    <col min="2572" max="2573" width="4.875" style="79" customWidth="1"/>
    <col min="2574" max="2574" width="9.125" style="79" customWidth="1"/>
    <col min="2575" max="2575" width="9" style="79"/>
    <col min="2576" max="2576" width="14.375" style="79" customWidth="1"/>
    <col min="2577" max="2577" width="3.75" style="79" customWidth="1"/>
    <col min="2578" max="2578" width="9.375" style="79" customWidth="1"/>
    <col min="2579" max="2816" width="9" style="79"/>
    <col min="2817" max="2817" width="5.125" style="79" customWidth="1"/>
    <col min="2818" max="2818" width="5.25" style="79" customWidth="1"/>
    <col min="2819" max="2819" width="7.625" style="79" customWidth="1"/>
    <col min="2820" max="2820" width="1.5" style="79" customWidth="1"/>
    <col min="2821" max="2821" width="1.625" style="79" customWidth="1"/>
    <col min="2822" max="2822" width="2.875" style="79" customWidth="1"/>
    <col min="2823" max="2823" width="13.875" style="79" customWidth="1"/>
    <col min="2824" max="2824" width="3.375" style="79" customWidth="1"/>
    <col min="2825" max="2825" width="4.5" style="79" customWidth="1"/>
    <col min="2826" max="2826" width="19" style="79" customWidth="1"/>
    <col min="2827" max="2827" width="5.125" style="79" customWidth="1"/>
    <col min="2828" max="2829" width="4.875" style="79" customWidth="1"/>
    <col min="2830" max="2830" width="9.125" style="79" customWidth="1"/>
    <col min="2831" max="2831" width="9" style="79"/>
    <col min="2832" max="2832" width="14.375" style="79" customWidth="1"/>
    <col min="2833" max="2833" width="3.75" style="79" customWidth="1"/>
    <col min="2834" max="2834" width="9.375" style="79" customWidth="1"/>
    <col min="2835" max="3072" width="9" style="79"/>
    <col min="3073" max="3073" width="5.125" style="79" customWidth="1"/>
    <col min="3074" max="3074" width="5.25" style="79" customWidth="1"/>
    <col min="3075" max="3075" width="7.625" style="79" customWidth="1"/>
    <col min="3076" max="3076" width="1.5" style="79" customWidth="1"/>
    <col min="3077" max="3077" width="1.625" style="79" customWidth="1"/>
    <col min="3078" max="3078" width="2.875" style="79" customWidth="1"/>
    <col min="3079" max="3079" width="13.875" style="79" customWidth="1"/>
    <col min="3080" max="3080" width="3.375" style="79" customWidth="1"/>
    <col min="3081" max="3081" width="4.5" style="79" customWidth="1"/>
    <col min="3082" max="3082" width="19" style="79" customWidth="1"/>
    <col min="3083" max="3083" width="5.125" style="79" customWidth="1"/>
    <col min="3084" max="3085" width="4.875" style="79" customWidth="1"/>
    <col min="3086" max="3086" width="9.125" style="79" customWidth="1"/>
    <col min="3087" max="3087" width="9" style="79"/>
    <col min="3088" max="3088" width="14.375" style="79" customWidth="1"/>
    <col min="3089" max="3089" width="3.75" style="79" customWidth="1"/>
    <col min="3090" max="3090" width="9.375" style="79" customWidth="1"/>
    <col min="3091" max="3328" width="9" style="79"/>
    <col min="3329" max="3329" width="5.125" style="79" customWidth="1"/>
    <col min="3330" max="3330" width="5.25" style="79" customWidth="1"/>
    <col min="3331" max="3331" width="7.625" style="79" customWidth="1"/>
    <col min="3332" max="3332" width="1.5" style="79" customWidth="1"/>
    <col min="3333" max="3333" width="1.625" style="79" customWidth="1"/>
    <col min="3334" max="3334" width="2.875" style="79" customWidth="1"/>
    <col min="3335" max="3335" width="13.875" style="79" customWidth="1"/>
    <col min="3336" max="3336" width="3.375" style="79" customWidth="1"/>
    <col min="3337" max="3337" width="4.5" style="79" customWidth="1"/>
    <col min="3338" max="3338" width="19" style="79" customWidth="1"/>
    <col min="3339" max="3339" width="5.125" style="79" customWidth="1"/>
    <col min="3340" max="3341" width="4.875" style="79" customWidth="1"/>
    <col min="3342" max="3342" width="9.125" style="79" customWidth="1"/>
    <col min="3343" max="3343" width="9" style="79"/>
    <col min="3344" max="3344" width="14.375" style="79" customWidth="1"/>
    <col min="3345" max="3345" width="3.75" style="79" customWidth="1"/>
    <col min="3346" max="3346" width="9.375" style="79" customWidth="1"/>
    <col min="3347" max="3584" width="9" style="79"/>
    <col min="3585" max="3585" width="5.125" style="79" customWidth="1"/>
    <col min="3586" max="3586" width="5.25" style="79" customWidth="1"/>
    <col min="3587" max="3587" width="7.625" style="79" customWidth="1"/>
    <col min="3588" max="3588" width="1.5" style="79" customWidth="1"/>
    <col min="3589" max="3589" width="1.625" style="79" customWidth="1"/>
    <col min="3590" max="3590" width="2.875" style="79" customWidth="1"/>
    <col min="3591" max="3591" width="13.875" style="79" customWidth="1"/>
    <col min="3592" max="3592" width="3.375" style="79" customWidth="1"/>
    <col min="3593" max="3593" width="4.5" style="79" customWidth="1"/>
    <col min="3594" max="3594" width="19" style="79" customWidth="1"/>
    <col min="3595" max="3595" width="5.125" style="79" customWidth="1"/>
    <col min="3596" max="3597" width="4.875" style="79" customWidth="1"/>
    <col min="3598" max="3598" width="9.125" style="79" customWidth="1"/>
    <col min="3599" max="3599" width="9" style="79"/>
    <col min="3600" max="3600" width="14.375" style="79" customWidth="1"/>
    <col min="3601" max="3601" width="3.75" style="79" customWidth="1"/>
    <col min="3602" max="3602" width="9.375" style="79" customWidth="1"/>
    <col min="3603" max="3840" width="9" style="79"/>
    <col min="3841" max="3841" width="5.125" style="79" customWidth="1"/>
    <col min="3842" max="3842" width="5.25" style="79" customWidth="1"/>
    <col min="3843" max="3843" width="7.625" style="79" customWidth="1"/>
    <col min="3844" max="3844" width="1.5" style="79" customWidth="1"/>
    <col min="3845" max="3845" width="1.625" style="79" customWidth="1"/>
    <col min="3846" max="3846" width="2.875" style="79" customWidth="1"/>
    <col min="3847" max="3847" width="13.875" style="79" customWidth="1"/>
    <col min="3848" max="3848" width="3.375" style="79" customWidth="1"/>
    <col min="3849" max="3849" width="4.5" style="79" customWidth="1"/>
    <col min="3850" max="3850" width="19" style="79" customWidth="1"/>
    <col min="3851" max="3851" width="5.125" style="79" customWidth="1"/>
    <col min="3852" max="3853" width="4.875" style="79" customWidth="1"/>
    <col min="3854" max="3854" width="9.125" style="79" customWidth="1"/>
    <col min="3855" max="3855" width="9" style="79"/>
    <col min="3856" max="3856" width="14.375" style="79" customWidth="1"/>
    <col min="3857" max="3857" width="3.75" style="79" customWidth="1"/>
    <col min="3858" max="3858" width="9.375" style="79" customWidth="1"/>
    <col min="3859" max="4096" width="9" style="79"/>
    <col min="4097" max="4097" width="5.125" style="79" customWidth="1"/>
    <col min="4098" max="4098" width="5.25" style="79" customWidth="1"/>
    <col min="4099" max="4099" width="7.625" style="79" customWidth="1"/>
    <col min="4100" max="4100" width="1.5" style="79" customWidth="1"/>
    <col min="4101" max="4101" width="1.625" style="79" customWidth="1"/>
    <col min="4102" max="4102" width="2.875" style="79" customWidth="1"/>
    <col min="4103" max="4103" width="13.875" style="79" customWidth="1"/>
    <col min="4104" max="4104" width="3.375" style="79" customWidth="1"/>
    <col min="4105" max="4105" width="4.5" style="79" customWidth="1"/>
    <col min="4106" max="4106" width="19" style="79" customWidth="1"/>
    <col min="4107" max="4107" width="5.125" style="79" customWidth="1"/>
    <col min="4108" max="4109" width="4.875" style="79" customWidth="1"/>
    <col min="4110" max="4110" width="9.125" style="79" customWidth="1"/>
    <col min="4111" max="4111" width="9" style="79"/>
    <col min="4112" max="4112" width="14.375" style="79" customWidth="1"/>
    <col min="4113" max="4113" width="3.75" style="79" customWidth="1"/>
    <col min="4114" max="4114" width="9.375" style="79" customWidth="1"/>
    <col min="4115" max="4352" width="9" style="79"/>
    <col min="4353" max="4353" width="5.125" style="79" customWidth="1"/>
    <col min="4354" max="4354" width="5.25" style="79" customWidth="1"/>
    <col min="4355" max="4355" width="7.625" style="79" customWidth="1"/>
    <col min="4356" max="4356" width="1.5" style="79" customWidth="1"/>
    <col min="4357" max="4357" width="1.625" style="79" customWidth="1"/>
    <col min="4358" max="4358" width="2.875" style="79" customWidth="1"/>
    <col min="4359" max="4359" width="13.875" style="79" customWidth="1"/>
    <col min="4360" max="4360" width="3.375" style="79" customWidth="1"/>
    <col min="4361" max="4361" width="4.5" style="79" customWidth="1"/>
    <col min="4362" max="4362" width="19" style="79" customWidth="1"/>
    <col min="4363" max="4363" width="5.125" style="79" customWidth="1"/>
    <col min="4364" max="4365" width="4.875" style="79" customWidth="1"/>
    <col min="4366" max="4366" width="9.125" style="79" customWidth="1"/>
    <col min="4367" max="4367" width="9" style="79"/>
    <col min="4368" max="4368" width="14.375" style="79" customWidth="1"/>
    <col min="4369" max="4369" width="3.75" style="79" customWidth="1"/>
    <col min="4370" max="4370" width="9.375" style="79" customWidth="1"/>
    <col min="4371" max="4608" width="9" style="79"/>
    <col min="4609" max="4609" width="5.125" style="79" customWidth="1"/>
    <col min="4610" max="4610" width="5.25" style="79" customWidth="1"/>
    <col min="4611" max="4611" width="7.625" style="79" customWidth="1"/>
    <col min="4612" max="4612" width="1.5" style="79" customWidth="1"/>
    <col min="4613" max="4613" width="1.625" style="79" customWidth="1"/>
    <col min="4614" max="4614" width="2.875" style="79" customWidth="1"/>
    <col min="4615" max="4615" width="13.875" style="79" customWidth="1"/>
    <col min="4616" max="4616" width="3.375" style="79" customWidth="1"/>
    <col min="4617" max="4617" width="4.5" style="79" customWidth="1"/>
    <col min="4618" max="4618" width="19" style="79" customWidth="1"/>
    <col min="4619" max="4619" width="5.125" style="79" customWidth="1"/>
    <col min="4620" max="4621" width="4.875" style="79" customWidth="1"/>
    <col min="4622" max="4622" width="9.125" style="79" customWidth="1"/>
    <col min="4623" max="4623" width="9" style="79"/>
    <col min="4624" max="4624" width="14.375" style="79" customWidth="1"/>
    <col min="4625" max="4625" width="3.75" style="79" customWidth="1"/>
    <col min="4626" max="4626" width="9.375" style="79" customWidth="1"/>
    <col min="4627" max="4864" width="9" style="79"/>
    <col min="4865" max="4865" width="5.125" style="79" customWidth="1"/>
    <col min="4866" max="4866" width="5.25" style="79" customWidth="1"/>
    <col min="4867" max="4867" width="7.625" style="79" customWidth="1"/>
    <col min="4868" max="4868" width="1.5" style="79" customWidth="1"/>
    <col min="4869" max="4869" width="1.625" style="79" customWidth="1"/>
    <col min="4870" max="4870" width="2.875" style="79" customWidth="1"/>
    <col min="4871" max="4871" width="13.875" style="79" customWidth="1"/>
    <col min="4872" max="4872" width="3.375" style="79" customWidth="1"/>
    <col min="4873" max="4873" width="4.5" style="79" customWidth="1"/>
    <col min="4874" max="4874" width="19" style="79" customWidth="1"/>
    <col min="4875" max="4875" width="5.125" style="79" customWidth="1"/>
    <col min="4876" max="4877" width="4.875" style="79" customWidth="1"/>
    <col min="4878" max="4878" width="9.125" style="79" customWidth="1"/>
    <col min="4879" max="4879" width="9" style="79"/>
    <col min="4880" max="4880" width="14.375" style="79" customWidth="1"/>
    <col min="4881" max="4881" width="3.75" style="79" customWidth="1"/>
    <col min="4882" max="4882" width="9.375" style="79" customWidth="1"/>
    <col min="4883" max="5120" width="9" style="79"/>
    <col min="5121" max="5121" width="5.125" style="79" customWidth="1"/>
    <col min="5122" max="5122" width="5.25" style="79" customWidth="1"/>
    <col min="5123" max="5123" width="7.625" style="79" customWidth="1"/>
    <col min="5124" max="5124" width="1.5" style="79" customWidth="1"/>
    <col min="5125" max="5125" width="1.625" style="79" customWidth="1"/>
    <col min="5126" max="5126" width="2.875" style="79" customWidth="1"/>
    <col min="5127" max="5127" width="13.875" style="79" customWidth="1"/>
    <col min="5128" max="5128" width="3.375" style="79" customWidth="1"/>
    <col min="5129" max="5129" width="4.5" style="79" customWidth="1"/>
    <col min="5130" max="5130" width="19" style="79" customWidth="1"/>
    <col min="5131" max="5131" width="5.125" style="79" customWidth="1"/>
    <col min="5132" max="5133" width="4.875" style="79" customWidth="1"/>
    <col min="5134" max="5134" width="9.125" style="79" customWidth="1"/>
    <col min="5135" max="5135" width="9" style="79"/>
    <col min="5136" max="5136" width="14.375" style="79" customWidth="1"/>
    <col min="5137" max="5137" width="3.75" style="79" customWidth="1"/>
    <col min="5138" max="5138" width="9.375" style="79" customWidth="1"/>
    <col min="5139" max="5376" width="9" style="79"/>
    <col min="5377" max="5377" width="5.125" style="79" customWidth="1"/>
    <col min="5378" max="5378" width="5.25" style="79" customWidth="1"/>
    <col min="5379" max="5379" width="7.625" style="79" customWidth="1"/>
    <col min="5380" max="5380" width="1.5" style="79" customWidth="1"/>
    <col min="5381" max="5381" width="1.625" style="79" customWidth="1"/>
    <col min="5382" max="5382" width="2.875" style="79" customWidth="1"/>
    <col min="5383" max="5383" width="13.875" style="79" customWidth="1"/>
    <col min="5384" max="5384" width="3.375" style="79" customWidth="1"/>
    <col min="5385" max="5385" width="4.5" style="79" customWidth="1"/>
    <col min="5386" max="5386" width="19" style="79" customWidth="1"/>
    <col min="5387" max="5387" width="5.125" style="79" customWidth="1"/>
    <col min="5388" max="5389" width="4.875" style="79" customWidth="1"/>
    <col min="5390" max="5390" width="9.125" style="79" customWidth="1"/>
    <col min="5391" max="5391" width="9" style="79"/>
    <col min="5392" max="5392" width="14.375" style="79" customWidth="1"/>
    <col min="5393" max="5393" width="3.75" style="79" customWidth="1"/>
    <col min="5394" max="5394" width="9.375" style="79" customWidth="1"/>
    <col min="5395" max="5632" width="9" style="79"/>
    <col min="5633" max="5633" width="5.125" style="79" customWidth="1"/>
    <col min="5634" max="5634" width="5.25" style="79" customWidth="1"/>
    <col min="5635" max="5635" width="7.625" style="79" customWidth="1"/>
    <col min="5636" max="5636" width="1.5" style="79" customWidth="1"/>
    <col min="5637" max="5637" width="1.625" style="79" customWidth="1"/>
    <col min="5638" max="5638" width="2.875" style="79" customWidth="1"/>
    <col min="5639" max="5639" width="13.875" style="79" customWidth="1"/>
    <col min="5640" max="5640" width="3.375" style="79" customWidth="1"/>
    <col min="5641" max="5641" width="4.5" style="79" customWidth="1"/>
    <col min="5642" max="5642" width="19" style="79" customWidth="1"/>
    <col min="5643" max="5643" width="5.125" style="79" customWidth="1"/>
    <col min="5644" max="5645" width="4.875" style="79" customWidth="1"/>
    <col min="5646" max="5646" width="9.125" style="79" customWidth="1"/>
    <col min="5647" max="5647" width="9" style="79"/>
    <col min="5648" max="5648" width="14.375" style="79" customWidth="1"/>
    <col min="5649" max="5649" width="3.75" style="79" customWidth="1"/>
    <col min="5650" max="5650" width="9.375" style="79" customWidth="1"/>
    <col min="5651" max="5888" width="9" style="79"/>
    <col min="5889" max="5889" width="5.125" style="79" customWidth="1"/>
    <col min="5890" max="5890" width="5.25" style="79" customWidth="1"/>
    <col min="5891" max="5891" width="7.625" style="79" customWidth="1"/>
    <col min="5892" max="5892" width="1.5" style="79" customWidth="1"/>
    <col min="5893" max="5893" width="1.625" style="79" customWidth="1"/>
    <col min="5894" max="5894" width="2.875" style="79" customWidth="1"/>
    <col min="5895" max="5895" width="13.875" style="79" customWidth="1"/>
    <col min="5896" max="5896" width="3.375" style="79" customWidth="1"/>
    <col min="5897" max="5897" width="4.5" style="79" customWidth="1"/>
    <col min="5898" max="5898" width="19" style="79" customWidth="1"/>
    <col min="5899" max="5899" width="5.125" style="79" customWidth="1"/>
    <col min="5900" max="5901" width="4.875" style="79" customWidth="1"/>
    <col min="5902" max="5902" width="9.125" style="79" customWidth="1"/>
    <col min="5903" max="5903" width="9" style="79"/>
    <col min="5904" max="5904" width="14.375" style="79" customWidth="1"/>
    <col min="5905" max="5905" width="3.75" style="79" customWidth="1"/>
    <col min="5906" max="5906" width="9.375" style="79" customWidth="1"/>
    <col min="5907" max="6144" width="9" style="79"/>
    <col min="6145" max="6145" width="5.125" style="79" customWidth="1"/>
    <col min="6146" max="6146" width="5.25" style="79" customWidth="1"/>
    <col min="6147" max="6147" width="7.625" style="79" customWidth="1"/>
    <col min="6148" max="6148" width="1.5" style="79" customWidth="1"/>
    <col min="6149" max="6149" width="1.625" style="79" customWidth="1"/>
    <col min="6150" max="6150" width="2.875" style="79" customWidth="1"/>
    <col min="6151" max="6151" width="13.875" style="79" customWidth="1"/>
    <col min="6152" max="6152" width="3.375" style="79" customWidth="1"/>
    <col min="6153" max="6153" width="4.5" style="79" customWidth="1"/>
    <col min="6154" max="6154" width="19" style="79" customWidth="1"/>
    <col min="6155" max="6155" width="5.125" style="79" customWidth="1"/>
    <col min="6156" max="6157" width="4.875" style="79" customWidth="1"/>
    <col min="6158" max="6158" width="9.125" style="79" customWidth="1"/>
    <col min="6159" max="6159" width="9" style="79"/>
    <col min="6160" max="6160" width="14.375" style="79" customWidth="1"/>
    <col min="6161" max="6161" width="3.75" style="79" customWidth="1"/>
    <col min="6162" max="6162" width="9.375" style="79" customWidth="1"/>
    <col min="6163" max="6400" width="9" style="79"/>
    <col min="6401" max="6401" width="5.125" style="79" customWidth="1"/>
    <col min="6402" max="6402" width="5.25" style="79" customWidth="1"/>
    <col min="6403" max="6403" width="7.625" style="79" customWidth="1"/>
    <col min="6404" max="6404" width="1.5" style="79" customWidth="1"/>
    <col min="6405" max="6405" width="1.625" style="79" customWidth="1"/>
    <col min="6406" max="6406" width="2.875" style="79" customWidth="1"/>
    <col min="6407" max="6407" width="13.875" style="79" customWidth="1"/>
    <col min="6408" max="6408" width="3.375" style="79" customWidth="1"/>
    <col min="6409" max="6409" width="4.5" style="79" customWidth="1"/>
    <col min="6410" max="6410" width="19" style="79" customWidth="1"/>
    <col min="6411" max="6411" width="5.125" style="79" customWidth="1"/>
    <col min="6412" max="6413" width="4.875" style="79" customWidth="1"/>
    <col min="6414" max="6414" width="9.125" style="79" customWidth="1"/>
    <col min="6415" max="6415" width="9" style="79"/>
    <col min="6416" max="6416" width="14.375" style="79" customWidth="1"/>
    <col min="6417" max="6417" width="3.75" style="79" customWidth="1"/>
    <col min="6418" max="6418" width="9.375" style="79" customWidth="1"/>
    <col min="6419" max="6656" width="9" style="79"/>
    <col min="6657" max="6657" width="5.125" style="79" customWidth="1"/>
    <col min="6658" max="6658" width="5.25" style="79" customWidth="1"/>
    <col min="6659" max="6659" width="7.625" style="79" customWidth="1"/>
    <col min="6660" max="6660" width="1.5" style="79" customWidth="1"/>
    <col min="6661" max="6661" width="1.625" style="79" customWidth="1"/>
    <col min="6662" max="6662" width="2.875" style="79" customWidth="1"/>
    <col min="6663" max="6663" width="13.875" style="79" customWidth="1"/>
    <col min="6664" max="6664" width="3.375" style="79" customWidth="1"/>
    <col min="6665" max="6665" width="4.5" style="79" customWidth="1"/>
    <col min="6666" max="6666" width="19" style="79" customWidth="1"/>
    <col min="6667" max="6667" width="5.125" style="79" customWidth="1"/>
    <col min="6668" max="6669" width="4.875" style="79" customWidth="1"/>
    <col min="6670" max="6670" width="9.125" style="79" customWidth="1"/>
    <col min="6671" max="6671" width="9" style="79"/>
    <col min="6672" max="6672" width="14.375" style="79" customWidth="1"/>
    <col min="6673" max="6673" width="3.75" style="79" customWidth="1"/>
    <col min="6674" max="6674" width="9.375" style="79" customWidth="1"/>
    <col min="6675" max="6912" width="9" style="79"/>
    <col min="6913" max="6913" width="5.125" style="79" customWidth="1"/>
    <col min="6914" max="6914" width="5.25" style="79" customWidth="1"/>
    <col min="6915" max="6915" width="7.625" style="79" customWidth="1"/>
    <col min="6916" max="6916" width="1.5" style="79" customWidth="1"/>
    <col min="6917" max="6917" width="1.625" style="79" customWidth="1"/>
    <col min="6918" max="6918" width="2.875" style="79" customWidth="1"/>
    <col min="6919" max="6919" width="13.875" style="79" customWidth="1"/>
    <col min="6920" max="6920" width="3.375" style="79" customWidth="1"/>
    <col min="6921" max="6921" width="4.5" style="79" customWidth="1"/>
    <col min="6922" max="6922" width="19" style="79" customWidth="1"/>
    <col min="6923" max="6923" width="5.125" style="79" customWidth="1"/>
    <col min="6924" max="6925" width="4.875" style="79" customWidth="1"/>
    <col min="6926" max="6926" width="9.125" style="79" customWidth="1"/>
    <col min="6927" max="6927" width="9" style="79"/>
    <col min="6928" max="6928" width="14.375" style="79" customWidth="1"/>
    <col min="6929" max="6929" width="3.75" style="79" customWidth="1"/>
    <col min="6930" max="6930" width="9.375" style="79" customWidth="1"/>
    <col min="6931" max="7168" width="9" style="79"/>
    <col min="7169" max="7169" width="5.125" style="79" customWidth="1"/>
    <col min="7170" max="7170" width="5.25" style="79" customWidth="1"/>
    <col min="7171" max="7171" width="7.625" style="79" customWidth="1"/>
    <col min="7172" max="7172" width="1.5" style="79" customWidth="1"/>
    <col min="7173" max="7173" width="1.625" style="79" customWidth="1"/>
    <col min="7174" max="7174" width="2.875" style="79" customWidth="1"/>
    <col min="7175" max="7175" width="13.875" style="79" customWidth="1"/>
    <col min="7176" max="7176" width="3.375" style="79" customWidth="1"/>
    <col min="7177" max="7177" width="4.5" style="79" customWidth="1"/>
    <col min="7178" max="7178" width="19" style="79" customWidth="1"/>
    <col min="7179" max="7179" width="5.125" style="79" customWidth="1"/>
    <col min="7180" max="7181" width="4.875" style="79" customWidth="1"/>
    <col min="7182" max="7182" width="9.125" style="79" customWidth="1"/>
    <col min="7183" max="7183" width="9" style="79"/>
    <col min="7184" max="7184" width="14.375" style="79" customWidth="1"/>
    <col min="7185" max="7185" width="3.75" style="79" customWidth="1"/>
    <col min="7186" max="7186" width="9.375" style="79" customWidth="1"/>
    <col min="7187" max="7424" width="9" style="79"/>
    <col min="7425" max="7425" width="5.125" style="79" customWidth="1"/>
    <col min="7426" max="7426" width="5.25" style="79" customWidth="1"/>
    <col min="7427" max="7427" width="7.625" style="79" customWidth="1"/>
    <col min="7428" max="7428" width="1.5" style="79" customWidth="1"/>
    <col min="7429" max="7429" width="1.625" style="79" customWidth="1"/>
    <col min="7430" max="7430" width="2.875" style="79" customWidth="1"/>
    <col min="7431" max="7431" width="13.875" style="79" customWidth="1"/>
    <col min="7432" max="7432" width="3.375" style="79" customWidth="1"/>
    <col min="7433" max="7433" width="4.5" style="79" customWidth="1"/>
    <col min="7434" max="7434" width="19" style="79" customWidth="1"/>
    <col min="7435" max="7435" width="5.125" style="79" customWidth="1"/>
    <col min="7436" max="7437" width="4.875" style="79" customWidth="1"/>
    <col min="7438" max="7438" width="9.125" style="79" customWidth="1"/>
    <col min="7439" max="7439" width="9" style="79"/>
    <col min="7440" max="7440" width="14.375" style="79" customWidth="1"/>
    <col min="7441" max="7441" width="3.75" style="79" customWidth="1"/>
    <col min="7442" max="7442" width="9.375" style="79" customWidth="1"/>
    <col min="7443" max="7680" width="9" style="79"/>
    <col min="7681" max="7681" width="5.125" style="79" customWidth="1"/>
    <col min="7682" max="7682" width="5.25" style="79" customWidth="1"/>
    <col min="7683" max="7683" width="7.625" style="79" customWidth="1"/>
    <col min="7684" max="7684" width="1.5" style="79" customWidth="1"/>
    <col min="7685" max="7685" width="1.625" style="79" customWidth="1"/>
    <col min="7686" max="7686" width="2.875" style="79" customWidth="1"/>
    <col min="7687" max="7687" width="13.875" style="79" customWidth="1"/>
    <col min="7688" max="7688" width="3.375" style="79" customWidth="1"/>
    <col min="7689" max="7689" width="4.5" style="79" customWidth="1"/>
    <col min="7690" max="7690" width="19" style="79" customWidth="1"/>
    <col min="7691" max="7691" width="5.125" style="79" customWidth="1"/>
    <col min="7692" max="7693" width="4.875" style="79" customWidth="1"/>
    <col min="7694" max="7694" width="9.125" style="79" customWidth="1"/>
    <col min="7695" max="7695" width="9" style="79"/>
    <col min="7696" max="7696" width="14.375" style="79" customWidth="1"/>
    <col min="7697" max="7697" width="3.75" style="79" customWidth="1"/>
    <col min="7698" max="7698" width="9.375" style="79" customWidth="1"/>
    <col min="7699" max="7936" width="9" style="79"/>
    <col min="7937" max="7937" width="5.125" style="79" customWidth="1"/>
    <col min="7938" max="7938" width="5.25" style="79" customWidth="1"/>
    <col min="7939" max="7939" width="7.625" style="79" customWidth="1"/>
    <col min="7940" max="7940" width="1.5" style="79" customWidth="1"/>
    <col min="7941" max="7941" width="1.625" style="79" customWidth="1"/>
    <col min="7942" max="7942" width="2.875" style="79" customWidth="1"/>
    <col min="7943" max="7943" width="13.875" style="79" customWidth="1"/>
    <col min="7944" max="7944" width="3.375" style="79" customWidth="1"/>
    <col min="7945" max="7945" width="4.5" style="79" customWidth="1"/>
    <col min="7946" max="7946" width="19" style="79" customWidth="1"/>
    <col min="7947" max="7947" width="5.125" style="79" customWidth="1"/>
    <col min="7948" max="7949" width="4.875" style="79" customWidth="1"/>
    <col min="7950" max="7950" width="9.125" style="79" customWidth="1"/>
    <col min="7951" max="7951" width="9" style="79"/>
    <col min="7952" max="7952" width="14.375" style="79" customWidth="1"/>
    <col min="7953" max="7953" width="3.75" style="79" customWidth="1"/>
    <col min="7954" max="7954" width="9.375" style="79" customWidth="1"/>
    <col min="7955" max="8192" width="9" style="79"/>
    <col min="8193" max="8193" width="5.125" style="79" customWidth="1"/>
    <col min="8194" max="8194" width="5.25" style="79" customWidth="1"/>
    <col min="8195" max="8195" width="7.625" style="79" customWidth="1"/>
    <col min="8196" max="8196" width="1.5" style="79" customWidth="1"/>
    <col min="8197" max="8197" width="1.625" style="79" customWidth="1"/>
    <col min="8198" max="8198" width="2.875" style="79" customWidth="1"/>
    <col min="8199" max="8199" width="13.875" style="79" customWidth="1"/>
    <col min="8200" max="8200" width="3.375" style="79" customWidth="1"/>
    <col min="8201" max="8201" width="4.5" style="79" customWidth="1"/>
    <col min="8202" max="8202" width="19" style="79" customWidth="1"/>
    <col min="8203" max="8203" width="5.125" style="79" customWidth="1"/>
    <col min="8204" max="8205" width="4.875" style="79" customWidth="1"/>
    <col min="8206" max="8206" width="9.125" style="79" customWidth="1"/>
    <col min="8207" max="8207" width="9" style="79"/>
    <col min="8208" max="8208" width="14.375" style="79" customWidth="1"/>
    <col min="8209" max="8209" width="3.75" style="79" customWidth="1"/>
    <col min="8210" max="8210" width="9.375" style="79" customWidth="1"/>
    <col min="8211" max="8448" width="9" style="79"/>
    <col min="8449" max="8449" width="5.125" style="79" customWidth="1"/>
    <col min="8450" max="8450" width="5.25" style="79" customWidth="1"/>
    <col min="8451" max="8451" width="7.625" style="79" customWidth="1"/>
    <col min="8452" max="8452" width="1.5" style="79" customWidth="1"/>
    <col min="8453" max="8453" width="1.625" style="79" customWidth="1"/>
    <col min="8454" max="8454" width="2.875" style="79" customWidth="1"/>
    <col min="8455" max="8455" width="13.875" style="79" customWidth="1"/>
    <col min="8456" max="8456" width="3.375" style="79" customWidth="1"/>
    <col min="8457" max="8457" width="4.5" style="79" customWidth="1"/>
    <col min="8458" max="8458" width="19" style="79" customWidth="1"/>
    <col min="8459" max="8459" width="5.125" style="79" customWidth="1"/>
    <col min="8460" max="8461" width="4.875" style="79" customWidth="1"/>
    <col min="8462" max="8462" width="9.125" style="79" customWidth="1"/>
    <col min="8463" max="8463" width="9" style="79"/>
    <col min="8464" max="8464" width="14.375" style="79" customWidth="1"/>
    <col min="8465" max="8465" width="3.75" style="79" customWidth="1"/>
    <col min="8466" max="8466" width="9.375" style="79" customWidth="1"/>
    <col min="8467" max="8704" width="9" style="79"/>
    <col min="8705" max="8705" width="5.125" style="79" customWidth="1"/>
    <col min="8706" max="8706" width="5.25" style="79" customWidth="1"/>
    <col min="8707" max="8707" width="7.625" style="79" customWidth="1"/>
    <col min="8708" max="8708" width="1.5" style="79" customWidth="1"/>
    <col min="8709" max="8709" width="1.625" style="79" customWidth="1"/>
    <col min="8710" max="8710" width="2.875" style="79" customWidth="1"/>
    <col min="8711" max="8711" width="13.875" style="79" customWidth="1"/>
    <col min="8712" max="8712" width="3.375" style="79" customWidth="1"/>
    <col min="8713" max="8713" width="4.5" style="79" customWidth="1"/>
    <col min="8714" max="8714" width="19" style="79" customWidth="1"/>
    <col min="8715" max="8715" width="5.125" style="79" customWidth="1"/>
    <col min="8716" max="8717" width="4.875" style="79" customWidth="1"/>
    <col min="8718" max="8718" width="9.125" style="79" customWidth="1"/>
    <col min="8719" max="8719" width="9" style="79"/>
    <col min="8720" max="8720" width="14.375" style="79" customWidth="1"/>
    <col min="8721" max="8721" width="3.75" style="79" customWidth="1"/>
    <col min="8722" max="8722" width="9.375" style="79" customWidth="1"/>
    <col min="8723" max="8960" width="9" style="79"/>
    <col min="8961" max="8961" width="5.125" style="79" customWidth="1"/>
    <col min="8962" max="8962" width="5.25" style="79" customWidth="1"/>
    <col min="8963" max="8963" width="7.625" style="79" customWidth="1"/>
    <col min="8964" max="8964" width="1.5" style="79" customWidth="1"/>
    <col min="8965" max="8965" width="1.625" style="79" customWidth="1"/>
    <col min="8966" max="8966" width="2.875" style="79" customWidth="1"/>
    <col min="8967" max="8967" width="13.875" style="79" customWidth="1"/>
    <col min="8968" max="8968" width="3.375" style="79" customWidth="1"/>
    <col min="8969" max="8969" width="4.5" style="79" customWidth="1"/>
    <col min="8970" max="8970" width="19" style="79" customWidth="1"/>
    <col min="8971" max="8971" width="5.125" style="79" customWidth="1"/>
    <col min="8972" max="8973" width="4.875" style="79" customWidth="1"/>
    <col min="8974" max="8974" width="9.125" style="79" customWidth="1"/>
    <col min="8975" max="8975" width="9" style="79"/>
    <col min="8976" max="8976" width="14.375" style="79" customWidth="1"/>
    <col min="8977" max="8977" width="3.75" style="79" customWidth="1"/>
    <col min="8978" max="8978" width="9.375" style="79" customWidth="1"/>
    <col min="8979" max="9216" width="9" style="79"/>
    <col min="9217" max="9217" width="5.125" style="79" customWidth="1"/>
    <col min="9218" max="9218" width="5.25" style="79" customWidth="1"/>
    <col min="9219" max="9219" width="7.625" style="79" customWidth="1"/>
    <col min="9220" max="9220" width="1.5" style="79" customWidth="1"/>
    <col min="9221" max="9221" width="1.625" style="79" customWidth="1"/>
    <col min="9222" max="9222" width="2.875" style="79" customWidth="1"/>
    <col min="9223" max="9223" width="13.875" style="79" customWidth="1"/>
    <col min="9224" max="9224" width="3.375" style="79" customWidth="1"/>
    <col min="9225" max="9225" width="4.5" style="79" customWidth="1"/>
    <col min="9226" max="9226" width="19" style="79" customWidth="1"/>
    <col min="9227" max="9227" width="5.125" style="79" customWidth="1"/>
    <col min="9228" max="9229" width="4.875" style="79" customWidth="1"/>
    <col min="9230" max="9230" width="9.125" style="79" customWidth="1"/>
    <col min="9231" max="9231" width="9" style="79"/>
    <col min="9232" max="9232" width="14.375" style="79" customWidth="1"/>
    <col min="9233" max="9233" width="3.75" style="79" customWidth="1"/>
    <col min="9234" max="9234" width="9.375" style="79" customWidth="1"/>
    <col min="9235" max="9472" width="9" style="79"/>
    <col min="9473" max="9473" width="5.125" style="79" customWidth="1"/>
    <col min="9474" max="9474" width="5.25" style="79" customWidth="1"/>
    <col min="9475" max="9475" width="7.625" style="79" customWidth="1"/>
    <col min="9476" max="9476" width="1.5" style="79" customWidth="1"/>
    <col min="9477" max="9477" width="1.625" style="79" customWidth="1"/>
    <col min="9478" max="9478" width="2.875" style="79" customWidth="1"/>
    <col min="9479" max="9479" width="13.875" style="79" customWidth="1"/>
    <col min="9480" max="9480" width="3.375" style="79" customWidth="1"/>
    <col min="9481" max="9481" width="4.5" style="79" customWidth="1"/>
    <col min="9482" max="9482" width="19" style="79" customWidth="1"/>
    <col min="9483" max="9483" width="5.125" style="79" customWidth="1"/>
    <col min="9484" max="9485" width="4.875" style="79" customWidth="1"/>
    <col min="9486" max="9486" width="9.125" style="79" customWidth="1"/>
    <col min="9487" max="9487" width="9" style="79"/>
    <col min="9488" max="9488" width="14.375" style="79" customWidth="1"/>
    <col min="9489" max="9489" width="3.75" style="79" customWidth="1"/>
    <col min="9490" max="9490" width="9.375" style="79" customWidth="1"/>
    <col min="9491" max="9728" width="9" style="79"/>
    <col min="9729" max="9729" width="5.125" style="79" customWidth="1"/>
    <col min="9730" max="9730" width="5.25" style="79" customWidth="1"/>
    <col min="9731" max="9731" width="7.625" style="79" customWidth="1"/>
    <col min="9732" max="9732" width="1.5" style="79" customWidth="1"/>
    <col min="9733" max="9733" width="1.625" style="79" customWidth="1"/>
    <col min="9734" max="9734" width="2.875" style="79" customWidth="1"/>
    <col min="9735" max="9735" width="13.875" style="79" customWidth="1"/>
    <col min="9736" max="9736" width="3.375" style="79" customWidth="1"/>
    <col min="9737" max="9737" width="4.5" style="79" customWidth="1"/>
    <col min="9738" max="9738" width="19" style="79" customWidth="1"/>
    <col min="9739" max="9739" width="5.125" style="79" customWidth="1"/>
    <col min="9740" max="9741" width="4.875" style="79" customWidth="1"/>
    <col min="9742" max="9742" width="9.125" style="79" customWidth="1"/>
    <col min="9743" max="9743" width="9" style="79"/>
    <col min="9744" max="9744" width="14.375" style="79" customWidth="1"/>
    <col min="9745" max="9745" width="3.75" style="79" customWidth="1"/>
    <col min="9746" max="9746" width="9.375" style="79" customWidth="1"/>
    <col min="9747" max="9984" width="9" style="79"/>
    <col min="9985" max="9985" width="5.125" style="79" customWidth="1"/>
    <col min="9986" max="9986" width="5.25" style="79" customWidth="1"/>
    <col min="9987" max="9987" width="7.625" style="79" customWidth="1"/>
    <col min="9988" max="9988" width="1.5" style="79" customWidth="1"/>
    <col min="9989" max="9989" width="1.625" style="79" customWidth="1"/>
    <col min="9990" max="9990" width="2.875" style="79" customWidth="1"/>
    <col min="9991" max="9991" width="13.875" style="79" customWidth="1"/>
    <col min="9992" max="9992" width="3.375" style="79" customWidth="1"/>
    <col min="9993" max="9993" width="4.5" style="79" customWidth="1"/>
    <col min="9994" max="9994" width="19" style="79" customWidth="1"/>
    <col min="9995" max="9995" width="5.125" style="79" customWidth="1"/>
    <col min="9996" max="9997" width="4.875" style="79" customWidth="1"/>
    <col min="9998" max="9998" width="9.125" style="79" customWidth="1"/>
    <col min="9999" max="9999" width="9" style="79"/>
    <col min="10000" max="10000" width="14.375" style="79" customWidth="1"/>
    <col min="10001" max="10001" width="3.75" style="79" customWidth="1"/>
    <col min="10002" max="10002" width="9.375" style="79" customWidth="1"/>
    <col min="10003" max="10240" width="9" style="79"/>
    <col min="10241" max="10241" width="5.125" style="79" customWidth="1"/>
    <col min="10242" max="10242" width="5.25" style="79" customWidth="1"/>
    <col min="10243" max="10243" width="7.625" style="79" customWidth="1"/>
    <col min="10244" max="10244" width="1.5" style="79" customWidth="1"/>
    <col min="10245" max="10245" width="1.625" style="79" customWidth="1"/>
    <col min="10246" max="10246" width="2.875" style="79" customWidth="1"/>
    <col min="10247" max="10247" width="13.875" style="79" customWidth="1"/>
    <col min="10248" max="10248" width="3.375" style="79" customWidth="1"/>
    <col min="10249" max="10249" width="4.5" style="79" customWidth="1"/>
    <col min="10250" max="10250" width="19" style="79" customWidth="1"/>
    <col min="10251" max="10251" width="5.125" style="79" customWidth="1"/>
    <col min="10252" max="10253" width="4.875" style="79" customWidth="1"/>
    <col min="10254" max="10254" width="9.125" style="79" customWidth="1"/>
    <col min="10255" max="10255" width="9" style="79"/>
    <col min="10256" max="10256" width="14.375" style="79" customWidth="1"/>
    <col min="10257" max="10257" width="3.75" style="79" customWidth="1"/>
    <col min="10258" max="10258" width="9.375" style="79" customWidth="1"/>
    <col min="10259" max="10496" width="9" style="79"/>
    <col min="10497" max="10497" width="5.125" style="79" customWidth="1"/>
    <col min="10498" max="10498" width="5.25" style="79" customWidth="1"/>
    <col min="10499" max="10499" width="7.625" style="79" customWidth="1"/>
    <col min="10500" max="10500" width="1.5" style="79" customWidth="1"/>
    <col min="10501" max="10501" width="1.625" style="79" customWidth="1"/>
    <col min="10502" max="10502" width="2.875" style="79" customWidth="1"/>
    <col min="10503" max="10503" width="13.875" style="79" customWidth="1"/>
    <col min="10504" max="10504" width="3.375" style="79" customWidth="1"/>
    <col min="10505" max="10505" width="4.5" style="79" customWidth="1"/>
    <col min="10506" max="10506" width="19" style="79" customWidth="1"/>
    <col min="10507" max="10507" width="5.125" style="79" customWidth="1"/>
    <col min="10508" max="10509" width="4.875" style="79" customWidth="1"/>
    <col min="10510" max="10510" width="9.125" style="79" customWidth="1"/>
    <col min="10511" max="10511" width="9" style="79"/>
    <col min="10512" max="10512" width="14.375" style="79" customWidth="1"/>
    <col min="10513" max="10513" width="3.75" style="79" customWidth="1"/>
    <col min="10514" max="10514" width="9.375" style="79" customWidth="1"/>
    <col min="10515" max="10752" width="9" style="79"/>
    <col min="10753" max="10753" width="5.125" style="79" customWidth="1"/>
    <col min="10754" max="10754" width="5.25" style="79" customWidth="1"/>
    <col min="10755" max="10755" width="7.625" style="79" customWidth="1"/>
    <col min="10756" max="10756" width="1.5" style="79" customWidth="1"/>
    <col min="10757" max="10757" width="1.625" style="79" customWidth="1"/>
    <col min="10758" max="10758" width="2.875" style="79" customWidth="1"/>
    <col min="10759" max="10759" width="13.875" style="79" customWidth="1"/>
    <col min="10760" max="10760" width="3.375" style="79" customWidth="1"/>
    <col min="10761" max="10761" width="4.5" style="79" customWidth="1"/>
    <col min="10762" max="10762" width="19" style="79" customWidth="1"/>
    <col min="10763" max="10763" width="5.125" style="79" customWidth="1"/>
    <col min="10764" max="10765" width="4.875" style="79" customWidth="1"/>
    <col min="10766" max="10766" width="9.125" style="79" customWidth="1"/>
    <col min="10767" max="10767" width="9" style="79"/>
    <col min="10768" max="10768" width="14.375" style="79" customWidth="1"/>
    <col min="10769" max="10769" width="3.75" style="79" customWidth="1"/>
    <col min="10770" max="10770" width="9.375" style="79" customWidth="1"/>
    <col min="10771" max="11008" width="9" style="79"/>
    <col min="11009" max="11009" width="5.125" style="79" customWidth="1"/>
    <col min="11010" max="11010" width="5.25" style="79" customWidth="1"/>
    <col min="11011" max="11011" width="7.625" style="79" customWidth="1"/>
    <col min="11012" max="11012" width="1.5" style="79" customWidth="1"/>
    <col min="11013" max="11013" width="1.625" style="79" customWidth="1"/>
    <col min="11014" max="11014" width="2.875" style="79" customWidth="1"/>
    <col min="11015" max="11015" width="13.875" style="79" customWidth="1"/>
    <col min="11016" max="11016" width="3.375" style="79" customWidth="1"/>
    <col min="11017" max="11017" width="4.5" style="79" customWidth="1"/>
    <col min="11018" max="11018" width="19" style="79" customWidth="1"/>
    <col min="11019" max="11019" width="5.125" style="79" customWidth="1"/>
    <col min="11020" max="11021" width="4.875" style="79" customWidth="1"/>
    <col min="11022" max="11022" width="9.125" style="79" customWidth="1"/>
    <col min="11023" max="11023" width="9" style="79"/>
    <col min="11024" max="11024" width="14.375" style="79" customWidth="1"/>
    <col min="11025" max="11025" width="3.75" style="79" customWidth="1"/>
    <col min="11026" max="11026" width="9.375" style="79" customWidth="1"/>
    <col min="11027" max="11264" width="9" style="79"/>
    <col min="11265" max="11265" width="5.125" style="79" customWidth="1"/>
    <col min="11266" max="11266" width="5.25" style="79" customWidth="1"/>
    <col min="11267" max="11267" width="7.625" style="79" customWidth="1"/>
    <col min="11268" max="11268" width="1.5" style="79" customWidth="1"/>
    <col min="11269" max="11269" width="1.625" style="79" customWidth="1"/>
    <col min="11270" max="11270" width="2.875" style="79" customWidth="1"/>
    <col min="11271" max="11271" width="13.875" style="79" customWidth="1"/>
    <col min="11272" max="11272" width="3.375" style="79" customWidth="1"/>
    <col min="11273" max="11273" width="4.5" style="79" customWidth="1"/>
    <col min="11274" max="11274" width="19" style="79" customWidth="1"/>
    <col min="11275" max="11275" width="5.125" style="79" customWidth="1"/>
    <col min="11276" max="11277" width="4.875" style="79" customWidth="1"/>
    <col min="11278" max="11278" width="9.125" style="79" customWidth="1"/>
    <col min="11279" max="11279" width="9" style="79"/>
    <col min="11280" max="11280" width="14.375" style="79" customWidth="1"/>
    <col min="11281" max="11281" width="3.75" style="79" customWidth="1"/>
    <col min="11282" max="11282" width="9.375" style="79" customWidth="1"/>
    <col min="11283" max="11520" width="9" style="79"/>
    <col min="11521" max="11521" width="5.125" style="79" customWidth="1"/>
    <col min="11522" max="11522" width="5.25" style="79" customWidth="1"/>
    <col min="11523" max="11523" width="7.625" style="79" customWidth="1"/>
    <col min="11524" max="11524" width="1.5" style="79" customWidth="1"/>
    <col min="11525" max="11525" width="1.625" style="79" customWidth="1"/>
    <col min="11526" max="11526" width="2.875" style="79" customWidth="1"/>
    <col min="11527" max="11527" width="13.875" style="79" customWidth="1"/>
    <col min="11528" max="11528" width="3.375" style="79" customWidth="1"/>
    <col min="11529" max="11529" width="4.5" style="79" customWidth="1"/>
    <col min="11530" max="11530" width="19" style="79" customWidth="1"/>
    <col min="11531" max="11531" width="5.125" style="79" customWidth="1"/>
    <col min="11532" max="11533" width="4.875" style="79" customWidth="1"/>
    <col min="11534" max="11534" width="9.125" style="79" customWidth="1"/>
    <col min="11535" max="11535" width="9" style="79"/>
    <col min="11536" max="11536" width="14.375" style="79" customWidth="1"/>
    <col min="11537" max="11537" width="3.75" style="79" customWidth="1"/>
    <col min="11538" max="11538" width="9.375" style="79" customWidth="1"/>
    <col min="11539" max="11776" width="9" style="79"/>
    <col min="11777" max="11777" width="5.125" style="79" customWidth="1"/>
    <col min="11778" max="11778" width="5.25" style="79" customWidth="1"/>
    <col min="11779" max="11779" width="7.625" style="79" customWidth="1"/>
    <col min="11780" max="11780" width="1.5" style="79" customWidth="1"/>
    <col min="11781" max="11781" width="1.625" style="79" customWidth="1"/>
    <col min="11782" max="11782" width="2.875" style="79" customWidth="1"/>
    <col min="11783" max="11783" width="13.875" style="79" customWidth="1"/>
    <col min="11784" max="11784" width="3.375" style="79" customWidth="1"/>
    <col min="11785" max="11785" width="4.5" style="79" customWidth="1"/>
    <col min="11786" max="11786" width="19" style="79" customWidth="1"/>
    <col min="11787" max="11787" width="5.125" style="79" customWidth="1"/>
    <col min="11788" max="11789" width="4.875" style="79" customWidth="1"/>
    <col min="11790" max="11790" width="9.125" style="79" customWidth="1"/>
    <col min="11791" max="11791" width="9" style="79"/>
    <col min="11792" max="11792" width="14.375" style="79" customWidth="1"/>
    <col min="11793" max="11793" width="3.75" style="79" customWidth="1"/>
    <col min="11794" max="11794" width="9.375" style="79" customWidth="1"/>
    <col min="11795" max="12032" width="9" style="79"/>
    <col min="12033" max="12033" width="5.125" style="79" customWidth="1"/>
    <col min="12034" max="12034" width="5.25" style="79" customWidth="1"/>
    <col min="12035" max="12035" width="7.625" style="79" customWidth="1"/>
    <col min="12036" max="12036" width="1.5" style="79" customWidth="1"/>
    <col min="12037" max="12037" width="1.625" style="79" customWidth="1"/>
    <col min="12038" max="12038" width="2.875" style="79" customWidth="1"/>
    <col min="12039" max="12039" width="13.875" style="79" customWidth="1"/>
    <col min="12040" max="12040" width="3.375" style="79" customWidth="1"/>
    <col min="12041" max="12041" width="4.5" style="79" customWidth="1"/>
    <col min="12042" max="12042" width="19" style="79" customWidth="1"/>
    <col min="12043" max="12043" width="5.125" style="79" customWidth="1"/>
    <col min="12044" max="12045" width="4.875" style="79" customWidth="1"/>
    <col min="12046" max="12046" width="9.125" style="79" customWidth="1"/>
    <col min="12047" max="12047" width="9" style="79"/>
    <col min="12048" max="12048" width="14.375" style="79" customWidth="1"/>
    <col min="12049" max="12049" width="3.75" style="79" customWidth="1"/>
    <col min="12050" max="12050" width="9.375" style="79" customWidth="1"/>
    <col min="12051" max="12288" width="9" style="79"/>
    <col min="12289" max="12289" width="5.125" style="79" customWidth="1"/>
    <col min="12290" max="12290" width="5.25" style="79" customWidth="1"/>
    <col min="12291" max="12291" width="7.625" style="79" customWidth="1"/>
    <col min="12292" max="12292" width="1.5" style="79" customWidth="1"/>
    <col min="12293" max="12293" width="1.625" style="79" customWidth="1"/>
    <col min="12294" max="12294" width="2.875" style="79" customWidth="1"/>
    <col min="12295" max="12295" width="13.875" style="79" customWidth="1"/>
    <col min="12296" max="12296" width="3.375" style="79" customWidth="1"/>
    <col min="12297" max="12297" width="4.5" style="79" customWidth="1"/>
    <col min="12298" max="12298" width="19" style="79" customWidth="1"/>
    <col min="12299" max="12299" width="5.125" style="79" customWidth="1"/>
    <col min="12300" max="12301" width="4.875" style="79" customWidth="1"/>
    <col min="12302" max="12302" width="9.125" style="79" customWidth="1"/>
    <col min="12303" max="12303" width="9" style="79"/>
    <col min="12304" max="12304" width="14.375" style="79" customWidth="1"/>
    <col min="12305" max="12305" width="3.75" style="79" customWidth="1"/>
    <col min="12306" max="12306" width="9.375" style="79" customWidth="1"/>
    <col min="12307" max="12544" width="9" style="79"/>
    <col min="12545" max="12545" width="5.125" style="79" customWidth="1"/>
    <col min="12546" max="12546" width="5.25" style="79" customWidth="1"/>
    <col min="12547" max="12547" width="7.625" style="79" customWidth="1"/>
    <col min="12548" max="12548" width="1.5" style="79" customWidth="1"/>
    <col min="12549" max="12549" width="1.625" style="79" customWidth="1"/>
    <col min="12550" max="12550" width="2.875" style="79" customWidth="1"/>
    <col min="12551" max="12551" width="13.875" style="79" customWidth="1"/>
    <col min="12552" max="12552" width="3.375" style="79" customWidth="1"/>
    <col min="12553" max="12553" width="4.5" style="79" customWidth="1"/>
    <col min="12554" max="12554" width="19" style="79" customWidth="1"/>
    <col min="12555" max="12555" width="5.125" style="79" customWidth="1"/>
    <col min="12556" max="12557" width="4.875" style="79" customWidth="1"/>
    <col min="12558" max="12558" width="9.125" style="79" customWidth="1"/>
    <col min="12559" max="12559" width="9" style="79"/>
    <col min="12560" max="12560" width="14.375" style="79" customWidth="1"/>
    <col min="12561" max="12561" width="3.75" style="79" customWidth="1"/>
    <col min="12562" max="12562" width="9.375" style="79" customWidth="1"/>
    <col min="12563" max="12800" width="9" style="79"/>
    <col min="12801" max="12801" width="5.125" style="79" customWidth="1"/>
    <col min="12802" max="12802" width="5.25" style="79" customWidth="1"/>
    <col min="12803" max="12803" width="7.625" style="79" customWidth="1"/>
    <col min="12804" max="12804" width="1.5" style="79" customWidth="1"/>
    <col min="12805" max="12805" width="1.625" style="79" customWidth="1"/>
    <col min="12806" max="12806" width="2.875" style="79" customWidth="1"/>
    <col min="12807" max="12807" width="13.875" style="79" customWidth="1"/>
    <col min="12808" max="12808" width="3.375" style="79" customWidth="1"/>
    <col min="12809" max="12809" width="4.5" style="79" customWidth="1"/>
    <col min="12810" max="12810" width="19" style="79" customWidth="1"/>
    <col min="12811" max="12811" width="5.125" style="79" customWidth="1"/>
    <col min="12812" max="12813" width="4.875" style="79" customWidth="1"/>
    <col min="12814" max="12814" width="9.125" style="79" customWidth="1"/>
    <col min="12815" max="12815" width="9" style="79"/>
    <col min="12816" max="12816" width="14.375" style="79" customWidth="1"/>
    <col min="12817" max="12817" width="3.75" style="79" customWidth="1"/>
    <col min="12818" max="12818" width="9.375" style="79" customWidth="1"/>
    <col min="12819" max="13056" width="9" style="79"/>
    <col min="13057" max="13057" width="5.125" style="79" customWidth="1"/>
    <col min="13058" max="13058" width="5.25" style="79" customWidth="1"/>
    <col min="13059" max="13059" width="7.625" style="79" customWidth="1"/>
    <col min="13060" max="13060" width="1.5" style="79" customWidth="1"/>
    <col min="13061" max="13061" width="1.625" style="79" customWidth="1"/>
    <col min="13062" max="13062" width="2.875" style="79" customWidth="1"/>
    <col min="13063" max="13063" width="13.875" style="79" customWidth="1"/>
    <col min="13064" max="13064" width="3.375" style="79" customWidth="1"/>
    <col min="13065" max="13065" width="4.5" style="79" customWidth="1"/>
    <col min="13066" max="13066" width="19" style="79" customWidth="1"/>
    <col min="13067" max="13067" width="5.125" style="79" customWidth="1"/>
    <col min="13068" max="13069" width="4.875" style="79" customWidth="1"/>
    <col min="13070" max="13070" width="9.125" style="79" customWidth="1"/>
    <col min="13071" max="13071" width="9" style="79"/>
    <col min="13072" max="13072" width="14.375" style="79" customWidth="1"/>
    <col min="13073" max="13073" width="3.75" style="79" customWidth="1"/>
    <col min="13074" max="13074" width="9.375" style="79" customWidth="1"/>
    <col min="13075" max="13312" width="9" style="79"/>
    <col min="13313" max="13313" width="5.125" style="79" customWidth="1"/>
    <col min="13314" max="13314" width="5.25" style="79" customWidth="1"/>
    <col min="13315" max="13315" width="7.625" style="79" customWidth="1"/>
    <col min="13316" max="13316" width="1.5" style="79" customWidth="1"/>
    <col min="13317" max="13317" width="1.625" style="79" customWidth="1"/>
    <col min="13318" max="13318" width="2.875" style="79" customWidth="1"/>
    <col min="13319" max="13319" width="13.875" style="79" customWidth="1"/>
    <col min="13320" max="13320" width="3.375" style="79" customWidth="1"/>
    <col min="13321" max="13321" width="4.5" style="79" customWidth="1"/>
    <col min="13322" max="13322" width="19" style="79" customWidth="1"/>
    <col min="13323" max="13323" width="5.125" style="79" customWidth="1"/>
    <col min="13324" max="13325" width="4.875" style="79" customWidth="1"/>
    <col min="13326" max="13326" width="9.125" style="79" customWidth="1"/>
    <col min="13327" max="13327" width="9" style="79"/>
    <col min="13328" max="13328" width="14.375" style="79" customWidth="1"/>
    <col min="13329" max="13329" width="3.75" style="79" customWidth="1"/>
    <col min="13330" max="13330" width="9.375" style="79" customWidth="1"/>
    <col min="13331" max="13568" width="9" style="79"/>
    <col min="13569" max="13569" width="5.125" style="79" customWidth="1"/>
    <col min="13570" max="13570" width="5.25" style="79" customWidth="1"/>
    <col min="13571" max="13571" width="7.625" style="79" customWidth="1"/>
    <col min="13572" max="13572" width="1.5" style="79" customWidth="1"/>
    <col min="13573" max="13573" width="1.625" style="79" customWidth="1"/>
    <col min="13574" max="13574" width="2.875" style="79" customWidth="1"/>
    <col min="13575" max="13575" width="13.875" style="79" customWidth="1"/>
    <col min="13576" max="13576" width="3.375" style="79" customWidth="1"/>
    <col min="13577" max="13577" width="4.5" style="79" customWidth="1"/>
    <col min="13578" max="13578" width="19" style="79" customWidth="1"/>
    <col min="13579" max="13579" width="5.125" style="79" customWidth="1"/>
    <col min="13580" max="13581" width="4.875" style="79" customWidth="1"/>
    <col min="13582" max="13582" width="9.125" style="79" customWidth="1"/>
    <col min="13583" max="13583" width="9" style="79"/>
    <col min="13584" max="13584" width="14.375" style="79" customWidth="1"/>
    <col min="13585" max="13585" width="3.75" style="79" customWidth="1"/>
    <col min="13586" max="13586" width="9.375" style="79" customWidth="1"/>
    <col min="13587" max="13824" width="9" style="79"/>
    <col min="13825" max="13825" width="5.125" style="79" customWidth="1"/>
    <col min="13826" max="13826" width="5.25" style="79" customWidth="1"/>
    <col min="13827" max="13827" width="7.625" style="79" customWidth="1"/>
    <col min="13828" max="13828" width="1.5" style="79" customWidth="1"/>
    <col min="13829" max="13829" width="1.625" style="79" customWidth="1"/>
    <col min="13830" max="13830" width="2.875" style="79" customWidth="1"/>
    <col min="13831" max="13831" width="13.875" style="79" customWidth="1"/>
    <col min="13832" max="13832" width="3.375" style="79" customWidth="1"/>
    <col min="13833" max="13833" width="4.5" style="79" customWidth="1"/>
    <col min="13834" max="13834" width="19" style="79" customWidth="1"/>
    <col min="13835" max="13835" width="5.125" style="79" customWidth="1"/>
    <col min="13836" max="13837" width="4.875" style="79" customWidth="1"/>
    <col min="13838" max="13838" width="9.125" style="79" customWidth="1"/>
    <col min="13839" max="13839" width="9" style="79"/>
    <col min="13840" max="13840" width="14.375" style="79" customWidth="1"/>
    <col min="13841" max="13841" width="3.75" style="79" customWidth="1"/>
    <col min="13842" max="13842" width="9.375" style="79" customWidth="1"/>
    <col min="13843" max="14080" width="9" style="79"/>
    <col min="14081" max="14081" width="5.125" style="79" customWidth="1"/>
    <col min="14082" max="14082" width="5.25" style="79" customWidth="1"/>
    <col min="14083" max="14083" width="7.625" style="79" customWidth="1"/>
    <col min="14084" max="14084" width="1.5" style="79" customWidth="1"/>
    <col min="14085" max="14085" width="1.625" style="79" customWidth="1"/>
    <col min="14086" max="14086" width="2.875" style="79" customWidth="1"/>
    <col min="14087" max="14087" width="13.875" style="79" customWidth="1"/>
    <col min="14088" max="14088" width="3.375" style="79" customWidth="1"/>
    <col min="14089" max="14089" width="4.5" style="79" customWidth="1"/>
    <col min="14090" max="14090" width="19" style="79" customWidth="1"/>
    <col min="14091" max="14091" width="5.125" style="79" customWidth="1"/>
    <col min="14092" max="14093" width="4.875" style="79" customWidth="1"/>
    <col min="14094" max="14094" width="9.125" style="79" customWidth="1"/>
    <col min="14095" max="14095" width="9" style="79"/>
    <col min="14096" max="14096" width="14.375" style="79" customWidth="1"/>
    <col min="14097" max="14097" width="3.75" style="79" customWidth="1"/>
    <col min="14098" max="14098" width="9.375" style="79" customWidth="1"/>
    <col min="14099" max="14336" width="9" style="79"/>
    <col min="14337" max="14337" width="5.125" style="79" customWidth="1"/>
    <col min="14338" max="14338" width="5.25" style="79" customWidth="1"/>
    <col min="14339" max="14339" width="7.625" style="79" customWidth="1"/>
    <col min="14340" max="14340" width="1.5" style="79" customWidth="1"/>
    <col min="14341" max="14341" width="1.625" style="79" customWidth="1"/>
    <col min="14342" max="14342" width="2.875" style="79" customWidth="1"/>
    <col min="14343" max="14343" width="13.875" style="79" customWidth="1"/>
    <col min="14344" max="14344" width="3.375" style="79" customWidth="1"/>
    <col min="14345" max="14345" width="4.5" style="79" customWidth="1"/>
    <col min="14346" max="14346" width="19" style="79" customWidth="1"/>
    <col min="14347" max="14347" width="5.125" style="79" customWidth="1"/>
    <col min="14348" max="14349" width="4.875" style="79" customWidth="1"/>
    <col min="14350" max="14350" width="9.125" style="79" customWidth="1"/>
    <col min="14351" max="14351" width="9" style="79"/>
    <col min="14352" max="14352" width="14.375" style="79" customWidth="1"/>
    <col min="14353" max="14353" width="3.75" style="79" customWidth="1"/>
    <col min="14354" max="14354" width="9.375" style="79" customWidth="1"/>
    <col min="14355" max="14592" width="9" style="79"/>
    <col min="14593" max="14593" width="5.125" style="79" customWidth="1"/>
    <col min="14594" max="14594" width="5.25" style="79" customWidth="1"/>
    <col min="14595" max="14595" width="7.625" style="79" customWidth="1"/>
    <col min="14596" max="14596" width="1.5" style="79" customWidth="1"/>
    <col min="14597" max="14597" width="1.625" style="79" customWidth="1"/>
    <col min="14598" max="14598" width="2.875" style="79" customWidth="1"/>
    <col min="14599" max="14599" width="13.875" style="79" customWidth="1"/>
    <col min="14600" max="14600" width="3.375" style="79" customWidth="1"/>
    <col min="14601" max="14601" width="4.5" style="79" customWidth="1"/>
    <col min="14602" max="14602" width="19" style="79" customWidth="1"/>
    <col min="14603" max="14603" width="5.125" style="79" customWidth="1"/>
    <col min="14604" max="14605" width="4.875" style="79" customWidth="1"/>
    <col min="14606" max="14606" width="9.125" style="79" customWidth="1"/>
    <col min="14607" max="14607" width="9" style="79"/>
    <col min="14608" max="14608" width="14.375" style="79" customWidth="1"/>
    <col min="14609" max="14609" width="3.75" style="79" customWidth="1"/>
    <col min="14610" max="14610" width="9.375" style="79" customWidth="1"/>
    <col min="14611" max="14848" width="9" style="79"/>
    <col min="14849" max="14849" width="5.125" style="79" customWidth="1"/>
    <col min="14850" max="14850" width="5.25" style="79" customWidth="1"/>
    <col min="14851" max="14851" width="7.625" style="79" customWidth="1"/>
    <col min="14852" max="14852" width="1.5" style="79" customWidth="1"/>
    <col min="14853" max="14853" width="1.625" style="79" customWidth="1"/>
    <col min="14854" max="14854" width="2.875" style="79" customWidth="1"/>
    <col min="14855" max="14855" width="13.875" style="79" customWidth="1"/>
    <col min="14856" max="14856" width="3.375" style="79" customWidth="1"/>
    <col min="14857" max="14857" width="4.5" style="79" customWidth="1"/>
    <col min="14858" max="14858" width="19" style="79" customWidth="1"/>
    <col min="14859" max="14859" width="5.125" style="79" customWidth="1"/>
    <col min="14860" max="14861" width="4.875" style="79" customWidth="1"/>
    <col min="14862" max="14862" width="9.125" style="79" customWidth="1"/>
    <col min="14863" max="14863" width="9" style="79"/>
    <col min="14864" max="14864" width="14.375" style="79" customWidth="1"/>
    <col min="14865" max="14865" width="3.75" style="79" customWidth="1"/>
    <col min="14866" max="14866" width="9.375" style="79" customWidth="1"/>
    <col min="14867" max="15104" width="9" style="79"/>
    <col min="15105" max="15105" width="5.125" style="79" customWidth="1"/>
    <col min="15106" max="15106" width="5.25" style="79" customWidth="1"/>
    <col min="15107" max="15107" width="7.625" style="79" customWidth="1"/>
    <col min="15108" max="15108" width="1.5" style="79" customWidth="1"/>
    <col min="15109" max="15109" width="1.625" style="79" customWidth="1"/>
    <col min="15110" max="15110" width="2.875" style="79" customWidth="1"/>
    <col min="15111" max="15111" width="13.875" style="79" customWidth="1"/>
    <col min="15112" max="15112" width="3.375" style="79" customWidth="1"/>
    <col min="15113" max="15113" width="4.5" style="79" customWidth="1"/>
    <col min="15114" max="15114" width="19" style="79" customWidth="1"/>
    <col min="15115" max="15115" width="5.125" style="79" customWidth="1"/>
    <col min="15116" max="15117" width="4.875" style="79" customWidth="1"/>
    <col min="15118" max="15118" width="9.125" style="79" customWidth="1"/>
    <col min="15119" max="15119" width="9" style="79"/>
    <col min="15120" max="15120" width="14.375" style="79" customWidth="1"/>
    <col min="15121" max="15121" width="3.75" style="79" customWidth="1"/>
    <col min="15122" max="15122" width="9.375" style="79" customWidth="1"/>
    <col min="15123" max="15360" width="9" style="79"/>
    <col min="15361" max="15361" width="5.125" style="79" customWidth="1"/>
    <col min="15362" max="15362" width="5.25" style="79" customWidth="1"/>
    <col min="15363" max="15363" width="7.625" style="79" customWidth="1"/>
    <col min="15364" max="15364" width="1.5" style="79" customWidth="1"/>
    <col min="15365" max="15365" width="1.625" style="79" customWidth="1"/>
    <col min="15366" max="15366" width="2.875" style="79" customWidth="1"/>
    <col min="15367" max="15367" width="13.875" style="79" customWidth="1"/>
    <col min="15368" max="15368" width="3.375" style="79" customWidth="1"/>
    <col min="15369" max="15369" width="4.5" style="79" customWidth="1"/>
    <col min="15370" max="15370" width="19" style="79" customWidth="1"/>
    <col min="15371" max="15371" width="5.125" style="79" customWidth="1"/>
    <col min="15372" max="15373" width="4.875" style="79" customWidth="1"/>
    <col min="15374" max="15374" width="9.125" style="79" customWidth="1"/>
    <col min="15375" max="15375" width="9" style="79"/>
    <col min="15376" max="15376" width="14.375" style="79" customWidth="1"/>
    <col min="15377" max="15377" width="3.75" style="79" customWidth="1"/>
    <col min="15378" max="15378" width="9.375" style="79" customWidth="1"/>
    <col min="15379" max="15616" width="9" style="79"/>
    <col min="15617" max="15617" width="5.125" style="79" customWidth="1"/>
    <col min="15618" max="15618" width="5.25" style="79" customWidth="1"/>
    <col min="15619" max="15619" width="7.625" style="79" customWidth="1"/>
    <col min="15620" max="15620" width="1.5" style="79" customWidth="1"/>
    <col min="15621" max="15621" width="1.625" style="79" customWidth="1"/>
    <col min="15622" max="15622" width="2.875" style="79" customWidth="1"/>
    <col min="15623" max="15623" width="13.875" style="79" customWidth="1"/>
    <col min="15624" max="15624" width="3.375" style="79" customWidth="1"/>
    <col min="15625" max="15625" width="4.5" style="79" customWidth="1"/>
    <col min="15626" max="15626" width="19" style="79" customWidth="1"/>
    <col min="15627" max="15627" width="5.125" style="79" customWidth="1"/>
    <col min="15628" max="15629" width="4.875" style="79" customWidth="1"/>
    <col min="15630" max="15630" width="9.125" style="79" customWidth="1"/>
    <col min="15631" max="15631" width="9" style="79"/>
    <col min="15632" max="15632" width="14.375" style="79" customWidth="1"/>
    <col min="15633" max="15633" width="3.75" style="79" customWidth="1"/>
    <col min="15634" max="15634" width="9.375" style="79" customWidth="1"/>
    <col min="15635" max="15872" width="9" style="79"/>
    <col min="15873" max="15873" width="5.125" style="79" customWidth="1"/>
    <col min="15874" max="15874" width="5.25" style="79" customWidth="1"/>
    <col min="15875" max="15875" width="7.625" style="79" customWidth="1"/>
    <col min="15876" max="15876" width="1.5" style="79" customWidth="1"/>
    <col min="15877" max="15877" width="1.625" style="79" customWidth="1"/>
    <col min="15878" max="15878" width="2.875" style="79" customWidth="1"/>
    <col min="15879" max="15879" width="13.875" style="79" customWidth="1"/>
    <col min="15880" max="15880" width="3.375" style="79" customWidth="1"/>
    <col min="15881" max="15881" width="4.5" style="79" customWidth="1"/>
    <col min="15882" max="15882" width="19" style="79" customWidth="1"/>
    <col min="15883" max="15883" width="5.125" style="79" customWidth="1"/>
    <col min="15884" max="15885" width="4.875" style="79" customWidth="1"/>
    <col min="15886" max="15886" width="9.125" style="79" customWidth="1"/>
    <col min="15887" max="15887" width="9" style="79"/>
    <col min="15888" max="15888" width="14.375" style="79" customWidth="1"/>
    <col min="15889" max="15889" width="3.75" style="79" customWidth="1"/>
    <col min="15890" max="15890" width="9.375" style="79" customWidth="1"/>
    <col min="15891" max="16128" width="9" style="79"/>
    <col min="16129" max="16129" width="5.125" style="79" customWidth="1"/>
    <col min="16130" max="16130" width="5.25" style="79" customWidth="1"/>
    <col min="16131" max="16131" width="7.625" style="79" customWidth="1"/>
    <col min="16132" max="16132" width="1.5" style="79" customWidth="1"/>
    <col min="16133" max="16133" width="1.625" style="79" customWidth="1"/>
    <col min="16134" max="16134" width="2.875" style="79" customWidth="1"/>
    <col min="16135" max="16135" width="13.875" style="79" customWidth="1"/>
    <col min="16136" max="16136" width="3.375" style="79" customWidth="1"/>
    <col min="16137" max="16137" width="4.5" style="79" customWidth="1"/>
    <col min="16138" max="16138" width="19" style="79" customWidth="1"/>
    <col min="16139" max="16139" width="5.125" style="79" customWidth="1"/>
    <col min="16140" max="16141" width="4.875" style="79" customWidth="1"/>
    <col min="16142" max="16142" width="9.125" style="79" customWidth="1"/>
    <col min="16143" max="16143" width="9" style="79"/>
    <col min="16144" max="16144" width="14.375" style="79" customWidth="1"/>
    <col min="16145" max="16145" width="3.75" style="79" customWidth="1"/>
    <col min="16146" max="16146" width="9.375" style="79" customWidth="1"/>
    <col min="16147" max="16384" width="9" style="79"/>
  </cols>
  <sheetData>
    <row r="1" spans="1:18" ht="44.25" customHeight="1" x14ac:dyDescent="0.15">
      <c r="A1" s="125" t="s">
        <v>609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8" ht="45.75" customHeight="1" x14ac:dyDescent="0.15">
      <c r="A2" s="80" t="s">
        <v>610</v>
      </c>
      <c r="B2" s="126"/>
      <c r="C2" s="127"/>
      <c r="D2" s="127"/>
      <c r="E2" s="128" t="s">
        <v>611</v>
      </c>
      <c r="F2" s="129"/>
      <c r="G2" s="129"/>
      <c r="H2" s="130"/>
      <c r="I2" s="82" t="s">
        <v>612</v>
      </c>
      <c r="J2" s="81"/>
      <c r="K2" s="80" t="s">
        <v>613</v>
      </c>
      <c r="L2" s="127"/>
      <c r="M2" s="127"/>
      <c r="N2" s="127"/>
      <c r="O2" s="131" t="s">
        <v>626</v>
      </c>
      <c r="P2" s="131"/>
      <c r="Q2" s="131"/>
      <c r="R2" s="131"/>
    </row>
    <row r="3" spans="1:18" x14ac:dyDescent="0.15">
      <c r="A3" s="83"/>
      <c r="R3" s="84"/>
    </row>
    <row r="4" spans="1:18" ht="30" customHeight="1" x14ac:dyDescent="0.15">
      <c r="A4" s="83"/>
      <c r="C4" s="117" t="s">
        <v>614</v>
      </c>
      <c r="D4" s="118"/>
      <c r="E4" s="118"/>
      <c r="F4" s="119" t="s">
        <v>615</v>
      </c>
      <c r="G4" s="119"/>
      <c r="H4" s="119"/>
      <c r="R4" s="84"/>
    </row>
    <row r="5" spans="1:18" ht="3.75" customHeight="1" x14ac:dyDescent="0.15">
      <c r="A5" s="83"/>
      <c r="D5" s="85"/>
      <c r="F5" s="119"/>
      <c r="G5" s="119"/>
      <c r="H5" s="119"/>
      <c r="R5" s="84"/>
    </row>
    <row r="6" spans="1:18" ht="30" customHeight="1" x14ac:dyDescent="0.15">
      <c r="A6" s="83"/>
      <c r="R6" s="84"/>
    </row>
    <row r="7" spans="1:18" ht="23.25" customHeight="1" x14ac:dyDescent="0.15">
      <c r="A7" s="83"/>
      <c r="R7" s="84"/>
    </row>
    <row r="8" spans="1:18" ht="24.75" customHeight="1" x14ac:dyDescent="0.25">
      <c r="A8" s="83"/>
      <c r="C8" s="86"/>
      <c r="D8" s="87" t="s">
        <v>616</v>
      </c>
      <c r="E8" s="87"/>
      <c r="F8" s="87"/>
      <c r="G8" s="87"/>
      <c r="H8" s="87"/>
      <c r="I8" s="87"/>
      <c r="J8" s="87"/>
      <c r="K8" s="87"/>
      <c r="L8" s="87"/>
      <c r="M8" s="88"/>
      <c r="N8" s="120" t="s">
        <v>617</v>
      </c>
      <c r="O8" s="120"/>
      <c r="P8" s="120"/>
      <c r="Q8" s="89"/>
      <c r="R8" s="84"/>
    </row>
    <row r="9" spans="1:18" x14ac:dyDescent="0.15">
      <c r="A9" s="83"/>
      <c r="R9" s="84"/>
    </row>
    <row r="10" spans="1:18" ht="34.5" customHeight="1" x14ac:dyDescent="0.15">
      <c r="A10" s="83"/>
      <c r="D10" s="121" t="s">
        <v>618</v>
      </c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R10" s="84"/>
    </row>
    <row r="11" spans="1:18" x14ac:dyDescent="0.15">
      <c r="A11" s="83"/>
      <c r="R11" s="84"/>
    </row>
    <row r="12" spans="1:18" x14ac:dyDescent="0.15">
      <c r="A12" s="83"/>
      <c r="R12" s="84"/>
    </row>
    <row r="13" spans="1:18" ht="21.75" customHeight="1" x14ac:dyDescent="0.25">
      <c r="A13" s="83"/>
      <c r="D13" s="122" t="s">
        <v>619</v>
      </c>
      <c r="E13" s="122"/>
      <c r="F13" s="122"/>
      <c r="G13" s="122"/>
      <c r="H13" s="123" t="str">
        <f>NUMBERSTRING(I24,1) &amp;"원정"</f>
        <v>영원정</v>
      </c>
      <c r="I13" s="123"/>
      <c r="J13" s="123"/>
      <c r="K13" s="124">
        <f>+I24</f>
        <v>0</v>
      </c>
      <c r="L13" s="124"/>
      <c r="M13" s="124"/>
      <c r="N13" s="124"/>
      <c r="O13" s="90"/>
      <c r="P13" s="90"/>
      <c r="R13" s="84"/>
    </row>
    <row r="14" spans="1:18" ht="26.25" customHeight="1" x14ac:dyDescent="0.25">
      <c r="A14" s="83"/>
      <c r="D14" s="91"/>
      <c r="E14" s="91"/>
      <c r="F14" s="91"/>
      <c r="G14" s="91"/>
      <c r="H14" s="92"/>
      <c r="K14" s="93"/>
      <c r="L14" s="93"/>
      <c r="M14" s="93"/>
      <c r="N14" s="93"/>
      <c r="O14" s="93"/>
      <c r="P14" s="93"/>
      <c r="R14" s="84"/>
    </row>
    <row r="15" spans="1:18" ht="18" customHeight="1" x14ac:dyDescent="0.15">
      <c r="A15" s="83"/>
      <c r="R15" s="84"/>
    </row>
    <row r="16" spans="1:18" x14ac:dyDescent="0.15">
      <c r="A16" s="83"/>
      <c r="R16" s="84"/>
    </row>
    <row r="17" spans="1:18" x14ac:dyDescent="0.15">
      <c r="A17" s="83"/>
      <c r="E17" s="94"/>
      <c r="G17" s="115" t="s">
        <v>620</v>
      </c>
      <c r="H17" s="110"/>
      <c r="I17" s="112">
        <f>+원가계산!E35</f>
        <v>0</v>
      </c>
      <c r="J17" s="112"/>
      <c r="K17" s="112"/>
      <c r="L17" s="113" t="s">
        <v>621</v>
      </c>
      <c r="M17" s="96"/>
      <c r="N17" s="97"/>
      <c r="O17" s="97"/>
      <c r="P17" s="97"/>
      <c r="Q17" s="97"/>
      <c r="R17" s="84"/>
    </row>
    <row r="18" spans="1:18" ht="3" customHeight="1" x14ac:dyDescent="0.15">
      <c r="A18" s="83"/>
      <c r="E18" s="98"/>
      <c r="G18" s="115"/>
      <c r="H18" s="110"/>
      <c r="L18" s="113"/>
      <c r="M18" s="96"/>
      <c r="R18" s="84"/>
    </row>
    <row r="19" spans="1:18" ht="7.5" customHeight="1" x14ac:dyDescent="0.15">
      <c r="A19" s="83"/>
      <c r="C19" s="113" t="s">
        <v>622</v>
      </c>
      <c r="D19" s="99"/>
      <c r="E19" s="98"/>
      <c r="G19" s="115"/>
      <c r="H19" s="110"/>
      <c r="I19" s="116"/>
      <c r="J19" s="116"/>
      <c r="K19" s="116"/>
      <c r="L19" s="113"/>
      <c r="M19" s="96"/>
      <c r="N19" s="110"/>
      <c r="O19" s="110"/>
      <c r="P19" s="110"/>
      <c r="Q19" s="110"/>
      <c r="R19" s="84"/>
    </row>
    <row r="20" spans="1:18" ht="3.75" customHeight="1" x14ac:dyDescent="0.15">
      <c r="A20" s="83"/>
      <c r="C20" s="113"/>
      <c r="E20" s="98"/>
      <c r="G20" s="115"/>
      <c r="H20" s="110"/>
      <c r="I20" s="116"/>
      <c r="J20" s="116"/>
      <c r="K20" s="116"/>
      <c r="L20" s="113"/>
      <c r="M20" s="96"/>
      <c r="N20" s="110"/>
      <c r="O20" s="110"/>
      <c r="P20" s="110"/>
      <c r="Q20" s="110"/>
      <c r="R20" s="84"/>
    </row>
    <row r="21" spans="1:18" ht="3.75" customHeight="1" x14ac:dyDescent="0.15">
      <c r="A21" s="83"/>
      <c r="E21" s="98"/>
      <c r="G21" s="115"/>
      <c r="H21" s="110"/>
      <c r="L21" s="113"/>
      <c r="M21" s="96"/>
      <c r="R21" s="84"/>
    </row>
    <row r="22" spans="1:18" ht="18" customHeight="1" x14ac:dyDescent="0.15">
      <c r="A22" s="83"/>
      <c r="E22" s="98"/>
      <c r="G22" s="111" t="s">
        <v>623</v>
      </c>
      <c r="H22" s="111"/>
      <c r="I22" s="112"/>
      <c r="J22" s="112"/>
      <c r="K22" s="112"/>
      <c r="L22" s="100" t="s">
        <v>621</v>
      </c>
      <c r="N22" s="97"/>
      <c r="O22" s="97"/>
      <c r="P22" s="97"/>
      <c r="Q22" s="97"/>
      <c r="R22" s="84"/>
    </row>
    <row r="23" spans="1:18" x14ac:dyDescent="0.15">
      <c r="A23" s="83"/>
      <c r="E23" s="98"/>
      <c r="G23" s="95"/>
      <c r="H23" s="95"/>
      <c r="I23" s="101"/>
      <c r="J23" s="101"/>
      <c r="K23" s="101"/>
      <c r="L23" s="100"/>
      <c r="R23" s="84"/>
    </row>
    <row r="24" spans="1:18" ht="16.5" customHeight="1" x14ac:dyDescent="0.15">
      <c r="A24" s="83"/>
      <c r="E24" s="98"/>
      <c r="G24" s="113" t="s">
        <v>624</v>
      </c>
      <c r="H24" s="114"/>
      <c r="I24" s="112">
        <f>+I17+I22</f>
        <v>0</v>
      </c>
      <c r="J24" s="112"/>
      <c r="K24" s="112"/>
      <c r="L24" s="113" t="s">
        <v>625</v>
      </c>
      <c r="M24" s="96"/>
      <c r="N24" s="97"/>
      <c r="O24" s="97"/>
      <c r="P24" s="97"/>
      <c r="Q24" s="97"/>
      <c r="R24" s="84"/>
    </row>
    <row r="25" spans="1:18" ht="4.5" customHeight="1" x14ac:dyDescent="0.15">
      <c r="A25" s="83"/>
      <c r="E25" s="102"/>
      <c r="G25" s="113"/>
      <c r="H25" s="114"/>
      <c r="L25" s="113"/>
      <c r="M25" s="96"/>
      <c r="R25" s="84"/>
    </row>
    <row r="26" spans="1:18" x14ac:dyDescent="0.15">
      <c r="A26" s="83"/>
      <c r="R26" s="84"/>
    </row>
    <row r="27" spans="1:18" ht="11.25" customHeight="1" x14ac:dyDescent="0.15">
      <c r="A27" s="83"/>
      <c r="R27" s="84"/>
    </row>
    <row r="28" spans="1:18" ht="9.75" customHeight="1" x14ac:dyDescent="0.15">
      <c r="A28" s="103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104"/>
    </row>
  </sheetData>
  <mergeCells count="28">
    <mergeCell ref="A1:R1"/>
    <mergeCell ref="B2:D2"/>
    <mergeCell ref="E2:F2"/>
    <mergeCell ref="G2:H2"/>
    <mergeCell ref="L2:N2"/>
    <mergeCell ref="O2:R2"/>
    <mergeCell ref="C4:E4"/>
    <mergeCell ref="F4:H5"/>
    <mergeCell ref="N8:P8"/>
    <mergeCell ref="D10:P10"/>
    <mergeCell ref="D13:G13"/>
    <mergeCell ref="H13:J13"/>
    <mergeCell ref="K13:N13"/>
    <mergeCell ref="G17:H18"/>
    <mergeCell ref="I17:K17"/>
    <mergeCell ref="L17:L18"/>
    <mergeCell ref="C19:C20"/>
    <mergeCell ref="G19:H21"/>
    <mergeCell ref="I19:K20"/>
    <mergeCell ref="L19:L21"/>
    <mergeCell ref="N19:P20"/>
    <mergeCell ref="Q19:Q20"/>
    <mergeCell ref="G22:H22"/>
    <mergeCell ref="I22:K22"/>
    <mergeCell ref="G24:G25"/>
    <mergeCell ref="H24:H25"/>
    <mergeCell ref="I24:K24"/>
    <mergeCell ref="L24:L25"/>
  </mergeCells>
  <phoneticPr fontId="1" type="noConversion"/>
  <pageMargins left="0.9055118110236221" right="0.51181102362204722" top="0.94488188976377963" bottom="0.55118110236220474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2D93-A328-4BDA-9C17-0942C86DF4AF}">
  <sheetPr>
    <pageSetUpPr fitToPage="1"/>
  </sheetPr>
  <dimension ref="A2:M39"/>
  <sheetViews>
    <sheetView tabSelected="1" view="pageBreakPreview" zoomScale="85" zoomScaleNormal="85" zoomScaleSheetLayoutView="85" workbookViewId="0">
      <selection activeCell="F9" sqref="F9"/>
    </sheetView>
  </sheetViews>
  <sheetFormatPr defaultColWidth="8" defaultRowHeight="18" customHeight="1" x14ac:dyDescent="0.3"/>
  <cols>
    <col min="1" max="1" width="1.625" style="29" customWidth="1"/>
    <col min="2" max="3" width="8.625" style="29" customWidth="1"/>
    <col min="4" max="4" width="30.625" style="29" customWidth="1"/>
    <col min="5" max="5" width="35.625" style="78" customWidth="1"/>
    <col min="6" max="6" width="60.625" style="29" customWidth="1"/>
    <col min="7" max="7" width="15.625" style="29" customWidth="1"/>
    <col min="8" max="8" width="8" style="29"/>
    <col min="9" max="9" width="9.875" style="29" customWidth="1"/>
    <col min="10" max="10" width="13.375" style="29" bestFit="1" customWidth="1"/>
    <col min="11" max="256" width="8" style="29"/>
    <col min="257" max="257" width="1.625" style="29" customWidth="1"/>
    <col min="258" max="258" width="7.25" style="29" customWidth="1"/>
    <col min="259" max="259" width="6.75" style="29" customWidth="1"/>
    <col min="260" max="260" width="27.75" style="29" customWidth="1"/>
    <col min="261" max="261" width="29" style="29" customWidth="1"/>
    <col min="262" max="262" width="51.75" style="29" customWidth="1"/>
    <col min="263" max="263" width="8.5" style="29" customWidth="1"/>
    <col min="264" max="264" width="12.125" style="29" customWidth="1"/>
    <col min="265" max="512" width="8" style="29"/>
    <col min="513" max="513" width="1.625" style="29" customWidth="1"/>
    <col min="514" max="514" width="7.25" style="29" customWidth="1"/>
    <col min="515" max="515" width="6.75" style="29" customWidth="1"/>
    <col min="516" max="516" width="27.75" style="29" customWidth="1"/>
    <col min="517" max="517" width="29" style="29" customWidth="1"/>
    <col min="518" max="518" width="51.75" style="29" customWidth="1"/>
    <col min="519" max="519" width="8.5" style="29" customWidth="1"/>
    <col min="520" max="520" width="12.125" style="29" customWidth="1"/>
    <col min="521" max="768" width="8" style="29"/>
    <col min="769" max="769" width="1.625" style="29" customWidth="1"/>
    <col min="770" max="770" width="7.25" style="29" customWidth="1"/>
    <col min="771" max="771" width="6.75" style="29" customWidth="1"/>
    <col min="772" max="772" width="27.75" style="29" customWidth="1"/>
    <col min="773" max="773" width="29" style="29" customWidth="1"/>
    <col min="774" max="774" width="51.75" style="29" customWidth="1"/>
    <col min="775" max="775" width="8.5" style="29" customWidth="1"/>
    <col min="776" max="776" width="12.125" style="29" customWidth="1"/>
    <col min="777" max="1024" width="8" style="29"/>
    <col min="1025" max="1025" width="1.625" style="29" customWidth="1"/>
    <col min="1026" max="1026" width="7.25" style="29" customWidth="1"/>
    <col min="1027" max="1027" width="6.75" style="29" customWidth="1"/>
    <col min="1028" max="1028" width="27.75" style="29" customWidth="1"/>
    <col min="1029" max="1029" width="29" style="29" customWidth="1"/>
    <col min="1030" max="1030" width="51.75" style="29" customWidth="1"/>
    <col min="1031" max="1031" width="8.5" style="29" customWidth="1"/>
    <col min="1032" max="1032" width="12.125" style="29" customWidth="1"/>
    <col min="1033" max="1280" width="8" style="29"/>
    <col min="1281" max="1281" width="1.625" style="29" customWidth="1"/>
    <col min="1282" max="1282" width="7.25" style="29" customWidth="1"/>
    <col min="1283" max="1283" width="6.75" style="29" customWidth="1"/>
    <col min="1284" max="1284" width="27.75" style="29" customWidth="1"/>
    <col min="1285" max="1285" width="29" style="29" customWidth="1"/>
    <col min="1286" max="1286" width="51.75" style="29" customWidth="1"/>
    <col min="1287" max="1287" width="8.5" style="29" customWidth="1"/>
    <col min="1288" max="1288" width="12.125" style="29" customWidth="1"/>
    <col min="1289" max="1536" width="8" style="29"/>
    <col min="1537" max="1537" width="1.625" style="29" customWidth="1"/>
    <col min="1538" max="1538" width="7.25" style="29" customWidth="1"/>
    <col min="1539" max="1539" width="6.75" style="29" customWidth="1"/>
    <col min="1540" max="1540" width="27.75" style="29" customWidth="1"/>
    <col min="1541" max="1541" width="29" style="29" customWidth="1"/>
    <col min="1542" max="1542" width="51.75" style="29" customWidth="1"/>
    <col min="1543" max="1543" width="8.5" style="29" customWidth="1"/>
    <col min="1544" max="1544" width="12.125" style="29" customWidth="1"/>
    <col min="1545" max="1792" width="8" style="29"/>
    <col min="1793" max="1793" width="1.625" style="29" customWidth="1"/>
    <col min="1794" max="1794" width="7.25" style="29" customWidth="1"/>
    <col min="1795" max="1795" width="6.75" style="29" customWidth="1"/>
    <col min="1796" max="1796" width="27.75" style="29" customWidth="1"/>
    <col min="1797" max="1797" width="29" style="29" customWidth="1"/>
    <col min="1798" max="1798" width="51.75" style="29" customWidth="1"/>
    <col min="1799" max="1799" width="8.5" style="29" customWidth="1"/>
    <col min="1800" max="1800" width="12.125" style="29" customWidth="1"/>
    <col min="1801" max="2048" width="8" style="29"/>
    <col min="2049" max="2049" width="1.625" style="29" customWidth="1"/>
    <col min="2050" max="2050" width="7.25" style="29" customWidth="1"/>
    <col min="2051" max="2051" width="6.75" style="29" customWidth="1"/>
    <col min="2052" max="2052" width="27.75" style="29" customWidth="1"/>
    <col min="2053" max="2053" width="29" style="29" customWidth="1"/>
    <col min="2054" max="2054" width="51.75" style="29" customWidth="1"/>
    <col min="2055" max="2055" width="8.5" style="29" customWidth="1"/>
    <col min="2056" max="2056" width="12.125" style="29" customWidth="1"/>
    <col min="2057" max="2304" width="8" style="29"/>
    <col min="2305" max="2305" width="1.625" style="29" customWidth="1"/>
    <col min="2306" max="2306" width="7.25" style="29" customWidth="1"/>
    <col min="2307" max="2307" width="6.75" style="29" customWidth="1"/>
    <col min="2308" max="2308" width="27.75" style="29" customWidth="1"/>
    <col min="2309" max="2309" width="29" style="29" customWidth="1"/>
    <col min="2310" max="2310" width="51.75" style="29" customWidth="1"/>
    <col min="2311" max="2311" width="8.5" style="29" customWidth="1"/>
    <col min="2312" max="2312" width="12.125" style="29" customWidth="1"/>
    <col min="2313" max="2560" width="8" style="29"/>
    <col min="2561" max="2561" width="1.625" style="29" customWidth="1"/>
    <col min="2562" max="2562" width="7.25" style="29" customWidth="1"/>
    <col min="2563" max="2563" width="6.75" style="29" customWidth="1"/>
    <col min="2564" max="2564" width="27.75" style="29" customWidth="1"/>
    <col min="2565" max="2565" width="29" style="29" customWidth="1"/>
    <col min="2566" max="2566" width="51.75" style="29" customWidth="1"/>
    <col min="2567" max="2567" width="8.5" style="29" customWidth="1"/>
    <col min="2568" max="2568" width="12.125" style="29" customWidth="1"/>
    <col min="2569" max="2816" width="8" style="29"/>
    <col min="2817" max="2817" width="1.625" style="29" customWidth="1"/>
    <col min="2818" max="2818" width="7.25" style="29" customWidth="1"/>
    <col min="2819" max="2819" width="6.75" style="29" customWidth="1"/>
    <col min="2820" max="2820" width="27.75" style="29" customWidth="1"/>
    <col min="2821" max="2821" width="29" style="29" customWidth="1"/>
    <col min="2822" max="2822" width="51.75" style="29" customWidth="1"/>
    <col min="2823" max="2823" width="8.5" style="29" customWidth="1"/>
    <col min="2824" max="2824" width="12.125" style="29" customWidth="1"/>
    <col min="2825" max="3072" width="8" style="29"/>
    <col min="3073" max="3073" width="1.625" style="29" customWidth="1"/>
    <col min="3074" max="3074" width="7.25" style="29" customWidth="1"/>
    <col min="3075" max="3075" width="6.75" style="29" customWidth="1"/>
    <col min="3076" max="3076" width="27.75" style="29" customWidth="1"/>
    <col min="3077" max="3077" width="29" style="29" customWidth="1"/>
    <col min="3078" max="3078" width="51.75" style="29" customWidth="1"/>
    <col min="3079" max="3079" width="8.5" style="29" customWidth="1"/>
    <col min="3080" max="3080" width="12.125" style="29" customWidth="1"/>
    <col min="3081" max="3328" width="8" style="29"/>
    <col min="3329" max="3329" width="1.625" style="29" customWidth="1"/>
    <col min="3330" max="3330" width="7.25" style="29" customWidth="1"/>
    <col min="3331" max="3331" width="6.75" style="29" customWidth="1"/>
    <col min="3332" max="3332" width="27.75" style="29" customWidth="1"/>
    <col min="3333" max="3333" width="29" style="29" customWidth="1"/>
    <col min="3334" max="3334" width="51.75" style="29" customWidth="1"/>
    <col min="3335" max="3335" width="8.5" style="29" customWidth="1"/>
    <col min="3336" max="3336" width="12.125" style="29" customWidth="1"/>
    <col min="3337" max="3584" width="8" style="29"/>
    <col min="3585" max="3585" width="1.625" style="29" customWidth="1"/>
    <col min="3586" max="3586" width="7.25" style="29" customWidth="1"/>
    <col min="3587" max="3587" width="6.75" style="29" customWidth="1"/>
    <col min="3588" max="3588" width="27.75" style="29" customWidth="1"/>
    <col min="3589" max="3589" width="29" style="29" customWidth="1"/>
    <col min="3590" max="3590" width="51.75" style="29" customWidth="1"/>
    <col min="3591" max="3591" width="8.5" style="29" customWidth="1"/>
    <col min="3592" max="3592" width="12.125" style="29" customWidth="1"/>
    <col min="3593" max="3840" width="8" style="29"/>
    <col min="3841" max="3841" width="1.625" style="29" customWidth="1"/>
    <col min="3842" max="3842" width="7.25" style="29" customWidth="1"/>
    <col min="3843" max="3843" width="6.75" style="29" customWidth="1"/>
    <col min="3844" max="3844" width="27.75" style="29" customWidth="1"/>
    <col min="3845" max="3845" width="29" style="29" customWidth="1"/>
    <col min="3846" max="3846" width="51.75" style="29" customWidth="1"/>
    <col min="3847" max="3847" width="8.5" style="29" customWidth="1"/>
    <col min="3848" max="3848" width="12.125" style="29" customWidth="1"/>
    <col min="3849" max="4096" width="8" style="29"/>
    <col min="4097" max="4097" width="1.625" style="29" customWidth="1"/>
    <col min="4098" max="4098" width="7.25" style="29" customWidth="1"/>
    <col min="4099" max="4099" width="6.75" style="29" customWidth="1"/>
    <col min="4100" max="4100" width="27.75" style="29" customWidth="1"/>
    <col min="4101" max="4101" width="29" style="29" customWidth="1"/>
    <col min="4102" max="4102" width="51.75" style="29" customWidth="1"/>
    <col min="4103" max="4103" width="8.5" style="29" customWidth="1"/>
    <col min="4104" max="4104" width="12.125" style="29" customWidth="1"/>
    <col min="4105" max="4352" width="8" style="29"/>
    <col min="4353" max="4353" width="1.625" style="29" customWidth="1"/>
    <col min="4354" max="4354" width="7.25" style="29" customWidth="1"/>
    <col min="4355" max="4355" width="6.75" style="29" customWidth="1"/>
    <col min="4356" max="4356" width="27.75" style="29" customWidth="1"/>
    <col min="4357" max="4357" width="29" style="29" customWidth="1"/>
    <col min="4358" max="4358" width="51.75" style="29" customWidth="1"/>
    <col min="4359" max="4359" width="8.5" style="29" customWidth="1"/>
    <col min="4360" max="4360" width="12.125" style="29" customWidth="1"/>
    <col min="4361" max="4608" width="8" style="29"/>
    <col min="4609" max="4609" width="1.625" style="29" customWidth="1"/>
    <col min="4610" max="4610" width="7.25" style="29" customWidth="1"/>
    <col min="4611" max="4611" width="6.75" style="29" customWidth="1"/>
    <col min="4612" max="4612" width="27.75" style="29" customWidth="1"/>
    <col min="4613" max="4613" width="29" style="29" customWidth="1"/>
    <col min="4614" max="4614" width="51.75" style="29" customWidth="1"/>
    <col min="4615" max="4615" width="8.5" style="29" customWidth="1"/>
    <col min="4616" max="4616" width="12.125" style="29" customWidth="1"/>
    <col min="4617" max="4864" width="8" style="29"/>
    <col min="4865" max="4865" width="1.625" style="29" customWidth="1"/>
    <col min="4866" max="4866" width="7.25" style="29" customWidth="1"/>
    <col min="4867" max="4867" width="6.75" style="29" customWidth="1"/>
    <col min="4868" max="4868" width="27.75" style="29" customWidth="1"/>
    <col min="4869" max="4869" width="29" style="29" customWidth="1"/>
    <col min="4870" max="4870" width="51.75" style="29" customWidth="1"/>
    <col min="4871" max="4871" width="8.5" style="29" customWidth="1"/>
    <col min="4872" max="4872" width="12.125" style="29" customWidth="1"/>
    <col min="4873" max="5120" width="8" style="29"/>
    <col min="5121" max="5121" width="1.625" style="29" customWidth="1"/>
    <col min="5122" max="5122" width="7.25" style="29" customWidth="1"/>
    <col min="5123" max="5123" width="6.75" style="29" customWidth="1"/>
    <col min="5124" max="5124" width="27.75" style="29" customWidth="1"/>
    <col min="5125" max="5125" width="29" style="29" customWidth="1"/>
    <col min="5126" max="5126" width="51.75" style="29" customWidth="1"/>
    <col min="5127" max="5127" width="8.5" style="29" customWidth="1"/>
    <col min="5128" max="5128" width="12.125" style="29" customWidth="1"/>
    <col min="5129" max="5376" width="8" style="29"/>
    <col min="5377" max="5377" width="1.625" style="29" customWidth="1"/>
    <col min="5378" max="5378" width="7.25" style="29" customWidth="1"/>
    <col min="5379" max="5379" width="6.75" style="29" customWidth="1"/>
    <col min="5380" max="5380" width="27.75" style="29" customWidth="1"/>
    <col min="5381" max="5381" width="29" style="29" customWidth="1"/>
    <col min="5382" max="5382" width="51.75" style="29" customWidth="1"/>
    <col min="5383" max="5383" width="8.5" style="29" customWidth="1"/>
    <col min="5384" max="5384" width="12.125" style="29" customWidth="1"/>
    <col min="5385" max="5632" width="8" style="29"/>
    <col min="5633" max="5633" width="1.625" style="29" customWidth="1"/>
    <col min="5634" max="5634" width="7.25" style="29" customWidth="1"/>
    <col min="5635" max="5635" width="6.75" style="29" customWidth="1"/>
    <col min="5636" max="5636" width="27.75" style="29" customWidth="1"/>
    <col min="5637" max="5637" width="29" style="29" customWidth="1"/>
    <col min="5638" max="5638" width="51.75" style="29" customWidth="1"/>
    <col min="5639" max="5639" width="8.5" style="29" customWidth="1"/>
    <col min="5640" max="5640" width="12.125" style="29" customWidth="1"/>
    <col min="5641" max="5888" width="8" style="29"/>
    <col min="5889" max="5889" width="1.625" style="29" customWidth="1"/>
    <col min="5890" max="5890" width="7.25" style="29" customWidth="1"/>
    <col min="5891" max="5891" width="6.75" style="29" customWidth="1"/>
    <col min="5892" max="5892" width="27.75" style="29" customWidth="1"/>
    <col min="5893" max="5893" width="29" style="29" customWidth="1"/>
    <col min="5894" max="5894" width="51.75" style="29" customWidth="1"/>
    <col min="5895" max="5895" width="8.5" style="29" customWidth="1"/>
    <col min="5896" max="5896" width="12.125" style="29" customWidth="1"/>
    <col min="5897" max="6144" width="8" style="29"/>
    <col min="6145" max="6145" width="1.625" style="29" customWidth="1"/>
    <col min="6146" max="6146" width="7.25" style="29" customWidth="1"/>
    <col min="6147" max="6147" width="6.75" style="29" customWidth="1"/>
    <col min="6148" max="6148" width="27.75" style="29" customWidth="1"/>
    <col min="6149" max="6149" width="29" style="29" customWidth="1"/>
    <col min="6150" max="6150" width="51.75" style="29" customWidth="1"/>
    <col min="6151" max="6151" width="8.5" style="29" customWidth="1"/>
    <col min="6152" max="6152" width="12.125" style="29" customWidth="1"/>
    <col min="6153" max="6400" width="8" style="29"/>
    <col min="6401" max="6401" width="1.625" style="29" customWidth="1"/>
    <col min="6402" max="6402" width="7.25" style="29" customWidth="1"/>
    <col min="6403" max="6403" width="6.75" style="29" customWidth="1"/>
    <col min="6404" max="6404" width="27.75" style="29" customWidth="1"/>
    <col min="6405" max="6405" width="29" style="29" customWidth="1"/>
    <col min="6406" max="6406" width="51.75" style="29" customWidth="1"/>
    <col min="6407" max="6407" width="8.5" style="29" customWidth="1"/>
    <col min="6408" max="6408" width="12.125" style="29" customWidth="1"/>
    <col min="6409" max="6656" width="8" style="29"/>
    <col min="6657" max="6657" width="1.625" style="29" customWidth="1"/>
    <col min="6658" max="6658" width="7.25" style="29" customWidth="1"/>
    <col min="6659" max="6659" width="6.75" style="29" customWidth="1"/>
    <col min="6660" max="6660" width="27.75" style="29" customWidth="1"/>
    <col min="6661" max="6661" width="29" style="29" customWidth="1"/>
    <col min="6662" max="6662" width="51.75" style="29" customWidth="1"/>
    <col min="6663" max="6663" width="8.5" style="29" customWidth="1"/>
    <col min="6664" max="6664" width="12.125" style="29" customWidth="1"/>
    <col min="6665" max="6912" width="8" style="29"/>
    <col min="6913" max="6913" width="1.625" style="29" customWidth="1"/>
    <col min="6914" max="6914" width="7.25" style="29" customWidth="1"/>
    <col min="6915" max="6915" width="6.75" style="29" customWidth="1"/>
    <col min="6916" max="6916" width="27.75" style="29" customWidth="1"/>
    <col min="6917" max="6917" width="29" style="29" customWidth="1"/>
    <col min="6918" max="6918" width="51.75" style="29" customWidth="1"/>
    <col min="6919" max="6919" width="8.5" style="29" customWidth="1"/>
    <col min="6920" max="6920" width="12.125" style="29" customWidth="1"/>
    <col min="6921" max="7168" width="8" style="29"/>
    <col min="7169" max="7169" width="1.625" style="29" customWidth="1"/>
    <col min="7170" max="7170" width="7.25" style="29" customWidth="1"/>
    <col min="7171" max="7171" width="6.75" style="29" customWidth="1"/>
    <col min="7172" max="7172" width="27.75" style="29" customWidth="1"/>
    <col min="7173" max="7173" width="29" style="29" customWidth="1"/>
    <col min="7174" max="7174" width="51.75" style="29" customWidth="1"/>
    <col min="7175" max="7175" width="8.5" style="29" customWidth="1"/>
    <col min="7176" max="7176" width="12.125" style="29" customWidth="1"/>
    <col min="7177" max="7424" width="8" style="29"/>
    <col min="7425" max="7425" width="1.625" style="29" customWidth="1"/>
    <col min="7426" max="7426" width="7.25" style="29" customWidth="1"/>
    <col min="7427" max="7427" width="6.75" style="29" customWidth="1"/>
    <col min="7428" max="7428" width="27.75" style="29" customWidth="1"/>
    <col min="7429" max="7429" width="29" style="29" customWidth="1"/>
    <col min="7430" max="7430" width="51.75" style="29" customWidth="1"/>
    <col min="7431" max="7431" width="8.5" style="29" customWidth="1"/>
    <col min="7432" max="7432" width="12.125" style="29" customWidth="1"/>
    <col min="7433" max="7680" width="8" style="29"/>
    <col min="7681" max="7681" width="1.625" style="29" customWidth="1"/>
    <col min="7682" max="7682" width="7.25" style="29" customWidth="1"/>
    <col min="7683" max="7683" width="6.75" style="29" customWidth="1"/>
    <col min="7684" max="7684" width="27.75" style="29" customWidth="1"/>
    <col min="7685" max="7685" width="29" style="29" customWidth="1"/>
    <col min="7686" max="7686" width="51.75" style="29" customWidth="1"/>
    <col min="7687" max="7687" width="8.5" style="29" customWidth="1"/>
    <col min="7688" max="7688" width="12.125" style="29" customWidth="1"/>
    <col min="7689" max="7936" width="8" style="29"/>
    <col min="7937" max="7937" width="1.625" style="29" customWidth="1"/>
    <col min="7938" max="7938" width="7.25" style="29" customWidth="1"/>
    <col min="7939" max="7939" width="6.75" style="29" customWidth="1"/>
    <col min="7940" max="7940" width="27.75" style="29" customWidth="1"/>
    <col min="7941" max="7941" width="29" style="29" customWidth="1"/>
    <col min="7942" max="7942" width="51.75" style="29" customWidth="1"/>
    <col min="7943" max="7943" width="8.5" style="29" customWidth="1"/>
    <col min="7944" max="7944" width="12.125" style="29" customWidth="1"/>
    <col min="7945" max="8192" width="8" style="29"/>
    <col min="8193" max="8193" width="1.625" style="29" customWidth="1"/>
    <col min="8194" max="8194" width="7.25" style="29" customWidth="1"/>
    <col min="8195" max="8195" width="6.75" style="29" customWidth="1"/>
    <col min="8196" max="8196" width="27.75" style="29" customWidth="1"/>
    <col min="8197" max="8197" width="29" style="29" customWidth="1"/>
    <col min="8198" max="8198" width="51.75" style="29" customWidth="1"/>
    <col min="8199" max="8199" width="8.5" style="29" customWidth="1"/>
    <col min="8200" max="8200" width="12.125" style="29" customWidth="1"/>
    <col min="8201" max="8448" width="8" style="29"/>
    <col min="8449" max="8449" width="1.625" style="29" customWidth="1"/>
    <col min="8450" max="8450" width="7.25" style="29" customWidth="1"/>
    <col min="8451" max="8451" width="6.75" style="29" customWidth="1"/>
    <col min="8452" max="8452" width="27.75" style="29" customWidth="1"/>
    <col min="8453" max="8453" width="29" style="29" customWidth="1"/>
    <col min="8454" max="8454" width="51.75" style="29" customWidth="1"/>
    <col min="8455" max="8455" width="8.5" style="29" customWidth="1"/>
    <col min="8456" max="8456" width="12.125" style="29" customWidth="1"/>
    <col min="8457" max="8704" width="8" style="29"/>
    <col min="8705" max="8705" width="1.625" style="29" customWidth="1"/>
    <col min="8706" max="8706" width="7.25" style="29" customWidth="1"/>
    <col min="8707" max="8707" width="6.75" style="29" customWidth="1"/>
    <col min="8708" max="8708" width="27.75" style="29" customWidth="1"/>
    <col min="8709" max="8709" width="29" style="29" customWidth="1"/>
    <col min="8710" max="8710" width="51.75" style="29" customWidth="1"/>
    <col min="8711" max="8711" width="8.5" style="29" customWidth="1"/>
    <col min="8712" max="8712" width="12.125" style="29" customWidth="1"/>
    <col min="8713" max="8960" width="8" style="29"/>
    <col min="8961" max="8961" width="1.625" style="29" customWidth="1"/>
    <col min="8962" max="8962" width="7.25" style="29" customWidth="1"/>
    <col min="8963" max="8963" width="6.75" style="29" customWidth="1"/>
    <col min="8964" max="8964" width="27.75" style="29" customWidth="1"/>
    <col min="8965" max="8965" width="29" style="29" customWidth="1"/>
    <col min="8966" max="8966" width="51.75" style="29" customWidth="1"/>
    <col min="8967" max="8967" width="8.5" style="29" customWidth="1"/>
    <col min="8968" max="8968" width="12.125" style="29" customWidth="1"/>
    <col min="8969" max="9216" width="8" style="29"/>
    <col min="9217" max="9217" width="1.625" style="29" customWidth="1"/>
    <col min="9218" max="9218" width="7.25" style="29" customWidth="1"/>
    <col min="9219" max="9219" width="6.75" style="29" customWidth="1"/>
    <col min="9220" max="9220" width="27.75" style="29" customWidth="1"/>
    <col min="9221" max="9221" width="29" style="29" customWidth="1"/>
    <col min="9222" max="9222" width="51.75" style="29" customWidth="1"/>
    <col min="9223" max="9223" width="8.5" style="29" customWidth="1"/>
    <col min="9224" max="9224" width="12.125" style="29" customWidth="1"/>
    <col min="9225" max="9472" width="8" style="29"/>
    <col min="9473" max="9473" width="1.625" style="29" customWidth="1"/>
    <col min="9474" max="9474" width="7.25" style="29" customWidth="1"/>
    <col min="9475" max="9475" width="6.75" style="29" customWidth="1"/>
    <col min="9476" max="9476" width="27.75" style="29" customWidth="1"/>
    <col min="9477" max="9477" width="29" style="29" customWidth="1"/>
    <col min="9478" max="9478" width="51.75" style="29" customWidth="1"/>
    <col min="9479" max="9479" width="8.5" style="29" customWidth="1"/>
    <col min="9480" max="9480" width="12.125" style="29" customWidth="1"/>
    <col min="9481" max="9728" width="8" style="29"/>
    <col min="9729" max="9729" width="1.625" style="29" customWidth="1"/>
    <col min="9730" max="9730" width="7.25" style="29" customWidth="1"/>
    <col min="9731" max="9731" width="6.75" style="29" customWidth="1"/>
    <col min="9732" max="9732" width="27.75" style="29" customWidth="1"/>
    <col min="9733" max="9733" width="29" style="29" customWidth="1"/>
    <col min="9734" max="9734" width="51.75" style="29" customWidth="1"/>
    <col min="9735" max="9735" width="8.5" style="29" customWidth="1"/>
    <col min="9736" max="9736" width="12.125" style="29" customWidth="1"/>
    <col min="9737" max="9984" width="8" style="29"/>
    <col min="9985" max="9985" width="1.625" style="29" customWidth="1"/>
    <col min="9986" max="9986" width="7.25" style="29" customWidth="1"/>
    <col min="9987" max="9987" width="6.75" style="29" customWidth="1"/>
    <col min="9988" max="9988" width="27.75" style="29" customWidth="1"/>
    <col min="9989" max="9989" width="29" style="29" customWidth="1"/>
    <col min="9990" max="9990" width="51.75" style="29" customWidth="1"/>
    <col min="9991" max="9991" width="8.5" style="29" customWidth="1"/>
    <col min="9992" max="9992" width="12.125" style="29" customWidth="1"/>
    <col min="9993" max="10240" width="8" style="29"/>
    <col min="10241" max="10241" width="1.625" style="29" customWidth="1"/>
    <col min="10242" max="10242" width="7.25" style="29" customWidth="1"/>
    <col min="10243" max="10243" width="6.75" style="29" customWidth="1"/>
    <col min="10244" max="10244" width="27.75" style="29" customWidth="1"/>
    <col min="10245" max="10245" width="29" style="29" customWidth="1"/>
    <col min="10246" max="10246" width="51.75" style="29" customWidth="1"/>
    <col min="10247" max="10247" width="8.5" style="29" customWidth="1"/>
    <col min="10248" max="10248" width="12.125" style="29" customWidth="1"/>
    <col min="10249" max="10496" width="8" style="29"/>
    <col min="10497" max="10497" width="1.625" style="29" customWidth="1"/>
    <col min="10498" max="10498" width="7.25" style="29" customWidth="1"/>
    <col min="10499" max="10499" width="6.75" style="29" customWidth="1"/>
    <col min="10500" max="10500" width="27.75" style="29" customWidth="1"/>
    <col min="10501" max="10501" width="29" style="29" customWidth="1"/>
    <col min="10502" max="10502" width="51.75" style="29" customWidth="1"/>
    <col min="10503" max="10503" width="8.5" style="29" customWidth="1"/>
    <col min="10504" max="10504" width="12.125" style="29" customWidth="1"/>
    <col min="10505" max="10752" width="8" style="29"/>
    <col min="10753" max="10753" width="1.625" style="29" customWidth="1"/>
    <col min="10754" max="10754" width="7.25" style="29" customWidth="1"/>
    <col min="10755" max="10755" width="6.75" style="29" customWidth="1"/>
    <col min="10756" max="10756" width="27.75" style="29" customWidth="1"/>
    <col min="10757" max="10757" width="29" style="29" customWidth="1"/>
    <col min="10758" max="10758" width="51.75" style="29" customWidth="1"/>
    <col min="10759" max="10759" width="8.5" style="29" customWidth="1"/>
    <col min="10760" max="10760" width="12.125" style="29" customWidth="1"/>
    <col min="10761" max="11008" width="8" style="29"/>
    <col min="11009" max="11009" width="1.625" style="29" customWidth="1"/>
    <col min="11010" max="11010" width="7.25" style="29" customWidth="1"/>
    <col min="11011" max="11011" width="6.75" style="29" customWidth="1"/>
    <col min="11012" max="11012" width="27.75" style="29" customWidth="1"/>
    <col min="11013" max="11013" width="29" style="29" customWidth="1"/>
    <col min="11014" max="11014" width="51.75" style="29" customWidth="1"/>
    <col min="11015" max="11015" width="8.5" style="29" customWidth="1"/>
    <col min="11016" max="11016" width="12.125" style="29" customWidth="1"/>
    <col min="11017" max="11264" width="8" style="29"/>
    <col min="11265" max="11265" width="1.625" style="29" customWidth="1"/>
    <col min="11266" max="11266" width="7.25" style="29" customWidth="1"/>
    <col min="11267" max="11267" width="6.75" style="29" customWidth="1"/>
    <col min="11268" max="11268" width="27.75" style="29" customWidth="1"/>
    <col min="11269" max="11269" width="29" style="29" customWidth="1"/>
    <col min="11270" max="11270" width="51.75" style="29" customWidth="1"/>
    <col min="11271" max="11271" width="8.5" style="29" customWidth="1"/>
    <col min="11272" max="11272" width="12.125" style="29" customWidth="1"/>
    <col min="11273" max="11520" width="8" style="29"/>
    <col min="11521" max="11521" width="1.625" style="29" customWidth="1"/>
    <col min="11522" max="11522" width="7.25" style="29" customWidth="1"/>
    <col min="11523" max="11523" width="6.75" style="29" customWidth="1"/>
    <col min="11524" max="11524" width="27.75" style="29" customWidth="1"/>
    <col min="11525" max="11525" width="29" style="29" customWidth="1"/>
    <col min="11526" max="11526" width="51.75" style="29" customWidth="1"/>
    <col min="11527" max="11527" width="8.5" style="29" customWidth="1"/>
    <col min="11528" max="11528" width="12.125" style="29" customWidth="1"/>
    <col min="11529" max="11776" width="8" style="29"/>
    <col min="11777" max="11777" width="1.625" style="29" customWidth="1"/>
    <col min="11778" max="11778" width="7.25" style="29" customWidth="1"/>
    <col min="11779" max="11779" width="6.75" style="29" customWidth="1"/>
    <col min="11780" max="11780" width="27.75" style="29" customWidth="1"/>
    <col min="11781" max="11781" width="29" style="29" customWidth="1"/>
    <col min="11782" max="11782" width="51.75" style="29" customWidth="1"/>
    <col min="11783" max="11783" width="8.5" style="29" customWidth="1"/>
    <col min="11784" max="11784" width="12.125" style="29" customWidth="1"/>
    <col min="11785" max="12032" width="8" style="29"/>
    <col min="12033" max="12033" width="1.625" style="29" customWidth="1"/>
    <col min="12034" max="12034" width="7.25" style="29" customWidth="1"/>
    <col min="12035" max="12035" width="6.75" style="29" customWidth="1"/>
    <col min="12036" max="12036" width="27.75" style="29" customWidth="1"/>
    <col min="12037" max="12037" width="29" style="29" customWidth="1"/>
    <col min="12038" max="12038" width="51.75" style="29" customWidth="1"/>
    <col min="12039" max="12039" width="8.5" style="29" customWidth="1"/>
    <col min="12040" max="12040" width="12.125" style="29" customWidth="1"/>
    <col min="12041" max="12288" width="8" style="29"/>
    <col min="12289" max="12289" width="1.625" style="29" customWidth="1"/>
    <col min="12290" max="12290" width="7.25" style="29" customWidth="1"/>
    <col min="12291" max="12291" width="6.75" style="29" customWidth="1"/>
    <col min="12292" max="12292" width="27.75" style="29" customWidth="1"/>
    <col min="12293" max="12293" width="29" style="29" customWidth="1"/>
    <col min="12294" max="12294" width="51.75" style="29" customWidth="1"/>
    <col min="12295" max="12295" width="8.5" style="29" customWidth="1"/>
    <col min="12296" max="12296" width="12.125" style="29" customWidth="1"/>
    <col min="12297" max="12544" width="8" style="29"/>
    <col min="12545" max="12545" width="1.625" style="29" customWidth="1"/>
    <col min="12546" max="12546" width="7.25" style="29" customWidth="1"/>
    <col min="12547" max="12547" width="6.75" style="29" customWidth="1"/>
    <col min="12548" max="12548" width="27.75" style="29" customWidth="1"/>
    <col min="12549" max="12549" width="29" style="29" customWidth="1"/>
    <col min="12550" max="12550" width="51.75" style="29" customWidth="1"/>
    <col min="12551" max="12551" width="8.5" style="29" customWidth="1"/>
    <col min="12552" max="12552" width="12.125" style="29" customWidth="1"/>
    <col min="12553" max="12800" width="8" style="29"/>
    <col min="12801" max="12801" width="1.625" style="29" customWidth="1"/>
    <col min="12802" max="12802" width="7.25" style="29" customWidth="1"/>
    <col min="12803" max="12803" width="6.75" style="29" customWidth="1"/>
    <col min="12804" max="12804" width="27.75" style="29" customWidth="1"/>
    <col min="12805" max="12805" width="29" style="29" customWidth="1"/>
    <col min="12806" max="12806" width="51.75" style="29" customWidth="1"/>
    <col min="12807" max="12807" width="8.5" style="29" customWidth="1"/>
    <col min="12808" max="12808" width="12.125" style="29" customWidth="1"/>
    <col min="12809" max="13056" width="8" style="29"/>
    <col min="13057" max="13057" width="1.625" style="29" customWidth="1"/>
    <col min="13058" max="13058" width="7.25" style="29" customWidth="1"/>
    <col min="13059" max="13059" width="6.75" style="29" customWidth="1"/>
    <col min="13060" max="13060" width="27.75" style="29" customWidth="1"/>
    <col min="13061" max="13061" width="29" style="29" customWidth="1"/>
    <col min="13062" max="13062" width="51.75" style="29" customWidth="1"/>
    <col min="13063" max="13063" width="8.5" style="29" customWidth="1"/>
    <col min="13064" max="13064" width="12.125" style="29" customWidth="1"/>
    <col min="13065" max="13312" width="8" style="29"/>
    <col min="13313" max="13313" width="1.625" style="29" customWidth="1"/>
    <col min="13314" max="13314" width="7.25" style="29" customWidth="1"/>
    <col min="13315" max="13315" width="6.75" style="29" customWidth="1"/>
    <col min="13316" max="13316" width="27.75" style="29" customWidth="1"/>
    <col min="13317" max="13317" width="29" style="29" customWidth="1"/>
    <col min="13318" max="13318" width="51.75" style="29" customWidth="1"/>
    <col min="13319" max="13319" width="8.5" style="29" customWidth="1"/>
    <col min="13320" max="13320" width="12.125" style="29" customWidth="1"/>
    <col min="13321" max="13568" width="8" style="29"/>
    <col min="13569" max="13569" width="1.625" style="29" customWidth="1"/>
    <col min="13570" max="13570" width="7.25" style="29" customWidth="1"/>
    <col min="13571" max="13571" width="6.75" style="29" customWidth="1"/>
    <col min="13572" max="13572" width="27.75" style="29" customWidth="1"/>
    <col min="13573" max="13573" width="29" style="29" customWidth="1"/>
    <col min="13574" max="13574" width="51.75" style="29" customWidth="1"/>
    <col min="13575" max="13575" width="8.5" style="29" customWidth="1"/>
    <col min="13576" max="13576" width="12.125" style="29" customWidth="1"/>
    <col min="13577" max="13824" width="8" style="29"/>
    <col min="13825" max="13825" width="1.625" style="29" customWidth="1"/>
    <col min="13826" max="13826" width="7.25" style="29" customWidth="1"/>
    <col min="13827" max="13827" width="6.75" style="29" customWidth="1"/>
    <col min="13828" max="13828" width="27.75" style="29" customWidth="1"/>
    <col min="13829" max="13829" width="29" style="29" customWidth="1"/>
    <col min="13830" max="13830" width="51.75" style="29" customWidth="1"/>
    <col min="13831" max="13831" width="8.5" style="29" customWidth="1"/>
    <col min="13832" max="13832" width="12.125" style="29" customWidth="1"/>
    <col min="13833" max="14080" width="8" style="29"/>
    <col min="14081" max="14081" width="1.625" style="29" customWidth="1"/>
    <col min="14082" max="14082" width="7.25" style="29" customWidth="1"/>
    <col min="14083" max="14083" width="6.75" style="29" customWidth="1"/>
    <col min="14084" max="14084" width="27.75" style="29" customWidth="1"/>
    <col min="14085" max="14085" width="29" style="29" customWidth="1"/>
    <col min="14086" max="14086" width="51.75" style="29" customWidth="1"/>
    <col min="14087" max="14087" width="8.5" style="29" customWidth="1"/>
    <col min="14088" max="14088" width="12.125" style="29" customWidth="1"/>
    <col min="14089" max="14336" width="8" style="29"/>
    <col min="14337" max="14337" width="1.625" style="29" customWidth="1"/>
    <col min="14338" max="14338" width="7.25" style="29" customWidth="1"/>
    <col min="14339" max="14339" width="6.75" style="29" customWidth="1"/>
    <col min="14340" max="14340" width="27.75" style="29" customWidth="1"/>
    <col min="14341" max="14341" width="29" style="29" customWidth="1"/>
    <col min="14342" max="14342" width="51.75" style="29" customWidth="1"/>
    <col min="14343" max="14343" width="8.5" style="29" customWidth="1"/>
    <col min="14344" max="14344" width="12.125" style="29" customWidth="1"/>
    <col min="14345" max="14592" width="8" style="29"/>
    <col min="14593" max="14593" width="1.625" style="29" customWidth="1"/>
    <col min="14594" max="14594" width="7.25" style="29" customWidth="1"/>
    <col min="14595" max="14595" width="6.75" style="29" customWidth="1"/>
    <col min="14596" max="14596" width="27.75" style="29" customWidth="1"/>
    <col min="14597" max="14597" width="29" style="29" customWidth="1"/>
    <col min="14598" max="14598" width="51.75" style="29" customWidth="1"/>
    <col min="14599" max="14599" width="8.5" style="29" customWidth="1"/>
    <col min="14600" max="14600" width="12.125" style="29" customWidth="1"/>
    <col min="14601" max="14848" width="8" style="29"/>
    <col min="14849" max="14849" width="1.625" style="29" customWidth="1"/>
    <col min="14850" max="14850" width="7.25" style="29" customWidth="1"/>
    <col min="14851" max="14851" width="6.75" style="29" customWidth="1"/>
    <col min="14852" max="14852" width="27.75" style="29" customWidth="1"/>
    <col min="14853" max="14853" width="29" style="29" customWidth="1"/>
    <col min="14854" max="14854" width="51.75" style="29" customWidth="1"/>
    <col min="14855" max="14855" width="8.5" style="29" customWidth="1"/>
    <col min="14856" max="14856" width="12.125" style="29" customWidth="1"/>
    <col min="14857" max="15104" width="8" style="29"/>
    <col min="15105" max="15105" width="1.625" style="29" customWidth="1"/>
    <col min="15106" max="15106" width="7.25" style="29" customWidth="1"/>
    <col min="15107" max="15107" width="6.75" style="29" customWidth="1"/>
    <col min="15108" max="15108" width="27.75" style="29" customWidth="1"/>
    <col min="15109" max="15109" width="29" style="29" customWidth="1"/>
    <col min="15110" max="15110" width="51.75" style="29" customWidth="1"/>
    <col min="15111" max="15111" width="8.5" style="29" customWidth="1"/>
    <col min="15112" max="15112" width="12.125" style="29" customWidth="1"/>
    <col min="15113" max="15360" width="8" style="29"/>
    <col min="15361" max="15361" width="1.625" style="29" customWidth="1"/>
    <col min="15362" max="15362" width="7.25" style="29" customWidth="1"/>
    <col min="15363" max="15363" width="6.75" style="29" customWidth="1"/>
    <col min="15364" max="15364" width="27.75" style="29" customWidth="1"/>
    <col min="15365" max="15365" width="29" style="29" customWidth="1"/>
    <col min="15366" max="15366" width="51.75" style="29" customWidth="1"/>
    <col min="15367" max="15367" width="8.5" style="29" customWidth="1"/>
    <col min="15368" max="15368" width="12.125" style="29" customWidth="1"/>
    <col min="15369" max="15616" width="8" style="29"/>
    <col min="15617" max="15617" width="1.625" style="29" customWidth="1"/>
    <col min="15618" max="15618" width="7.25" style="29" customWidth="1"/>
    <col min="15619" max="15619" width="6.75" style="29" customWidth="1"/>
    <col min="15620" max="15620" width="27.75" style="29" customWidth="1"/>
    <col min="15621" max="15621" width="29" style="29" customWidth="1"/>
    <col min="15622" max="15622" width="51.75" style="29" customWidth="1"/>
    <col min="15623" max="15623" width="8.5" style="29" customWidth="1"/>
    <col min="15624" max="15624" width="12.125" style="29" customWidth="1"/>
    <col min="15625" max="15872" width="8" style="29"/>
    <col min="15873" max="15873" width="1.625" style="29" customWidth="1"/>
    <col min="15874" max="15874" width="7.25" style="29" customWidth="1"/>
    <col min="15875" max="15875" width="6.75" style="29" customWidth="1"/>
    <col min="15876" max="15876" width="27.75" style="29" customWidth="1"/>
    <col min="15877" max="15877" width="29" style="29" customWidth="1"/>
    <col min="15878" max="15878" width="51.75" style="29" customWidth="1"/>
    <col min="15879" max="15879" width="8.5" style="29" customWidth="1"/>
    <col min="15880" max="15880" width="12.125" style="29" customWidth="1"/>
    <col min="15881" max="16128" width="8" style="29"/>
    <col min="16129" max="16129" width="1.625" style="29" customWidth="1"/>
    <col min="16130" max="16130" width="7.25" style="29" customWidth="1"/>
    <col min="16131" max="16131" width="6.75" style="29" customWidth="1"/>
    <col min="16132" max="16132" width="27.75" style="29" customWidth="1"/>
    <col min="16133" max="16133" width="29" style="29" customWidth="1"/>
    <col min="16134" max="16134" width="51.75" style="29" customWidth="1"/>
    <col min="16135" max="16135" width="8.5" style="29" customWidth="1"/>
    <col min="16136" max="16136" width="12.125" style="29" customWidth="1"/>
    <col min="16137" max="16384" width="8" style="29"/>
  </cols>
  <sheetData>
    <row r="2" spans="1:9" ht="48.75" customHeight="1" x14ac:dyDescent="0.3">
      <c r="B2" s="144" t="s">
        <v>569</v>
      </c>
      <c r="C2" s="144"/>
      <c r="D2" s="144"/>
      <c r="E2" s="144"/>
      <c r="F2" s="144"/>
      <c r="G2" s="144"/>
      <c r="I2" s="30"/>
    </row>
    <row r="3" spans="1:9" s="31" customFormat="1" ht="42" customHeight="1" x14ac:dyDescent="0.3">
      <c r="B3" s="32" t="s">
        <v>632</v>
      </c>
      <c r="C3" s="32"/>
      <c r="D3" s="32"/>
      <c r="E3" s="32"/>
    </row>
    <row r="4" spans="1:9" s="31" customFormat="1" ht="21" customHeight="1" thickBot="1" x14ac:dyDescent="0.35">
      <c r="B4" s="145" t="s">
        <v>570</v>
      </c>
      <c r="C4" s="146"/>
      <c r="D4" s="147"/>
      <c r="E4" s="33" t="s">
        <v>571</v>
      </c>
      <c r="F4" s="34" t="s">
        <v>572</v>
      </c>
      <c r="G4" s="35" t="s">
        <v>573</v>
      </c>
      <c r="I4" s="31" t="s">
        <v>574</v>
      </c>
    </row>
    <row r="5" spans="1:9" s="31" customFormat="1" ht="21" customHeight="1" thickTop="1" x14ac:dyDescent="0.3">
      <c r="A5" s="36"/>
      <c r="B5" s="148" t="s">
        <v>575</v>
      </c>
      <c r="C5" s="151" t="s">
        <v>576</v>
      </c>
      <c r="D5" s="37" t="s">
        <v>577</v>
      </c>
      <c r="E5" s="38"/>
      <c r="F5" s="39"/>
      <c r="G5" s="40"/>
      <c r="I5" s="41"/>
    </row>
    <row r="6" spans="1:9" s="31" customFormat="1" ht="21" customHeight="1" x14ac:dyDescent="0.3">
      <c r="B6" s="149"/>
      <c r="C6" s="152"/>
      <c r="D6" s="42" t="s">
        <v>578</v>
      </c>
      <c r="E6" s="43"/>
      <c r="F6" s="44"/>
      <c r="G6" s="45"/>
      <c r="I6" s="41"/>
    </row>
    <row r="7" spans="1:9" s="31" customFormat="1" ht="21" customHeight="1" x14ac:dyDescent="0.3">
      <c r="B7" s="149"/>
      <c r="C7" s="152"/>
      <c r="D7" s="42" t="s">
        <v>579</v>
      </c>
      <c r="E7" s="43"/>
      <c r="F7" s="44"/>
      <c r="G7" s="45"/>
      <c r="I7" s="41"/>
    </row>
    <row r="8" spans="1:9" s="31" customFormat="1" ht="21" customHeight="1" x14ac:dyDescent="0.3">
      <c r="B8" s="149"/>
      <c r="C8" s="153"/>
      <c r="D8" s="46" t="s">
        <v>580</v>
      </c>
      <c r="E8" s="47"/>
      <c r="F8" s="48"/>
      <c r="G8" s="49"/>
      <c r="I8" s="41"/>
    </row>
    <row r="9" spans="1:9" s="31" customFormat="1" ht="21" customHeight="1" x14ac:dyDescent="0.3">
      <c r="B9" s="149"/>
      <c r="C9" s="154" t="s">
        <v>581</v>
      </c>
      <c r="D9" s="50" t="s">
        <v>582</v>
      </c>
      <c r="E9" s="51"/>
      <c r="F9" s="52"/>
      <c r="G9" s="53"/>
      <c r="I9" s="41"/>
    </row>
    <row r="10" spans="1:9" s="31" customFormat="1" ht="21" customHeight="1" x14ac:dyDescent="0.3">
      <c r="B10" s="149"/>
      <c r="C10" s="152"/>
      <c r="D10" s="42" t="s">
        <v>583</v>
      </c>
      <c r="E10" s="43"/>
      <c r="F10" s="44" t="str">
        <f>"직접노무비 x " &amp; I10*100 &amp; "%"</f>
        <v>직접노무비 x 17.5%</v>
      </c>
      <c r="G10" s="45"/>
      <c r="I10" s="54">
        <v>0.17499999999999999</v>
      </c>
    </row>
    <row r="11" spans="1:9" s="31" customFormat="1" ht="21" customHeight="1" x14ac:dyDescent="0.3">
      <c r="B11" s="149"/>
      <c r="C11" s="153"/>
      <c r="D11" s="46" t="s">
        <v>580</v>
      </c>
      <c r="E11" s="47"/>
      <c r="F11" s="48"/>
      <c r="G11" s="49"/>
      <c r="I11" s="41"/>
    </row>
    <row r="12" spans="1:9" s="31" customFormat="1" ht="21" customHeight="1" x14ac:dyDescent="0.3">
      <c r="B12" s="149"/>
      <c r="C12" s="152" t="s">
        <v>584</v>
      </c>
      <c r="D12" s="42" t="s">
        <v>585</v>
      </c>
      <c r="E12" s="43"/>
      <c r="F12" s="44"/>
      <c r="G12" s="45"/>
      <c r="I12" s="41"/>
    </row>
    <row r="13" spans="1:9" s="31" customFormat="1" ht="21" customHeight="1" x14ac:dyDescent="0.3">
      <c r="B13" s="149"/>
      <c r="C13" s="152"/>
      <c r="D13" s="42" t="s">
        <v>586</v>
      </c>
      <c r="E13" s="43"/>
      <c r="F13" s="44" t="str">
        <f>"노무비 x " &amp; I13*100 &amp; "%"</f>
        <v>노무비 x 3.56%</v>
      </c>
      <c r="G13" s="45"/>
      <c r="I13" s="55">
        <v>3.56E-2</v>
      </c>
    </row>
    <row r="14" spans="1:9" s="31" customFormat="1" ht="21" customHeight="1" x14ac:dyDescent="0.3">
      <c r="B14" s="149"/>
      <c r="C14" s="152"/>
      <c r="D14" s="42" t="s">
        <v>587</v>
      </c>
      <c r="E14" s="43"/>
      <c r="F14" s="44" t="str">
        <f>"노무비 x " &amp; I14*100 &amp; "%"</f>
        <v>노무비 x 1.01%</v>
      </c>
      <c r="G14" s="45"/>
      <c r="I14" s="55">
        <v>1.01E-2</v>
      </c>
    </row>
    <row r="15" spans="1:9" s="31" customFormat="1" ht="21" customHeight="1" x14ac:dyDescent="0.3">
      <c r="B15" s="149"/>
      <c r="C15" s="152"/>
      <c r="D15" s="159" t="s">
        <v>588</v>
      </c>
      <c r="E15" s="160"/>
      <c r="F15" s="44" t="str">
        <f>"직접노무비 x " &amp; I15*100 &amp; "%"</f>
        <v>직접노무비 x 2.3%</v>
      </c>
      <c r="G15" s="45"/>
      <c r="I15" s="54">
        <v>2.3E-2</v>
      </c>
    </row>
    <row r="16" spans="1:9" s="31" customFormat="1" ht="21" customHeight="1" x14ac:dyDescent="0.3">
      <c r="B16" s="149"/>
      <c r="C16" s="152"/>
      <c r="D16" s="159" t="s">
        <v>589</v>
      </c>
      <c r="E16" s="160"/>
      <c r="F16" s="44" t="str">
        <f>"직접노무비 x " &amp; I16*100 &amp; "%"</f>
        <v>직접노무비 x 3.595%</v>
      </c>
      <c r="G16" s="45"/>
      <c r="I16" s="56">
        <v>3.5950000000000003E-2</v>
      </c>
    </row>
    <row r="17" spans="2:13" s="31" customFormat="1" ht="21" customHeight="1" x14ac:dyDescent="0.3">
      <c r="B17" s="149"/>
      <c r="C17" s="152"/>
      <c r="D17" s="159" t="s">
        <v>590</v>
      </c>
      <c r="E17" s="160"/>
      <c r="F17" s="44" t="str">
        <f>"직접노무비 x " &amp; I17*100 &amp; "%"</f>
        <v>직접노무비 x 4.75%</v>
      </c>
      <c r="G17" s="45"/>
      <c r="I17" s="55">
        <v>4.7500000000000001E-2</v>
      </c>
    </row>
    <row r="18" spans="2:13" s="31" customFormat="1" ht="21" customHeight="1" x14ac:dyDescent="0.3">
      <c r="B18" s="149"/>
      <c r="C18" s="152"/>
      <c r="D18" s="161" t="s">
        <v>591</v>
      </c>
      <c r="E18" s="162"/>
      <c r="F18" s="57" t="str">
        <f>"건강보험료 x " &amp; I18*100 &amp; "%"</f>
        <v>건강보험료 x 13.14%</v>
      </c>
      <c r="G18" s="58"/>
      <c r="I18" s="55">
        <v>0.13139999999999999</v>
      </c>
    </row>
    <row r="19" spans="2:13" s="31" customFormat="1" ht="21" customHeight="1" x14ac:dyDescent="0.3">
      <c r="B19" s="149"/>
      <c r="C19" s="152"/>
      <c r="D19" s="163" t="s">
        <v>592</v>
      </c>
      <c r="E19" s="160"/>
      <c r="F19" s="44" t="str">
        <f>"(재료비+직접노무비) x " &amp; I19*100 &amp; "%"</f>
        <v>(재료비+직접노무비) x 3.11%</v>
      </c>
      <c r="G19" s="59"/>
      <c r="I19" s="55">
        <v>3.1099999999999999E-2</v>
      </c>
      <c r="K19" s="60"/>
      <c r="L19" s="60"/>
      <c r="M19" s="60"/>
    </row>
    <row r="20" spans="2:13" s="31" customFormat="1" ht="21" customHeight="1" x14ac:dyDescent="0.3">
      <c r="B20" s="149"/>
      <c r="C20" s="152"/>
      <c r="D20" s="164" t="s">
        <v>631</v>
      </c>
      <c r="E20" s="165"/>
      <c r="F20" s="63"/>
      <c r="G20" s="109"/>
      <c r="I20" s="55"/>
      <c r="K20" s="60"/>
      <c r="L20" s="60"/>
      <c r="M20" s="60"/>
    </row>
    <row r="21" spans="2:13" s="31" customFormat="1" ht="21" customHeight="1" x14ac:dyDescent="0.3">
      <c r="B21" s="149"/>
      <c r="C21" s="152"/>
      <c r="D21" s="61" t="s">
        <v>593</v>
      </c>
      <c r="E21" s="62"/>
      <c r="F21" s="63" t="str">
        <f>"(재료비+노무비) x " &amp; I21*100 &amp; "%"</f>
        <v>(재료비+노무비) x 5%</v>
      </c>
      <c r="G21" s="64"/>
      <c r="I21" s="54">
        <v>0.05</v>
      </c>
      <c r="K21" s="60"/>
      <c r="L21" s="60"/>
    </row>
    <row r="22" spans="2:13" s="31" customFormat="1" ht="21" customHeight="1" x14ac:dyDescent="0.3">
      <c r="B22" s="149"/>
      <c r="C22" s="152"/>
      <c r="D22" s="61" t="s">
        <v>594</v>
      </c>
      <c r="E22" s="43"/>
      <c r="F22" s="44" t="str">
        <f>"노무비 x " &amp; I22*100 &amp; "%"</f>
        <v>노무비 x 0.006%</v>
      </c>
      <c r="G22" s="45"/>
      <c r="I22" s="56">
        <v>6.0000000000000002E-5</v>
      </c>
      <c r="K22" s="60"/>
      <c r="L22" s="60"/>
    </row>
    <row r="23" spans="2:13" s="31" customFormat="1" ht="21" customHeight="1" x14ac:dyDescent="0.3">
      <c r="B23" s="149"/>
      <c r="C23" s="152"/>
      <c r="D23" s="61" t="s">
        <v>595</v>
      </c>
      <c r="E23" s="43"/>
      <c r="F23" s="44" t="str">
        <f>"노무비 x " &amp; I23*100 &amp; "%"</f>
        <v>노무비 x 0.09%</v>
      </c>
      <c r="G23" s="45"/>
      <c r="I23" s="55">
        <v>8.9999999999999998E-4</v>
      </c>
      <c r="K23" s="60"/>
      <c r="L23" s="60"/>
    </row>
    <row r="24" spans="2:13" s="31" customFormat="1" ht="21" customHeight="1" x14ac:dyDescent="0.3">
      <c r="B24" s="149"/>
      <c r="C24" s="152"/>
      <c r="D24" s="42" t="s">
        <v>596</v>
      </c>
      <c r="E24" s="43"/>
      <c r="F24" s="44" t="str">
        <f>"(재료비+직노+기계경비) x " &amp; I24*100 &amp; "%"</f>
        <v>(재료비+직노+기계경비) x 0.3%</v>
      </c>
      <c r="G24" s="45"/>
      <c r="I24" s="54">
        <v>3.0000000000000001E-3</v>
      </c>
    </row>
    <row r="25" spans="2:13" s="31" customFormat="1" ht="21" customHeight="1" x14ac:dyDescent="0.3">
      <c r="B25" s="149"/>
      <c r="C25" s="152"/>
      <c r="D25" s="65" t="s">
        <v>597</v>
      </c>
      <c r="E25" s="43"/>
      <c r="F25" s="44" t="str">
        <f>"(재료비+직노+기계경비) x " &amp; I25*100 &amp; "%"</f>
        <v>(재료비+직노+기계경비) x 0%</v>
      </c>
      <c r="G25" s="45"/>
      <c r="I25" s="56">
        <v>0</v>
      </c>
    </row>
    <row r="26" spans="2:13" s="31" customFormat="1" ht="21" customHeight="1" x14ac:dyDescent="0.3">
      <c r="B26" s="149"/>
      <c r="C26" s="152"/>
      <c r="D26" s="66" t="s">
        <v>598</v>
      </c>
      <c r="E26" s="43"/>
      <c r="F26" s="44" t="str">
        <f>"(재료비+직노+기계경비) x " &amp; I26*100 &amp; "%"</f>
        <v>(재료비+직노+기계경비) x 0.07%</v>
      </c>
      <c r="G26" s="45"/>
      <c r="I26" s="55">
        <v>6.9999999999999999E-4</v>
      </c>
    </row>
    <row r="27" spans="2:13" s="31" customFormat="1" ht="21" customHeight="1" x14ac:dyDescent="0.3">
      <c r="B27" s="149"/>
      <c r="C27" s="152"/>
      <c r="D27" s="42" t="s">
        <v>599</v>
      </c>
      <c r="E27" s="43"/>
      <c r="F27" s="44"/>
      <c r="G27" s="45"/>
      <c r="I27" s="54"/>
    </row>
    <row r="28" spans="2:13" s="31" customFormat="1" ht="21" customHeight="1" x14ac:dyDescent="0.3">
      <c r="B28" s="150"/>
      <c r="C28" s="153"/>
      <c r="D28" s="46" t="s">
        <v>580</v>
      </c>
      <c r="E28" s="47"/>
      <c r="F28" s="48"/>
      <c r="G28" s="49"/>
      <c r="I28" s="41"/>
    </row>
    <row r="29" spans="2:13" s="31" customFormat="1" ht="21" customHeight="1" x14ac:dyDescent="0.3">
      <c r="B29" s="141" t="s">
        <v>600</v>
      </c>
      <c r="C29" s="142"/>
      <c r="D29" s="143"/>
      <c r="E29" s="67"/>
      <c r="F29" s="52"/>
      <c r="G29" s="53"/>
      <c r="I29" s="41"/>
    </row>
    <row r="30" spans="2:13" s="31" customFormat="1" ht="21" customHeight="1" x14ac:dyDescent="0.3">
      <c r="B30" s="135" t="s">
        <v>601</v>
      </c>
      <c r="C30" s="136"/>
      <c r="D30" s="137"/>
      <c r="E30" s="43"/>
      <c r="F30" s="44" t="str">
        <f>"합계 x " &amp; I30*100 &amp; "%"</f>
        <v>합계 x 8%</v>
      </c>
      <c r="G30" s="45"/>
      <c r="I30" s="54">
        <v>0.08</v>
      </c>
    </row>
    <row r="31" spans="2:13" s="31" customFormat="1" ht="21" customHeight="1" x14ac:dyDescent="0.3">
      <c r="B31" s="135" t="s">
        <v>602</v>
      </c>
      <c r="C31" s="136"/>
      <c r="D31" s="137"/>
      <c r="E31" s="43"/>
      <c r="F31" s="44" t="str">
        <f>"(노무비+경비+일반관리비) x " &amp; I31*100 &amp; "%"</f>
        <v>(노무비+경비+일반관리비) x 15%</v>
      </c>
      <c r="G31" s="45"/>
      <c r="I31" s="54">
        <v>0.15</v>
      </c>
    </row>
    <row r="32" spans="2:13" s="31" customFormat="1" ht="21" customHeight="1" x14ac:dyDescent="0.3">
      <c r="B32" s="135" t="s">
        <v>603</v>
      </c>
      <c r="C32" s="136"/>
      <c r="D32" s="137"/>
      <c r="E32" s="43"/>
      <c r="F32" s="44"/>
      <c r="G32" s="45"/>
      <c r="I32" s="55"/>
    </row>
    <row r="33" spans="2:9" s="31" customFormat="1" ht="21" customHeight="1" x14ac:dyDescent="0.3">
      <c r="B33" s="135" t="s">
        <v>604</v>
      </c>
      <c r="C33" s="136"/>
      <c r="D33" s="137"/>
      <c r="E33" s="43"/>
      <c r="F33" s="44"/>
      <c r="G33" s="45"/>
      <c r="I33" s="55"/>
    </row>
    <row r="34" spans="2:9" s="31" customFormat="1" ht="21" customHeight="1" x14ac:dyDescent="0.3">
      <c r="B34" s="135" t="s">
        <v>605</v>
      </c>
      <c r="C34" s="136"/>
      <c r="D34" s="137"/>
      <c r="E34" s="43"/>
      <c r="F34" s="44" t="str">
        <f>"공급가액 x " &amp; I34*100 &amp; "%"</f>
        <v>공급가액 x 10%</v>
      </c>
      <c r="G34" s="45"/>
      <c r="I34" s="54">
        <v>0.1</v>
      </c>
    </row>
    <row r="35" spans="2:9" s="31" customFormat="1" ht="21" customHeight="1" x14ac:dyDescent="0.3">
      <c r="B35" s="132" t="s">
        <v>606</v>
      </c>
      <c r="C35" s="133"/>
      <c r="D35" s="134"/>
      <c r="E35" s="68"/>
      <c r="F35" s="69"/>
      <c r="G35" s="70"/>
      <c r="I35" s="55"/>
    </row>
    <row r="36" spans="2:9" s="31" customFormat="1" ht="21" customHeight="1" x14ac:dyDescent="0.3">
      <c r="B36" s="135" t="s">
        <v>607</v>
      </c>
      <c r="C36" s="136"/>
      <c r="D36" s="137"/>
      <c r="E36" s="43"/>
      <c r="F36" s="44"/>
      <c r="G36" s="45"/>
      <c r="I36" s="55"/>
    </row>
    <row r="37" spans="2:9" s="31" customFormat="1" ht="21" customHeight="1" x14ac:dyDescent="0.3">
      <c r="B37" s="138" t="s">
        <v>608</v>
      </c>
      <c r="C37" s="139"/>
      <c r="D37" s="140"/>
      <c r="E37" s="71"/>
      <c r="F37" s="72"/>
      <c r="G37" s="73"/>
      <c r="I37" s="55"/>
    </row>
    <row r="38" spans="2:9" s="31" customFormat="1" ht="21" customHeight="1" x14ac:dyDescent="0.3">
      <c r="B38" s="74"/>
      <c r="C38" s="74"/>
      <c r="D38" s="74"/>
      <c r="E38" s="75"/>
      <c r="G38" s="76"/>
    </row>
    <row r="39" spans="2:9" ht="18" customHeight="1" x14ac:dyDescent="0.3">
      <c r="E39" s="77"/>
    </row>
  </sheetData>
  <mergeCells count="15">
    <mergeCell ref="B2:G2"/>
    <mergeCell ref="B4:D4"/>
    <mergeCell ref="B5:B28"/>
    <mergeCell ref="C5:C8"/>
    <mergeCell ref="C9:C11"/>
    <mergeCell ref="C12:C28"/>
    <mergeCell ref="B35:D35"/>
    <mergeCell ref="B36:D36"/>
    <mergeCell ref="B37:D37"/>
    <mergeCell ref="B29:D29"/>
    <mergeCell ref="B30:D30"/>
    <mergeCell ref="B31:D31"/>
    <mergeCell ref="B32:D32"/>
    <mergeCell ref="B33:D33"/>
    <mergeCell ref="B34:D34"/>
  </mergeCells>
  <phoneticPr fontId="1" type="noConversion"/>
  <printOptions horizontalCentered="1" verticalCentered="1"/>
  <pageMargins left="0.98425196850393704" right="0.59055118110236227" top="0.6692913385826772" bottom="0.59055118110236227" header="0.51181102362204722" footer="0.51181102362204722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53672-37BA-4C93-B275-54B983446B46}">
  <dimension ref="E12:K14"/>
  <sheetViews>
    <sheetView workbookViewId="0">
      <selection activeCell="L17" sqref="L17"/>
    </sheetView>
  </sheetViews>
  <sheetFormatPr defaultRowHeight="16.5" x14ac:dyDescent="0.3"/>
  <cols>
    <col min="5" max="7" width="10.625" bestFit="1" customWidth="1"/>
    <col min="9" max="9" width="10.625" bestFit="1" customWidth="1"/>
    <col min="11" max="11" width="18.5" customWidth="1"/>
  </cols>
  <sheetData>
    <row r="12" spans="5:11" ht="34.5" x14ac:dyDescent="0.3">
      <c r="E12" s="172" t="s">
        <v>633</v>
      </c>
      <c r="F12" s="174" t="s">
        <v>634</v>
      </c>
      <c r="G12" s="176" t="s">
        <v>635</v>
      </c>
      <c r="H12" s="166" t="s">
        <v>636</v>
      </c>
      <c r="I12" s="166" t="s">
        <v>638</v>
      </c>
      <c r="J12" s="176" t="s">
        <v>640</v>
      </c>
    </row>
    <row r="13" spans="5:11" ht="17.25" x14ac:dyDescent="0.3">
      <c r="E13" s="173"/>
      <c r="F13" s="175"/>
      <c r="G13" s="177"/>
      <c r="H13" s="167" t="s">
        <v>637</v>
      </c>
      <c r="I13" s="167" t="s">
        <v>639</v>
      </c>
      <c r="J13" s="177"/>
    </row>
    <row r="14" spans="5:11" ht="17.25" x14ac:dyDescent="0.3">
      <c r="E14" s="169">
        <v>2421990</v>
      </c>
      <c r="F14" s="170">
        <v>1833064</v>
      </c>
      <c r="G14" s="171">
        <v>1172753</v>
      </c>
      <c r="H14" s="171">
        <v>240864</v>
      </c>
      <c r="I14" s="171">
        <v>2679988</v>
      </c>
      <c r="J14" s="171">
        <v>450000</v>
      </c>
      <c r="K14" s="168">
        <f>SUM(E14:J14)</f>
        <v>8798659</v>
      </c>
    </row>
  </sheetData>
  <mergeCells count="4">
    <mergeCell ref="E12:E13"/>
    <mergeCell ref="F12:F13"/>
    <mergeCell ref="G12:G13"/>
    <mergeCell ref="J12:J1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12CA-64EA-4392-8F12-E0BF7D99C392}">
  <sheetPr>
    <pageSetUpPr fitToPage="1"/>
  </sheetPr>
  <dimension ref="A1:T27"/>
  <sheetViews>
    <sheetView view="pageBreakPreview" topLeftCell="A19" zoomScale="85" zoomScaleNormal="100" zoomScaleSheetLayoutView="85" workbookViewId="0">
      <selection activeCell="E5" sqref="E5:M26"/>
    </sheetView>
  </sheetViews>
  <sheetFormatPr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26.25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20" ht="30" customHeight="1" x14ac:dyDescent="0.3">
      <c r="A3" s="155" t="s">
        <v>2</v>
      </c>
      <c r="B3" s="155" t="s">
        <v>3</v>
      </c>
      <c r="C3" s="155" t="s">
        <v>4</v>
      </c>
      <c r="D3" s="155" t="s">
        <v>5</v>
      </c>
      <c r="E3" s="155" t="s">
        <v>6</v>
      </c>
      <c r="F3" s="155"/>
      <c r="G3" s="155" t="s">
        <v>9</v>
      </c>
      <c r="H3" s="155"/>
      <c r="I3" s="155" t="s">
        <v>10</v>
      </c>
      <c r="J3" s="155"/>
      <c r="K3" s="155" t="s">
        <v>11</v>
      </c>
      <c r="L3" s="155"/>
      <c r="M3" s="155" t="s">
        <v>12</v>
      </c>
      <c r="N3" s="157" t="s">
        <v>13</v>
      </c>
      <c r="O3" s="157" t="s">
        <v>14</v>
      </c>
      <c r="P3" s="157" t="s">
        <v>15</v>
      </c>
      <c r="Q3" s="157" t="s">
        <v>16</v>
      </c>
      <c r="R3" s="157" t="s">
        <v>17</v>
      </c>
      <c r="S3" s="157" t="s">
        <v>18</v>
      </c>
      <c r="T3" s="157" t="s">
        <v>19</v>
      </c>
    </row>
    <row r="4" spans="1:20" ht="30" customHeight="1" x14ac:dyDescent="0.3">
      <c r="A4" s="156"/>
      <c r="B4" s="156"/>
      <c r="C4" s="156"/>
      <c r="D4" s="156"/>
      <c r="E4" s="9" t="s">
        <v>7</v>
      </c>
      <c r="F4" s="9" t="s">
        <v>8</v>
      </c>
      <c r="G4" s="9" t="s">
        <v>7</v>
      </c>
      <c r="H4" s="9" t="s">
        <v>8</v>
      </c>
      <c r="I4" s="9" t="s">
        <v>7</v>
      </c>
      <c r="J4" s="9" t="s">
        <v>8</v>
      </c>
      <c r="K4" s="9" t="s">
        <v>7</v>
      </c>
      <c r="L4" s="9" t="s">
        <v>8</v>
      </c>
      <c r="M4" s="156"/>
      <c r="N4" s="157"/>
      <c r="O4" s="157"/>
      <c r="P4" s="157"/>
      <c r="Q4" s="157"/>
      <c r="R4" s="157"/>
      <c r="S4" s="157"/>
      <c r="T4" s="157"/>
    </row>
    <row r="5" spans="1:20" ht="30" customHeight="1" x14ac:dyDescent="0.3">
      <c r="A5" s="10" t="s">
        <v>51</v>
      </c>
      <c r="B5" s="10" t="s">
        <v>52</v>
      </c>
      <c r="C5" s="10" t="s">
        <v>52</v>
      </c>
      <c r="D5" s="11">
        <v>1</v>
      </c>
      <c r="E5" s="12"/>
      <c r="F5" s="12"/>
      <c r="G5" s="12"/>
      <c r="H5" s="12"/>
      <c r="I5" s="12"/>
      <c r="J5" s="12"/>
      <c r="K5" s="12"/>
      <c r="L5" s="12"/>
      <c r="M5" s="10"/>
      <c r="N5" s="1" t="s">
        <v>53</v>
      </c>
      <c r="O5" s="1" t="s">
        <v>52</v>
      </c>
      <c r="P5" s="1" t="s">
        <v>52</v>
      </c>
      <c r="Q5" s="1" t="s">
        <v>52</v>
      </c>
      <c r="R5">
        <v>1</v>
      </c>
      <c r="S5" s="1" t="s">
        <v>52</v>
      </c>
      <c r="T5" s="8"/>
    </row>
    <row r="6" spans="1:20" ht="30" customHeight="1" x14ac:dyDescent="0.3">
      <c r="A6" s="10" t="s">
        <v>54</v>
      </c>
      <c r="B6" s="10" t="s">
        <v>52</v>
      </c>
      <c r="C6" s="10" t="s">
        <v>52</v>
      </c>
      <c r="D6" s="11">
        <v>1</v>
      </c>
      <c r="E6" s="12"/>
      <c r="F6" s="12"/>
      <c r="G6" s="12"/>
      <c r="H6" s="12"/>
      <c r="I6" s="12"/>
      <c r="J6" s="12"/>
      <c r="K6" s="12"/>
      <c r="L6" s="12"/>
      <c r="M6" s="10"/>
      <c r="N6" s="1" t="s">
        <v>55</v>
      </c>
      <c r="O6" s="1" t="s">
        <v>52</v>
      </c>
      <c r="P6" s="1" t="s">
        <v>53</v>
      </c>
      <c r="Q6" s="1" t="s">
        <v>52</v>
      </c>
      <c r="R6">
        <v>2</v>
      </c>
      <c r="S6" s="1" t="s">
        <v>52</v>
      </c>
      <c r="T6" s="8"/>
    </row>
    <row r="7" spans="1:20" ht="30" customHeight="1" x14ac:dyDescent="0.3">
      <c r="A7" s="10" t="s">
        <v>66</v>
      </c>
      <c r="B7" s="10" t="s">
        <v>52</v>
      </c>
      <c r="C7" s="10" t="s">
        <v>52</v>
      </c>
      <c r="D7" s="11">
        <v>1</v>
      </c>
      <c r="E7" s="12"/>
      <c r="F7" s="12"/>
      <c r="G7" s="12"/>
      <c r="H7" s="12"/>
      <c r="I7" s="12"/>
      <c r="J7" s="12"/>
      <c r="K7" s="12"/>
      <c r="L7" s="12"/>
      <c r="M7" s="10"/>
      <c r="N7" s="1" t="s">
        <v>67</v>
      </c>
      <c r="O7" s="1" t="s">
        <v>52</v>
      </c>
      <c r="P7" s="1" t="s">
        <v>53</v>
      </c>
      <c r="Q7" s="1" t="s">
        <v>52</v>
      </c>
      <c r="R7">
        <v>2</v>
      </c>
      <c r="S7" s="1" t="s">
        <v>52</v>
      </c>
      <c r="T7" s="8"/>
    </row>
    <row r="8" spans="1:20" ht="30" customHeight="1" x14ac:dyDescent="0.3">
      <c r="A8" s="10" t="s">
        <v>92</v>
      </c>
      <c r="B8" s="10" t="s">
        <v>52</v>
      </c>
      <c r="C8" s="10" t="s">
        <v>52</v>
      </c>
      <c r="D8" s="11">
        <v>1</v>
      </c>
      <c r="E8" s="12"/>
      <c r="F8" s="12"/>
      <c r="G8" s="12"/>
      <c r="H8" s="12"/>
      <c r="I8" s="12"/>
      <c r="J8" s="12"/>
      <c r="K8" s="12"/>
      <c r="L8" s="12"/>
      <c r="M8" s="10"/>
      <c r="N8" s="1" t="s">
        <v>93</v>
      </c>
      <c r="O8" s="1" t="s">
        <v>52</v>
      </c>
      <c r="P8" s="1" t="s">
        <v>53</v>
      </c>
      <c r="Q8" s="1" t="s">
        <v>52</v>
      </c>
      <c r="R8">
        <v>2</v>
      </c>
      <c r="S8" s="1" t="s">
        <v>52</v>
      </c>
      <c r="T8" s="8"/>
    </row>
    <row r="9" spans="1:20" ht="30" customHeight="1" x14ac:dyDescent="0.3">
      <c r="A9" s="10" t="s">
        <v>115</v>
      </c>
      <c r="B9" s="10" t="s">
        <v>52</v>
      </c>
      <c r="C9" s="10" t="s">
        <v>52</v>
      </c>
      <c r="D9" s="11">
        <v>1</v>
      </c>
      <c r="E9" s="12"/>
      <c r="F9" s="12"/>
      <c r="G9" s="12"/>
      <c r="H9" s="12"/>
      <c r="I9" s="12"/>
      <c r="J9" s="12"/>
      <c r="K9" s="12"/>
      <c r="L9" s="12"/>
      <c r="M9" s="10"/>
      <c r="N9" s="1" t="s">
        <v>116</v>
      </c>
      <c r="O9" s="1" t="s">
        <v>52</v>
      </c>
      <c r="P9" s="1" t="s">
        <v>53</v>
      </c>
      <c r="Q9" s="1" t="s">
        <v>52</v>
      </c>
      <c r="R9">
        <v>2</v>
      </c>
      <c r="S9" s="1" t="s">
        <v>52</v>
      </c>
      <c r="T9" s="8"/>
    </row>
    <row r="10" spans="1:20" ht="30" customHeight="1" x14ac:dyDescent="0.3">
      <c r="A10" s="10" t="s">
        <v>139</v>
      </c>
      <c r="B10" s="10" t="s">
        <v>52</v>
      </c>
      <c r="C10" s="10" t="s">
        <v>52</v>
      </c>
      <c r="D10" s="11">
        <v>1</v>
      </c>
      <c r="E10" s="12"/>
      <c r="F10" s="12"/>
      <c r="G10" s="12"/>
      <c r="H10" s="12"/>
      <c r="I10" s="12"/>
      <c r="J10" s="12"/>
      <c r="K10" s="12"/>
      <c r="L10" s="12"/>
      <c r="M10" s="10"/>
      <c r="N10" s="1" t="s">
        <v>140</v>
      </c>
      <c r="O10" s="1" t="s">
        <v>52</v>
      </c>
      <c r="P10" s="1" t="s">
        <v>53</v>
      </c>
      <c r="Q10" s="1" t="s">
        <v>52</v>
      </c>
      <c r="R10">
        <v>2</v>
      </c>
      <c r="S10" s="1" t="s">
        <v>52</v>
      </c>
      <c r="T10" s="8"/>
    </row>
    <row r="11" spans="1:20" ht="30" customHeight="1" x14ac:dyDescent="0.3">
      <c r="A11" s="10" t="s">
        <v>167</v>
      </c>
      <c r="B11" s="10" t="s">
        <v>52</v>
      </c>
      <c r="C11" s="10" t="s">
        <v>52</v>
      </c>
      <c r="D11" s="11">
        <v>1</v>
      </c>
      <c r="E11" s="12"/>
      <c r="F11" s="12"/>
      <c r="G11" s="12"/>
      <c r="H11" s="12"/>
      <c r="I11" s="12"/>
      <c r="J11" s="12"/>
      <c r="K11" s="12"/>
      <c r="L11" s="12"/>
      <c r="M11" s="10"/>
      <c r="N11" s="1" t="s">
        <v>168</v>
      </c>
      <c r="O11" s="1" t="s">
        <v>52</v>
      </c>
      <c r="P11" s="1" t="s">
        <v>52</v>
      </c>
      <c r="Q11" s="1" t="s">
        <v>169</v>
      </c>
      <c r="R11">
        <v>2</v>
      </c>
      <c r="S11" s="1" t="s">
        <v>52</v>
      </c>
      <c r="T11" s="8">
        <f>L11*1</f>
        <v>0</v>
      </c>
    </row>
    <row r="12" spans="1:20" ht="30" customHeight="1" x14ac:dyDescent="0.3">
      <c r="A12" s="10" t="s">
        <v>176</v>
      </c>
      <c r="B12" s="10" t="s">
        <v>52</v>
      </c>
      <c r="C12" s="10" t="s">
        <v>52</v>
      </c>
      <c r="D12" s="11">
        <v>1</v>
      </c>
      <c r="E12" s="12"/>
      <c r="F12" s="12"/>
      <c r="G12" s="12"/>
      <c r="H12" s="12"/>
      <c r="I12" s="12"/>
      <c r="J12" s="12"/>
      <c r="K12" s="12"/>
      <c r="L12" s="12"/>
      <c r="M12" s="10"/>
      <c r="N12" s="1" t="s">
        <v>177</v>
      </c>
      <c r="O12" s="1" t="s">
        <v>52</v>
      </c>
      <c r="P12" s="1" t="s">
        <v>52</v>
      </c>
      <c r="Q12" s="1" t="s">
        <v>178</v>
      </c>
      <c r="R12">
        <v>2</v>
      </c>
      <c r="S12" s="1" t="s">
        <v>52</v>
      </c>
      <c r="T12" s="8">
        <f>L12*1</f>
        <v>0</v>
      </c>
    </row>
    <row r="13" spans="1:20" ht="30" customHeight="1" x14ac:dyDescent="0.3">
      <c r="A13" s="10" t="s">
        <v>628</v>
      </c>
      <c r="B13" s="10" t="s">
        <v>52</v>
      </c>
      <c r="C13" s="10" t="s">
        <v>52</v>
      </c>
      <c r="D13" s="11">
        <v>1</v>
      </c>
      <c r="E13" s="12"/>
      <c r="F13" s="12"/>
      <c r="G13" s="12"/>
      <c r="H13" s="12"/>
      <c r="I13" s="12"/>
      <c r="J13" s="12"/>
      <c r="K13" s="12"/>
      <c r="L13" s="12"/>
      <c r="M13" s="10"/>
      <c r="T13" s="8"/>
    </row>
    <row r="14" spans="1:20" ht="30" customHeight="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T14" s="8"/>
    </row>
    <row r="15" spans="1:20" ht="30" customHeigh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T15" s="8"/>
    </row>
    <row r="16" spans="1:20" ht="30" customHeigh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T16" s="8"/>
    </row>
    <row r="17" spans="1:20" ht="30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T17" s="8"/>
    </row>
    <row r="18" spans="1:20" ht="30" customHeigh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T18" s="8"/>
    </row>
    <row r="19" spans="1:20" ht="30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T19" s="8"/>
    </row>
    <row r="20" spans="1:20" ht="30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T20" s="8"/>
    </row>
    <row r="21" spans="1:20" ht="30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T21" s="8"/>
    </row>
    <row r="22" spans="1:20" ht="30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T22" s="8"/>
    </row>
    <row r="23" spans="1:20" ht="30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T23" s="8"/>
    </row>
    <row r="24" spans="1:20" ht="30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T24" s="8"/>
    </row>
    <row r="25" spans="1:20" ht="30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T25" s="8"/>
    </row>
    <row r="26" spans="1:20" ht="30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T26" s="8"/>
    </row>
    <row r="27" spans="1:20" ht="30" customHeight="1" x14ac:dyDescent="0.3">
      <c r="A27" s="10" t="s">
        <v>64</v>
      </c>
      <c r="B27" s="11"/>
      <c r="C27" s="11"/>
      <c r="D27" s="11"/>
      <c r="E27" s="11"/>
      <c r="F27" s="12">
        <f>F5</f>
        <v>0</v>
      </c>
      <c r="G27" s="11"/>
      <c r="H27" s="12">
        <f>H5</f>
        <v>0</v>
      </c>
      <c r="I27" s="11"/>
      <c r="J27" s="12">
        <f>J5</f>
        <v>0</v>
      </c>
      <c r="K27" s="11"/>
      <c r="L27" s="12">
        <f>L5</f>
        <v>0</v>
      </c>
      <c r="M27" s="11"/>
      <c r="T27" s="8"/>
    </row>
  </sheetData>
  <mergeCells count="16"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  <mergeCell ref="G3:H3"/>
    <mergeCell ref="A3:A4"/>
    <mergeCell ref="B3:B4"/>
    <mergeCell ref="C3:C4"/>
    <mergeCell ref="D3:D4"/>
    <mergeCell ref="E3:F3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0B812-7E8F-4306-B281-E7179C3C3170}">
  <sheetPr>
    <pageSetUpPr fitToPage="1"/>
  </sheetPr>
  <dimension ref="A1:AV195"/>
  <sheetViews>
    <sheetView view="pageBreakPreview" topLeftCell="B181" zoomScaleNormal="100" zoomScaleSheetLayoutView="100" workbookViewId="0">
      <selection activeCell="J12" sqref="J12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x14ac:dyDescent="0.3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48" ht="30" customHeight="1" x14ac:dyDescent="0.3">
      <c r="A2" s="155" t="s">
        <v>2</v>
      </c>
      <c r="B2" s="155" t="s">
        <v>3</v>
      </c>
      <c r="C2" s="155" t="s">
        <v>4</v>
      </c>
      <c r="D2" s="155" t="s">
        <v>5</v>
      </c>
      <c r="E2" s="155" t="s">
        <v>6</v>
      </c>
      <c r="F2" s="155"/>
      <c r="G2" s="155" t="s">
        <v>9</v>
      </c>
      <c r="H2" s="155"/>
      <c r="I2" s="155" t="s">
        <v>10</v>
      </c>
      <c r="J2" s="155"/>
      <c r="K2" s="155" t="s">
        <v>11</v>
      </c>
      <c r="L2" s="155"/>
      <c r="M2" s="155" t="s">
        <v>12</v>
      </c>
      <c r="N2" s="157" t="s">
        <v>20</v>
      </c>
      <c r="O2" s="157" t="s">
        <v>14</v>
      </c>
      <c r="P2" s="157" t="s">
        <v>21</v>
      </c>
      <c r="Q2" s="157" t="s">
        <v>13</v>
      </c>
      <c r="R2" s="157" t="s">
        <v>22</v>
      </c>
      <c r="S2" s="157" t="s">
        <v>23</v>
      </c>
      <c r="T2" s="157" t="s">
        <v>24</v>
      </c>
      <c r="U2" s="157" t="s">
        <v>25</v>
      </c>
      <c r="V2" s="157" t="s">
        <v>26</v>
      </c>
      <c r="W2" s="157" t="s">
        <v>27</v>
      </c>
      <c r="X2" s="157" t="s">
        <v>28</v>
      </c>
      <c r="Y2" s="157" t="s">
        <v>29</v>
      </c>
      <c r="Z2" s="157" t="s">
        <v>30</v>
      </c>
      <c r="AA2" s="157" t="s">
        <v>31</v>
      </c>
      <c r="AB2" s="157" t="s">
        <v>32</v>
      </c>
      <c r="AC2" s="157" t="s">
        <v>33</v>
      </c>
      <c r="AD2" s="157" t="s">
        <v>34</v>
      </c>
      <c r="AE2" s="157" t="s">
        <v>35</v>
      </c>
      <c r="AF2" s="157" t="s">
        <v>36</v>
      </c>
      <c r="AG2" s="157" t="s">
        <v>37</v>
      </c>
      <c r="AH2" s="157" t="s">
        <v>38</v>
      </c>
      <c r="AI2" s="157" t="s">
        <v>39</v>
      </c>
      <c r="AJ2" s="157" t="s">
        <v>40</v>
      </c>
      <c r="AK2" s="157" t="s">
        <v>41</v>
      </c>
      <c r="AL2" s="157" t="s">
        <v>42</v>
      </c>
      <c r="AM2" s="157" t="s">
        <v>43</v>
      </c>
      <c r="AN2" s="157" t="s">
        <v>44</v>
      </c>
      <c r="AO2" s="157" t="s">
        <v>45</v>
      </c>
      <c r="AP2" s="157" t="s">
        <v>46</v>
      </c>
      <c r="AQ2" s="157" t="s">
        <v>47</v>
      </c>
      <c r="AR2" s="157" t="s">
        <v>48</v>
      </c>
      <c r="AS2" s="157" t="s">
        <v>16</v>
      </c>
      <c r="AT2" s="157" t="s">
        <v>17</v>
      </c>
      <c r="AU2" s="157" t="s">
        <v>49</v>
      </c>
      <c r="AV2" s="157" t="s">
        <v>50</v>
      </c>
    </row>
    <row r="3" spans="1:48" ht="30" customHeight="1" x14ac:dyDescent="0.3">
      <c r="A3" s="155"/>
      <c r="B3" s="155"/>
      <c r="C3" s="155"/>
      <c r="D3" s="155"/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M3" s="155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</row>
    <row r="4" spans="1:48" ht="30" customHeight="1" x14ac:dyDescent="0.3">
      <c r="A4" s="13" t="s">
        <v>54</v>
      </c>
      <c r="B4" s="13" t="s">
        <v>52</v>
      </c>
      <c r="C4" s="11"/>
      <c r="D4" s="11"/>
      <c r="E4" s="12"/>
      <c r="F4" s="12"/>
      <c r="G4" s="12"/>
      <c r="H4" s="12"/>
      <c r="I4" s="12"/>
      <c r="J4" s="12"/>
      <c r="K4" s="12"/>
      <c r="L4" s="12"/>
      <c r="M4" s="11"/>
      <c r="Q4" s="1" t="s">
        <v>55</v>
      </c>
    </row>
    <row r="5" spans="1:48" ht="30" customHeight="1" x14ac:dyDescent="0.3">
      <c r="A5" s="13" t="s">
        <v>56</v>
      </c>
      <c r="B5" s="13" t="s">
        <v>57</v>
      </c>
      <c r="C5" s="13" t="s">
        <v>58</v>
      </c>
      <c r="D5" s="11">
        <v>5</v>
      </c>
      <c r="E5" s="12"/>
      <c r="F5" s="12"/>
      <c r="G5" s="12"/>
      <c r="H5" s="12"/>
      <c r="I5" s="12"/>
      <c r="J5" s="12"/>
      <c r="K5" s="12"/>
      <c r="L5" s="12"/>
      <c r="M5" s="13"/>
      <c r="N5" s="1" t="s">
        <v>60</v>
      </c>
      <c r="O5" s="1" t="s">
        <v>52</v>
      </c>
      <c r="P5" s="1" t="s">
        <v>52</v>
      </c>
      <c r="Q5" s="1" t="s">
        <v>55</v>
      </c>
      <c r="R5" s="1" t="s">
        <v>61</v>
      </c>
      <c r="S5" s="1" t="s">
        <v>62</v>
      </c>
      <c r="T5" s="1" t="s">
        <v>62</v>
      </c>
      <c r="AR5" s="1" t="s">
        <v>52</v>
      </c>
      <c r="AS5" s="1" t="s">
        <v>52</v>
      </c>
      <c r="AU5" s="1" t="s">
        <v>63</v>
      </c>
      <c r="AV5">
        <v>6040</v>
      </c>
    </row>
    <row r="6" spans="1:48" ht="30" customHeight="1" x14ac:dyDescent="0.3">
      <c r="A6" s="11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1"/>
      <c r="Q6" s="1" t="s">
        <v>55</v>
      </c>
    </row>
    <row r="7" spans="1:48" ht="30" customHeight="1" x14ac:dyDescent="0.3">
      <c r="A7" s="11"/>
      <c r="B7" s="11"/>
      <c r="C7" s="11"/>
      <c r="D7" s="11"/>
      <c r="E7" s="12"/>
      <c r="F7" s="12"/>
      <c r="G7" s="12"/>
      <c r="H7" s="12"/>
      <c r="I7" s="12"/>
      <c r="J7" s="12"/>
      <c r="K7" s="12"/>
      <c r="L7" s="12"/>
      <c r="M7" s="11"/>
      <c r="Q7" s="1" t="s">
        <v>55</v>
      </c>
    </row>
    <row r="8" spans="1:48" ht="30" customHeight="1" x14ac:dyDescent="0.3">
      <c r="A8" s="11"/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1"/>
      <c r="Q8" s="1" t="s">
        <v>55</v>
      </c>
    </row>
    <row r="9" spans="1:48" ht="30" customHeight="1" x14ac:dyDescent="0.3">
      <c r="A9" s="11"/>
      <c r="B9" s="11"/>
      <c r="C9" s="11"/>
      <c r="D9" s="11"/>
      <c r="E9" s="12"/>
      <c r="F9" s="12"/>
      <c r="G9" s="12"/>
      <c r="H9" s="12"/>
      <c r="I9" s="12"/>
      <c r="J9" s="12"/>
      <c r="K9" s="12"/>
      <c r="L9" s="12"/>
      <c r="M9" s="11"/>
      <c r="Q9" s="1" t="s">
        <v>55</v>
      </c>
    </row>
    <row r="10" spans="1:48" ht="30" customHeight="1" x14ac:dyDescent="0.3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1"/>
      <c r="Q10" s="1" t="s">
        <v>55</v>
      </c>
    </row>
    <row r="11" spans="1:48" ht="30" customHeight="1" x14ac:dyDescent="0.3">
      <c r="A11" s="11"/>
      <c r="B11" s="11"/>
      <c r="C11" s="11"/>
      <c r="D11" s="11"/>
      <c r="E11" s="12"/>
      <c r="F11" s="12"/>
      <c r="G11" s="12"/>
      <c r="H11" s="12"/>
      <c r="I11" s="12"/>
      <c r="J11" s="12"/>
      <c r="K11" s="12"/>
      <c r="L11" s="12"/>
      <c r="M11" s="11"/>
      <c r="Q11" s="1" t="s">
        <v>55</v>
      </c>
    </row>
    <row r="12" spans="1:48" ht="30" customHeight="1" x14ac:dyDescent="0.3">
      <c r="A12" s="11"/>
      <c r="B12" s="11"/>
      <c r="C12" s="11"/>
      <c r="D12" s="11"/>
      <c r="E12" s="12"/>
      <c r="F12" s="12"/>
      <c r="G12" s="12"/>
      <c r="H12" s="12"/>
      <c r="I12" s="12"/>
      <c r="J12" s="12"/>
      <c r="K12" s="12"/>
      <c r="L12" s="12"/>
      <c r="M12" s="11"/>
      <c r="Q12" s="1" t="s">
        <v>55</v>
      </c>
    </row>
    <row r="13" spans="1:48" ht="30" customHeight="1" x14ac:dyDescent="0.3">
      <c r="A13" s="11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1"/>
      <c r="Q13" s="1" t="s">
        <v>55</v>
      </c>
    </row>
    <row r="14" spans="1:48" ht="30" customHeight="1" x14ac:dyDescent="0.3">
      <c r="A14" s="11"/>
      <c r="B14" s="11"/>
      <c r="C14" s="11"/>
      <c r="D14" s="11"/>
      <c r="E14" s="12"/>
      <c r="F14" s="12"/>
      <c r="G14" s="12"/>
      <c r="H14" s="12"/>
      <c r="I14" s="12"/>
      <c r="J14" s="12"/>
      <c r="K14" s="12"/>
      <c r="L14" s="12"/>
      <c r="M14" s="11"/>
      <c r="Q14" s="1" t="s">
        <v>55</v>
      </c>
    </row>
    <row r="15" spans="1:48" ht="30" customHeight="1" x14ac:dyDescent="0.3">
      <c r="A15" s="11"/>
      <c r="B15" s="11"/>
      <c r="C15" s="11"/>
      <c r="D15" s="11"/>
      <c r="E15" s="12"/>
      <c r="F15" s="12"/>
      <c r="G15" s="12"/>
      <c r="H15" s="12"/>
      <c r="I15" s="12"/>
      <c r="J15" s="12"/>
      <c r="K15" s="12"/>
      <c r="L15" s="12"/>
      <c r="M15" s="11"/>
      <c r="Q15" s="1" t="s">
        <v>55</v>
      </c>
    </row>
    <row r="16" spans="1:48" ht="30" customHeight="1" x14ac:dyDescent="0.3">
      <c r="A16" s="11"/>
      <c r="B16" s="11"/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1"/>
      <c r="Q16" s="1" t="s">
        <v>55</v>
      </c>
    </row>
    <row r="17" spans="1:48" ht="30" customHeight="1" x14ac:dyDescent="0.3">
      <c r="A17" s="11"/>
      <c r="B17" s="11"/>
      <c r="C17" s="11"/>
      <c r="D17" s="11"/>
      <c r="E17" s="12"/>
      <c r="F17" s="12"/>
      <c r="G17" s="12"/>
      <c r="H17" s="12"/>
      <c r="I17" s="12"/>
      <c r="J17" s="12"/>
      <c r="K17" s="12"/>
      <c r="L17" s="12"/>
      <c r="M17" s="11"/>
      <c r="Q17" s="1" t="s">
        <v>55</v>
      </c>
    </row>
    <row r="18" spans="1:48" ht="30" customHeight="1" x14ac:dyDescent="0.3">
      <c r="A18" s="11"/>
      <c r="B18" s="11"/>
      <c r="C18" s="11"/>
      <c r="D18" s="11"/>
      <c r="E18" s="12"/>
      <c r="F18" s="12"/>
      <c r="G18" s="12"/>
      <c r="H18" s="12"/>
      <c r="I18" s="12"/>
      <c r="J18" s="12"/>
      <c r="K18" s="12"/>
      <c r="L18" s="12"/>
      <c r="M18" s="11"/>
      <c r="Q18" s="1" t="s">
        <v>55</v>
      </c>
    </row>
    <row r="19" spans="1:48" ht="30" customHeight="1" x14ac:dyDescent="0.3">
      <c r="A19" s="11"/>
      <c r="B19" s="11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1"/>
      <c r="Q19" s="1" t="s">
        <v>55</v>
      </c>
    </row>
    <row r="20" spans="1:48" ht="30" customHeight="1" x14ac:dyDescent="0.3">
      <c r="A20" s="11"/>
      <c r="B20" s="11"/>
      <c r="C20" s="11"/>
      <c r="D20" s="11"/>
      <c r="E20" s="12"/>
      <c r="F20" s="12"/>
      <c r="G20" s="12"/>
      <c r="H20" s="12"/>
      <c r="I20" s="12"/>
      <c r="J20" s="12"/>
      <c r="K20" s="12"/>
      <c r="L20" s="12"/>
      <c r="M20" s="11"/>
      <c r="Q20" s="1" t="s">
        <v>55</v>
      </c>
    </row>
    <row r="21" spans="1:48" ht="30" customHeight="1" x14ac:dyDescent="0.3">
      <c r="A21" s="11"/>
      <c r="B21" s="11"/>
      <c r="C21" s="11"/>
      <c r="D21" s="11"/>
      <c r="E21" s="12"/>
      <c r="F21" s="12"/>
      <c r="G21" s="12"/>
      <c r="H21" s="12"/>
      <c r="I21" s="12"/>
      <c r="J21" s="12"/>
      <c r="K21" s="12"/>
      <c r="L21" s="12"/>
      <c r="M21" s="11"/>
      <c r="Q21" s="1" t="s">
        <v>55</v>
      </c>
    </row>
    <row r="22" spans="1:48" ht="30" customHeight="1" x14ac:dyDescent="0.3">
      <c r="A22" s="11"/>
      <c r="B22" s="11"/>
      <c r="C22" s="11"/>
      <c r="D22" s="11"/>
      <c r="E22" s="12"/>
      <c r="F22" s="12"/>
      <c r="G22" s="12"/>
      <c r="H22" s="12"/>
      <c r="I22" s="12"/>
      <c r="J22" s="12"/>
      <c r="K22" s="12"/>
      <c r="L22" s="12"/>
      <c r="M22" s="11"/>
      <c r="Q22" s="1" t="s">
        <v>55</v>
      </c>
    </row>
    <row r="23" spans="1:48" ht="30" customHeight="1" x14ac:dyDescent="0.3">
      <c r="A23" s="11"/>
      <c r="B23" s="11"/>
      <c r="C23" s="11"/>
      <c r="D23" s="11"/>
      <c r="E23" s="12"/>
      <c r="F23" s="12"/>
      <c r="G23" s="12"/>
      <c r="H23" s="12"/>
      <c r="I23" s="12"/>
      <c r="J23" s="12"/>
      <c r="K23" s="12"/>
      <c r="L23" s="12"/>
      <c r="M23" s="11"/>
      <c r="Q23" s="1" t="s">
        <v>55</v>
      </c>
    </row>
    <row r="24" spans="1:48" ht="30" customHeight="1" x14ac:dyDescent="0.3">
      <c r="A24" s="11"/>
      <c r="B24" s="11"/>
      <c r="C24" s="11"/>
      <c r="D24" s="11"/>
      <c r="E24" s="12"/>
      <c r="F24" s="12"/>
      <c r="G24" s="12"/>
      <c r="H24" s="12"/>
      <c r="I24" s="12"/>
      <c r="J24" s="12"/>
      <c r="K24" s="12"/>
      <c r="L24" s="12"/>
      <c r="M24" s="11"/>
      <c r="Q24" s="1" t="s">
        <v>55</v>
      </c>
    </row>
    <row r="25" spans="1:48" ht="30" customHeight="1" x14ac:dyDescent="0.3">
      <c r="A25" s="11"/>
      <c r="B25" s="11"/>
      <c r="C25" s="11"/>
      <c r="D25" s="11"/>
      <c r="E25" s="12"/>
      <c r="F25" s="12"/>
      <c r="G25" s="12"/>
      <c r="H25" s="12"/>
      <c r="I25" s="12"/>
      <c r="J25" s="12"/>
      <c r="K25" s="12"/>
      <c r="L25" s="12"/>
      <c r="M25" s="11"/>
      <c r="Q25" s="1" t="s">
        <v>55</v>
      </c>
    </row>
    <row r="26" spans="1:48" ht="30" customHeight="1" x14ac:dyDescent="0.3">
      <c r="A26" s="11"/>
      <c r="B26" s="11"/>
      <c r="C26" s="11"/>
      <c r="D26" s="11"/>
      <c r="E26" s="12"/>
      <c r="F26" s="12"/>
      <c r="G26" s="12"/>
      <c r="H26" s="12"/>
      <c r="I26" s="12"/>
      <c r="J26" s="12"/>
      <c r="K26" s="12"/>
      <c r="L26" s="12"/>
      <c r="M26" s="11"/>
      <c r="Q26" s="1" t="s">
        <v>55</v>
      </c>
    </row>
    <row r="27" spans="1:48" ht="30" customHeight="1" x14ac:dyDescent="0.3">
      <c r="A27" s="13" t="s">
        <v>64</v>
      </c>
      <c r="B27" s="11"/>
      <c r="C27" s="11"/>
      <c r="D27" s="11"/>
      <c r="E27" s="12"/>
      <c r="F27" s="12"/>
      <c r="G27" s="12"/>
      <c r="H27" s="12"/>
      <c r="I27" s="12"/>
      <c r="J27" s="12"/>
      <c r="K27" s="12"/>
      <c r="L27" s="12"/>
      <c r="M27" s="11"/>
      <c r="N27" t="s">
        <v>65</v>
      </c>
    </row>
    <row r="28" spans="1:48" ht="30" customHeight="1" x14ac:dyDescent="0.3">
      <c r="A28" s="13" t="s">
        <v>66</v>
      </c>
      <c r="B28" s="13" t="s">
        <v>52</v>
      </c>
      <c r="C28" s="11"/>
      <c r="D28" s="11"/>
      <c r="E28" s="12"/>
      <c r="F28" s="12"/>
      <c r="G28" s="12"/>
      <c r="H28" s="12"/>
      <c r="I28" s="12"/>
      <c r="J28" s="12"/>
      <c r="K28" s="12"/>
      <c r="L28" s="12"/>
      <c r="M28" s="11"/>
      <c r="Q28" s="1" t="s">
        <v>67</v>
      </c>
    </row>
    <row r="29" spans="1:48" ht="30" customHeight="1" x14ac:dyDescent="0.3">
      <c r="A29" s="13" t="s">
        <v>68</v>
      </c>
      <c r="B29" s="13" t="s">
        <v>69</v>
      </c>
      <c r="C29" s="13" t="s">
        <v>70</v>
      </c>
      <c r="D29" s="11">
        <v>814</v>
      </c>
      <c r="E29" s="12"/>
      <c r="F29" s="12"/>
      <c r="G29" s="12"/>
      <c r="H29" s="12"/>
      <c r="I29" s="12"/>
      <c r="J29" s="12"/>
      <c r="K29" s="12"/>
      <c r="L29" s="12"/>
      <c r="M29" s="13"/>
      <c r="N29" s="1" t="s">
        <v>72</v>
      </c>
      <c r="O29" s="1" t="s">
        <v>52</v>
      </c>
      <c r="P29" s="1" t="s">
        <v>52</v>
      </c>
      <c r="Q29" s="1" t="s">
        <v>67</v>
      </c>
      <c r="R29" s="1" t="s">
        <v>61</v>
      </c>
      <c r="S29" s="1" t="s">
        <v>62</v>
      </c>
      <c r="T29" s="1" t="s">
        <v>62</v>
      </c>
      <c r="AR29" s="1" t="s">
        <v>52</v>
      </c>
      <c r="AS29" s="1" t="s">
        <v>52</v>
      </c>
      <c r="AU29" s="1" t="s">
        <v>73</v>
      </c>
      <c r="AV29">
        <v>6029</v>
      </c>
    </row>
    <row r="30" spans="1:48" ht="30" customHeight="1" x14ac:dyDescent="0.3">
      <c r="A30" s="13" t="s">
        <v>68</v>
      </c>
      <c r="B30" s="13" t="s">
        <v>74</v>
      </c>
      <c r="C30" s="13" t="s">
        <v>70</v>
      </c>
      <c r="D30" s="11">
        <v>119</v>
      </c>
      <c r="E30" s="12"/>
      <c r="F30" s="12"/>
      <c r="G30" s="12"/>
      <c r="H30" s="12"/>
      <c r="I30" s="12"/>
      <c r="J30" s="12"/>
      <c r="K30" s="12"/>
      <c r="L30" s="12"/>
      <c r="M30" s="13"/>
      <c r="N30" s="1" t="s">
        <v>76</v>
      </c>
      <c r="O30" s="1" t="s">
        <v>52</v>
      </c>
      <c r="P30" s="1" t="s">
        <v>52</v>
      </c>
      <c r="Q30" s="1" t="s">
        <v>67</v>
      </c>
      <c r="R30" s="1" t="s">
        <v>61</v>
      </c>
      <c r="S30" s="1" t="s">
        <v>62</v>
      </c>
      <c r="T30" s="1" t="s">
        <v>62</v>
      </c>
      <c r="AR30" s="1" t="s">
        <v>52</v>
      </c>
      <c r="AS30" s="1" t="s">
        <v>52</v>
      </c>
      <c r="AU30" s="1" t="s">
        <v>77</v>
      </c>
      <c r="AV30">
        <v>6030</v>
      </c>
    </row>
    <row r="31" spans="1:48" ht="30" customHeight="1" x14ac:dyDescent="0.3">
      <c r="A31" s="13" t="s">
        <v>78</v>
      </c>
      <c r="B31" s="13" t="s">
        <v>52</v>
      </c>
      <c r="C31" s="13" t="s">
        <v>79</v>
      </c>
      <c r="D31" s="11">
        <v>216</v>
      </c>
      <c r="E31" s="12"/>
      <c r="F31" s="12"/>
      <c r="G31" s="12"/>
      <c r="H31" s="12"/>
      <c r="I31" s="12"/>
      <c r="J31" s="12"/>
      <c r="K31" s="12"/>
      <c r="L31" s="12"/>
      <c r="M31" s="13"/>
      <c r="N31" s="1" t="s">
        <v>81</v>
      </c>
      <c r="O31" s="1" t="s">
        <v>52</v>
      </c>
      <c r="P31" s="1" t="s">
        <v>52</v>
      </c>
      <c r="Q31" s="1" t="s">
        <v>67</v>
      </c>
      <c r="R31" s="1" t="s">
        <v>62</v>
      </c>
      <c r="S31" s="1" t="s">
        <v>62</v>
      </c>
      <c r="T31" s="1" t="s">
        <v>61</v>
      </c>
      <c r="AR31" s="1" t="s">
        <v>52</v>
      </c>
      <c r="AS31" s="1" t="s">
        <v>52</v>
      </c>
      <c r="AU31" s="1" t="s">
        <v>82</v>
      </c>
      <c r="AV31">
        <v>6139</v>
      </c>
    </row>
    <row r="32" spans="1:48" ht="30" customHeight="1" x14ac:dyDescent="0.3">
      <c r="A32" s="13" t="s">
        <v>83</v>
      </c>
      <c r="B32" s="13" t="s">
        <v>52</v>
      </c>
      <c r="C32" s="13" t="s">
        <v>70</v>
      </c>
      <c r="D32" s="11">
        <v>9</v>
      </c>
      <c r="E32" s="12"/>
      <c r="F32" s="12"/>
      <c r="G32" s="12"/>
      <c r="H32" s="12"/>
      <c r="I32" s="12"/>
      <c r="J32" s="12"/>
      <c r="K32" s="12"/>
      <c r="L32" s="12"/>
      <c r="M32" s="13"/>
      <c r="N32" s="1" t="s">
        <v>85</v>
      </c>
      <c r="O32" s="1" t="s">
        <v>52</v>
      </c>
      <c r="P32" s="1" t="s">
        <v>52</v>
      </c>
      <c r="Q32" s="1" t="s">
        <v>67</v>
      </c>
      <c r="R32" s="1" t="s">
        <v>61</v>
      </c>
      <c r="S32" s="1" t="s">
        <v>62</v>
      </c>
      <c r="T32" s="1" t="s">
        <v>62</v>
      </c>
      <c r="AR32" s="1" t="s">
        <v>52</v>
      </c>
      <c r="AS32" s="1" t="s">
        <v>52</v>
      </c>
      <c r="AU32" s="1" t="s">
        <v>86</v>
      </c>
      <c r="AV32">
        <v>6129</v>
      </c>
    </row>
    <row r="33" spans="1:48" ht="30" customHeight="1" x14ac:dyDescent="0.3">
      <c r="A33" s="13" t="s">
        <v>87</v>
      </c>
      <c r="B33" s="13" t="s">
        <v>88</v>
      </c>
      <c r="C33" s="13" t="s">
        <v>70</v>
      </c>
      <c r="D33" s="11">
        <v>9</v>
      </c>
      <c r="E33" s="12"/>
      <c r="F33" s="12"/>
      <c r="G33" s="12"/>
      <c r="H33" s="12"/>
      <c r="I33" s="12"/>
      <c r="J33" s="12"/>
      <c r="K33" s="12"/>
      <c r="L33" s="12"/>
      <c r="M33" s="13"/>
      <c r="N33" s="1" t="s">
        <v>90</v>
      </c>
      <c r="O33" s="1" t="s">
        <v>52</v>
      </c>
      <c r="P33" s="1" t="s">
        <v>52</v>
      </c>
      <c r="Q33" s="1" t="s">
        <v>67</v>
      </c>
      <c r="R33" s="1" t="s">
        <v>61</v>
      </c>
      <c r="S33" s="1" t="s">
        <v>62</v>
      </c>
      <c r="T33" s="1" t="s">
        <v>62</v>
      </c>
      <c r="AR33" s="1" t="s">
        <v>52</v>
      </c>
      <c r="AS33" s="1" t="s">
        <v>52</v>
      </c>
      <c r="AU33" s="1" t="s">
        <v>91</v>
      </c>
      <c r="AV33">
        <v>6132</v>
      </c>
    </row>
    <row r="34" spans="1:48" ht="30" customHeight="1" x14ac:dyDescent="0.3">
      <c r="A34" s="11"/>
      <c r="B34" s="11"/>
      <c r="C34" s="11"/>
      <c r="D34" s="11"/>
      <c r="E34" s="12"/>
      <c r="F34" s="12"/>
      <c r="G34" s="12"/>
      <c r="H34" s="12"/>
      <c r="I34" s="12"/>
      <c r="J34" s="12"/>
      <c r="K34" s="12"/>
      <c r="L34" s="12"/>
      <c r="M34" s="11"/>
      <c r="Q34" s="1" t="s">
        <v>67</v>
      </c>
    </row>
    <row r="35" spans="1:48" ht="30" customHeight="1" x14ac:dyDescent="0.3">
      <c r="A35" s="11"/>
      <c r="B35" s="11"/>
      <c r="C35" s="11"/>
      <c r="D35" s="11"/>
      <c r="E35" s="12"/>
      <c r="F35" s="12"/>
      <c r="G35" s="12"/>
      <c r="H35" s="12"/>
      <c r="I35" s="12"/>
      <c r="J35" s="12"/>
      <c r="K35" s="12"/>
      <c r="L35" s="12"/>
      <c r="M35" s="11"/>
      <c r="Q35" s="1" t="s">
        <v>67</v>
      </c>
    </row>
    <row r="36" spans="1:48" ht="30" customHeight="1" x14ac:dyDescent="0.3">
      <c r="A36" s="11"/>
      <c r="B36" s="11"/>
      <c r="C36" s="11"/>
      <c r="D36" s="11"/>
      <c r="E36" s="12"/>
      <c r="F36" s="12"/>
      <c r="G36" s="12"/>
      <c r="H36" s="12"/>
      <c r="I36" s="12"/>
      <c r="J36" s="12"/>
      <c r="K36" s="12"/>
      <c r="L36" s="12"/>
      <c r="M36" s="11"/>
      <c r="Q36" s="1" t="s">
        <v>67</v>
      </c>
    </row>
    <row r="37" spans="1:48" ht="30" customHeight="1" x14ac:dyDescent="0.3">
      <c r="A37" s="11"/>
      <c r="B37" s="11"/>
      <c r="C37" s="11"/>
      <c r="D37" s="11"/>
      <c r="E37" s="12"/>
      <c r="F37" s="12"/>
      <c r="G37" s="12"/>
      <c r="H37" s="12"/>
      <c r="I37" s="12"/>
      <c r="J37" s="12"/>
      <c r="K37" s="12"/>
      <c r="L37" s="12"/>
      <c r="M37" s="11"/>
      <c r="Q37" s="1" t="s">
        <v>67</v>
      </c>
    </row>
    <row r="38" spans="1:48" ht="30" customHeight="1" x14ac:dyDescent="0.3">
      <c r="A38" s="11"/>
      <c r="B38" s="11"/>
      <c r="C38" s="11"/>
      <c r="D38" s="11"/>
      <c r="E38" s="12"/>
      <c r="F38" s="12"/>
      <c r="G38" s="12"/>
      <c r="H38" s="12"/>
      <c r="I38" s="12"/>
      <c r="J38" s="12"/>
      <c r="K38" s="12"/>
      <c r="L38" s="12"/>
      <c r="M38" s="11"/>
      <c r="Q38" s="1" t="s">
        <v>67</v>
      </c>
    </row>
    <row r="39" spans="1:48" ht="30" customHeight="1" x14ac:dyDescent="0.3">
      <c r="A39" s="11"/>
      <c r="B39" s="11"/>
      <c r="C39" s="11"/>
      <c r="D39" s="11"/>
      <c r="E39" s="12"/>
      <c r="F39" s="12"/>
      <c r="G39" s="12"/>
      <c r="H39" s="12"/>
      <c r="I39" s="12"/>
      <c r="J39" s="12"/>
      <c r="K39" s="12"/>
      <c r="L39" s="12"/>
      <c r="M39" s="11"/>
      <c r="Q39" s="1" t="s">
        <v>67</v>
      </c>
    </row>
    <row r="40" spans="1:48" ht="30" customHeight="1" x14ac:dyDescent="0.3">
      <c r="A40" s="11"/>
      <c r="B40" s="11"/>
      <c r="C40" s="11"/>
      <c r="D40" s="11"/>
      <c r="E40" s="12"/>
      <c r="F40" s="12"/>
      <c r="G40" s="12"/>
      <c r="H40" s="12"/>
      <c r="I40" s="12"/>
      <c r="J40" s="12"/>
      <c r="K40" s="12"/>
      <c r="L40" s="12"/>
      <c r="M40" s="11"/>
      <c r="Q40" s="1" t="s">
        <v>67</v>
      </c>
    </row>
    <row r="41" spans="1:48" ht="30" customHeight="1" x14ac:dyDescent="0.3">
      <c r="A41" s="11"/>
      <c r="B41" s="11"/>
      <c r="C41" s="11"/>
      <c r="D41" s="11"/>
      <c r="E41" s="12"/>
      <c r="F41" s="12"/>
      <c r="G41" s="12"/>
      <c r="H41" s="12"/>
      <c r="I41" s="12"/>
      <c r="J41" s="12"/>
      <c r="K41" s="12"/>
      <c r="L41" s="12"/>
      <c r="M41" s="11"/>
      <c r="Q41" s="1" t="s">
        <v>67</v>
      </c>
    </row>
    <row r="42" spans="1:48" ht="30" customHeight="1" x14ac:dyDescent="0.3">
      <c r="A42" s="11"/>
      <c r="B42" s="11"/>
      <c r="C42" s="11"/>
      <c r="D42" s="11"/>
      <c r="E42" s="12"/>
      <c r="F42" s="12"/>
      <c r="G42" s="12"/>
      <c r="H42" s="12"/>
      <c r="I42" s="12"/>
      <c r="J42" s="12"/>
      <c r="K42" s="12"/>
      <c r="L42" s="12"/>
      <c r="M42" s="11"/>
      <c r="Q42" s="1" t="s">
        <v>67</v>
      </c>
    </row>
    <row r="43" spans="1:48" ht="30" customHeight="1" x14ac:dyDescent="0.3">
      <c r="A43" s="11"/>
      <c r="B43" s="11"/>
      <c r="C43" s="11"/>
      <c r="D43" s="11"/>
      <c r="E43" s="12"/>
      <c r="F43" s="12"/>
      <c r="G43" s="12"/>
      <c r="H43" s="12"/>
      <c r="I43" s="12"/>
      <c r="J43" s="12"/>
      <c r="K43" s="12"/>
      <c r="L43" s="12"/>
      <c r="M43" s="11"/>
      <c r="Q43" s="1" t="s">
        <v>67</v>
      </c>
    </row>
    <row r="44" spans="1:48" ht="30" customHeight="1" x14ac:dyDescent="0.3">
      <c r="A44" s="11"/>
      <c r="B44" s="11"/>
      <c r="C44" s="11"/>
      <c r="D44" s="11"/>
      <c r="E44" s="12"/>
      <c r="F44" s="12"/>
      <c r="G44" s="12"/>
      <c r="H44" s="12"/>
      <c r="I44" s="12"/>
      <c r="J44" s="12"/>
      <c r="K44" s="12"/>
      <c r="L44" s="12"/>
      <c r="M44" s="11"/>
      <c r="Q44" s="1" t="s">
        <v>67</v>
      </c>
    </row>
    <row r="45" spans="1:48" ht="30" customHeight="1" x14ac:dyDescent="0.3">
      <c r="A45" s="11"/>
      <c r="B45" s="11"/>
      <c r="C45" s="11"/>
      <c r="D45" s="11"/>
      <c r="E45" s="12"/>
      <c r="F45" s="12"/>
      <c r="G45" s="12"/>
      <c r="H45" s="12"/>
      <c r="I45" s="12"/>
      <c r="J45" s="12"/>
      <c r="K45" s="12"/>
      <c r="L45" s="12"/>
      <c r="M45" s="11"/>
      <c r="Q45" s="1" t="s">
        <v>67</v>
      </c>
    </row>
    <row r="46" spans="1:48" ht="30" customHeight="1" x14ac:dyDescent="0.3">
      <c r="A46" s="11"/>
      <c r="B46" s="11"/>
      <c r="C46" s="11"/>
      <c r="D46" s="11"/>
      <c r="E46" s="12"/>
      <c r="F46" s="12"/>
      <c r="G46" s="12"/>
      <c r="H46" s="12"/>
      <c r="I46" s="12"/>
      <c r="J46" s="12"/>
      <c r="K46" s="12"/>
      <c r="L46" s="12"/>
      <c r="M46" s="11"/>
      <c r="Q46" s="1" t="s">
        <v>67</v>
      </c>
    </row>
    <row r="47" spans="1:48" ht="30" customHeight="1" x14ac:dyDescent="0.3">
      <c r="A47" s="11"/>
      <c r="B47" s="11"/>
      <c r="C47" s="11"/>
      <c r="D47" s="11"/>
      <c r="E47" s="12"/>
      <c r="F47" s="12"/>
      <c r="G47" s="12"/>
      <c r="H47" s="12"/>
      <c r="I47" s="12"/>
      <c r="J47" s="12"/>
      <c r="K47" s="12"/>
      <c r="L47" s="12"/>
      <c r="M47" s="11"/>
      <c r="Q47" s="1" t="s">
        <v>67</v>
      </c>
    </row>
    <row r="48" spans="1:48" ht="30" customHeight="1" x14ac:dyDescent="0.3">
      <c r="A48" s="11"/>
      <c r="B48" s="11"/>
      <c r="C48" s="11"/>
      <c r="D48" s="11"/>
      <c r="E48" s="12"/>
      <c r="F48" s="12"/>
      <c r="G48" s="12"/>
      <c r="H48" s="12"/>
      <c r="I48" s="12"/>
      <c r="J48" s="12"/>
      <c r="K48" s="12"/>
      <c r="L48" s="12"/>
      <c r="M48" s="11"/>
      <c r="Q48" s="1" t="s">
        <v>67</v>
      </c>
    </row>
    <row r="49" spans="1:48" ht="30" customHeight="1" x14ac:dyDescent="0.3">
      <c r="A49" s="11"/>
      <c r="B49" s="11"/>
      <c r="C49" s="11"/>
      <c r="D49" s="11"/>
      <c r="E49" s="12"/>
      <c r="F49" s="12"/>
      <c r="G49" s="12"/>
      <c r="H49" s="12"/>
      <c r="I49" s="12"/>
      <c r="J49" s="12"/>
      <c r="K49" s="12"/>
      <c r="L49" s="12"/>
      <c r="M49" s="11"/>
      <c r="Q49" s="1" t="s">
        <v>67</v>
      </c>
    </row>
    <row r="50" spans="1:48" ht="30" customHeight="1" x14ac:dyDescent="0.3">
      <c r="A50" s="11"/>
      <c r="B50" s="11"/>
      <c r="C50" s="11"/>
      <c r="D50" s="11"/>
      <c r="E50" s="12"/>
      <c r="F50" s="12"/>
      <c r="G50" s="12"/>
      <c r="H50" s="12"/>
      <c r="I50" s="12"/>
      <c r="J50" s="12"/>
      <c r="K50" s="12"/>
      <c r="L50" s="12"/>
      <c r="M50" s="11"/>
      <c r="Q50" s="1" t="s">
        <v>67</v>
      </c>
    </row>
    <row r="51" spans="1:48" ht="30" customHeight="1" x14ac:dyDescent="0.3">
      <c r="A51" s="13" t="s">
        <v>64</v>
      </c>
      <c r="B51" s="11"/>
      <c r="C51" s="11"/>
      <c r="D51" s="11"/>
      <c r="E51" s="12"/>
      <c r="F51" s="12"/>
      <c r="G51" s="12"/>
      <c r="H51" s="12"/>
      <c r="I51" s="12"/>
      <c r="J51" s="12"/>
      <c r="K51" s="12"/>
      <c r="L51" s="12"/>
      <c r="M51" s="11"/>
      <c r="N51" t="s">
        <v>65</v>
      </c>
    </row>
    <row r="52" spans="1:48" ht="30" customHeight="1" x14ac:dyDescent="0.3">
      <c r="A52" s="13" t="s">
        <v>92</v>
      </c>
      <c r="B52" s="13" t="s">
        <v>52</v>
      </c>
      <c r="C52" s="11"/>
      <c r="D52" s="11"/>
      <c r="E52" s="12"/>
      <c r="F52" s="12"/>
      <c r="G52" s="12"/>
      <c r="H52" s="12"/>
      <c r="I52" s="12"/>
      <c r="J52" s="12"/>
      <c r="K52" s="12"/>
      <c r="L52" s="12"/>
      <c r="M52" s="11"/>
      <c r="Q52" s="1" t="s">
        <v>93</v>
      </c>
    </row>
    <row r="53" spans="1:48" ht="30" customHeight="1" x14ac:dyDescent="0.3">
      <c r="A53" s="13" t="s">
        <v>94</v>
      </c>
      <c r="B53" s="13" t="s">
        <v>95</v>
      </c>
      <c r="C53" s="13" t="s">
        <v>96</v>
      </c>
      <c r="D53" s="11">
        <v>24</v>
      </c>
      <c r="E53" s="12"/>
      <c r="F53" s="12"/>
      <c r="G53" s="12"/>
      <c r="H53" s="12"/>
      <c r="I53" s="12"/>
      <c r="J53" s="12"/>
      <c r="K53" s="12"/>
      <c r="L53" s="12"/>
      <c r="M53" s="13"/>
      <c r="N53" s="1" t="s">
        <v>98</v>
      </c>
      <c r="O53" s="1" t="s">
        <v>52</v>
      </c>
      <c r="P53" s="1" t="s">
        <v>52</v>
      </c>
      <c r="Q53" s="1" t="s">
        <v>93</v>
      </c>
      <c r="R53" s="1" t="s">
        <v>61</v>
      </c>
      <c r="S53" s="1" t="s">
        <v>62</v>
      </c>
      <c r="T53" s="1" t="s">
        <v>62</v>
      </c>
      <c r="AR53" s="1" t="s">
        <v>52</v>
      </c>
      <c r="AS53" s="1" t="s">
        <v>52</v>
      </c>
      <c r="AU53" s="1" t="s">
        <v>99</v>
      </c>
      <c r="AV53">
        <v>6032</v>
      </c>
    </row>
    <row r="54" spans="1:48" ht="30" customHeight="1" x14ac:dyDescent="0.3">
      <c r="A54" s="13" t="s">
        <v>100</v>
      </c>
      <c r="B54" s="13" t="s">
        <v>101</v>
      </c>
      <c r="C54" s="13" t="s">
        <v>96</v>
      </c>
      <c r="D54" s="11">
        <v>22</v>
      </c>
      <c r="E54" s="12"/>
      <c r="F54" s="12"/>
      <c r="G54" s="12"/>
      <c r="H54" s="12"/>
      <c r="I54" s="12"/>
      <c r="J54" s="12"/>
      <c r="K54" s="12"/>
      <c r="L54" s="12"/>
      <c r="M54" s="13"/>
      <c r="N54" s="1" t="s">
        <v>103</v>
      </c>
      <c r="O54" s="1" t="s">
        <v>52</v>
      </c>
      <c r="P54" s="1" t="s">
        <v>52</v>
      </c>
      <c r="Q54" s="1" t="s">
        <v>93</v>
      </c>
      <c r="R54" s="1" t="s">
        <v>61</v>
      </c>
      <c r="S54" s="1" t="s">
        <v>62</v>
      </c>
      <c r="T54" s="1" t="s">
        <v>62</v>
      </c>
      <c r="AR54" s="1" t="s">
        <v>52</v>
      </c>
      <c r="AS54" s="1" t="s">
        <v>52</v>
      </c>
      <c r="AU54" s="1" t="s">
        <v>104</v>
      </c>
      <c r="AV54">
        <v>6033</v>
      </c>
    </row>
    <row r="55" spans="1:48" ht="30" customHeight="1" x14ac:dyDescent="0.3">
      <c r="A55" s="13" t="s">
        <v>105</v>
      </c>
      <c r="B55" s="13" t="s">
        <v>106</v>
      </c>
      <c r="C55" s="13" t="s">
        <v>79</v>
      </c>
      <c r="D55" s="11">
        <v>16</v>
      </c>
      <c r="E55" s="12"/>
      <c r="F55" s="12"/>
      <c r="G55" s="12"/>
      <c r="H55" s="12"/>
      <c r="I55" s="12"/>
      <c r="J55" s="12"/>
      <c r="K55" s="12"/>
      <c r="L55" s="12"/>
      <c r="M55" s="13"/>
      <c r="N55" s="1" t="s">
        <v>108</v>
      </c>
      <c r="O55" s="1" t="s">
        <v>52</v>
      </c>
      <c r="P55" s="1" t="s">
        <v>52</v>
      </c>
      <c r="Q55" s="1" t="s">
        <v>93</v>
      </c>
      <c r="R55" s="1" t="s">
        <v>61</v>
      </c>
      <c r="S55" s="1" t="s">
        <v>62</v>
      </c>
      <c r="T55" s="1" t="s">
        <v>62</v>
      </c>
      <c r="AR55" s="1" t="s">
        <v>52</v>
      </c>
      <c r="AS55" s="1" t="s">
        <v>52</v>
      </c>
      <c r="AU55" s="1" t="s">
        <v>109</v>
      </c>
      <c r="AV55">
        <v>6136</v>
      </c>
    </row>
    <row r="56" spans="1:48" ht="30" customHeight="1" x14ac:dyDescent="0.3">
      <c r="A56" s="13" t="s">
        <v>110</v>
      </c>
      <c r="B56" s="13" t="s">
        <v>111</v>
      </c>
      <c r="C56" s="13" t="s">
        <v>96</v>
      </c>
      <c r="D56" s="11">
        <v>24</v>
      </c>
      <c r="E56" s="12"/>
      <c r="F56" s="12"/>
      <c r="G56" s="12"/>
      <c r="H56" s="12"/>
      <c r="I56" s="12"/>
      <c r="J56" s="12"/>
      <c r="K56" s="12"/>
      <c r="L56" s="12"/>
      <c r="M56" s="13"/>
      <c r="N56" s="1" t="s">
        <v>113</v>
      </c>
      <c r="O56" s="1" t="s">
        <v>52</v>
      </c>
      <c r="P56" s="1" t="s">
        <v>52</v>
      </c>
      <c r="Q56" s="1" t="s">
        <v>93</v>
      </c>
      <c r="R56" s="1" t="s">
        <v>61</v>
      </c>
      <c r="S56" s="1" t="s">
        <v>62</v>
      </c>
      <c r="T56" s="1" t="s">
        <v>62</v>
      </c>
      <c r="AR56" s="1" t="s">
        <v>52</v>
      </c>
      <c r="AS56" s="1" t="s">
        <v>52</v>
      </c>
      <c r="AU56" s="1" t="s">
        <v>114</v>
      </c>
      <c r="AV56">
        <v>6140</v>
      </c>
    </row>
    <row r="57" spans="1:48" ht="30" customHeight="1" x14ac:dyDescent="0.3">
      <c r="A57" s="11"/>
      <c r="B57" s="11"/>
      <c r="C57" s="11"/>
      <c r="D57" s="11"/>
      <c r="E57" s="12"/>
      <c r="F57" s="12"/>
      <c r="G57" s="12"/>
      <c r="H57" s="12"/>
      <c r="I57" s="12"/>
      <c r="J57" s="12"/>
      <c r="K57" s="12"/>
      <c r="L57" s="12"/>
      <c r="M57" s="11"/>
      <c r="Q57" s="1" t="s">
        <v>93</v>
      </c>
    </row>
    <row r="58" spans="1:48" ht="30" customHeight="1" x14ac:dyDescent="0.3">
      <c r="A58" s="11"/>
      <c r="B58" s="11"/>
      <c r="C58" s="11"/>
      <c r="D58" s="11"/>
      <c r="E58" s="12"/>
      <c r="F58" s="12"/>
      <c r="G58" s="12"/>
      <c r="H58" s="12"/>
      <c r="I58" s="12"/>
      <c r="J58" s="12"/>
      <c r="K58" s="12"/>
      <c r="L58" s="12"/>
      <c r="M58" s="11"/>
      <c r="Q58" s="1" t="s">
        <v>93</v>
      </c>
    </row>
    <row r="59" spans="1:48" ht="30" customHeight="1" x14ac:dyDescent="0.3">
      <c r="A59" s="11"/>
      <c r="B59" s="11"/>
      <c r="C59" s="11"/>
      <c r="D59" s="11"/>
      <c r="E59" s="12"/>
      <c r="F59" s="12"/>
      <c r="G59" s="12"/>
      <c r="H59" s="12"/>
      <c r="I59" s="12"/>
      <c r="J59" s="12"/>
      <c r="K59" s="12"/>
      <c r="L59" s="12"/>
      <c r="M59" s="11"/>
      <c r="Q59" s="1" t="s">
        <v>93</v>
      </c>
    </row>
    <row r="60" spans="1:48" ht="30" customHeight="1" x14ac:dyDescent="0.3">
      <c r="A60" s="11"/>
      <c r="B60" s="11"/>
      <c r="C60" s="11"/>
      <c r="D60" s="11"/>
      <c r="E60" s="12"/>
      <c r="F60" s="12"/>
      <c r="G60" s="12"/>
      <c r="H60" s="12"/>
      <c r="I60" s="12"/>
      <c r="J60" s="12"/>
      <c r="K60" s="12"/>
      <c r="L60" s="12"/>
      <c r="M60" s="11"/>
      <c r="Q60" s="1" t="s">
        <v>93</v>
      </c>
    </row>
    <row r="61" spans="1:48" ht="30" customHeight="1" x14ac:dyDescent="0.3">
      <c r="A61" s="11"/>
      <c r="B61" s="11"/>
      <c r="C61" s="11"/>
      <c r="D61" s="11"/>
      <c r="E61" s="12"/>
      <c r="F61" s="12"/>
      <c r="G61" s="12"/>
      <c r="H61" s="12"/>
      <c r="I61" s="12"/>
      <c r="J61" s="12"/>
      <c r="K61" s="12"/>
      <c r="L61" s="12"/>
      <c r="M61" s="11"/>
      <c r="Q61" s="1" t="s">
        <v>93</v>
      </c>
    </row>
    <row r="62" spans="1:48" ht="30" customHeight="1" x14ac:dyDescent="0.3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1"/>
      <c r="Q62" s="1" t="s">
        <v>93</v>
      </c>
    </row>
    <row r="63" spans="1:48" ht="30" customHeight="1" x14ac:dyDescent="0.3">
      <c r="A63" s="11"/>
      <c r="B63" s="11"/>
      <c r="C63" s="11"/>
      <c r="D63" s="11"/>
      <c r="E63" s="12"/>
      <c r="F63" s="12"/>
      <c r="G63" s="12"/>
      <c r="H63" s="12"/>
      <c r="I63" s="12"/>
      <c r="J63" s="12"/>
      <c r="K63" s="12"/>
      <c r="L63" s="12"/>
      <c r="M63" s="11"/>
      <c r="Q63" s="1" t="s">
        <v>93</v>
      </c>
    </row>
    <row r="64" spans="1:48" ht="30" customHeight="1" x14ac:dyDescent="0.3">
      <c r="A64" s="11"/>
      <c r="B64" s="11"/>
      <c r="C64" s="11"/>
      <c r="D64" s="11"/>
      <c r="E64" s="12"/>
      <c r="F64" s="12"/>
      <c r="G64" s="12"/>
      <c r="H64" s="12"/>
      <c r="I64" s="12"/>
      <c r="J64" s="12"/>
      <c r="K64" s="12"/>
      <c r="L64" s="12"/>
      <c r="M64" s="11"/>
      <c r="Q64" s="1" t="s">
        <v>93</v>
      </c>
    </row>
    <row r="65" spans="1:48" ht="30" customHeight="1" x14ac:dyDescent="0.3">
      <c r="A65" s="11"/>
      <c r="B65" s="11"/>
      <c r="C65" s="11"/>
      <c r="D65" s="11"/>
      <c r="E65" s="12"/>
      <c r="F65" s="12"/>
      <c r="G65" s="12"/>
      <c r="H65" s="12"/>
      <c r="I65" s="12"/>
      <c r="J65" s="12"/>
      <c r="K65" s="12"/>
      <c r="L65" s="12"/>
      <c r="M65" s="11"/>
      <c r="Q65" s="1" t="s">
        <v>93</v>
      </c>
    </row>
    <row r="66" spans="1:48" ht="30" customHeight="1" x14ac:dyDescent="0.3">
      <c r="A66" s="11"/>
      <c r="B66" s="11"/>
      <c r="C66" s="11"/>
      <c r="D66" s="11"/>
      <c r="E66" s="12"/>
      <c r="F66" s="12"/>
      <c r="G66" s="12"/>
      <c r="H66" s="12"/>
      <c r="I66" s="12"/>
      <c r="J66" s="12"/>
      <c r="K66" s="12"/>
      <c r="L66" s="12"/>
      <c r="M66" s="11"/>
      <c r="Q66" s="1" t="s">
        <v>93</v>
      </c>
    </row>
    <row r="67" spans="1:48" ht="30" customHeight="1" x14ac:dyDescent="0.3">
      <c r="A67" s="11"/>
      <c r="B67" s="11"/>
      <c r="C67" s="11"/>
      <c r="D67" s="11"/>
      <c r="E67" s="12"/>
      <c r="F67" s="12"/>
      <c r="G67" s="12"/>
      <c r="H67" s="12"/>
      <c r="I67" s="12"/>
      <c r="J67" s="12"/>
      <c r="K67" s="12"/>
      <c r="L67" s="12"/>
      <c r="M67" s="11"/>
      <c r="Q67" s="1" t="s">
        <v>93</v>
      </c>
    </row>
    <row r="68" spans="1:48" ht="30" customHeight="1" x14ac:dyDescent="0.3">
      <c r="A68" s="11"/>
      <c r="B68" s="11"/>
      <c r="C68" s="11"/>
      <c r="D68" s="11"/>
      <c r="E68" s="12"/>
      <c r="F68" s="12"/>
      <c r="G68" s="12"/>
      <c r="H68" s="12"/>
      <c r="I68" s="12"/>
      <c r="J68" s="12"/>
      <c r="K68" s="12"/>
      <c r="L68" s="12"/>
      <c r="M68" s="11"/>
      <c r="Q68" s="1" t="s">
        <v>93</v>
      </c>
    </row>
    <row r="69" spans="1:48" ht="30" customHeight="1" x14ac:dyDescent="0.3">
      <c r="A69" s="11"/>
      <c r="B69" s="11"/>
      <c r="C69" s="11"/>
      <c r="D69" s="11"/>
      <c r="E69" s="12"/>
      <c r="F69" s="12"/>
      <c r="G69" s="12"/>
      <c r="H69" s="12"/>
      <c r="I69" s="12"/>
      <c r="J69" s="12"/>
      <c r="K69" s="12"/>
      <c r="L69" s="12"/>
      <c r="M69" s="11"/>
      <c r="Q69" s="1" t="s">
        <v>93</v>
      </c>
    </row>
    <row r="70" spans="1:48" ht="30" customHeight="1" x14ac:dyDescent="0.3">
      <c r="A70" s="11"/>
      <c r="B70" s="11"/>
      <c r="C70" s="11"/>
      <c r="D70" s="11"/>
      <c r="E70" s="12"/>
      <c r="F70" s="12"/>
      <c r="G70" s="12"/>
      <c r="H70" s="12"/>
      <c r="I70" s="12"/>
      <c r="J70" s="12"/>
      <c r="K70" s="12"/>
      <c r="L70" s="12"/>
      <c r="M70" s="11"/>
      <c r="Q70" s="1" t="s">
        <v>93</v>
      </c>
    </row>
    <row r="71" spans="1:48" ht="30" customHeight="1" x14ac:dyDescent="0.3">
      <c r="A71" s="11"/>
      <c r="B71" s="11"/>
      <c r="C71" s="11"/>
      <c r="D71" s="11"/>
      <c r="E71" s="12"/>
      <c r="F71" s="12"/>
      <c r="G71" s="12"/>
      <c r="H71" s="12"/>
      <c r="I71" s="12"/>
      <c r="J71" s="12"/>
      <c r="K71" s="12"/>
      <c r="L71" s="12"/>
      <c r="M71" s="11"/>
      <c r="Q71" s="1" t="s">
        <v>93</v>
      </c>
    </row>
    <row r="72" spans="1:48" ht="30" customHeight="1" x14ac:dyDescent="0.3">
      <c r="A72" s="11"/>
      <c r="B72" s="11"/>
      <c r="C72" s="11"/>
      <c r="D72" s="11"/>
      <c r="E72" s="12"/>
      <c r="F72" s="12"/>
      <c r="G72" s="12"/>
      <c r="H72" s="12"/>
      <c r="I72" s="12"/>
      <c r="J72" s="12"/>
      <c r="K72" s="12"/>
      <c r="L72" s="12"/>
      <c r="M72" s="11"/>
      <c r="Q72" s="1" t="s">
        <v>93</v>
      </c>
    </row>
    <row r="73" spans="1:48" ht="30" customHeight="1" x14ac:dyDescent="0.3">
      <c r="A73" s="11"/>
      <c r="B73" s="11"/>
      <c r="C73" s="11"/>
      <c r="D73" s="11"/>
      <c r="E73" s="12"/>
      <c r="F73" s="12"/>
      <c r="G73" s="12"/>
      <c r="H73" s="12"/>
      <c r="I73" s="12"/>
      <c r="J73" s="12"/>
      <c r="K73" s="12"/>
      <c r="L73" s="12"/>
      <c r="M73" s="11"/>
      <c r="Q73" s="1" t="s">
        <v>93</v>
      </c>
    </row>
    <row r="74" spans="1:48" ht="30" customHeight="1" x14ac:dyDescent="0.3">
      <c r="A74" s="11"/>
      <c r="B74" s="11"/>
      <c r="C74" s="11"/>
      <c r="D74" s="11"/>
      <c r="E74" s="12"/>
      <c r="F74" s="12"/>
      <c r="G74" s="12"/>
      <c r="H74" s="12"/>
      <c r="I74" s="12"/>
      <c r="J74" s="12"/>
      <c r="K74" s="12"/>
      <c r="L74" s="12"/>
      <c r="M74" s="11"/>
      <c r="Q74" s="1" t="s">
        <v>93</v>
      </c>
    </row>
    <row r="75" spans="1:48" ht="30" customHeight="1" x14ac:dyDescent="0.3">
      <c r="A75" s="13" t="s">
        <v>64</v>
      </c>
      <c r="B75" s="11"/>
      <c r="C75" s="11"/>
      <c r="D75" s="11"/>
      <c r="E75" s="12"/>
      <c r="F75" s="12"/>
      <c r="G75" s="12"/>
      <c r="H75" s="12"/>
      <c r="I75" s="12"/>
      <c r="J75" s="12"/>
      <c r="K75" s="12"/>
      <c r="L75" s="12"/>
      <c r="M75" s="11"/>
      <c r="N75" t="s">
        <v>65</v>
      </c>
    </row>
    <row r="76" spans="1:48" ht="30" customHeight="1" x14ac:dyDescent="0.3">
      <c r="A76" s="13" t="s">
        <v>115</v>
      </c>
      <c r="B76" s="13" t="s">
        <v>52</v>
      </c>
      <c r="C76" s="11"/>
      <c r="D76" s="11"/>
      <c r="E76" s="12"/>
      <c r="F76" s="12"/>
      <c r="G76" s="12"/>
      <c r="H76" s="12"/>
      <c r="I76" s="12"/>
      <c r="J76" s="12"/>
      <c r="K76" s="12"/>
      <c r="L76" s="12"/>
      <c r="M76" s="11"/>
      <c r="Q76" s="1" t="s">
        <v>116</v>
      </c>
    </row>
    <row r="77" spans="1:48" ht="30" customHeight="1" x14ac:dyDescent="0.3">
      <c r="A77" s="13" t="s">
        <v>117</v>
      </c>
      <c r="B77" s="13" t="s">
        <v>118</v>
      </c>
      <c r="C77" s="13" t="s">
        <v>119</v>
      </c>
      <c r="D77" s="11">
        <v>24</v>
      </c>
      <c r="E77" s="12"/>
      <c r="F77" s="12"/>
      <c r="G77" s="12"/>
      <c r="H77" s="12"/>
      <c r="I77" s="12"/>
      <c r="J77" s="12"/>
      <c r="K77" s="12"/>
      <c r="L77" s="12"/>
      <c r="M77" s="13"/>
      <c r="N77" s="1" t="s">
        <v>121</v>
      </c>
      <c r="O77" s="1" t="s">
        <v>52</v>
      </c>
      <c r="P77" s="1" t="s">
        <v>52</v>
      </c>
      <c r="Q77" s="1" t="s">
        <v>116</v>
      </c>
      <c r="R77" s="1" t="s">
        <v>61</v>
      </c>
      <c r="S77" s="1" t="s">
        <v>62</v>
      </c>
      <c r="T77" s="1" t="s">
        <v>62</v>
      </c>
      <c r="AR77" s="1" t="s">
        <v>52</v>
      </c>
      <c r="AS77" s="1" t="s">
        <v>52</v>
      </c>
      <c r="AU77" s="1" t="s">
        <v>122</v>
      </c>
      <c r="AV77">
        <v>6122</v>
      </c>
    </row>
    <row r="78" spans="1:48" ht="30" customHeight="1" x14ac:dyDescent="0.3">
      <c r="A78" s="13" t="s">
        <v>123</v>
      </c>
      <c r="B78" s="13" t="s">
        <v>124</v>
      </c>
      <c r="C78" s="13" t="s">
        <v>119</v>
      </c>
      <c r="D78" s="11">
        <v>6</v>
      </c>
      <c r="E78" s="12"/>
      <c r="F78" s="12"/>
      <c r="G78" s="12"/>
      <c r="H78" s="12"/>
      <c r="I78" s="12"/>
      <c r="J78" s="12"/>
      <c r="K78" s="12"/>
      <c r="L78" s="12"/>
      <c r="M78" s="13"/>
      <c r="N78" s="1" t="s">
        <v>126</v>
      </c>
      <c r="O78" s="1" t="s">
        <v>52</v>
      </c>
      <c r="P78" s="1" t="s">
        <v>52</v>
      </c>
      <c r="Q78" s="1" t="s">
        <v>116</v>
      </c>
      <c r="R78" s="1" t="s">
        <v>61</v>
      </c>
      <c r="S78" s="1" t="s">
        <v>62</v>
      </c>
      <c r="T78" s="1" t="s">
        <v>62</v>
      </c>
      <c r="AR78" s="1" t="s">
        <v>52</v>
      </c>
      <c r="AS78" s="1" t="s">
        <v>52</v>
      </c>
      <c r="AU78" s="1" t="s">
        <v>127</v>
      </c>
      <c r="AV78">
        <v>6133</v>
      </c>
    </row>
    <row r="79" spans="1:48" ht="30" customHeight="1" x14ac:dyDescent="0.3">
      <c r="A79" s="13" t="s">
        <v>128</v>
      </c>
      <c r="B79" s="13" t="s">
        <v>129</v>
      </c>
      <c r="C79" s="13" t="s">
        <v>70</v>
      </c>
      <c r="D79" s="11">
        <v>31</v>
      </c>
      <c r="E79" s="12"/>
      <c r="F79" s="12"/>
      <c r="G79" s="12"/>
      <c r="H79" s="12"/>
      <c r="I79" s="12"/>
      <c r="J79" s="12"/>
      <c r="K79" s="12"/>
      <c r="L79" s="12"/>
      <c r="M79" s="13"/>
      <c r="N79" s="1" t="s">
        <v>131</v>
      </c>
      <c r="O79" s="1" t="s">
        <v>52</v>
      </c>
      <c r="P79" s="1" t="s">
        <v>52</v>
      </c>
      <c r="Q79" s="1" t="s">
        <v>116</v>
      </c>
      <c r="R79" s="1" t="s">
        <v>61</v>
      </c>
      <c r="S79" s="1" t="s">
        <v>62</v>
      </c>
      <c r="T79" s="1" t="s">
        <v>62</v>
      </c>
      <c r="AR79" s="1" t="s">
        <v>52</v>
      </c>
      <c r="AS79" s="1" t="s">
        <v>52</v>
      </c>
      <c r="AU79" s="1" t="s">
        <v>132</v>
      </c>
      <c r="AV79">
        <v>6134</v>
      </c>
    </row>
    <row r="80" spans="1:48" ht="30" customHeight="1" x14ac:dyDescent="0.3">
      <c r="A80" s="13" t="s">
        <v>133</v>
      </c>
      <c r="B80" s="13" t="s">
        <v>134</v>
      </c>
      <c r="C80" s="13" t="s">
        <v>135</v>
      </c>
      <c r="D80" s="11">
        <v>4</v>
      </c>
      <c r="E80" s="12"/>
      <c r="F80" s="12"/>
      <c r="G80" s="12"/>
      <c r="H80" s="12"/>
      <c r="I80" s="12"/>
      <c r="J80" s="12"/>
      <c r="K80" s="12"/>
      <c r="L80" s="12"/>
      <c r="M80" s="13"/>
      <c r="N80" s="1" t="s">
        <v>137</v>
      </c>
      <c r="O80" s="1" t="s">
        <v>52</v>
      </c>
      <c r="P80" s="1" t="s">
        <v>52</v>
      </c>
      <c r="Q80" s="1" t="s">
        <v>116</v>
      </c>
      <c r="R80" s="1" t="s">
        <v>61</v>
      </c>
      <c r="S80" s="1" t="s">
        <v>62</v>
      </c>
      <c r="T80" s="1" t="s">
        <v>62</v>
      </c>
      <c r="AR80" s="1" t="s">
        <v>52</v>
      </c>
      <c r="AS80" s="1" t="s">
        <v>52</v>
      </c>
      <c r="AU80" s="1" t="s">
        <v>138</v>
      </c>
      <c r="AV80">
        <v>6038</v>
      </c>
    </row>
    <row r="81" spans="1:17" ht="30" customHeight="1" x14ac:dyDescent="0.3">
      <c r="A81" s="11"/>
      <c r="B81" s="11"/>
      <c r="C81" s="11"/>
      <c r="D81" s="11"/>
      <c r="E81" s="12"/>
      <c r="F81" s="12"/>
      <c r="G81" s="12"/>
      <c r="H81" s="12"/>
      <c r="I81" s="12"/>
      <c r="J81" s="12"/>
      <c r="K81" s="12"/>
      <c r="L81" s="12"/>
      <c r="M81" s="11"/>
      <c r="Q81" s="1" t="s">
        <v>116</v>
      </c>
    </row>
    <row r="82" spans="1:17" ht="30" customHeight="1" x14ac:dyDescent="0.3">
      <c r="A82" s="11"/>
      <c r="B82" s="11"/>
      <c r="C82" s="11"/>
      <c r="D82" s="11"/>
      <c r="E82" s="12"/>
      <c r="F82" s="12"/>
      <c r="G82" s="12"/>
      <c r="H82" s="12"/>
      <c r="I82" s="12"/>
      <c r="J82" s="12"/>
      <c r="K82" s="12"/>
      <c r="L82" s="12"/>
      <c r="M82" s="11"/>
      <c r="Q82" s="1" t="s">
        <v>116</v>
      </c>
    </row>
    <row r="83" spans="1:17" ht="30" customHeight="1" x14ac:dyDescent="0.3">
      <c r="A83" s="11"/>
      <c r="B83" s="11"/>
      <c r="C83" s="11"/>
      <c r="D83" s="11"/>
      <c r="E83" s="12"/>
      <c r="F83" s="12"/>
      <c r="G83" s="12"/>
      <c r="H83" s="12"/>
      <c r="I83" s="12"/>
      <c r="J83" s="12"/>
      <c r="K83" s="12"/>
      <c r="L83" s="12"/>
      <c r="M83" s="11"/>
      <c r="Q83" s="1" t="s">
        <v>116</v>
      </c>
    </row>
    <row r="84" spans="1:17" ht="30" customHeight="1" x14ac:dyDescent="0.3">
      <c r="A84" s="11"/>
      <c r="B84" s="11"/>
      <c r="C84" s="11"/>
      <c r="D84" s="11"/>
      <c r="E84" s="12"/>
      <c r="F84" s="12"/>
      <c r="G84" s="12"/>
      <c r="H84" s="12"/>
      <c r="I84" s="12"/>
      <c r="J84" s="12"/>
      <c r="K84" s="12"/>
      <c r="L84" s="12"/>
      <c r="M84" s="11"/>
      <c r="Q84" s="1" t="s">
        <v>116</v>
      </c>
    </row>
    <row r="85" spans="1:17" ht="30" customHeight="1" x14ac:dyDescent="0.3">
      <c r="A85" s="11"/>
      <c r="B85" s="11"/>
      <c r="C85" s="11"/>
      <c r="D85" s="11"/>
      <c r="E85" s="12"/>
      <c r="F85" s="12"/>
      <c r="G85" s="12"/>
      <c r="H85" s="12"/>
      <c r="I85" s="12"/>
      <c r="J85" s="12"/>
      <c r="K85" s="12"/>
      <c r="L85" s="12"/>
      <c r="M85" s="11"/>
      <c r="Q85" s="1" t="s">
        <v>116</v>
      </c>
    </row>
    <row r="86" spans="1:17" ht="30" customHeight="1" x14ac:dyDescent="0.3">
      <c r="A86" s="11"/>
      <c r="B86" s="11"/>
      <c r="C86" s="11"/>
      <c r="D86" s="11"/>
      <c r="E86" s="12"/>
      <c r="F86" s="12"/>
      <c r="G86" s="12"/>
      <c r="H86" s="12"/>
      <c r="I86" s="12"/>
      <c r="J86" s="12"/>
      <c r="K86" s="12"/>
      <c r="L86" s="12"/>
      <c r="M86" s="11"/>
      <c r="Q86" s="1" t="s">
        <v>116</v>
      </c>
    </row>
    <row r="87" spans="1:17" ht="30" customHeight="1" x14ac:dyDescent="0.3">
      <c r="A87" s="11"/>
      <c r="B87" s="11"/>
      <c r="C87" s="11"/>
      <c r="D87" s="11"/>
      <c r="E87" s="12"/>
      <c r="F87" s="12"/>
      <c r="G87" s="12"/>
      <c r="H87" s="12"/>
      <c r="I87" s="12"/>
      <c r="J87" s="12"/>
      <c r="K87" s="12"/>
      <c r="L87" s="12"/>
      <c r="M87" s="11"/>
      <c r="Q87" s="1" t="s">
        <v>116</v>
      </c>
    </row>
    <row r="88" spans="1:17" ht="30" customHeight="1" x14ac:dyDescent="0.3">
      <c r="A88" s="11"/>
      <c r="B88" s="11"/>
      <c r="C88" s="11"/>
      <c r="D88" s="11"/>
      <c r="E88" s="12"/>
      <c r="F88" s="12"/>
      <c r="G88" s="12"/>
      <c r="H88" s="12"/>
      <c r="I88" s="12"/>
      <c r="J88" s="12"/>
      <c r="K88" s="12"/>
      <c r="L88" s="12"/>
      <c r="M88" s="11"/>
      <c r="Q88" s="1" t="s">
        <v>116</v>
      </c>
    </row>
    <row r="89" spans="1:17" ht="30" customHeight="1" x14ac:dyDescent="0.3">
      <c r="A89" s="11"/>
      <c r="B89" s="11"/>
      <c r="C89" s="11"/>
      <c r="D89" s="11"/>
      <c r="E89" s="12"/>
      <c r="F89" s="12"/>
      <c r="G89" s="12"/>
      <c r="H89" s="12"/>
      <c r="I89" s="12"/>
      <c r="J89" s="12"/>
      <c r="K89" s="12"/>
      <c r="L89" s="12"/>
      <c r="M89" s="11"/>
      <c r="Q89" s="1" t="s">
        <v>116</v>
      </c>
    </row>
    <row r="90" spans="1:17" ht="30" customHeight="1" x14ac:dyDescent="0.3">
      <c r="A90" s="11"/>
      <c r="B90" s="11"/>
      <c r="C90" s="11"/>
      <c r="D90" s="11"/>
      <c r="E90" s="12"/>
      <c r="F90" s="12"/>
      <c r="G90" s="12"/>
      <c r="H90" s="12"/>
      <c r="I90" s="12"/>
      <c r="J90" s="12"/>
      <c r="K90" s="12"/>
      <c r="L90" s="12"/>
      <c r="M90" s="11"/>
      <c r="Q90" s="1" t="s">
        <v>116</v>
      </c>
    </row>
    <row r="91" spans="1:17" ht="30" customHeight="1" x14ac:dyDescent="0.3">
      <c r="A91" s="11"/>
      <c r="B91" s="11"/>
      <c r="C91" s="11"/>
      <c r="D91" s="11"/>
      <c r="E91" s="12"/>
      <c r="F91" s="12"/>
      <c r="G91" s="12"/>
      <c r="H91" s="12"/>
      <c r="I91" s="12"/>
      <c r="J91" s="12"/>
      <c r="K91" s="12"/>
      <c r="L91" s="12"/>
      <c r="M91" s="11"/>
      <c r="Q91" s="1" t="s">
        <v>116</v>
      </c>
    </row>
    <row r="92" spans="1:17" ht="30" customHeight="1" x14ac:dyDescent="0.3">
      <c r="A92" s="11"/>
      <c r="B92" s="11"/>
      <c r="C92" s="11"/>
      <c r="D92" s="11"/>
      <c r="E92" s="12"/>
      <c r="F92" s="12"/>
      <c r="G92" s="12"/>
      <c r="H92" s="12"/>
      <c r="I92" s="12"/>
      <c r="J92" s="12"/>
      <c r="K92" s="12"/>
      <c r="L92" s="12"/>
      <c r="M92" s="11"/>
      <c r="Q92" s="1" t="s">
        <v>116</v>
      </c>
    </row>
    <row r="93" spans="1:17" ht="30" customHeight="1" x14ac:dyDescent="0.3">
      <c r="A93" s="11"/>
      <c r="B93" s="11"/>
      <c r="C93" s="11"/>
      <c r="D93" s="11"/>
      <c r="E93" s="12"/>
      <c r="F93" s="12"/>
      <c r="G93" s="12"/>
      <c r="H93" s="12"/>
      <c r="I93" s="12"/>
      <c r="J93" s="12"/>
      <c r="K93" s="12"/>
      <c r="L93" s="12"/>
      <c r="M93" s="11"/>
      <c r="Q93" s="1" t="s">
        <v>116</v>
      </c>
    </row>
    <row r="94" spans="1:17" ht="30" customHeight="1" x14ac:dyDescent="0.3">
      <c r="A94" s="11"/>
      <c r="B94" s="11"/>
      <c r="C94" s="11"/>
      <c r="D94" s="11"/>
      <c r="E94" s="12"/>
      <c r="F94" s="12"/>
      <c r="G94" s="12"/>
      <c r="H94" s="12"/>
      <c r="I94" s="12"/>
      <c r="J94" s="12"/>
      <c r="K94" s="12"/>
      <c r="L94" s="12"/>
      <c r="M94" s="11"/>
      <c r="Q94" s="1" t="s">
        <v>116</v>
      </c>
    </row>
    <row r="95" spans="1:17" ht="30" customHeight="1" x14ac:dyDescent="0.3">
      <c r="A95" s="11"/>
      <c r="B95" s="11"/>
      <c r="C95" s="11"/>
      <c r="D95" s="11"/>
      <c r="E95" s="12"/>
      <c r="F95" s="12"/>
      <c r="G95" s="12"/>
      <c r="H95" s="12"/>
      <c r="I95" s="12"/>
      <c r="J95" s="12"/>
      <c r="K95" s="12"/>
      <c r="L95" s="12"/>
      <c r="M95" s="11"/>
      <c r="Q95" s="1" t="s">
        <v>116</v>
      </c>
    </row>
    <row r="96" spans="1:17" ht="30" customHeight="1" x14ac:dyDescent="0.3">
      <c r="A96" s="11"/>
      <c r="B96" s="11"/>
      <c r="C96" s="11"/>
      <c r="D96" s="11"/>
      <c r="E96" s="12"/>
      <c r="F96" s="12"/>
      <c r="G96" s="12"/>
      <c r="H96" s="12"/>
      <c r="I96" s="12"/>
      <c r="J96" s="12"/>
      <c r="K96" s="12"/>
      <c r="L96" s="12"/>
      <c r="M96" s="11"/>
      <c r="Q96" s="1" t="s">
        <v>116</v>
      </c>
    </row>
    <row r="97" spans="1:48" ht="30" customHeight="1" x14ac:dyDescent="0.3">
      <c r="A97" s="11"/>
      <c r="B97" s="11"/>
      <c r="C97" s="11"/>
      <c r="D97" s="11"/>
      <c r="E97" s="12"/>
      <c r="F97" s="12"/>
      <c r="G97" s="12"/>
      <c r="H97" s="12"/>
      <c r="I97" s="12"/>
      <c r="J97" s="12"/>
      <c r="K97" s="12"/>
      <c r="L97" s="12"/>
      <c r="M97" s="11"/>
      <c r="Q97" s="1" t="s">
        <v>116</v>
      </c>
    </row>
    <row r="98" spans="1:48" ht="30" customHeight="1" x14ac:dyDescent="0.3">
      <c r="A98" s="11"/>
      <c r="B98" s="11"/>
      <c r="C98" s="11"/>
      <c r="D98" s="11"/>
      <c r="E98" s="12"/>
      <c r="F98" s="12"/>
      <c r="G98" s="12"/>
      <c r="H98" s="12"/>
      <c r="I98" s="12"/>
      <c r="J98" s="12"/>
      <c r="K98" s="12"/>
      <c r="L98" s="12"/>
      <c r="M98" s="11"/>
      <c r="Q98" s="1" t="s">
        <v>116</v>
      </c>
    </row>
    <row r="99" spans="1:48" ht="30" customHeight="1" x14ac:dyDescent="0.3">
      <c r="A99" s="13" t="s">
        <v>64</v>
      </c>
      <c r="B99" s="11"/>
      <c r="C99" s="11"/>
      <c r="D99" s="11"/>
      <c r="E99" s="12"/>
      <c r="F99" s="12"/>
      <c r="G99" s="12"/>
      <c r="H99" s="12"/>
      <c r="I99" s="12"/>
      <c r="J99" s="12"/>
      <c r="K99" s="12"/>
      <c r="L99" s="12"/>
      <c r="M99" s="11"/>
      <c r="N99" t="s">
        <v>65</v>
      </c>
    </row>
    <row r="100" spans="1:48" ht="30" customHeight="1" x14ac:dyDescent="0.3">
      <c r="A100" s="13" t="s">
        <v>139</v>
      </c>
      <c r="B100" s="13" t="s">
        <v>52</v>
      </c>
      <c r="C100" s="11"/>
      <c r="D100" s="11"/>
      <c r="E100" s="12"/>
      <c r="F100" s="12"/>
      <c r="G100" s="12"/>
      <c r="H100" s="12"/>
      <c r="I100" s="12"/>
      <c r="J100" s="12"/>
      <c r="K100" s="12"/>
      <c r="L100" s="12"/>
      <c r="M100" s="11"/>
      <c r="Q100" s="1" t="s">
        <v>140</v>
      </c>
    </row>
    <row r="101" spans="1:48" ht="30" customHeight="1" x14ac:dyDescent="0.3">
      <c r="A101" s="13" t="s">
        <v>141</v>
      </c>
      <c r="B101" s="13" t="s">
        <v>142</v>
      </c>
      <c r="C101" s="13" t="s">
        <v>70</v>
      </c>
      <c r="D101" s="11">
        <v>814</v>
      </c>
      <c r="E101" s="12"/>
      <c r="F101" s="12"/>
      <c r="G101" s="12"/>
      <c r="H101" s="12"/>
      <c r="I101" s="12"/>
      <c r="J101" s="12"/>
      <c r="K101" s="12"/>
      <c r="L101" s="12"/>
      <c r="M101" s="13"/>
      <c r="N101" s="1" t="s">
        <v>144</v>
      </c>
      <c r="O101" s="1" t="s">
        <v>52</v>
      </c>
      <c r="P101" s="1" t="s">
        <v>52</v>
      </c>
      <c r="Q101" s="1" t="s">
        <v>140</v>
      </c>
      <c r="R101" s="1" t="s">
        <v>61</v>
      </c>
      <c r="S101" s="1" t="s">
        <v>62</v>
      </c>
      <c r="T101" s="1" t="s">
        <v>62</v>
      </c>
      <c r="AR101" s="1" t="s">
        <v>52</v>
      </c>
      <c r="AS101" s="1" t="s">
        <v>52</v>
      </c>
      <c r="AU101" s="1" t="s">
        <v>145</v>
      </c>
      <c r="AV101">
        <v>6120</v>
      </c>
    </row>
    <row r="102" spans="1:48" ht="30" customHeight="1" x14ac:dyDescent="0.3">
      <c r="A102" s="13" t="s">
        <v>141</v>
      </c>
      <c r="B102" s="13" t="s">
        <v>146</v>
      </c>
      <c r="C102" s="13" t="s">
        <v>70</v>
      </c>
      <c r="D102" s="11">
        <v>119</v>
      </c>
      <c r="E102" s="12"/>
      <c r="F102" s="12"/>
      <c r="G102" s="12"/>
      <c r="H102" s="12"/>
      <c r="I102" s="12"/>
      <c r="J102" s="12"/>
      <c r="K102" s="12"/>
      <c r="L102" s="12"/>
      <c r="M102" s="13"/>
      <c r="N102" s="1" t="s">
        <v>148</v>
      </c>
      <c r="O102" s="1" t="s">
        <v>52</v>
      </c>
      <c r="P102" s="1" t="s">
        <v>52</v>
      </c>
      <c r="Q102" s="1" t="s">
        <v>140</v>
      </c>
      <c r="R102" s="1" t="s">
        <v>61</v>
      </c>
      <c r="S102" s="1" t="s">
        <v>62</v>
      </c>
      <c r="T102" s="1" t="s">
        <v>62</v>
      </c>
      <c r="AR102" s="1" t="s">
        <v>52</v>
      </c>
      <c r="AS102" s="1" t="s">
        <v>52</v>
      </c>
      <c r="AU102" s="1" t="s">
        <v>149</v>
      </c>
      <c r="AV102">
        <v>6121</v>
      </c>
    </row>
    <row r="103" spans="1:48" ht="30" customHeight="1" x14ac:dyDescent="0.3">
      <c r="A103" s="13" t="s">
        <v>627</v>
      </c>
      <c r="B103" s="13" t="s">
        <v>52</v>
      </c>
      <c r="C103" s="13" t="s">
        <v>119</v>
      </c>
      <c r="D103" s="11">
        <v>5</v>
      </c>
      <c r="E103" s="12"/>
      <c r="F103" s="12"/>
      <c r="G103" s="12"/>
      <c r="H103" s="12"/>
      <c r="I103" s="12"/>
      <c r="J103" s="12"/>
      <c r="K103" s="12"/>
      <c r="L103" s="12"/>
      <c r="M103" s="13"/>
      <c r="N103" s="1" t="s">
        <v>152</v>
      </c>
      <c r="O103" s="1" t="s">
        <v>52</v>
      </c>
      <c r="P103" s="1" t="s">
        <v>52</v>
      </c>
      <c r="Q103" s="1" t="s">
        <v>140</v>
      </c>
      <c r="R103" s="1" t="s">
        <v>61</v>
      </c>
      <c r="S103" s="1" t="s">
        <v>62</v>
      </c>
      <c r="T103" s="1" t="s">
        <v>62</v>
      </c>
      <c r="AR103" s="1" t="s">
        <v>52</v>
      </c>
      <c r="AS103" s="1" t="s">
        <v>52</v>
      </c>
      <c r="AU103" s="1" t="s">
        <v>153</v>
      </c>
      <c r="AV103">
        <v>6047</v>
      </c>
    </row>
    <row r="104" spans="1:48" ht="30" customHeight="1" x14ac:dyDescent="0.3">
      <c r="A104" s="13" t="s">
        <v>154</v>
      </c>
      <c r="B104" s="13" t="s">
        <v>52</v>
      </c>
      <c r="C104" s="13" t="s">
        <v>119</v>
      </c>
      <c r="D104" s="11">
        <v>46</v>
      </c>
      <c r="E104" s="12"/>
      <c r="F104" s="12"/>
      <c r="G104" s="12"/>
      <c r="H104" s="12"/>
      <c r="I104" s="12"/>
      <c r="J104" s="12"/>
      <c r="K104" s="12"/>
      <c r="L104" s="12"/>
      <c r="M104" s="13"/>
      <c r="N104" s="1" t="s">
        <v>156</v>
      </c>
      <c r="O104" s="1" t="s">
        <v>52</v>
      </c>
      <c r="P104" s="1" t="s">
        <v>52</v>
      </c>
      <c r="Q104" s="1" t="s">
        <v>140</v>
      </c>
      <c r="R104" s="1" t="s">
        <v>61</v>
      </c>
      <c r="S104" s="1" t="s">
        <v>62</v>
      </c>
      <c r="T104" s="1" t="s">
        <v>62</v>
      </c>
      <c r="AR104" s="1" t="s">
        <v>52</v>
      </c>
      <c r="AS104" s="1" t="s">
        <v>52</v>
      </c>
      <c r="AU104" s="1" t="s">
        <v>157</v>
      </c>
      <c r="AV104">
        <v>6046</v>
      </c>
    </row>
    <row r="105" spans="1:48" ht="30" customHeight="1" x14ac:dyDescent="0.3">
      <c r="A105" s="13" t="s">
        <v>158</v>
      </c>
      <c r="B105" s="13" t="s">
        <v>52</v>
      </c>
      <c r="C105" s="13" t="s">
        <v>79</v>
      </c>
      <c r="D105" s="11">
        <v>20</v>
      </c>
      <c r="E105" s="12"/>
      <c r="F105" s="12"/>
      <c r="G105" s="12"/>
      <c r="H105" s="12"/>
      <c r="I105" s="12"/>
      <c r="J105" s="12"/>
      <c r="K105" s="12"/>
      <c r="L105" s="12"/>
      <c r="M105" s="13"/>
      <c r="N105" s="1" t="s">
        <v>160</v>
      </c>
      <c r="O105" s="1" t="s">
        <v>52</v>
      </c>
      <c r="P105" s="1" t="s">
        <v>52</v>
      </c>
      <c r="Q105" s="1" t="s">
        <v>140</v>
      </c>
      <c r="R105" s="1" t="s">
        <v>61</v>
      </c>
      <c r="S105" s="1" t="s">
        <v>62</v>
      </c>
      <c r="T105" s="1" t="s">
        <v>62</v>
      </c>
      <c r="AR105" s="1" t="s">
        <v>52</v>
      </c>
      <c r="AS105" s="1" t="s">
        <v>52</v>
      </c>
      <c r="AU105" s="1" t="s">
        <v>161</v>
      </c>
      <c r="AV105">
        <v>6123</v>
      </c>
    </row>
    <row r="106" spans="1:48" ht="30" customHeight="1" x14ac:dyDescent="0.3">
      <c r="A106" s="13" t="s">
        <v>162</v>
      </c>
      <c r="B106" s="13" t="s">
        <v>52</v>
      </c>
      <c r="C106" s="13" t="s">
        <v>163</v>
      </c>
      <c r="D106" s="11">
        <v>7.5</v>
      </c>
      <c r="E106" s="12"/>
      <c r="F106" s="12"/>
      <c r="G106" s="12"/>
      <c r="H106" s="12"/>
      <c r="I106" s="12"/>
      <c r="J106" s="12"/>
      <c r="K106" s="12"/>
      <c r="L106" s="12"/>
      <c r="M106" s="13"/>
      <c r="N106" s="1" t="s">
        <v>165</v>
      </c>
      <c r="O106" s="1" t="s">
        <v>52</v>
      </c>
      <c r="P106" s="1" t="s">
        <v>52</v>
      </c>
      <c r="Q106" s="1" t="s">
        <v>140</v>
      </c>
      <c r="R106" s="1" t="s">
        <v>62</v>
      </c>
      <c r="S106" s="1" t="s">
        <v>62</v>
      </c>
      <c r="T106" s="1" t="s">
        <v>61</v>
      </c>
      <c r="AR106" s="1" t="s">
        <v>52</v>
      </c>
      <c r="AS106" s="1" t="s">
        <v>52</v>
      </c>
      <c r="AU106" s="1" t="s">
        <v>166</v>
      </c>
      <c r="AV106">
        <v>6135</v>
      </c>
    </row>
    <row r="107" spans="1:48" ht="30" customHeight="1" x14ac:dyDescent="0.3">
      <c r="A107" s="11"/>
      <c r="B107" s="11"/>
      <c r="C107" s="11"/>
      <c r="D107" s="11"/>
      <c r="E107" s="12"/>
      <c r="F107" s="12"/>
      <c r="G107" s="12"/>
      <c r="H107" s="12"/>
      <c r="I107" s="12"/>
      <c r="J107" s="12"/>
      <c r="K107" s="12"/>
      <c r="L107" s="12"/>
      <c r="M107" s="11"/>
      <c r="Q107" s="1" t="s">
        <v>140</v>
      </c>
    </row>
    <row r="108" spans="1:48" ht="30" customHeight="1" x14ac:dyDescent="0.3">
      <c r="A108" s="11"/>
      <c r="B108" s="11"/>
      <c r="C108" s="11"/>
      <c r="D108" s="11"/>
      <c r="E108" s="12"/>
      <c r="F108" s="12"/>
      <c r="G108" s="12"/>
      <c r="H108" s="12"/>
      <c r="I108" s="12"/>
      <c r="J108" s="12"/>
      <c r="K108" s="12"/>
      <c r="L108" s="12"/>
      <c r="M108" s="11"/>
      <c r="Q108" s="1" t="s">
        <v>140</v>
      </c>
    </row>
    <row r="109" spans="1:48" ht="30" customHeight="1" x14ac:dyDescent="0.3">
      <c r="A109" s="11"/>
      <c r="B109" s="11"/>
      <c r="C109" s="11"/>
      <c r="D109" s="11"/>
      <c r="E109" s="12"/>
      <c r="F109" s="12"/>
      <c r="G109" s="12"/>
      <c r="H109" s="12"/>
      <c r="I109" s="12"/>
      <c r="J109" s="12"/>
      <c r="K109" s="12"/>
      <c r="L109" s="12"/>
      <c r="M109" s="11"/>
      <c r="Q109" s="1" t="s">
        <v>140</v>
      </c>
    </row>
    <row r="110" spans="1:48" ht="30" customHeight="1" x14ac:dyDescent="0.3">
      <c r="A110" s="11"/>
      <c r="B110" s="11"/>
      <c r="C110" s="11"/>
      <c r="D110" s="11"/>
      <c r="E110" s="12"/>
      <c r="F110" s="12"/>
      <c r="G110" s="12"/>
      <c r="H110" s="12"/>
      <c r="I110" s="12"/>
      <c r="J110" s="12"/>
      <c r="K110" s="12"/>
      <c r="L110" s="12"/>
      <c r="M110" s="11"/>
      <c r="Q110" s="1" t="s">
        <v>140</v>
      </c>
    </row>
    <row r="111" spans="1:48" ht="30" customHeight="1" x14ac:dyDescent="0.3">
      <c r="A111" s="11"/>
      <c r="B111" s="11"/>
      <c r="C111" s="11"/>
      <c r="D111" s="11"/>
      <c r="E111" s="12"/>
      <c r="F111" s="12"/>
      <c r="G111" s="12"/>
      <c r="H111" s="12"/>
      <c r="I111" s="12"/>
      <c r="J111" s="12"/>
      <c r="K111" s="12"/>
      <c r="L111" s="12"/>
      <c r="M111" s="11"/>
      <c r="Q111" s="1" t="s">
        <v>140</v>
      </c>
    </row>
    <row r="112" spans="1:48" ht="30" customHeight="1" x14ac:dyDescent="0.3">
      <c r="A112" s="11"/>
      <c r="B112" s="11"/>
      <c r="C112" s="11"/>
      <c r="D112" s="11"/>
      <c r="E112" s="12"/>
      <c r="F112" s="12"/>
      <c r="G112" s="12"/>
      <c r="H112" s="12"/>
      <c r="I112" s="12"/>
      <c r="J112" s="12"/>
      <c r="K112" s="12"/>
      <c r="L112" s="12"/>
      <c r="M112" s="11"/>
      <c r="Q112" s="1" t="s">
        <v>140</v>
      </c>
    </row>
    <row r="113" spans="1:48" ht="30" customHeight="1" x14ac:dyDescent="0.3">
      <c r="A113" s="11"/>
      <c r="B113" s="11"/>
      <c r="C113" s="11"/>
      <c r="D113" s="11"/>
      <c r="E113" s="12"/>
      <c r="F113" s="12"/>
      <c r="G113" s="12"/>
      <c r="H113" s="12"/>
      <c r="I113" s="12"/>
      <c r="J113" s="12"/>
      <c r="K113" s="12"/>
      <c r="L113" s="12"/>
      <c r="M113" s="11"/>
      <c r="Q113" s="1" t="s">
        <v>140</v>
      </c>
    </row>
    <row r="114" spans="1:48" ht="30" customHeight="1" x14ac:dyDescent="0.3">
      <c r="A114" s="11"/>
      <c r="B114" s="11"/>
      <c r="C114" s="11"/>
      <c r="D114" s="11"/>
      <c r="E114" s="12"/>
      <c r="F114" s="12"/>
      <c r="G114" s="12"/>
      <c r="H114" s="12"/>
      <c r="I114" s="12"/>
      <c r="J114" s="12"/>
      <c r="K114" s="12"/>
      <c r="L114" s="12"/>
      <c r="M114" s="11"/>
      <c r="Q114" s="1" t="s">
        <v>140</v>
      </c>
    </row>
    <row r="115" spans="1:48" ht="30" customHeight="1" x14ac:dyDescent="0.3">
      <c r="A115" s="11"/>
      <c r="B115" s="11"/>
      <c r="C115" s="11"/>
      <c r="D115" s="11"/>
      <c r="E115" s="12"/>
      <c r="F115" s="12"/>
      <c r="G115" s="12"/>
      <c r="H115" s="12"/>
      <c r="I115" s="12"/>
      <c r="J115" s="12"/>
      <c r="K115" s="12"/>
      <c r="L115" s="12"/>
      <c r="M115" s="11"/>
      <c r="Q115" s="1" t="s">
        <v>140</v>
      </c>
    </row>
    <row r="116" spans="1:48" ht="30" customHeight="1" x14ac:dyDescent="0.3">
      <c r="A116" s="11"/>
      <c r="B116" s="11"/>
      <c r="C116" s="11"/>
      <c r="D116" s="11"/>
      <c r="E116" s="12"/>
      <c r="F116" s="12"/>
      <c r="G116" s="12"/>
      <c r="H116" s="12"/>
      <c r="I116" s="12"/>
      <c r="J116" s="12"/>
      <c r="K116" s="12"/>
      <c r="L116" s="12"/>
      <c r="M116" s="11"/>
      <c r="Q116" s="1" t="s">
        <v>140</v>
      </c>
    </row>
    <row r="117" spans="1:48" ht="30" customHeight="1" x14ac:dyDescent="0.3">
      <c r="A117" s="11"/>
      <c r="B117" s="11"/>
      <c r="C117" s="11"/>
      <c r="D117" s="11"/>
      <c r="E117" s="12"/>
      <c r="F117" s="12"/>
      <c r="G117" s="12"/>
      <c r="H117" s="12"/>
      <c r="I117" s="12"/>
      <c r="J117" s="12"/>
      <c r="K117" s="12"/>
      <c r="L117" s="12"/>
      <c r="M117" s="11"/>
      <c r="Q117" s="1" t="s">
        <v>140</v>
      </c>
    </row>
    <row r="118" spans="1:48" ht="30" customHeight="1" x14ac:dyDescent="0.3">
      <c r="A118" s="11"/>
      <c r="B118" s="11"/>
      <c r="C118" s="11"/>
      <c r="D118" s="11"/>
      <c r="E118" s="12"/>
      <c r="F118" s="12"/>
      <c r="G118" s="12"/>
      <c r="H118" s="12"/>
      <c r="I118" s="12"/>
      <c r="J118" s="12"/>
      <c r="K118" s="12"/>
      <c r="L118" s="12"/>
      <c r="M118" s="11"/>
      <c r="Q118" s="1" t="s">
        <v>140</v>
      </c>
    </row>
    <row r="119" spans="1:48" ht="30" customHeight="1" x14ac:dyDescent="0.3">
      <c r="A119" s="11"/>
      <c r="B119" s="11"/>
      <c r="C119" s="11"/>
      <c r="D119" s="11"/>
      <c r="E119" s="12"/>
      <c r="F119" s="12"/>
      <c r="G119" s="12"/>
      <c r="H119" s="12"/>
      <c r="I119" s="12"/>
      <c r="J119" s="12"/>
      <c r="K119" s="12"/>
      <c r="L119" s="12"/>
      <c r="M119" s="11"/>
      <c r="Q119" s="1" t="s">
        <v>140</v>
      </c>
    </row>
    <row r="120" spans="1:48" ht="30" customHeight="1" x14ac:dyDescent="0.3">
      <c r="A120" s="11"/>
      <c r="B120" s="11"/>
      <c r="C120" s="11"/>
      <c r="D120" s="11"/>
      <c r="E120" s="12"/>
      <c r="F120" s="12"/>
      <c r="G120" s="12"/>
      <c r="H120" s="12"/>
      <c r="I120" s="12"/>
      <c r="J120" s="12"/>
      <c r="K120" s="12"/>
      <c r="L120" s="12"/>
      <c r="M120" s="11"/>
      <c r="Q120" s="1" t="s">
        <v>140</v>
      </c>
    </row>
    <row r="121" spans="1:48" ht="30" customHeight="1" x14ac:dyDescent="0.3">
      <c r="A121" s="11"/>
      <c r="B121" s="11"/>
      <c r="C121" s="11"/>
      <c r="D121" s="11"/>
      <c r="E121" s="12"/>
      <c r="F121" s="12"/>
      <c r="G121" s="12"/>
      <c r="H121" s="12"/>
      <c r="I121" s="12"/>
      <c r="J121" s="12"/>
      <c r="K121" s="12"/>
      <c r="L121" s="12"/>
      <c r="M121" s="11"/>
      <c r="Q121" s="1" t="s">
        <v>140</v>
      </c>
    </row>
    <row r="122" spans="1:48" ht="30" customHeight="1" x14ac:dyDescent="0.3">
      <c r="A122" s="11"/>
      <c r="B122" s="11"/>
      <c r="C122" s="11"/>
      <c r="D122" s="11"/>
      <c r="E122" s="12"/>
      <c r="F122" s="12"/>
      <c r="G122" s="12"/>
      <c r="H122" s="12"/>
      <c r="I122" s="12"/>
      <c r="J122" s="12"/>
      <c r="K122" s="12"/>
      <c r="L122" s="12"/>
      <c r="M122" s="11"/>
      <c r="Q122" s="1" t="s">
        <v>140</v>
      </c>
    </row>
    <row r="123" spans="1:48" ht="30" customHeight="1" x14ac:dyDescent="0.3">
      <c r="A123" s="13" t="s">
        <v>64</v>
      </c>
      <c r="B123" s="11"/>
      <c r="C123" s="11"/>
      <c r="D123" s="11"/>
      <c r="E123" s="12"/>
      <c r="F123" s="12"/>
      <c r="G123" s="12"/>
      <c r="H123" s="12"/>
      <c r="I123" s="12"/>
      <c r="J123" s="12"/>
      <c r="K123" s="12"/>
      <c r="L123" s="12"/>
      <c r="M123" s="11"/>
      <c r="N123" t="s">
        <v>65</v>
      </c>
    </row>
    <row r="124" spans="1:48" ht="30" customHeight="1" x14ac:dyDescent="0.3">
      <c r="A124" s="13" t="s">
        <v>167</v>
      </c>
      <c r="B124" s="13" t="s">
        <v>52</v>
      </c>
      <c r="C124" s="11"/>
      <c r="D124" s="11"/>
      <c r="E124" s="12"/>
      <c r="F124" s="12"/>
      <c r="G124" s="12"/>
      <c r="H124" s="12"/>
      <c r="I124" s="12"/>
      <c r="J124" s="12"/>
      <c r="K124" s="12"/>
      <c r="L124" s="12"/>
      <c r="M124" s="11"/>
      <c r="Q124" s="1" t="s">
        <v>168</v>
      </c>
    </row>
    <row r="125" spans="1:48" ht="30" customHeight="1" x14ac:dyDescent="0.3">
      <c r="A125" s="13" t="s">
        <v>170</v>
      </c>
      <c r="B125" s="13" t="s">
        <v>171</v>
      </c>
      <c r="C125" s="13" t="s">
        <v>172</v>
      </c>
      <c r="D125" s="11">
        <v>-59</v>
      </c>
      <c r="E125" s="12"/>
      <c r="F125" s="12"/>
      <c r="G125" s="12"/>
      <c r="H125" s="12"/>
      <c r="I125" s="12"/>
      <c r="J125" s="12"/>
      <c r="K125" s="12"/>
      <c r="L125" s="12"/>
      <c r="M125" s="13"/>
      <c r="N125" s="1" t="s">
        <v>174</v>
      </c>
      <c r="O125" s="1" t="s">
        <v>52</v>
      </c>
      <c r="P125" s="1" t="s">
        <v>52</v>
      </c>
      <c r="Q125" s="1" t="s">
        <v>168</v>
      </c>
      <c r="R125" s="1" t="s">
        <v>62</v>
      </c>
      <c r="S125" s="1" t="s">
        <v>62</v>
      </c>
      <c r="T125" s="1" t="s">
        <v>61</v>
      </c>
      <c r="AR125" s="1" t="s">
        <v>52</v>
      </c>
      <c r="AS125" s="1" t="s">
        <v>52</v>
      </c>
      <c r="AU125" s="1" t="s">
        <v>175</v>
      </c>
      <c r="AV125">
        <v>6128</v>
      </c>
    </row>
    <row r="126" spans="1:48" ht="30" customHeight="1" x14ac:dyDescent="0.3">
      <c r="A126" s="11"/>
      <c r="B126" s="11"/>
      <c r="C126" s="11"/>
      <c r="D126" s="11"/>
      <c r="E126" s="12"/>
      <c r="F126" s="12"/>
      <c r="G126" s="12"/>
      <c r="H126" s="12"/>
      <c r="I126" s="12"/>
      <c r="J126" s="12"/>
      <c r="K126" s="12"/>
      <c r="L126" s="12"/>
      <c r="M126" s="11"/>
      <c r="Q126" s="1" t="s">
        <v>168</v>
      </c>
    </row>
    <row r="127" spans="1:48" ht="30" customHeight="1" x14ac:dyDescent="0.3">
      <c r="A127" s="11"/>
      <c r="B127" s="11"/>
      <c r="C127" s="11"/>
      <c r="D127" s="11"/>
      <c r="E127" s="12"/>
      <c r="F127" s="12"/>
      <c r="G127" s="12"/>
      <c r="H127" s="12"/>
      <c r="I127" s="12"/>
      <c r="J127" s="12"/>
      <c r="K127" s="12"/>
      <c r="L127" s="12"/>
      <c r="M127" s="11"/>
      <c r="Q127" s="1" t="s">
        <v>168</v>
      </c>
    </row>
    <row r="128" spans="1:48" ht="30" customHeight="1" x14ac:dyDescent="0.3">
      <c r="A128" s="11"/>
      <c r="B128" s="11"/>
      <c r="C128" s="11"/>
      <c r="D128" s="11"/>
      <c r="E128" s="12"/>
      <c r="F128" s="12"/>
      <c r="G128" s="12"/>
      <c r="H128" s="12"/>
      <c r="I128" s="12"/>
      <c r="J128" s="12"/>
      <c r="K128" s="12"/>
      <c r="L128" s="12"/>
      <c r="M128" s="11"/>
      <c r="Q128" s="1" t="s">
        <v>168</v>
      </c>
    </row>
    <row r="129" spans="1:17" ht="30" customHeight="1" x14ac:dyDescent="0.3">
      <c r="A129" s="11"/>
      <c r="B129" s="11"/>
      <c r="C129" s="11"/>
      <c r="D129" s="11"/>
      <c r="E129" s="12"/>
      <c r="F129" s="12"/>
      <c r="G129" s="12"/>
      <c r="H129" s="12"/>
      <c r="I129" s="12"/>
      <c r="J129" s="12"/>
      <c r="K129" s="12"/>
      <c r="L129" s="12"/>
      <c r="M129" s="11"/>
      <c r="Q129" s="1" t="s">
        <v>168</v>
      </c>
    </row>
    <row r="130" spans="1:17" ht="30" customHeight="1" x14ac:dyDescent="0.3">
      <c r="A130" s="11"/>
      <c r="B130" s="11"/>
      <c r="C130" s="11"/>
      <c r="D130" s="11"/>
      <c r="E130" s="12"/>
      <c r="F130" s="12"/>
      <c r="G130" s="12"/>
      <c r="H130" s="12"/>
      <c r="I130" s="12"/>
      <c r="J130" s="12"/>
      <c r="K130" s="12"/>
      <c r="L130" s="12"/>
      <c r="M130" s="11"/>
      <c r="Q130" s="1" t="s">
        <v>168</v>
      </c>
    </row>
    <row r="131" spans="1:17" ht="30" customHeight="1" x14ac:dyDescent="0.3">
      <c r="A131" s="11"/>
      <c r="B131" s="11"/>
      <c r="C131" s="11"/>
      <c r="D131" s="11"/>
      <c r="E131" s="12"/>
      <c r="F131" s="12"/>
      <c r="G131" s="12"/>
      <c r="H131" s="12"/>
      <c r="I131" s="12"/>
      <c r="J131" s="12"/>
      <c r="K131" s="12"/>
      <c r="L131" s="12"/>
      <c r="M131" s="11"/>
      <c r="Q131" s="1" t="s">
        <v>168</v>
      </c>
    </row>
    <row r="132" spans="1:17" ht="30" customHeight="1" x14ac:dyDescent="0.3">
      <c r="A132" s="11"/>
      <c r="B132" s="11"/>
      <c r="C132" s="11"/>
      <c r="D132" s="11"/>
      <c r="E132" s="12"/>
      <c r="F132" s="12"/>
      <c r="G132" s="12"/>
      <c r="H132" s="12"/>
      <c r="I132" s="12"/>
      <c r="J132" s="12"/>
      <c r="K132" s="12"/>
      <c r="L132" s="12"/>
      <c r="M132" s="11"/>
      <c r="Q132" s="1" t="s">
        <v>168</v>
      </c>
    </row>
    <row r="133" spans="1:17" ht="30" customHeight="1" x14ac:dyDescent="0.3">
      <c r="A133" s="11"/>
      <c r="B133" s="11"/>
      <c r="C133" s="11"/>
      <c r="D133" s="11"/>
      <c r="E133" s="12"/>
      <c r="F133" s="12"/>
      <c r="G133" s="12"/>
      <c r="H133" s="12"/>
      <c r="I133" s="12"/>
      <c r="J133" s="12"/>
      <c r="K133" s="12"/>
      <c r="L133" s="12"/>
      <c r="M133" s="11"/>
      <c r="Q133" s="1" t="s">
        <v>168</v>
      </c>
    </row>
    <row r="134" spans="1:17" ht="30" customHeight="1" x14ac:dyDescent="0.3">
      <c r="A134" s="11"/>
      <c r="B134" s="11"/>
      <c r="C134" s="11"/>
      <c r="D134" s="11"/>
      <c r="E134" s="12"/>
      <c r="F134" s="12"/>
      <c r="G134" s="12"/>
      <c r="H134" s="12"/>
      <c r="I134" s="12"/>
      <c r="J134" s="12"/>
      <c r="K134" s="12"/>
      <c r="L134" s="12"/>
      <c r="M134" s="11"/>
      <c r="Q134" s="1" t="s">
        <v>168</v>
      </c>
    </row>
    <row r="135" spans="1:17" ht="30" customHeight="1" x14ac:dyDescent="0.3">
      <c r="A135" s="11"/>
      <c r="B135" s="11"/>
      <c r="C135" s="11"/>
      <c r="D135" s="11"/>
      <c r="E135" s="12"/>
      <c r="F135" s="12"/>
      <c r="G135" s="12"/>
      <c r="H135" s="12"/>
      <c r="I135" s="12"/>
      <c r="J135" s="12"/>
      <c r="K135" s="12"/>
      <c r="L135" s="12"/>
      <c r="M135" s="11"/>
      <c r="Q135" s="1" t="s">
        <v>168</v>
      </c>
    </row>
    <row r="136" spans="1:17" ht="30" customHeight="1" x14ac:dyDescent="0.3">
      <c r="A136" s="11"/>
      <c r="B136" s="11"/>
      <c r="C136" s="11"/>
      <c r="D136" s="11"/>
      <c r="E136" s="12"/>
      <c r="F136" s="12"/>
      <c r="G136" s="12"/>
      <c r="H136" s="12"/>
      <c r="I136" s="12"/>
      <c r="J136" s="12"/>
      <c r="K136" s="12"/>
      <c r="L136" s="12"/>
      <c r="M136" s="11"/>
      <c r="Q136" s="1" t="s">
        <v>168</v>
      </c>
    </row>
    <row r="137" spans="1:17" ht="30" customHeight="1" x14ac:dyDescent="0.3">
      <c r="A137" s="11"/>
      <c r="B137" s="11"/>
      <c r="C137" s="11"/>
      <c r="D137" s="11"/>
      <c r="E137" s="12"/>
      <c r="F137" s="12"/>
      <c r="G137" s="12"/>
      <c r="H137" s="12"/>
      <c r="I137" s="12"/>
      <c r="J137" s="12"/>
      <c r="K137" s="12"/>
      <c r="L137" s="12"/>
      <c r="M137" s="11"/>
      <c r="Q137" s="1" t="s">
        <v>168</v>
      </c>
    </row>
    <row r="138" spans="1:17" ht="30" customHeight="1" x14ac:dyDescent="0.3">
      <c r="A138" s="11"/>
      <c r="B138" s="11"/>
      <c r="C138" s="11"/>
      <c r="D138" s="11"/>
      <c r="E138" s="12"/>
      <c r="F138" s="12"/>
      <c r="G138" s="12"/>
      <c r="H138" s="12"/>
      <c r="I138" s="12"/>
      <c r="J138" s="12"/>
      <c r="K138" s="12"/>
      <c r="L138" s="12"/>
      <c r="M138" s="11"/>
      <c r="Q138" s="1" t="s">
        <v>168</v>
      </c>
    </row>
    <row r="139" spans="1:17" ht="30" customHeight="1" x14ac:dyDescent="0.3">
      <c r="A139" s="11"/>
      <c r="B139" s="11"/>
      <c r="C139" s="11"/>
      <c r="D139" s="11"/>
      <c r="E139" s="12"/>
      <c r="F139" s="12"/>
      <c r="G139" s="12"/>
      <c r="H139" s="12"/>
      <c r="I139" s="12"/>
      <c r="J139" s="12"/>
      <c r="K139" s="12"/>
      <c r="L139" s="12"/>
      <c r="M139" s="11"/>
      <c r="Q139" s="1" t="s">
        <v>168</v>
      </c>
    </row>
    <row r="140" spans="1:17" ht="30" customHeight="1" x14ac:dyDescent="0.3">
      <c r="A140" s="11"/>
      <c r="B140" s="11"/>
      <c r="C140" s="11"/>
      <c r="D140" s="11"/>
      <c r="E140" s="12"/>
      <c r="F140" s="12"/>
      <c r="G140" s="12"/>
      <c r="H140" s="12"/>
      <c r="I140" s="12"/>
      <c r="J140" s="12"/>
      <c r="K140" s="12"/>
      <c r="L140" s="12"/>
      <c r="M140" s="11"/>
      <c r="Q140" s="1" t="s">
        <v>168</v>
      </c>
    </row>
    <row r="141" spans="1:17" ht="30" customHeight="1" x14ac:dyDescent="0.3">
      <c r="A141" s="11"/>
      <c r="B141" s="11"/>
      <c r="C141" s="11"/>
      <c r="D141" s="11"/>
      <c r="E141" s="12"/>
      <c r="F141" s="12"/>
      <c r="G141" s="12"/>
      <c r="H141" s="12"/>
      <c r="I141" s="12"/>
      <c r="J141" s="12"/>
      <c r="K141" s="12"/>
      <c r="L141" s="12"/>
      <c r="M141" s="11"/>
      <c r="Q141" s="1" t="s">
        <v>168</v>
      </c>
    </row>
    <row r="142" spans="1:17" ht="30" customHeight="1" x14ac:dyDescent="0.3">
      <c r="A142" s="11"/>
      <c r="B142" s="11"/>
      <c r="C142" s="11"/>
      <c r="D142" s="11"/>
      <c r="E142" s="12"/>
      <c r="F142" s="12"/>
      <c r="G142" s="12"/>
      <c r="H142" s="12"/>
      <c r="I142" s="12"/>
      <c r="J142" s="12"/>
      <c r="K142" s="12"/>
      <c r="L142" s="12"/>
      <c r="M142" s="11"/>
      <c r="Q142" s="1" t="s">
        <v>168</v>
      </c>
    </row>
    <row r="143" spans="1:17" ht="30" customHeight="1" x14ac:dyDescent="0.3">
      <c r="A143" s="11"/>
      <c r="B143" s="11"/>
      <c r="C143" s="11"/>
      <c r="D143" s="11"/>
      <c r="E143" s="12"/>
      <c r="F143" s="12"/>
      <c r="G143" s="12"/>
      <c r="H143" s="12"/>
      <c r="I143" s="12"/>
      <c r="J143" s="12"/>
      <c r="K143" s="12"/>
      <c r="L143" s="12"/>
      <c r="M143" s="11"/>
      <c r="Q143" s="1" t="s">
        <v>168</v>
      </c>
    </row>
    <row r="144" spans="1:17" ht="30" customHeight="1" x14ac:dyDescent="0.3">
      <c r="A144" s="11"/>
      <c r="B144" s="11"/>
      <c r="C144" s="11"/>
      <c r="D144" s="11"/>
      <c r="E144" s="12"/>
      <c r="F144" s="12"/>
      <c r="G144" s="12"/>
      <c r="H144" s="12"/>
      <c r="I144" s="12"/>
      <c r="J144" s="12"/>
      <c r="K144" s="12"/>
      <c r="L144" s="12"/>
      <c r="M144" s="11"/>
      <c r="Q144" s="1" t="s">
        <v>168</v>
      </c>
    </row>
    <row r="145" spans="1:48" ht="30" customHeight="1" x14ac:dyDescent="0.3">
      <c r="A145" s="11"/>
      <c r="B145" s="11"/>
      <c r="C145" s="11"/>
      <c r="D145" s="11"/>
      <c r="E145" s="12"/>
      <c r="F145" s="12"/>
      <c r="G145" s="12"/>
      <c r="H145" s="12"/>
      <c r="I145" s="12"/>
      <c r="J145" s="12"/>
      <c r="K145" s="12"/>
      <c r="L145" s="12"/>
      <c r="M145" s="11"/>
      <c r="Q145" s="1" t="s">
        <v>168</v>
      </c>
    </row>
    <row r="146" spans="1:48" ht="30" customHeight="1" x14ac:dyDescent="0.3">
      <c r="A146" s="11"/>
      <c r="B146" s="11"/>
      <c r="C146" s="11"/>
      <c r="D146" s="11"/>
      <c r="E146" s="12"/>
      <c r="F146" s="12"/>
      <c r="G146" s="12"/>
      <c r="H146" s="12"/>
      <c r="I146" s="12"/>
      <c r="J146" s="12"/>
      <c r="K146" s="12"/>
      <c r="L146" s="12"/>
      <c r="M146" s="11"/>
      <c r="Q146" s="1" t="s">
        <v>168</v>
      </c>
    </row>
    <row r="147" spans="1:48" ht="30" customHeight="1" x14ac:dyDescent="0.3">
      <c r="A147" s="13" t="s">
        <v>64</v>
      </c>
      <c r="B147" s="11"/>
      <c r="C147" s="11"/>
      <c r="D147" s="11"/>
      <c r="E147" s="12"/>
      <c r="F147" s="12"/>
      <c r="G147" s="12"/>
      <c r="H147" s="12"/>
      <c r="I147" s="12"/>
      <c r="J147" s="12"/>
      <c r="K147" s="12"/>
      <c r="L147" s="12"/>
      <c r="M147" s="11"/>
      <c r="N147" t="s">
        <v>65</v>
      </c>
    </row>
    <row r="148" spans="1:48" ht="30" customHeight="1" x14ac:dyDescent="0.3">
      <c r="A148" s="13" t="s">
        <v>176</v>
      </c>
      <c r="B148" s="13" t="s">
        <v>52</v>
      </c>
      <c r="C148" s="11"/>
      <c r="D148" s="11"/>
      <c r="E148" s="12"/>
      <c r="F148" s="12"/>
      <c r="G148" s="12"/>
      <c r="H148" s="12"/>
      <c r="I148" s="12"/>
      <c r="J148" s="12"/>
      <c r="K148" s="12"/>
      <c r="L148" s="12"/>
      <c r="M148" s="11"/>
      <c r="Q148" s="1" t="s">
        <v>177</v>
      </c>
    </row>
    <row r="149" spans="1:48" ht="30" customHeight="1" x14ac:dyDescent="0.3">
      <c r="A149" s="13" t="s">
        <v>179</v>
      </c>
      <c r="B149" s="13" t="s">
        <v>180</v>
      </c>
      <c r="C149" s="13" t="s">
        <v>163</v>
      </c>
      <c r="D149" s="11">
        <v>7.5</v>
      </c>
      <c r="E149" s="12"/>
      <c r="F149" s="12"/>
      <c r="G149" s="12"/>
      <c r="H149" s="12"/>
      <c r="I149" s="12"/>
      <c r="J149" s="12"/>
      <c r="K149" s="12"/>
      <c r="L149" s="12"/>
      <c r="M149" s="13"/>
      <c r="N149" s="1" t="s">
        <v>182</v>
      </c>
      <c r="O149" s="1" t="s">
        <v>52</v>
      </c>
      <c r="P149" s="1" t="s">
        <v>52</v>
      </c>
      <c r="Q149" s="1" t="s">
        <v>177</v>
      </c>
      <c r="R149" s="1" t="s">
        <v>62</v>
      </c>
      <c r="S149" s="1" t="s">
        <v>62</v>
      </c>
      <c r="T149" s="1" t="s">
        <v>61</v>
      </c>
      <c r="AR149" s="1" t="s">
        <v>52</v>
      </c>
      <c r="AS149" s="1" t="s">
        <v>52</v>
      </c>
      <c r="AU149" s="1" t="s">
        <v>183</v>
      </c>
      <c r="AV149">
        <v>6126</v>
      </c>
    </row>
    <row r="150" spans="1:48" ht="30" customHeight="1" x14ac:dyDescent="0.3">
      <c r="A150" s="13" t="s">
        <v>184</v>
      </c>
      <c r="B150" s="13" t="s">
        <v>185</v>
      </c>
      <c r="C150" s="13" t="s">
        <v>163</v>
      </c>
      <c r="D150" s="11">
        <v>7.5</v>
      </c>
      <c r="E150" s="12"/>
      <c r="F150" s="12"/>
      <c r="G150" s="12"/>
      <c r="H150" s="12"/>
      <c r="I150" s="12"/>
      <c r="J150" s="12"/>
      <c r="K150" s="12"/>
      <c r="L150" s="12"/>
      <c r="M150" s="13"/>
      <c r="N150" s="1" t="s">
        <v>187</v>
      </c>
      <c r="O150" s="1" t="s">
        <v>52</v>
      </c>
      <c r="P150" s="1" t="s">
        <v>52</v>
      </c>
      <c r="Q150" s="1" t="s">
        <v>177</v>
      </c>
      <c r="R150" s="1" t="s">
        <v>62</v>
      </c>
      <c r="S150" s="1" t="s">
        <v>62</v>
      </c>
      <c r="T150" s="1" t="s">
        <v>61</v>
      </c>
      <c r="AR150" s="1" t="s">
        <v>52</v>
      </c>
      <c r="AS150" s="1" t="s">
        <v>52</v>
      </c>
      <c r="AU150" s="1" t="s">
        <v>188</v>
      </c>
      <c r="AV150">
        <v>6127</v>
      </c>
    </row>
    <row r="151" spans="1:48" ht="30" customHeight="1" x14ac:dyDescent="0.3">
      <c r="A151" s="11"/>
      <c r="B151" s="11"/>
      <c r="C151" s="11"/>
      <c r="D151" s="11"/>
      <c r="E151" s="12"/>
      <c r="F151" s="12"/>
      <c r="G151" s="12"/>
      <c r="H151" s="12"/>
      <c r="I151" s="12"/>
      <c r="J151" s="12"/>
      <c r="K151" s="12"/>
      <c r="L151" s="12"/>
      <c r="M151" s="11"/>
      <c r="Q151" s="1" t="s">
        <v>177</v>
      </c>
    </row>
    <row r="152" spans="1:48" ht="30" customHeight="1" x14ac:dyDescent="0.3">
      <c r="A152" s="11"/>
      <c r="B152" s="11"/>
      <c r="C152" s="11"/>
      <c r="D152" s="11"/>
      <c r="E152" s="12"/>
      <c r="F152" s="12"/>
      <c r="G152" s="12"/>
      <c r="H152" s="12"/>
      <c r="I152" s="12"/>
      <c r="J152" s="12"/>
      <c r="K152" s="12"/>
      <c r="L152" s="12"/>
      <c r="M152" s="11"/>
      <c r="Q152" s="1" t="s">
        <v>177</v>
      </c>
    </row>
    <row r="153" spans="1:48" ht="30" customHeight="1" x14ac:dyDescent="0.3">
      <c r="A153" s="11"/>
      <c r="B153" s="11"/>
      <c r="C153" s="11"/>
      <c r="D153" s="11"/>
      <c r="E153" s="12"/>
      <c r="F153" s="12"/>
      <c r="G153" s="12"/>
      <c r="H153" s="12"/>
      <c r="I153" s="12"/>
      <c r="J153" s="12"/>
      <c r="K153" s="12"/>
      <c r="L153" s="12"/>
      <c r="M153" s="11"/>
      <c r="Q153" s="1" t="s">
        <v>177</v>
      </c>
    </row>
    <row r="154" spans="1:48" ht="30" customHeight="1" x14ac:dyDescent="0.3">
      <c r="A154" s="11"/>
      <c r="B154" s="11"/>
      <c r="C154" s="11"/>
      <c r="D154" s="11"/>
      <c r="E154" s="12"/>
      <c r="F154" s="12"/>
      <c r="G154" s="12"/>
      <c r="H154" s="12"/>
      <c r="I154" s="12"/>
      <c r="J154" s="12"/>
      <c r="K154" s="12"/>
      <c r="L154" s="12"/>
      <c r="M154" s="11"/>
      <c r="Q154" s="1" t="s">
        <v>177</v>
      </c>
    </row>
    <row r="155" spans="1:48" ht="30" customHeight="1" x14ac:dyDescent="0.3">
      <c r="A155" s="11"/>
      <c r="B155" s="11"/>
      <c r="C155" s="11"/>
      <c r="D155" s="11"/>
      <c r="E155" s="12"/>
      <c r="F155" s="12"/>
      <c r="G155" s="12"/>
      <c r="H155" s="12"/>
      <c r="I155" s="12"/>
      <c r="J155" s="12"/>
      <c r="K155" s="12"/>
      <c r="L155" s="12"/>
      <c r="M155" s="11"/>
      <c r="Q155" s="1" t="s">
        <v>177</v>
      </c>
    </row>
    <row r="156" spans="1:48" ht="30" customHeight="1" x14ac:dyDescent="0.3">
      <c r="A156" s="11"/>
      <c r="B156" s="11"/>
      <c r="C156" s="11"/>
      <c r="D156" s="11"/>
      <c r="E156" s="12"/>
      <c r="F156" s="12"/>
      <c r="G156" s="12"/>
      <c r="H156" s="12"/>
      <c r="I156" s="12"/>
      <c r="J156" s="12"/>
      <c r="K156" s="12"/>
      <c r="L156" s="12"/>
      <c r="M156" s="11"/>
      <c r="Q156" s="1" t="s">
        <v>177</v>
      </c>
    </row>
    <row r="157" spans="1:48" ht="30" customHeight="1" x14ac:dyDescent="0.3">
      <c r="A157" s="11"/>
      <c r="B157" s="11"/>
      <c r="C157" s="11"/>
      <c r="D157" s="11"/>
      <c r="E157" s="12"/>
      <c r="F157" s="12"/>
      <c r="G157" s="12"/>
      <c r="H157" s="12"/>
      <c r="I157" s="12"/>
      <c r="J157" s="12"/>
      <c r="K157" s="12"/>
      <c r="L157" s="12"/>
      <c r="M157" s="11"/>
      <c r="Q157" s="1" t="s">
        <v>177</v>
      </c>
    </row>
    <row r="158" spans="1:48" ht="30" customHeight="1" x14ac:dyDescent="0.3">
      <c r="A158" s="11"/>
      <c r="B158" s="11"/>
      <c r="C158" s="11"/>
      <c r="D158" s="11"/>
      <c r="E158" s="12"/>
      <c r="F158" s="12"/>
      <c r="G158" s="12"/>
      <c r="H158" s="12"/>
      <c r="I158" s="12"/>
      <c r="J158" s="12"/>
      <c r="K158" s="12"/>
      <c r="L158" s="12"/>
      <c r="M158" s="11"/>
      <c r="Q158" s="1" t="s">
        <v>177</v>
      </c>
    </row>
    <row r="159" spans="1:48" ht="30" customHeight="1" x14ac:dyDescent="0.3">
      <c r="A159" s="11"/>
      <c r="B159" s="11"/>
      <c r="C159" s="11"/>
      <c r="D159" s="11"/>
      <c r="E159" s="12"/>
      <c r="F159" s="12"/>
      <c r="G159" s="12"/>
      <c r="H159" s="12"/>
      <c r="I159" s="12"/>
      <c r="J159" s="12"/>
      <c r="K159" s="12"/>
      <c r="L159" s="12"/>
      <c r="M159" s="11"/>
      <c r="Q159" s="1" t="s">
        <v>177</v>
      </c>
    </row>
    <row r="160" spans="1:48" ht="30" customHeight="1" x14ac:dyDescent="0.3">
      <c r="A160" s="11"/>
      <c r="B160" s="11"/>
      <c r="C160" s="11"/>
      <c r="D160" s="11"/>
      <c r="E160" s="12"/>
      <c r="F160" s="12"/>
      <c r="G160" s="12"/>
      <c r="H160" s="12"/>
      <c r="I160" s="12"/>
      <c r="J160" s="12"/>
      <c r="K160" s="12"/>
      <c r="L160" s="12"/>
      <c r="M160" s="11"/>
      <c r="Q160" s="1" t="s">
        <v>177</v>
      </c>
    </row>
    <row r="161" spans="1:48" ht="30" customHeight="1" x14ac:dyDescent="0.3">
      <c r="A161" s="11"/>
      <c r="B161" s="11"/>
      <c r="C161" s="11"/>
      <c r="D161" s="11"/>
      <c r="E161" s="12"/>
      <c r="F161" s="12"/>
      <c r="G161" s="12"/>
      <c r="H161" s="12"/>
      <c r="I161" s="12"/>
      <c r="J161" s="12"/>
      <c r="K161" s="12"/>
      <c r="L161" s="12"/>
      <c r="M161" s="11"/>
      <c r="Q161" s="1" t="s">
        <v>177</v>
      </c>
    </row>
    <row r="162" spans="1:48" ht="30" customHeight="1" x14ac:dyDescent="0.3">
      <c r="A162" s="11"/>
      <c r="B162" s="11"/>
      <c r="C162" s="11"/>
      <c r="D162" s="11"/>
      <c r="E162" s="12"/>
      <c r="F162" s="12"/>
      <c r="G162" s="12"/>
      <c r="H162" s="12"/>
      <c r="I162" s="12"/>
      <c r="J162" s="12"/>
      <c r="K162" s="12"/>
      <c r="L162" s="12"/>
      <c r="M162" s="11"/>
      <c r="Q162" s="1" t="s">
        <v>177</v>
      </c>
    </row>
    <row r="163" spans="1:48" ht="30" customHeight="1" x14ac:dyDescent="0.3">
      <c r="A163" s="11"/>
      <c r="B163" s="11"/>
      <c r="C163" s="11"/>
      <c r="D163" s="11"/>
      <c r="E163" s="12"/>
      <c r="F163" s="12"/>
      <c r="G163" s="12"/>
      <c r="H163" s="12"/>
      <c r="I163" s="12"/>
      <c r="J163" s="12"/>
      <c r="K163" s="12"/>
      <c r="L163" s="12"/>
      <c r="M163" s="11"/>
      <c r="Q163" s="1" t="s">
        <v>177</v>
      </c>
    </row>
    <row r="164" spans="1:48" ht="30" customHeight="1" x14ac:dyDescent="0.3">
      <c r="A164" s="11"/>
      <c r="B164" s="11"/>
      <c r="C164" s="11"/>
      <c r="D164" s="11"/>
      <c r="E164" s="12"/>
      <c r="F164" s="12"/>
      <c r="G164" s="12"/>
      <c r="H164" s="12"/>
      <c r="I164" s="12"/>
      <c r="J164" s="12"/>
      <c r="K164" s="12"/>
      <c r="L164" s="12"/>
      <c r="M164" s="11"/>
      <c r="Q164" s="1" t="s">
        <v>177</v>
      </c>
    </row>
    <row r="165" spans="1:48" ht="30" customHeight="1" x14ac:dyDescent="0.3">
      <c r="A165" s="11"/>
      <c r="B165" s="11"/>
      <c r="C165" s="11"/>
      <c r="D165" s="11"/>
      <c r="E165" s="12"/>
      <c r="F165" s="12"/>
      <c r="G165" s="12"/>
      <c r="H165" s="12"/>
      <c r="I165" s="12"/>
      <c r="J165" s="12"/>
      <c r="K165" s="12"/>
      <c r="L165" s="12"/>
      <c r="M165" s="11"/>
      <c r="Q165" s="1" t="s">
        <v>177</v>
      </c>
    </row>
    <row r="166" spans="1:48" ht="30" customHeight="1" x14ac:dyDescent="0.3">
      <c r="A166" s="11"/>
      <c r="B166" s="11"/>
      <c r="C166" s="11"/>
      <c r="D166" s="11"/>
      <c r="E166" s="12"/>
      <c r="F166" s="12"/>
      <c r="G166" s="12"/>
      <c r="H166" s="12"/>
      <c r="I166" s="12"/>
      <c r="J166" s="12"/>
      <c r="K166" s="12"/>
      <c r="L166" s="12"/>
      <c r="M166" s="11"/>
      <c r="Q166" s="1" t="s">
        <v>177</v>
      </c>
    </row>
    <row r="167" spans="1:48" ht="30" customHeight="1" x14ac:dyDescent="0.3">
      <c r="A167" s="11"/>
      <c r="B167" s="11"/>
      <c r="C167" s="11"/>
      <c r="D167" s="11"/>
      <c r="E167" s="12"/>
      <c r="F167" s="12"/>
      <c r="G167" s="12"/>
      <c r="H167" s="12"/>
      <c r="I167" s="12"/>
      <c r="J167" s="12"/>
      <c r="K167" s="12"/>
      <c r="L167" s="12"/>
      <c r="M167" s="11"/>
      <c r="Q167" s="1" t="s">
        <v>177</v>
      </c>
    </row>
    <row r="168" spans="1:48" ht="30" customHeight="1" x14ac:dyDescent="0.3">
      <c r="A168" s="11"/>
      <c r="B168" s="11"/>
      <c r="C168" s="11"/>
      <c r="D168" s="11"/>
      <c r="E168" s="12"/>
      <c r="F168" s="12"/>
      <c r="G168" s="12"/>
      <c r="H168" s="12"/>
      <c r="I168" s="12"/>
      <c r="J168" s="12"/>
      <c r="K168" s="12"/>
      <c r="L168" s="12"/>
      <c r="M168" s="11"/>
      <c r="Q168" s="1" t="s">
        <v>177</v>
      </c>
    </row>
    <row r="169" spans="1:48" ht="30" customHeight="1" x14ac:dyDescent="0.3">
      <c r="A169" s="11"/>
      <c r="B169" s="11"/>
      <c r="C169" s="11"/>
      <c r="D169" s="11"/>
      <c r="E169" s="12"/>
      <c r="F169" s="12"/>
      <c r="G169" s="12"/>
      <c r="H169" s="12"/>
      <c r="I169" s="12"/>
      <c r="J169" s="12"/>
      <c r="K169" s="12"/>
      <c r="L169" s="12"/>
      <c r="M169" s="11"/>
      <c r="Q169" s="1" t="s">
        <v>177</v>
      </c>
    </row>
    <row r="170" spans="1:48" ht="30" customHeight="1" x14ac:dyDescent="0.3">
      <c r="A170" s="11"/>
      <c r="B170" s="11"/>
      <c r="C170" s="11"/>
      <c r="D170" s="11"/>
      <c r="E170" s="12"/>
      <c r="F170" s="12"/>
      <c r="G170" s="12"/>
      <c r="H170" s="12"/>
      <c r="I170" s="12"/>
      <c r="J170" s="12"/>
      <c r="K170" s="12"/>
      <c r="L170" s="12"/>
      <c r="M170" s="11"/>
      <c r="Q170" s="1" t="s">
        <v>177</v>
      </c>
    </row>
    <row r="171" spans="1:48" ht="30" customHeight="1" x14ac:dyDescent="0.3">
      <c r="A171" s="13" t="s">
        <v>64</v>
      </c>
      <c r="B171" s="11"/>
      <c r="C171" s="11"/>
      <c r="D171" s="11"/>
      <c r="E171" s="12"/>
      <c r="F171" s="12"/>
      <c r="G171" s="12"/>
      <c r="H171" s="12"/>
      <c r="I171" s="12"/>
      <c r="J171" s="12"/>
      <c r="K171" s="12"/>
      <c r="L171" s="12"/>
      <c r="M171" s="11"/>
      <c r="N171" t="s">
        <v>65</v>
      </c>
    </row>
    <row r="172" spans="1:48" ht="30" customHeight="1" x14ac:dyDescent="0.3">
      <c r="A172" s="13" t="s">
        <v>628</v>
      </c>
      <c r="B172" s="13" t="s">
        <v>52</v>
      </c>
      <c r="C172" s="11"/>
      <c r="D172" s="11"/>
      <c r="E172" s="12"/>
      <c r="F172" s="12"/>
      <c r="G172" s="12"/>
      <c r="H172" s="12"/>
      <c r="I172" s="12"/>
      <c r="J172" s="12"/>
      <c r="K172" s="12"/>
      <c r="L172" s="12"/>
      <c r="M172" s="11"/>
      <c r="Q172" s="107" t="s">
        <v>177</v>
      </c>
    </row>
    <row r="173" spans="1:48" ht="30" customHeight="1" x14ac:dyDescent="0.3">
      <c r="A173" s="108" t="s">
        <v>629</v>
      </c>
      <c r="B173" s="13"/>
      <c r="C173" s="13" t="s">
        <v>630</v>
      </c>
      <c r="D173" s="11">
        <v>1</v>
      </c>
      <c r="E173" s="12"/>
      <c r="F173" s="12"/>
      <c r="G173" s="12"/>
      <c r="H173" s="12"/>
      <c r="I173" s="12"/>
      <c r="J173" s="12"/>
      <c r="K173" s="12"/>
      <c r="L173" s="12"/>
      <c r="M173" s="13"/>
      <c r="N173" s="107" t="s">
        <v>182</v>
      </c>
      <c r="O173" s="107" t="s">
        <v>52</v>
      </c>
      <c r="P173" s="107" t="s">
        <v>52</v>
      </c>
      <c r="Q173" s="107" t="s">
        <v>177</v>
      </c>
      <c r="R173" s="107" t="s">
        <v>62</v>
      </c>
      <c r="S173" s="107" t="s">
        <v>62</v>
      </c>
      <c r="T173" s="107" t="s">
        <v>61</v>
      </c>
      <c r="AR173" s="107" t="s">
        <v>52</v>
      </c>
      <c r="AS173" s="107" t="s">
        <v>52</v>
      </c>
      <c r="AU173" s="107" t="s">
        <v>183</v>
      </c>
      <c r="AV173">
        <v>6126</v>
      </c>
    </row>
    <row r="174" spans="1:48" ht="30" customHeight="1" x14ac:dyDescent="0.3">
      <c r="A174" s="13"/>
      <c r="B174" s="13"/>
      <c r="C174" s="13"/>
      <c r="D174" s="11"/>
      <c r="E174" s="12"/>
      <c r="F174" s="12"/>
      <c r="G174" s="12"/>
      <c r="H174" s="12"/>
      <c r="I174" s="12"/>
      <c r="J174" s="12"/>
      <c r="K174" s="12"/>
      <c r="L174" s="12"/>
      <c r="M174" s="13"/>
      <c r="N174" s="107" t="s">
        <v>187</v>
      </c>
      <c r="O174" s="107" t="s">
        <v>52</v>
      </c>
      <c r="P174" s="107" t="s">
        <v>52</v>
      </c>
      <c r="Q174" s="107" t="s">
        <v>177</v>
      </c>
      <c r="R174" s="107" t="s">
        <v>62</v>
      </c>
      <c r="S174" s="107" t="s">
        <v>62</v>
      </c>
      <c r="T174" s="107" t="s">
        <v>61</v>
      </c>
      <c r="AR174" s="107" t="s">
        <v>52</v>
      </c>
      <c r="AS174" s="107" t="s">
        <v>52</v>
      </c>
      <c r="AU174" s="107" t="s">
        <v>188</v>
      </c>
      <c r="AV174">
        <v>6127</v>
      </c>
    </row>
    <row r="175" spans="1:48" ht="30" customHeight="1" x14ac:dyDescent="0.3">
      <c r="A175" s="11"/>
      <c r="B175" s="11"/>
      <c r="C175" s="11"/>
      <c r="D175" s="11"/>
      <c r="E175" s="12"/>
      <c r="F175" s="12"/>
      <c r="G175" s="12"/>
      <c r="H175" s="12"/>
      <c r="I175" s="12"/>
      <c r="J175" s="12"/>
      <c r="K175" s="12"/>
      <c r="L175" s="12"/>
      <c r="M175" s="11"/>
      <c r="Q175" s="107" t="s">
        <v>177</v>
      </c>
    </row>
    <row r="176" spans="1:48" ht="30" customHeight="1" x14ac:dyDescent="0.3">
      <c r="A176" s="11"/>
      <c r="B176" s="11"/>
      <c r="C176" s="11"/>
      <c r="D176" s="11"/>
      <c r="E176" s="12"/>
      <c r="F176" s="12"/>
      <c r="G176" s="12"/>
      <c r="H176" s="12"/>
      <c r="I176" s="12"/>
      <c r="J176" s="12"/>
      <c r="K176" s="12"/>
      <c r="L176" s="12"/>
      <c r="M176" s="11"/>
      <c r="Q176" s="107" t="s">
        <v>177</v>
      </c>
    </row>
    <row r="177" spans="1:17" ht="30" customHeight="1" x14ac:dyDescent="0.3">
      <c r="A177" s="11"/>
      <c r="B177" s="11"/>
      <c r="C177" s="11"/>
      <c r="D177" s="11"/>
      <c r="E177" s="12"/>
      <c r="F177" s="12"/>
      <c r="G177" s="12"/>
      <c r="H177" s="12"/>
      <c r="I177" s="12"/>
      <c r="J177" s="12"/>
      <c r="K177" s="12"/>
      <c r="L177" s="12"/>
      <c r="M177" s="11"/>
      <c r="Q177" s="107" t="s">
        <v>177</v>
      </c>
    </row>
    <row r="178" spans="1:17" ht="30" customHeight="1" x14ac:dyDescent="0.3">
      <c r="A178" s="11"/>
      <c r="B178" s="11"/>
      <c r="C178" s="11"/>
      <c r="D178" s="11"/>
      <c r="E178" s="12"/>
      <c r="F178" s="12"/>
      <c r="G178" s="12"/>
      <c r="H178" s="12"/>
      <c r="I178" s="12"/>
      <c r="J178" s="12"/>
      <c r="K178" s="12"/>
      <c r="L178" s="12"/>
      <c r="M178" s="11"/>
      <c r="Q178" s="107" t="s">
        <v>177</v>
      </c>
    </row>
    <row r="179" spans="1:17" ht="30" customHeight="1" x14ac:dyDescent="0.3">
      <c r="A179" s="11"/>
      <c r="B179" s="11"/>
      <c r="C179" s="11"/>
      <c r="D179" s="11"/>
      <c r="E179" s="12"/>
      <c r="F179" s="12"/>
      <c r="G179" s="12"/>
      <c r="H179" s="12"/>
      <c r="I179" s="12"/>
      <c r="J179" s="12"/>
      <c r="K179" s="12"/>
      <c r="L179" s="12"/>
      <c r="M179" s="11"/>
      <c r="Q179" s="107" t="s">
        <v>177</v>
      </c>
    </row>
    <row r="180" spans="1:17" ht="30" customHeight="1" x14ac:dyDescent="0.3">
      <c r="A180" s="11"/>
      <c r="B180" s="11"/>
      <c r="C180" s="11"/>
      <c r="D180" s="11"/>
      <c r="E180" s="12"/>
      <c r="F180" s="12"/>
      <c r="G180" s="12"/>
      <c r="H180" s="12"/>
      <c r="I180" s="12"/>
      <c r="J180" s="12"/>
      <c r="K180" s="12"/>
      <c r="L180" s="12"/>
      <c r="M180" s="11"/>
      <c r="Q180" s="107" t="s">
        <v>177</v>
      </c>
    </row>
    <row r="181" spans="1:17" ht="30" customHeight="1" x14ac:dyDescent="0.3">
      <c r="A181" s="11"/>
      <c r="B181" s="11"/>
      <c r="C181" s="11"/>
      <c r="D181" s="11"/>
      <c r="E181" s="12"/>
      <c r="F181" s="12"/>
      <c r="G181" s="12"/>
      <c r="H181" s="12"/>
      <c r="I181" s="12"/>
      <c r="J181" s="12"/>
      <c r="K181" s="12"/>
      <c r="L181" s="12"/>
      <c r="M181" s="11"/>
      <c r="Q181" s="107" t="s">
        <v>177</v>
      </c>
    </row>
    <row r="182" spans="1:17" ht="30" customHeight="1" x14ac:dyDescent="0.3">
      <c r="A182" s="11"/>
      <c r="B182" s="11"/>
      <c r="C182" s="11"/>
      <c r="D182" s="11"/>
      <c r="E182" s="12"/>
      <c r="F182" s="12"/>
      <c r="G182" s="12"/>
      <c r="H182" s="12"/>
      <c r="I182" s="12"/>
      <c r="J182" s="12"/>
      <c r="K182" s="12"/>
      <c r="L182" s="12"/>
      <c r="M182" s="11"/>
      <c r="Q182" s="107" t="s">
        <v>177</v>
      </c>
    </row>
    <row r="183" spans="1:17" ht="30" customHeight="1" x14ac:dyDescent="0.3">
      <c r="A183" s="11"/>
      <c r="B183" s="11"/>
      <c r="C183" s="11"/>
      <c r="D183" s="11"/>
      <c r="E183" s="12"/>
      <c r="F183" s="12"/>
      <c r="G183" s="12"/>
      <c r="H183" s="12"/>
      <c r="I183" s="12"/>
      <c r="J183" s="12"/>
      <c r="K183" s="12"/>
      <c r="L183" s="12"/>
      <c r="M183" s="11"/>
      <c r="Q183" s="107" t="s">
        <v>177</v>
      </c>
    </row>
    <row r="184" spans="1:17" ht="30" customHeight="1" x14ac:dyDescent="0.3">
      <c r="A184" s="11"/>
      <c r="B184" s="11"/>
      <c r="C184" s="11"/>
      <c r="D184" s="11"/>
      <c r="E184" s="12"/>
      <c r="F184" s="12"/>
      <c r="G184" s="12"/>
      <c r="H184" s="12"/>
      <c r="I184" s="12"/>
      <c r="J184" s="12"/>
      <c r="K184" s="12"/>
      <c r="L184" s="12"/>
      <c r="M184" s="11"/>
      <c r="Q184" s="107" t="s">
        <v>177</v>
      </c>
    </row>
    <row r="185" spans="1:17" ht="30" customHeight="1" x14ac:dyDescent="0.3">
      <c r="A185" s="11"/>
      <c r="B185" s="11"/>
      <c r="C185" s="11"/>
      <c r="D185" s="11"/>
      <c r="E185" s="12"/>
      <c r="F185" s="12"/>
      <c r="G185" s="12"/>
      <c r="H185" s="12"/>
      <c r="I185" s="12"/>
      <c r="J185" s="12"/>
      <c r="K185" s="12"/>
      <c r="L185" s="12"/>
      <c r="M185" s="11"/>
      <c r="Q185" s="107" t="s">
        <v>177</v>
      </c>
    </row>
    <row r="186" spans="1:17" ht="30" customHeight="1" x14ac:dyDescent="0.3">
      <c r="A186" s="11"/>
      <c r="B186" s="11"/>
      <c r="C186" s="11"/>
      <c r="D186" s="11"/>
      <c r="E186" s="12"/>
      <c r="F186" s="12"/>
      <c r="G186" s="12"/>
      <c r="H186" s="12"/>
      <c r="I186" s="12"/>
      <c r="J186" s="12"/>
      <c r="K186" s="12"/>
      <c r="L186" s="12"/>
      <c r="M186" s="11"/>
      <c r="Q186" s="107" t="s">
        <v>177</v>
      </c>
    </row>
    <row r="187" spans="1:17" ht="30" customHeight="1" x14ac:dyDescent="0.3">
      <c r="A187" s="11"/>
      <c r="B187" s="11"/>
      <c r="C187" s="11"/>
      <c r="D187" s="11"/>
      <c r="E187" s="12"/>
      <c r="F187" s="12"/>
      <c r="G187" s="12"/>
      <c r="H187" s="12"/>
      <c r="I187" s="12"/>
      <c r="J187" s="12"/>
      <c r="K187" s="12"/>
      <c r="L187" s="12"/>
      <c r="M187" s="11"/>
      <c r="Q187" s="107" t="s">
        <v>177</v>
      </c>
    </row>
    <row r="188" spans="1:17" ht="30" customHeight="1" x14ac:dyDescent="0.3">
      <c r="A188" s="11"/>
      <c r="B188" s="11"/>
      <c r="C188" s="11"/>
      <c r="D188" s="11"/>
      <c r="E188" s="12"/>
      <c r="F188" s="12"/>
      <c r="G188" s="12"/>
      <c r="H188" s="12"/>
      <c r="I188" s="12"/>
      <c r="J188" s="12"/>
      <c r="K188" s="12"/>
      <c r="L188" s="12"/>
      <c r="M188" s="11"/>
      <c r="Q188" s="107" t="s">
        <v>177</v>
      </c>
    </row>
    <row r="189" spans="1:17" ht="30" customHeight="1" x14ac:dyDescent="0.3">
      <c r="A189" s="11"/>
      <c r="B189" s="11"/>
      <c r="C189" s="11"/>
      <c r="D189" s="11"/>
      <c r="E189" s="12"/>
      <c r="F189" s="12"/>
      <c r="G189" s="12"/>
      <c r="H189" s="12"/>
      <c r="I189" s="12"/>
      <c r="J189" s="12"/>
      <c r="K189" s="12"/>
      <c r="L189" s="12"/>
      <c r="M189" s="11"/>
      <c r="Q189" s="107" t="s">
        <v>177</v>
      </c>
    </row>
    <row r="190" spans="1:17" ht="30" customHeight="1" x14ac:dyDescent="0.3">
      <c r="A190" s="11"/>
      <c r="B190" s="11"/>
      <c r="C190" s="11"/>
      <c r="D190" s="11"/>
      <c r="E190" s="12"/>
      <c r="F190" s="12"/>
      <c r="G190" s="12"/>
      <c r="H190" s="12"/>
      <c r="I190" s="12"/>
      <c r="J190" s="12"/>
      <c r="K190" s="12"/>
      <c r="L190" s="12"/>
      <c r="M190" s="11"/>
      <c r="Q190" s="107" t="s">
        <v>177</v>
      </c>
    </row>
    <row r="191" spans="1:17" ht="30" customHeight="1" x14ac:dyDescent="0.3">
      <c r="A191" s="11"/>
      <c r="B191" s="11"/>
      <c r="C191" s="11"/>
      <c r="D191" s="11"/>
      <c r="E191" s="12"/>
      <c r="F191" s="12"/>
      <c r="G191" s="12"/>
      <c r="H191" s="12"/>
      <c r="I191" s="12"/>
      <c r="J191" s="12"/>
      <c r="K191" s="12"/>
      <c r="L191" s="12"/>
      <c r="M191" s="11"/>
      <c r="Q191" s="107" t="s">
        <v>177</v>
      </c>
    </row>
    <row r="192" spans="1:17" ht="30" customHeight="1" x14ac:dyDescent="0.3">
      <c r="A192" s="11"/>
      <c r="B192" s="11"/>
      <c r="C192" s="11"/>
      <c r="D192" s="11"/>
      <c r="E192" s="12"/>
      <c r="F192" s="12"/>
      <c r="G192" s="12"/>
      <c r="H192" s="12"/>
      <c r="I192" s="12"/>
      <c r="J192" s="12"/>
      <c r="K192" s="12"/>
      <c r="L192" s="12"/>
      <c r="M192" s="11"/>
      <c r="Q192" s="107" t="s">
        <v>177</v>
      </c>
    </row>
    <row r="193" spans="1:17" ht="30" customHeight="1" x14ac:dyDescent="0.3">
      <c r="A193" s="11"/>
      <c r="B193" s="11"/>
      <c r="C193" s="11"/>
      <c r="D193" s="11"/>
      <c r="E193" s="12"/>
      <c r="F193" s="12"/>
      <c r="G193" s="12"/>
      <c r="H193" s="12"/>
      <c r="I193" s="12"/>
      <c r="J193" s="12"/>
      <c r="K193" s="12"/>
      <c r="L193" s="12"/>
      <c r="M193" s="11"/>
      <c r="Q193" s="107" t="s">
        <v>177</v>
      </c>
    </row>
    <row r="194" spans="1:17" ht="30" customHeight="1" x14ac:dyDescent="0.3">
      <c r="A194" s="11"/>
      <c r="B194" s="11"/>
      <c r="C194" s="11"/>
      <c r="D194" s="11"/>
      <c r="E194" s="12"/>
      <c r="F194" s="12"/>
      <c r="G194" s="12"/>
      <c r="H194" s="12"/>
      <c r="I194" s="12"/>
      <c r="J194" s="12"/>
      <c r="K194" s="12"/>
      <c r="L194" s="12"/>
      <c r="M194" s="11"/>
      <c r="Q194" s="107" t="s">
        <v>177</v>
      </c>
    </row>
    <row r="195" spans="1:17" ht="30" customHeight="1" x14ac:dyDescent="0.3">
      <c r="A195" s="13" t="s">
        <v>64</v>
      </c>
      <c r="B195" s="11"/>
      <c r="C195" s="11"/>
      <c r="D195" s="11"/>
      <c r="E195" s="12"/>
      <c r="F195" s="12"/>
      <c r="G195" s="12"/>
      <c r="H195" s="12"/>
      <c r="I195" s="12"/>
      <c r="J195" s="12"/>
      <c r="K195" s="12"/>
      <c r="L195" s="12"/>
      <c r="M195" s="11"/>
      <c r="N195" t="s">
        <v>65</v>
      </c>
    </row>
  </sheetData>
  <mergeCells count="44">
    <mergeCell ref="AU2:AU3"/>
    <mergeCell ref="AV2:AV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  <rowBreaks count="7" manualBreakCount="7">
    <brk id="27" max="16383" man="1"/>
    <brk id="51" max="16383" man="1"/>
    <brk id="75" max="16383" man="1"/>
    <brk id="99" max="16383" man="1"/>
    <brk id="123" max="16383" man="1"/>
    <brk id="147" max="16383" man="1"/>
    <brk id="1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2AF6-F81A-40A2-AC47-E2780BE7D5A9}">
  <sheetPr>
    <pageSetUpPr fitToPage="1"/>
  </sheetPr>
  <dimension ref="A1:N31"/>
  <sheetViews>
    <sheetView view="pageBreakPreview" topLeftCell="B1" zoomScale="85" zoomScaleNormal="100" zoomScaleSheetLayoutView="85" workbookViewId="0"/>
  </sheetViews>
  <sheetFormatPr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2" width="2.625" hidden="1" customWidth="1"/>
    <col min="13" max="13" width="20.625" hidden="1" customWidth="1"/>
    <col min="14" max="14" width="2.625" hidden="1" customWidth="1"/>
  </cols>
  <sheetData>
    <row r="1" spans="1:14" ht="30" customHeight="1" x14ac:dyDescent="0.3">
      <c r="A1" s="3"/>
      <c r="B1" s="2" t="s">
        <v>189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ht="30" customHeight="1" x14ac:dyDescent="0.3">
      <c r="A2" s="14"/>
      <c r="B2" s="1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4" ht="30" customHeight="1" x14ac:dyDescent="0.3">
      <c r="A3" s="7" t="s">
        <v>190</v>
      </c>
      <c r="B3" s="7" t="s">
        <v>2</v>
      </c>
      <c r="C3" s="7" t="s">
        <v>3</v>
      </c>
      <c r="D3" s="7" t="s">
        <v>4</v>
      </c>
      <c r="E3" s="7" t="s">
        <v>191</v>
      </c>
      <c r="F3" s="7" t="s">
        <v>192</v>
      </c>
      <c r="G3" s="7" t="s">
        <v>193</v>
      </c>
      <c r="H3" s="7" t="s">
        <v>194</v>
      </c>
      <c r="I3" s="7" t="s">
        <v>195</v>
      </c>
      <c r="J3" s="7" t="s">
        <v>196</v>
      </c>
      <c r="K3" s="7" t="s">
        <v>197</v>
      </c>
      <c r="L3" s="7" t="s">
        <v>198</v>
      </c>
      <c r="M3" s="7" t="s">
        <v>199</v>
      </c>
      <c r="N3" s="1" t="s">
        <v>200</v>
      </c>
    </row>
    <row r="4" spans="1:14" ht="30" customHeight="1" x14ac:dyDescent="0.3">
      <c r="A4" s="13" t="s">
        <v>60</v>
      </c>
      <c r="B4" s="13" t="s">
        <v>56</v>
      </c>
      <c r="C4" s="13" t="s">
        <v>57</v>
      </c>
      <c r="D4" s="13" t="s">
        <v>58</v>
      </c>
      <c r="E4" s="23">
        <f>일위대가!F7</f>
        <v>0</v>
      </c>
      <c r="F4" s="23">
        <f>일위대가!H7</f>
        <v>0</v>
      </c>
      <c r="G4" s="23">
        <f>일위대가!J7</f>
        <v>764960</v>
      </c>
      <c r="H4" s="23">
        <f t="shared" ref="H4:H31" si="0">E4+F4+G4</f>
        <v>764960</v>
      </c>
      <c r="I4" s="13" t="s">
        <v>59</v>
      </c>
      <c r="J4" s="13" t="s">
        <v>52</v>
      </c>
      <c r="K4" s="13" t="s">
        <v>52</v>
      </c>
      <c r="L4" s="13" t="s">
        <v>52</v>
      </c>
      <c r="M4" s="13" t="s">
        <v>52</v>
      </c>
      <c r="N4" s="1" t="s">
        <v>61</v>
      </c>
    </row>
    <row r="5" spans="1:14" ht="30" customHeight="1" x14ac:dyDescent="0.3">
      <c r="A5" s="13" t="s">
        <v>72</v>
      </c>
      <c r="B5" s="13" t="s">
        <v>68</v>
      </c>
      <c r="C5" s="13" t="s">
        <v>69</v>
      </c>
      <c r="D5" s="13" t="s">
        <v>70</v>
      </c>
      <c r="E5" s="23">
        <f>일위대가!F19</f>
        <v>34261</v>
      </c>
      <c r="F5" s="23">
        <f>일위대가!H19</f>
        <v>32849</v>
      </c>
      <c r="G5" s="23">
        <f>일위대가!J19</f>
        <v>0</v>
      </c>
      <c r="H5" s="23">
        <f t="shared" si="0"/>
        <v>67110</v>
      </c>
      <c r="I5" s="13" t="s">
        <v>71</v>
      </c>
      <c r="J5" s="13" t="s">
        <v>52</v>
      </c>
      <c r="K5" s="13" t="s">
        <v>52</v>
      </c>
      <c r="L5" s="13" t="s">
        <v>52</v>
      </c>
      <c r="M5" s="13" t="s">
        <v>52</v>
      </c>
      <c r="N5" s="1" t="s">
        <v>52</v>
      </c>
    </row>
    <row r="6" spans="1:14" ht="30" customHeight="1" x14ac:dyDescent="0.3">
      <c r="A6" s="13" t="s">
        <v>76</v>
      </c>
      <c r="B6" s="13" t="s">
        <v>68</v>
      </c>
      <c r="C6" s="13" t="s">
        <v>74</v>
      </c>
      <c r="D6" s="13" t="s">
        <v>70</v>
      </c>
      <c r="E6" s="23">
        <f>일위대가!F30</f>
        <v>18186</v>
      </c>
      <c r="F6" s="23">
        <f>일위대가!H30</f>
        <v>44127</v>
      </c>
      <c r="G6" s="23">
        <f>일위대가!J30</f>
        <v>0</v>
      </c>
      <c r="H6" s="23">
        <f t="shared" si="0"/>
        <v>62313</v>
      </c>
      <c r="I6" s="13" t="s">
        <v>75</v>
      </c>
      <c r="J6" s="13" t="s">
        <v>52</v>
      </c>
      <c r="K6" s="13" t="s">
        <v>52</v>
      </c>
      <c r="L6" s="13" t="s">
        <v>52</v>
      </c>
      <c r="M6" s="13" t="s">
        <v>52</v>
      </c>
      <c r="N6" s="1" t="s">
        <v>52</v>
      </c>
    </row>
    <row r="7" spans="1:14" ht="30" customHeight="1" x14ac:dyDescent="0.3">
      <c r="A7" s="13" t="s">
        <v>85</v>
      </c>
      <c r="B7" s="13" t="s">
        <v>83</v>
      </c>
      <c r="C7" s="13" t="s">
        <v>52</v>
      </c>
      <c r="D7" s="13" t="s">
        <v>70</v>
      </c>
      <c r="E7" s="23">
        <f>일위대가!F35</f>
        <v>0</v>
      </c>
      <c r="F7" s="23">
        <f>일위대가!H35</f>
        <v>5489</v>
      </c>
      <c r="G7" s="23">
        <f>일위대가!J35</f>
        <v>109</v>
      </c>
      <c r="H7" s="23">
        <f t="shared" si="0"/>
        <v>5598</v>
      </c>
      <c r="I7" s="13" t="s">
        <v>84</v>
      </c>
      <c r="J7" s="13" t="s">
        <v>52</v>
      </c>
      <c r="K7" s="13" t="s">
        <v>52</v>
      </c>
      <c r="L7" s="13" t="s">
        <v>52</v>
      </c>
      <c r="M7" s="13" t="s">
        <v>52</v>
      </c>
      <c r="N7" s="1" t="s">
        <v>52</v>
      </c>
    </row>
    <row r="8" spans="1:14" ht="30" customHeight="1" x14ac:dyDescent="0.3">
      <c r="A8" s="13" t="s">
        <v>90</v>
      </c>
      <c r="B8" s="13" t="s">
        <v>87</v>
      </c>
      <c r="C8" s="13" t="s">
        <v>88</v>
      </c>
      <c r="D8" s="13" t="s">
        <v>70</v>
      </c>
      <c r="E8" s="23">
        <f>일위대가!F47</f>
        <v>17338</v>
      </c>
      <c r="F8" s="23">
        <f>일위대가!H47</f>
        <v>20213</v>
      </c>
      <c r="G8" s="23">
        <f>일위대가!J47</f>
        <v>343</v>
      </c>
      <c r="H8" s="23">
        <f t="shared" si="0"/>
        <v>37894</v>
      </c>
      <c r="I8" s="13" t="s">
        <v>89</v>
      </c>
      <c r="J8" s="13" t="s">
        <v>52</v>
      </c>
      <c r="K8" s="13" t="s">
        <v>52</v>
      </c>
      <c r="L8" s="13" t="s">
        <v>52</v>
      </c>
      <c r="M8" s="13" t="s">
        <v>52</v>
      </c>
      <c r="N8" s="1" t="s">
        <v>52</v>
      </c>
    </row>
    <row r="9" spans="1:14" ht="30" customHeight="1" x14ac:dyDescent="0.3">
      <c r="A9" s="13" t="s">
        <v>98</v>
      </c>
      <c r="B9" s="13" t="s">
        <v>94</v>
      </c>
      <c r="C9" s="13" t="s">
        <v>95</v>
      </c>
      <c r="D9" s="13" t="s">
        <v>96</v>
      </c>
      <c r="E9" s="23">
        <f>일위대가!F53</f>
        <v>79172</v>
      </c>
      <c r="F9" s="23">
        <f>일위대가!H53</f>
        <v>49250</v>
      </c>
      <c r="G9" s="23">
        <f>일위대가!J53</f>
        <v>0</v>
      </c>
      <c r="H9" s="23">
        <f t="shared" si="0"/>
        <v>128422</v>
      </c>
      <c r="I9" s="13" t="s">
        <v>97</v>
      </c>
      <c r="J9" s="13" t="s">
        <v>52</v>
      </c>
      <c r="K9" s="13" t="s">
        <v>52</v>
      </c>
      <c r="L9" s="13" t="s">
        <v>52</v>
      </c>
      <c r="M9" s="13" t="s">
        <v>52</v>
      </c>
      <c r="N9" s="1" t="s">
        <v>52</v>
      </c>
    </row>
    <row r="10" spans="1:14" ht="30" customHeight="1" x14ac:dyDescent="0.3">
      <c r="A10" s="13" t="s">
        <v>103</v>
      </c>
      <c r="B10" s="13" t="s">
        <v>100</v>
      </c>
      <c r="C10" s="13" t="s">
        <v>101</v>
      </c>
      <c r="D10" s="13" t="s">
        <v>96</v>
      </c>
      <c r="E10" s="23">
        <f>일위대가!F59</f>
        <v>62257</v>
      </c>
      <c r="F10" s="23">
        <f>일위대가!H59</f>
        <v>25870</v>
      </c>
      <c r="G10" s="23">
        <f>일위대가!J59</f>
        <v>517</v>
      </c>
      <c r="H10" s="23">
        <f t="shared" si="0"/>
        <v>88644</v>
      </c>
      <c r="I10" s="13" t="s">
        <v>102</v>
      </c>
      <c r="J10" s="13" t="s">
        <v>52</v>
      </c>
      <c r="K10" s="13" t="s">
        <v>52</v>
      </c>
      <c r="L10" s="13" t="s">
        <v>52</v>
      </c>
      <c r="M10" s="13" t="s">
        <v>52</v>
      </c>
      <c r="N10" s="1" t="s">
        <v>52</v>
      </c>
    </row>
    <row r="11" spans="1:14" ht="30" customHeight="1" x14ac:dyDescent="0.3">
      <c r="A11" s="13" t="s">
        <v>108</v>
      </c>
      <c r="B11" s="13" t="s">
        <v>105</v>
      </c>
      <c r="C11" s="13" t="s">
        <v>106</v>
      </c>
      <c r="D11" s="13" t="s">
        <v>79</v>
      </c>
      <c r="E11" s="23">
        <f>일위대가!F65</f>
        <v>24982</v>
      </c>
      <c r="F11" s="23">
        <f>일위대가!H65</f>
        <v>25870</v>
      </c>
      <c r="G11" s="23">
        <f>일위대가!J65</f>
        <v>517</v>
      </c>
      <c r="H11" s="23">
        <f t="shared" si="0"/>
        <v>51369</v>
      </c>
      <c r="I11" s="13" t="s">
        <v>107</v>
      </c>
      <c r="J11" s="13" t="s">
        <v>52</v>
      </c>
      <c r="K11" s="13" t="s">
        <v>52</v>
      </c>
      <c r="L11" s="13" t="s">
        <v>52</v>
      </c>
      <c r="M11" s="13" t="s">
        <v>52</v>
      </c>
      <c r="N11" s="1" t="s">
        <v>52</v>
      </c>
    </row>
    <row r="12" spans="1:14" ht="30" customHeight="1" x14ac:dyDescent="0.3">
      <c r="A12" s="13" t="s">
        <v>113</v>
      </c>
      <c r="B12" s="13" t="s">
        <v>110</v>
      </c>
      <c r="C12" s="13" t="s">
        <v>111</v>
      </c>
      <c r="D12" s="13" t="s">
        <v>96</v>
      </c>
      <c r="E12" s="23">
        <f>일위대가!F71</f>
        <v>24625</v>
      </c>
      <c r="F12" s="23">
        <f>일위대가!H71</f>
        <v>31608</v>
      </c>
      <c r="G12" s="23">
        <f>일위대가!J71</f>
        <v>1260</v>
      </c>
      <c r="H12" s="23">
        <f t="shared" si="0"/>
        <v>57493</v>
      </c>
      <c r="I12" s="13" t="s">
        <v>112</v>
      </c>
      <c r="J12" s="13" t="s">
        <v>52</v>
      </c>
      <c r="K12" s="13" t="s">
        <v>52</v>
      </c>
      <c r="L12" s="13" t="s">
        <v>52</v>
      </c>
      <c r="M12" s="13" t="s">
        <v>52</v>
      </c>
      <c r="N12" s="1" t="s">
        <v>52</v>
      </c>
    </row>
    <row r="13" spans="1:14" ht="30" customHeight="1" x14ac:dyDescent="0.3">
      <c r="A13" s="13" t="s">
        <v>121</v>
      </c>
      <c r="B13" s="13" t="s">
        <v>117</v>
      </c>
      <c r="C13" s="13" t="s">
        <v>118</v>
      </c>
      <c r="D13" s="13" t="s">
        <v>119</v>
      </c>
      <c r="E13" s="23">
        <f>일위대가!F77</f>
        <v>1670</v>
      </c>
      <c r="F13" s="23">
        <f>일위대가!H77</f>
        <v>83544</v>
      </c>
      <c r="G13" s="23">
        <f>일위대가!J77</f>
        <v>0</v>
      </c>
      <c r="H13" s="23">
        <f t="shared" si="0"/>
        <v>85214</v>
      </c>
      <c r="I13" s="13" t="s">
        <v>120</v>
      </c>
      <c r="J13" s="13" t="s">
        <v>52</v>
      </c>
      <c r="K13" s="13" t="s">
        <v>52</v>
      </c>
      <c r="L13" s="13" t="s">
        <v>52</v>
      </c>
      <c r="M13" s="13" t="s">
        <v>52</v>
      </c>
      <c r="N13" s="1" t="s">
        <v>52</v>
      </c>
    </row>
    <row r="14" spans="1:14" ht="30" customHeight="1" x14ac:dyDescent="0.3">
      <c r="A14" s="13" t="s">
        <v>126</v>
      </c>
      <c r="B14" s="13" t="s">
        <v>123</v>
      </c>
      <c r="C14" s="13" t="s">
        <v>124</v>
      </c>
      <c r="D14" s="13" t="s">
        <v>119</v>
      </c>
      <c r="E14" s="23">
        <f>일위대가!F81</f>
        <v>0</v>
      </c>
      <c r="F14" s="23">
        <f>일위대가!H81</f>
        <v>82832</v>
      </c>
      <c r="G14" s="23">
        <f>일위대가!J81</f>
        <v>0</v>
      </c>
      <c r="H14" s="23">
        <f t="shared" si="0"/>
        <v>82832</v>
      </c>
      <c r="I14" s="13" t="s">
        <v>125</v>
      </c>
      <c r="J14" s="13" t="s">
        <v>52</v>
      </c>
      <c r="K14" s="13" t="s">
        <v>52</v>
      </c>
      <c r="L14" s="13" t="s">
        <v>52</v>
      </c>
      <c r="M14" s="13" t="s">
        <v>52</v>
      </c>
      <c r="N14" s="1" t="s">
        <v>52</v>
      </c>
    </row>
    <row r="15" spans="1:14" ht="30" customHeight="1" x14ac:dyDescent="0.3">
      <c r="A15" s="13" t="s">
        <v>131</v>
      </c>
      <c r="B15" s="13" t="s">
        <v>128</v>
      </c>
      <c r="C15" s="13" t="s">
        <v>129</v>
      </c>
      <c r="D15" s="13" t="s">
        <v>70</v>
      </c>
      <c r="E15" s="23">
        <f>일위대가!F87</f>
        <v>4069</v>
      </c>
      <c r="F15" s="23">
        <f>일위대가!H87</f>
        <v>22598</v>
      </c>
      <c r="G15" s="23">
        <f>일위대가!J87</f>
        <v>414</v>
      </c>
      <c r="H15" s="23">
        <f t="shared" si="0"/>
        <v>27081</v>
      </c>
      <c r="I15" s="13" t="s">
        <v>130</v>
      </c>
      <c r="J15" s="13" t="s">
        <v>52</v>
      </c>
      <c r="K15" s="13" t="s">
        <v>52</v>
      </c>
      <c r="L15" s="13" t="s">
        <v>52</v>
      </c>
      <c r="M15" s="13" t="s">
        <v>52</v>
      </c>
      <c r="N15" s="1" t="s">
        <v>52</v>
      </c>
    </row>
    <row r="16" spans="1:14" ht="30" customHeight="1" x14ac:dyDescent="0.3">
      <c r="A16" s="13" t="s">
        <v>137</v>
      </c>
      <c r="B16" s="13" t="s">
        <v>133</v>
      </c>
      <c r="C16" s="13" t="s">
        <v>134</v>
      </c>
      <c r="D16" s="13" t="s">
        <v>135</v>
      </c>
      <c r="E16" s="23">
        <f>일위대가!F91</f>
        <v>0</v>
      </c>
      <c r="F16" s="23">
        <f>일위대가!H91</f>
        <v>276108</v>
      </c>
      <c r="G16" s="23">
        <f>일위대가!J91</f>
        <v>0</v>
      </c>
      <c r="H16" s="23">
        <f t="shared" si="0"/>
        <v>276108</v>
      </c>
      <c r="I16" s="13" t="s">
        <v>136</v>
      </c>
      <c r="J16" s="13" t="s">
        <v>52</v>
      </c>
      <c r="K16" s="13" t="s">
        <v>52</v>
      </c>
      <c r="L16" s="13" t="s">
        <v>52</v>
      </c>
      <c r="M16" s="13" t="s">
        <v>52</v>
      </c>
      <c r="N16" s="1" t="s">
        <v>52</v>
      </c>
    </row>
    <row r="17" spans="1:14" ht="30" customHeight="1" x14ac:dyDescent="0.3">
      <c r="A17" s="13" t="s">
        <v>144</v>
      </c>
      <c r="B17" s="13" t="s">
        <v>141</v>
      </c>
      <c r="C17" s="13" t="s">
        <v>142</v>
      </c>
      <c r="D17" s="13" t="s">
        <v>70</v>
      </c>
      <c r="E17" s="23">
        <f>일위대가!F97</f>
        <v>0</v>
      </c>
      <c r="F17" s="23">
        <f>일위대가!H97</f>
        <v>11217</v>
      </c>
      <c r="G17" s="23">
        <f>일위대가!J97</f>
        <v>673</v>
      </c>
      <c r="H17" s="23">
        <f t="shared" si="0"/>
        <v>11890</v>
      </c>
      <c r="I17" s="13" t="s">
        <v>143</v>
      </c>
      <c r="J17" s="13" t="s">
        <v>52</v>
      </c>
      <c r="K17" s="13" t="s">
        <v>52</v>
      </c>
      <c r="L17" s="13" t="s">
        <v>52</v>
      </c>
      <c r="M17" s="13" t="s">
        <v>52</v>
      </c>
      <c r="N17" s="1" t="s">
        <v>52</v>
      </c>
    </row>
    <row r="18" spans="1:14" ht="30" customHeight="1" x14ac:dyDescent="0.3">
      <c r="A18" s="13" t="s">
        <v>148</v>
      </c>
      <c r="B18" s="13" t="s">
        <v>141</v>
      </c>
      <c r="C18" s="13" t="s">
        <v>146</v>
      </c>
      <c r="D18" s="13" t="s">
        <v>70</v>
      </c>
      <c r="E18" s="23">
        <f>일위대가!F103</f>
        <v>0</v>
      </c>
      <c r="F18" s="23">
        <f>일위대가!H103</f>
        <v>12495</v>
      </c>
      <c r="G18" s="23">
        <f>일위대가!J103</f>
        <v>749</v>
      </c>
      <c r="H18" s="23">
        <f t="shared" si="0"/>
        <v>13244</v>
      </c>
      <c r="I18" s="13" t="s">
        <v>147</v>
      </c>
      <c r="J18" s="13" t="s">
        <v>52</v>
      </c>
      <c r="K18" s="13" t="s">
        <v>52</v>
      </c>
      <c r="L18" s="13" t="s">
        <v>52</v>
      </c>
      <c r="M18" s="13" t="s">
        <v>52</v>
      </c>
      <c r="N18" s="1" t="s">
        <v>52</v>
      </c>
    </row>
    <row r="19" spans="1:14" ht="30" customHeight="1" x14ac:dyDescent="0.3">
      <c r="A19" s="13" t="s">
        <v>152</v>
      </c>
      <c r="B19" s="13" t="s">
        <v>150</v>
      </c>
      <c r="C19" s="13" t="s">
        <v>52</v>
      </c>
      <c r="D19" s="13" t="s">
        <v>119</v>
      </c>
      <c r="E19" s="23">
        <f>일위대가!F107</f>
        <v>0</v>
      </c>
      <c r="F19" s="23">
        <f>일위대가!H107</f>
        <v>90666</v>
      </c>
      <c r="G19" s="23">
        <f>일위대가!J107</f>
        <v>0</v>
      </c>
      <c r="H19" s="23">
        <f t="shared" si="0"/>
        <v>90666</v>
      </c>
      <c r="I19" s="13" t="s">
        <v>151</v>
      </c>
      <c r="J19" s="13" t="s">
        <v>52</v>
      </c>
      <c r="K19" s="13" t="s">
        <v>52</v>
      </c>
      <c r="L19" s="13" t="s">
        <v>52</v>
      </c>
      <c r="M19" s="13" t="s">
        <v>52</v>
      </c>
      <c r="N19" s="1" t="s">
        <v>52</v>
      </c>
    </row>
    <row r="20" spans="1:14" ht="30" customHeight="1" x14ac:dyDescent="0.3">
      <c r="A20" s="13" t="s">
        <v>156</v>
      </c>
      <c r="B20" s="13" t="s">
        <v>154</v>
      </c>
      <c r="C20" s="13" t="s">
        <v>52</v>
      </c>
      <c r="D20" s="13" t="s">
        <v>119</v>
      </c>
      <c r="E20" s="23">
        <f>일위대가!F111</f>
        <v>0</v>
      </c>
      <c r="F20" s="23">
        <f>일위대가!H111</f>
        <v>8634</v>
      </c>
      <c r="G20" s="23">
        <f>일위대가!J111</f>
        <v>0</v>
      </c>
      <c r="H20" s="23">
        <f t="shared" si="0"/>
        <v>8634</v>
      </c>
      <c r="I20" s="13" t="s">
        <v>155</v>
      </c>
      <c r="J20" s="13" t="s">
        <v>52</v>
      </c>
      <c r="K20" s="13" t="s">
        <v>52</v>
      </c>
      <c r="L20" s="13" t="s">
        <v>52</v>
      </c>
      <c r="M20" s="13" t="s">
        <v>52</v>
      </c>
      <c r="N20" s="1" t="s">
        <v>52</v>
      </c>
    </row>
    <row r="21" spans="1:14" ht="30" customHeight="1" x14ac:dyDescent="0.3">
      <c r="A21" s="13" t="s">
        <v>160</v>
      </c>
      <c r="B21" s="13" t="s">
        <v>158</v>
      </c>
      <c r="C21" s="13" t="s">
        <v>52</v>
      </c>
      <c r="D21" s="13" t="s">
        <v>79</v>
      </c>
      <c r="E21" s="23">
        <f>일위대가!F116</f>
        <v>0</v>
      </c>
      <c r="F21" s="23">
        <f>일위대가!H116</f>
        <v>3453</v>
      </c>
      <c r="G21" s="23">
        <f>일위대가!J116</f>
        <v>69</v>
      </c>
      <c r="H21" s="23">
        <f t="shared" si="0"/>
        <v>3522</v>
      </c>
      <c r="I21" s="13" t="s">
        <v>159</v>
      </c>
      <c r="J21" s="13" t="s">
        <v>52</v>
      </c>
      <c r="K21" s="13" t="s">
        <v>52</v>
      </c>
      <c r="L21" s="13" t="s">
        <v>52</v>
      </c>
      <c r="M21" s="13" t="s">
        <v>52</v>
      </c>
      <c r="N21" s="1" t="s">
        <v>52</v>
      </c>
    </row>
    <row r="22" spans="1:14" ht="30" customHeight="1" x14ac:dyDescent="0.3">
      <c r="A22" s="13" t="s">
        <v>214</v>
      </c>
      <c r="B22" s="13" t="s">
        <v>56</v>
      </c>
      <c r="C22" s="13" t="s">
        <v>211</v>
      </c>
      <c r="D22" s="13" t="s">
        <v>212</v>
      </c>
      <c r="E22" s="23">
        <f>일위대가!F123</f>
        <v>9018</v>
      </c>
      <c r="F22" s="23">
        <f>일위대가!H123</f>
        <v>50008</v>
      </c>
      <c r="G22" s="23">
        <f>일위대가!J123</f>
        <v>36594</v>
      </c>
      <c r="H22" s="23">
        <f t="shared" si="0"/>
        <v>95620</v>
      </c>
      <c r="I22" s="13" t="s">
        <v>421</v>
      </c>
      <c r="J22" s="13" t="s">
        <v>52</v>
      </c>
      <c r="K22" s="13" t="s">
        <v>52</v>
      </c>
      <c r="L22" s="13" t="s">
        <v>52</v>
      </c>
      <c r="M22" s="13" t="s">
        <v>52</v>
      </c>
      <c r="N22" s="1" t="s">
        <v>61</v>
      </c>
    </row>
    <row r="23" spans="1:14" ht="30" customHeight="1" x14ac:dyDescent="0.3">
      <c r="A23" s="13" t="s">
        <v>304</v>
      </c>
      <c r="B23" s="13" t="s">
        <v>301</v>
      </c>
      <c r="C23" s="13" t="s">
        <v>302</v>
      </c>
      <c r="D23" s="13" t="s">
        <v>70</v>
      </c>
      <c r="E23" s="23">
        <f>일위대가!F129</f>
        <v>0</v>
      </c>
      <c r="F23" s="23">
        <f>일위대가!H129</f>
        <v>3428</v>
      </c>
      <c r="G23" s="23">
        <f>일위대가!J129</f>
        <v>68</v>
      </c>
      <c r="H23" s="23">
        <f t="shared" si="0"/>
        <v>3496</v>
      </c>
      <c r="I23" s="13" t="s">
        <v>303</v>
      </c>
      <c r="J23" s="13" t="s">
        <v>52</v>
      </c>
      <c r="K23" s="13" t="s">
        <v>52</v>
      </c>
      <c r="L23" s="13" t="s">
        <v>52</v>
      </c>
      <c r="M23" s="13" t="s">
        <v>52</v>
      </c>
      <c r="N23" s="1" t="s">
        <v>52</v>
      </c>
    </row>
    <row r="24" spans="1:14" ht="30" customHeight="1" x14ac:dyDescent="0.3">
      <c r="A24" s="13" t="s">
        <v>309</v>
      </c>
      <c r="B24" s="13" t="s">
        <v>306</v>
      </c>
      <c r="C24" s="13" t="s">
        <v>307</v>
      </c>
      <c r="D24" s="13" t="s">
        <v>70</v>
      </c>
      <c r="E24" s="23">
        <f>일위대가!F135</f>
        <v>0</v>
      </c>
      <c r="F24" s="23">
        <f>일위대가!H135</f>
        <v>5051</v>
      </c>
      <c r="G24" s="23">
        <f>일위대가!J135</f>
        <v>101</v>
      </c>
      <c r="H24" s="23">
        <f t="shared" si="0"/>
        <v>5152</v>
      </c>
      <c r="I24" s="13" t="s">
        <v>308</v>
      </c>
      <c r="J24" s="13" t="s">
        <v>52</v>
      </c>
      <c r="K24" s="13" t="s">
        <v>52</v>
      </c>
      <c r="L24" s="13" t="s">
        <v>52</v>
      </c>
      <c r="M24" s="13" t="s">
        <v>52</v>
      </c>
      <c r="N24" s="1" t="s">
        <v>52</v>
      </c>
    </row>
    <row r="25" spans="1:14" ht="30" customHeight="1" x14ac:dyDescent="0.3">
      <c r="A25" s="13" t="s">
        <v>314</v>
      </c>
      <c r="B25" s="13" t="s">
        <v>311</v>
      </c>
      <c r="C25" s="13" t="s">
        <v>312</v>
      </c>
      <c r="D25" s="13" t="s">
        <v>70</v>
      </c>
      <c r="E25" s="23">
        <f>일위대가!F140</f>
        <v>0</v>
      </c>
      <c r="F25" s="23">
        <f>일위대가!H140</f>
        <v>3022</v>
      </c>
      <c r="G25" s="23">
        <f>일위대가!J140</f>
        <v>0</v>
      </c>
      <c r="H25" s="23">
        <f t="shared" si="0"/>
        <v>3022</v>
      </c>
      <c r="I25" s="13" t="s">
        <v>313</v>
      </c>
      <c r="J25" s="13" t="s">
        <v>52</v>
      </c>
      <c r="K25" s="13" t="s">
        <v>52</v>
      </c>
      <c r="L25" s="13" t="s">
        <v>52</v>
      </c>
      <c r="M25" s="13" t="s">
        <v>52</v>
      </c>
      <c r="N25" s="1" t="s">
        <v>52</v>
      </c>
    </row>
    <row r="26" spans="1:14" ht="30" customHeight="1" x14ac:dyDescent="0.3">
      <c r="A26" s="13" t="s">
        <v>319</v>
      </c>
      <c r="B26" s="13" t="s">
        <v>316</v>
      </c>
      <c r="C26" s="13" t="s">
        <v>317</v>
      </c>
      <c r="D26" s="13" t="s">
        <v>70</v>
      </c>
      <c r="E26" s="23">
        <f>일위대가!F146</f>
        <v>0</v>
      </c>
      <c r="F26" s="23">
        <f>일위대가!H146</f>
        <v>3661</v>
      </c>
      <c r="G26" s="23">
        <f>일위대가!J146</f>
        <v>73</v>
      </c>
      <c r="H26" s="23">
        <f t="shared" si="0"/>
        <v>3734</v>
      </c>
      <c r="I26" s="13" t="s">
        <v>318</v>
      </c>
      <c r="J26" s="13" t="s">
        <v>52</v>
      </c>
      <c r="K26" s="13" t="s">
        <v>52</v>
      </c>
      <c r="L26" s="13" t="s">
        <v>52</v>
      </c>
      <c r="M26" s="13" t="s">
        <v>52</v>
      </c>
      <c r="N26" s="1" t="s">
        <v>52</v>
      </c>
    </row>
    <row r="27" spans="1:14" ht="30" customHeight="1" x14ac:dyDescent="0.3">
      <c r="A27" s="13" t="s">
        <v>330</v>
      </c>
      <c r="B27" s="13" t="s">
        <v>94</v>
      </c>
      <c r="C27" s="13" t="s">
        <v>52</v>
      </c>
      <c r="D27" s="13" t="s">
        <v>119</v>
      </c>
      <c r="E27" s="23">
        <f>일위대가!F151</f>
        <v>0</v>
      </c>
      <c r="F27" s="23">
        <f>일위대가!H151</f>
        <v>49250</v>
      </c>
      <c r="G27" s="23">
        <f>일위대가!J151</f>
        <v>0</v>
      </c>
      <c r="H27" s="23">
        <f t="shared" si="0"/>
        <v>49250</v>
      </c>
      <c r="I27" s="13" t="s">
        <v>329</v>
      </c>
      <c r="J27" s="13" t="s">
        <v>52</v>
      </c>
      <c r="K27" s="13" t="s">
        <v>52</v>
      </c>
      <c r="L27" s="13" t="s">
        <v>52</v>
      </c>
      <c r="M27" s="13" t="s">
        <v>52</v>
      </c>
      <c r="N27" s="1" t="s">
        <v>52</v>
      </c>
    </row>
    <row r="28" spans="1:14" ht="30" customHeight="1" x14ac:dyDescent="0.3">
      <c r="A28" s="13" t="s">
        <v>346</v>
      </c>
      <c r="B28" s="13" t="s">
        <v>343</v>
      </c>
      <c r="C28" s="13" t="s">
        <v>344</v>
      </c>
      <c r="D28" s="13" t="s">
        <v>79</v>
      </c>
      <c r="E28" s="23">
        <f>일위대가!F157</f>
        <v>0</v>
      </c>
      <c r="F28" s="23">
        <f>일위대가!H157</f>
        <v>25870</v>
      </c>
      <c r="G28" s="23">
        <f>일위대가!J157</f>
        <v>517</v>
      </c>
      <c r="H28" s="23">
        <f t="shared" si="0"/>
        <v>26387</v>
      </c>
      <c r="I28" s="13" t="s">
        <v>345</v>
      </c>
      <c r="J28" s="13" t="s">
        <v>52</v>
      </c>
      <c r="K28" s="13" t="s">
        <v>52</v>
      </c>
      <c r="L28" s="13" t="s">
        <v>52</v>
      </c>
      <c r="M28" s="13" t="s">
        <v>52</v>
      </c>
      <c r="N28" s="1" t="s">
        <v>52</v>
      </c>
    </row>
    <row r="29" spans="1:14" ht="30" customHeight="1" x14ac:dyDescent="0.3">
      <c r="A29" s="13" t="s">
        <v>369</v>
      </c>
      <c r="B29" s="13" t="s">
        <v>366</v>
      </c>
      <c r="C29" s="13" t="s">
        <v>367</v>
      </c>
      <c r="D29" s="13" t="s">
        <v>172</v>
      </c>
      <c r="E29" s="23">
        <f>일위대가!F166</f>
        <v>140</v>
      </c>
      <c r="F29" s="23">
        <f>일위대가!H166</f>
        <v>7024</v>
      </c>
      <c r="G29" s="23">
        <f>일위대가!J166</f>
        <v>280</v>
      </c>
      <c r="H29" s="23">
        <f t="shared" si="0"/>
        <v>7444</v>
      </c>
      <c r="I29" s="13" t="s">
        <v>368</v>
      </c>
      <c r="J29" s="13" t="s">
        <v>52</v>
      </c>
      <c r="K29" s="13" t="s">
        <v>52</v>
      </c>
      <c r="L29" s="13" t="s">
        <v>52</v>
      </c>
      <c r="M29" s="13" t="s">
        <v>52</v>
      </c>
      <c r="N29" s="1" t="s">
        <v>52</v>
      </c>
    </row>
    <row r="30" spans="1:14" ht="30" customHeight="1" x14ac:dyDescent="0.3">
      <c r="A30" s="13" t="s">
        <v>388</v>
      </c>
      <c r="B30" s="13" t="s">
        <v>385</v>
      </c>
      <c r="C30" s="13" t="s">
        <v>386</v>
      </c>
      <c r="D30" s="13" t="s">
        <v>70</v>
      </c>
      <c r="E30" s="23">
        <f>일위대가!F172</f>
        <v>0</v>
      </c>
      <c r="F30" s="23">
        <f>일위대가!H172</f>
        <v>13808</v>
      </c>
      <c r="G30" s="23">
        <f>일위대가!J172</f>
        <v>414</v>
      </c>
      <c r="H30" s="23">
        <f t="shared" si="0"/>
        <v>14222</v>
      </c>
      <c r="I30" s="13" t="s">
        <v>387</v>
      </c>
      <c r="J30" s="13" t="s">
        <v>52</v>
      </c>
      <c r="K30" s="13" t="s">
        <v>52</v>
      </c>
      <c r="L30" s="13" t="s">
        <v>52</v>
      </c>
      <c r="M30" s="13" t="s">
        <v>52</v>
      </c>
      <c r="N30" s="1" t="s">
        <v>52</v>
      </c>
    </row>
    <row r="31" spans="1:14" ht="30" customHeight="1" x14ac:dyDescent="0.3">
      <c r="A31" s="13" t="s">
        <v>393</v>
      </c>
      <c r="B31" s="13" t="s">
        <v>390</v>
      </c>
      <c r="C31" s="13" t="s">
        <v>391</v>
      </c>
      <c r="D31" s="13" t="s">
        <v>79</v>
      </c>
      <c r="E31" s="23">
        <f>일위대가!F177</f>
        <v>0</v>
      </c>
      <c r="F31" s="23">
        <f>일위대가!H177</f>
        <v>4395</v>
      </c>
      <c r="G31" s="23">
        <f>일위대가!J177</f>
        <v>0</v>
      </c>
      <c r="H31" s="23">
        <f t="shared" si="0"/>
        <v>4395</v>
      </c>
      <c r="I31" s="13" t="s">
        <v>392</v>
      </c>
      <c r="J31" s="13" t="s">
        <v>52</v>
      </c>
      <c r="K31" s="13" t="s">
        <v>52</v>
      </c>
      <c r="L31" s="13" t="s">
        <v>52</v>
      </c>
      <c r="M31" s="13" t="s">
        <v>52</v>
      </c>
      <c r="N31" s="1" t="s">
        <v>52</v>
      </c>
    </row>
  </sheetData>
  <phoneticPr fontId="1" type="noConversion"/>
  <pageMargins left="0.78740157480314954" right="0" top="0.39370078740157477" bottom="0.39370078740157477" header="0" footer="0"/>
  <pageSetup paperSize="9" scale="8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8871D-2166-4335-838E-82BDFAE5F06A}">
  <sheetPr>
    <pageSetUpPr fitToPage="1"/>
  </sheetPr>
  <dimension ref="A1:AZ177"/>
  <sheetViews>
    <sheetView view="pageBreakPreview" zoomScale="60" zoomScaleNormal="100" workbookViewId="0"/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7" width="2.625" hidden="1" customWidth="1"/>
    <col min="48" max="48" width="1.625" hidden="1" customWidth="1"/>
    <col min="49" max="49" width="24.625" hidden="1" customWidth="1"/>
    <col min="50" max="51" width="2.625" hidden="1" customWidth="1"/>
    <col min="52" max="52" width="1.625" hidden="1" customWidth="1"/>
  </cols>
  <sheetData>
    <row r="1" spans="1:52" ht="30" customHeight="1" x14ac:dyDescent="0.3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52" ht="30" customHeight="1" x14ac:dyDescent="0.3">
      <c r="A2" s="155" t="s">
        <v>2</v>
      </c>
      <c r="B2" s="155" t="s">
        <v>3</v>
      </c>
      <c r="C2" s="155" t="s">
        <v>4</v>
      </c>
      <c r="D2" s="155" t="s">
        <v>5</v>
      </c>
      <c r="E2" s="155" t="s">
        <v>6</v>
      </c>
      <c r="F2" s="155"/>
      <c r="G2" s="155" t="s">
        <v>9</v>
      </c>
      <c r="H2" s="155"/>
      <c r="I2" s="155" t="s">
        <v>10</v>
      </c>
      <c r="J2" s="155"/>
      <c r="K2" s="155" t="s">
        <v>11</v>
      </c>
      <c r="L2" s="155"/>
      <c r="M2" s="155" t="s">
        <v>12</v>
      </c>
      <c r="N2" s="157" t="s">
        <v>201</v>
      </c>
      <c r="O2" s="157" t="s">
        <v>20</v>
      </c>
      <c r="P2" s="157" t="s">
        <v>22</v>
      </c>
      <c r="Q2" s="157" t="s">
        <v>23</v>
      </c>
      <c r="R2" s="157" t="s">
        <v>24</v>
      </c>
      <c r="S2" s="157" t="s">
        <v>25</v>
      </c>
      <c r="T2" s="157" t="s">
        <v>26</v>
      </c>
      <c r="U2" s="157" t="s">
        <v>27</v>
      </c>
      <c r="V2" s="157" t="s">
        <v>28</v>
      </c>
      <c r="W2" s="157" t="s">
        <v>29</v>
      </c>
      <c r="X2" s="157" t="s">
        <v>30</v>
      </c>
      <c r="Y2" s="157" t="s">
        <v>31</v>
      </c>
      <c r="Z2" s="157" t="s">
        <v>32</v>
      </c>
      <c r="AA2" s="157" t="s">
        <v>33</v>
      </c>
      <c r="AB2" s="157" t="s">
        <v>34</v>
      </c>
      <c r="AC2" s="157" t="s">
        <v>35</v>
      </c>
      <c r="AD2" s="157" t="s">
        <v>36</v>
      </c>
      <c r="AE2" s="157" t="s">
        <v>37</v>
      </c>
      <c r="AF2" s="157" t="s">
        <v>38</v>
      </c>
      <c r="AG2" s="157" t="s">
        <v>39</v>
      </c>
      <c r="AH2" s="157" t="s">
        <v>40</v>
      </c>
      <c r="AI2" s="157" t="s">
        <v>41</v>
      </c>
      <c r="AJ2" s="157" t="s">
        <v>42</v>
      </c>
      <c r="AK2" s="157" t="s">
        <v>43</v>
      </c>
      <c r="AL2" s="157" t="s">
        <v>44</v>
      </c>
      <c r="AM2" s="157" t="s">
        <v>45</v>
      </c>
      <c r="AN2" s="157" t="s">
        <v>46</v>
      </c>
      <c r="AO2" s="157" t="s">
        <v>47</v>
      </c>
      <c r="AP2" s="157" t="s">
        <v>202</v>
      </c>
      <c r="AQ2" s="157" t="s">
        <v>203</v>
      </c>
      <c r="AR2" s="157" t="s">
        <v>204</v>
      </c>
      <c r="AS2" s="157" t="s">
        <v>205</v>
      </c>
      <c r="AT2" s="157" t="s">
        <v>206</v>
      </c>
      <c r="AU2" s="157" t="s">
        <v>207</v>
      </c>
      <c r="AV2" s="157" t="s">
        <v>48</v>
      </c>
      <c r="AW2" s="157" t="s">
        <v>208</v>
      </c>
      <c r="AX2" s="1" t="s">
        <v>200</v>
      </c>
      <c r="AY2" s="1" t="s">
        <v>21</v>
      </c>
      <c r="AZ2" s="1" t="s">
        <v>209</v>
      </c>
    </row>
    <row r="3" spans="1:52" ht="30" customHeight="1" x14ac:dyDescent="0.3">
      <c r="A3" s="155"/>
      <c r="B3" s="155"/>
      <c r="C3" s="155"/>
      <c r="D3" s="155"/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M3" s="155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</row>
    <row r="4" spans="1:52" ht="30" customHeight="1" x14ac:dyDescent="0.3">
      <c r="A4" s="16" t="s">
        <v>210</v>
      </c>
      <c r="B4" s="17"/>
      <c r="C4" s="17"/>
      <c r="D4" s="17"/>
      <c r="E4" s="21"/>
      <c r="F4" s="24"/>
      <c r="G4" s="21"/>
      <c r="H4" s="24"/>
      <c r="I4" s="21"/>
      <c r="J4" s="24"/>
      <c r="K4" s="21"/>
      <c r="L4" s="24"/>
      <c r="M4" s="18"/>
      <c r="N4" s="1" t="s">
        <v>60</v>
      </c>
    </row>
    <row r="5" spans="1:52" ht="30" customHeight="1" x14ac:dyDescent="0.3">
      <c r="A5" s="19" t="s">
        <v>56</v>
      </c>
      <c r="B5" s="19" t="s">
        <v>211</v>
      </c>
      <c r="C5" s="19" t="s">
        <v>212</v>
      </c>
      <c r="D5" s="20">
        <v>8</v>
      </c>
      <c r="E5" s="22">
        <f>일위대가목록!E22</f>
        <v>9018</v>
      </c>
      <c r="F5" s="25">
        <f>TRUNC(E5*D5,1)</f>
        <v>72144</v>
      </c>
      <c r="G5" s="22">
        <f>일위대가목록!F22</f>
        <v>50008</v>
      </c>
      <c r="H5" s="25">
        <f>TRUNC(G5*D5,1)</f>
        <v>400064</v>
      </c>
      <c r="I5" s="22">
        <f>일위대가목록!G22</f>
        <v>36594</v>
      </c>
      <c r="J5" s="25">
        <f>TRUNC(I5*D5,1)</f>
        <v>292752</v>
      </c>
      <c r="K5" s="22">
        <f>TRUNC(E5+G5+I5,1)</f>
        <v>95620</v>
      </c>
      <c r="L5" s="25">
        <f>TRUNC(F5+H5+J5,1)</f>
        <v>764960</v>
      </c>
      <c r="M5" s="19" t="s">
        <v>213</v>
      </c>
      <c r="N5" s="1" t="s">
        <v>52</v>
      </c>
      <c r="O5" s="1" t="s">
        <v>214</v>
      </c>
      <c r="P5" s="1" t="s">
        <v>61</v>
      </c>
      <c r="Q5" s="1" t="s">
        <v>62</v>
      </c>
      <c r="R5" s="1" t="s">
        <v>62</v>
      </c>
      <c r="V5">
        <v>1</v>
      </c>
      <c r="AV5" s="1" t="s">
        <v>52</v>
      </c>
      <c r="AW5" s="1" t="s">
        <v>215</v>
      </c>
      <c r="AX5" s="1" t="s">
        <v>52</v>
      </c>
      <c r="AY5" s="1" t="s">
        <v>216</v>
      </c>
      <c r="AZ5" s="1" t="s">
        <v>52</v>
      </c>
    </row>
    <row r="6" spans="1:52" ht="30" customHeight="1" x14ac:dyDescent="0.3">
      <c r="A6" s="19" t="s">
        <v>217</v>
      </c>
      <c r="B6" s="19" t="s">
        <v>218</v>
      </c>
      <c r="C6" s="19" t="s">
        <v>219</v>
      </c>
      <c r="D6" s="20">
        <v>1</v>
      </c>
      <c r="E6" s="22">
        <v>0</v>
      </c>
      <c r="F6" s="25">
        <f>TRUNC(E6*D6,1)</f>
        <v>0</v>
      </c>
      <c r="G6" s="22">
        <v>0</v>
      </c>
      <c r="H6" s="25">
        <f>TRUNC(G6*D6,1)</f>
        <v>0</v>
      </c>
      <c r="I6" s="22">
        <f>TRUNC(SUMIF(V5:V6, RIGHTB(O6, 1), L5:L6)*U6, 2)</f>
        <v>764960</v>
      </c>
      <c r="J6" s="25">
        <f>TRUNC(I6*D6,1)</f>
        <v>764960</v>
      </c>
      <c r="K6" s="22">
        <f>TRUNC(E6+G6+I6,1)</f>
        <v>764960</v>
      </c>
      <c r="L6" s="25">
        <f>TRUNC(F6+H6+J6,1)</f>
        <v>764960</v>
      </c>
      <c r="M6" s="19" t="s">
        <v>52</v>
      </c>
      <c r="N6" s="1" t="s">
        <v>60</v>
      </c>
      <c r="O6" s="1" t="s">
        <v>220</v>
      </c>
      <c r="P6" s="1" t="s">
        <v>62</v>
      </c>
      <c r="Q6" s="1" t="s">
        <v>62</v>
      </c>
      <c r="R6" s="1" t="s">
        <v>62</v>
      </c>
      <c r="S6">
        <v>3</v>
      </c>
      <c r="T6">
        <v>2</v>
      </c>
      <c r="U6">
        <v>1</v>
      </c>
      <c r="AV6" s="1" t="s">
        <v>52</v>
      </c>
      <c r="AW6" s="1" t="s">
        <v>221</v>
      </c>
      <c r="AX6" s="1" t="s">
        <v>52</v>
      </c>
      <c r="AY6" s="1" t="s">
        <v>52</v>
      </c>
      <c r="AZ6" s="1" t="s">
        <v>52</v>
      </c>
    </row>
    <row r="7" spans="1:52" ht="30" customHeight="1" x14ac:dyDescent="0.3">
      <c r="A7" s="19" t="s">
        <v>222</v>
      </c>
      <c r="B7" s="19" t="s">
        <v>52</v>
      </c>
      <c r="C7" s="19" t="s">
        <v>52</v>
      </c>
      <c r="D7" s="20"/>
      <c r="E7" s="22"/>
      <c r="F7" s="25">
        <f>TRUNC(SUMIF(N5:N6, N4, F5:F6),0)</f>
        <v>0</v>
      </c>
      <c r="G7" s="22"/>
      <c r="H7" s="25">
        <f>TRUNC(SUMIF(N5:N6, N4, H5:H6),0)</f>
        <v>0</v>
      </c>
      <c r="I7" s="22"/>
      <c r="J7" s="25">
        <f>TRUNC(SUMIF(N5:N6, N4, J5:J6),0)</f>
        <v>764960</v>
      </c>
      <c r="K7" s="22"/>
      <c r="L7" s="25">
        <f>F7+H7+J7</f>
        <v>764960</v>
      </c>
      <c r="M7" s="19" t="s">
        <v>52</v>
      </c>
      <c r="N7" s="1" t="s">
        <v>65</v>
      </c>
      <c r="O7" s="1" t="s">
        <v>65</v>
      </c>
      <c r="P7" s="1" t="s">
        <v>52</v>
      </c>
      <c r="Q7" s="1" t="s">
        <v>52</v>
      </c>
      <c r="R7" s="1" t="s">
        <v>52</v>
      </c>
      <c r="AV7" s="1" t="s">
        <v>52</v>
      </c>
      <c r="AW7" s="1" t="s">
        <v>52</v>
      </c>
      <c r="AX7" s="1" t="s">
        <v>61</v>
      </c>
      <c r="AY7" s="1" t="s">
        <v>52</v>
      </c>
      <c r="AZ7" s="1" t="s">
        <v>52</v>
      </c>
    </row>
    <row r="8" spans="1:52" ht="30" customHeight="1" x14ac:dyDescent="0.3">
      <c r="A8" s="20"/>
      <c r="B8" s="20"/>
      <c r="C8" s="20"/>
      <c r="D8" s="20"/>
      <c r="E8" s="22"/>
      <c r="F8" s="25"/>
      <c r="G8" s="22"/>
      <c r="H8" s="25"/>
      <c r="I8" s="22"/>
      <c r="J8" s="25"/>
      <c r="K8" s="22"/>
      <c r="L8" s="25"/>
      <c r="M8" s="20"/>
    </row>
    <row r="9" spans="1:52" ht="30" customHeight="1" x14ac:dyDescent="0.3">
      <c r="A9" s="16" t="s">
        <v>223</v>
      </c>
      <c r="B9" s="17"/>
      <c r="C9" s="17"/>
      <c r="D9" s="17"/>
      <c r="E9" s="21"/>
      <c r="F9" s="24"/>
      <c r="G9" s="21"/>
      <c r="H9" s="24"/>
      <c r="I9" s="21"/>
      <c r="J9" s="24"/>
      <c r="K9" s="21"/>
      <c r="L9" s="24"/>
      <c r="M9" s="18"/>
      <c r="N9" s="1" t="s">
        <v>72</v>
      </c>
    </row>
    <row r="10" spans="1:52" ht="30" customHeight="1" x14ac:dyDescent="0.3">
      <c r="A10" s="19" t="s">
        <v>224</v>
      </c>
      <c r="B10" s="19" t="s">
        <v>52</v>
      </c>
      <c r="C10" s="19" t="s">
        <v>70</v>
      </c>
      <c r="D10" s="20">
        <v>1.1000000000000001</v>
      </c>
      <c r="E10" s="22">
        <f>단가대비표!O12</f>
        <v>13600</v>
      </c>
      <c r="F10" s="25">
        <f t="shared" ref="F10:F18" si="0">TRUNC(E10*D10,1)</f>
        <v>14960</v>
      </c>
      <c r="G10" s="22">
        <f>단가대비표!P12</f>
        <v>0</v>
      </c>
      <c r="H10" s="25">
        <f t="shared" ref="H10:H18" si="1">TRUNC(G10*D10,1)</f>
        <v>0</v>
      </c>
      <c r="I10" s="22">
        <f>단가대비표!V12</f>
        <v>0</v>
      </c>
      <c r="J10" s="25">
        <f t="shared" ref="J10:J18" si="2">TRUNC(I10*D10,1)</f>
        <v>0</v>
      </c>
      <c r="K10" s="22">
        <f t="shared" ref="K10:K18" si="3">TRUNC(E10+G10+I10,1)</f>
        <v>13600</v>
      </c>
      <c r="L10" s="25">
        <f t="shared" ref="L10:L18" si="4">TRUNC(F10+H10+J10,1)</f>
        <v>14960</v>
      </c>
      <c r="M10" s="19" t="s">
        <v>225</v>
      </c>
      <c r="N10" s="1" t="s">
        <v>72</v>
      </c>
      <c r="O10" s="1" t="s">
        <v>226</v>
      </c>
      <c r="P10" s="1" t="s">
        <v>62</v>
      </c>
      <c r="Q10" s="1" t="s">
        <v>62</v>
      </c>
      <c r="R10" s="1" t="s">
        <v>61</v>
      </c>
      <c r="V10">
        <v>1</v>
      </c>
      <c r="AV10" s="1" t="s">
        <v>52</v>
      </c>
      <c r="AW10" s="1" t="s">
        <v>227</v>
      </c>
      <c r="AX10" s="1" t="s">
        <v>52</v>
      </c>
      <c r="AY10" s="1" t="s">
        <v>52</v>
      </c>
      <c r="AZ10" s="1" t="s">
        <v>52</v>
      </c>
    </row>
    <row r="11" spans="1:52" ht="30" customHeight="1" x14ac:dyDescent="0.3">
      <c r="A11" s="19" t="s">
        <v>228</v>
      </c>
      <c r="B11" s="19" t="s">
        <v>52</v>
      </c>
      <c r="C11" s="19" t="s">
        <v>172</v>
      </c>
      <c r="D11" s="20">
        <v>2.6</v>
      </c>
      <c r="E11" s="22">
        <f>단가대비표!O13</f>
        <v>5500</v>
      </c>
      <c r="F11" s="25">
        <f t="shared" si="0"/>
        <v>14300</v>
      </c>
      <c r="G11" s="22">
        <f>단가대비표!P13</f>
        <v>0</v>
      </c>
      <c r="H11" s="25">
        <f t="shared" si="1"/>
        <v>0</v>
      </c>
      <c r="I11" s="22">
        <f>단가대비표!V13</f>
        <v>0</v>
      </c>
      <c r="J11" s="25">
        <f t="shared" si="2"/>
        <v>0</v>
      </c>
      <c r="K11" s="22">
        <f t="shared" si="3"/>
        <v>5500</v>
      </c>
      <c r="L11" s="25">
        <f t="shared" si="4"/>
        <v>14300</v>
      </c>
      <c r="M11" s="19" t="s">
        <v>229</v>
      </c>
      <c r="N11" s="1" t="s">
        <v>72</v>
      </c>
      <c r="O11" s="1" t="s">
        <v>230</v>
      </c>
      <c r="P11" s="1" t="s">
        <v>62</v>
      </c>
      <c r="Q11" s="1" t="s">
        <v>62</v>
      </c>
      <c r="R11" s="1" t="s">
        <v>61</v>
      </c>
      <c r="V11">
        <v>1</v>
      </c>
      <c r="AV11" s="1" t="s">
        <v>52</v>
      </c>
      <c r="AW11" s="1" t="s">
        <v>231</v>
      </c>
      <c r="AX11" s="1" t="s">
        <v>52</v>
      </c>
      <c r="AY11" s="1" t="s">
        <v>52</v>
      </c>
      <c r="AZ11" s="1" t="s">
        <v>52</v>
      </c>
    </row>
    <row r="12" spans="1:52" ht="30" customHeight="1" x14ac:dyDescent="0.3">
      <c r="A12" s="19" t="s">
        <v>232</v>
      </c>
      <c r="B12" s="19" t="s">
        <v>52</v>
      </c>
      <c r="C12" s="19" t="s">
        <v>172</v>
      </c>
      <c r="D12" s="20">
        <v>0.1</v>
      </c>
      <c r="E12" s="22">
        <f>단가대비표!O14</f>
        <v>6000</v>
      </c>
      <c r="F12" s="25">
        <f t="shared" si="0"/>
        <v>600</v>
      </c>
      <c r="G12" s="22">
        <f>단가대비표!P14</f>
        <v>0</v>
      </c>
      <c r="H12" s="25">
        <f t="shared" si="1"/>
        <v>0</v>
      </c>
      <c r="I12" s="22">
        <f>단가대비표!V14</f>
        <v>0</v>
      </c>
      <c r="J12" s="25">
        <f t="shared" si="2"/>
        <v>0</v>
      </c>
      <c r="K12" s="22">
        <f t="shared" si="3"/>
        <v>6000</v>
      </c>
      <c r="L12" s="25">
        <f t="shared" si="4"/>
        <v>600</v>
      </c>
      <c r="M12" s="19" t="s">
        <v>233</v>
      </c>
      <c r="N12" s="1" t="s">
        <v>72</v>
      </c>
      <c r="O12" s="1" t="s">
        <v>234</v>
      </c>
      <c r="P12" s="1" t="s">
        <v>62</v>
      </c>
      <c r="Q12" s="1" t="s">
        <v>62</v>
      </c>
      <c r="R12" s="1" t="s">
        <v>61</v>
      </c>
      <c r="V12">
        <v>1</v>
      </c>
      <c r="AV12" s="1" t="s">
        <v>52</v>
      </c>
      <c r="AW12" s="1" t="s">
        <v>235</v>
      </c>
      <c r="AX12" s="1" t="s">
        <v>52</v>
      </c>
      <c r="AY12" s="1" t="s">
        <v>52</v>
      </c>
      <c r="AZ12" s="1" t="s">
        <v>52</v>
      </c>
    </row>
    <row r="13" spans="1:52" ht="30" customHeight="1" x14ac:dyDescent="0.3">
      <c r="A13" s="19" t="s">
        <v>236</v>
      </c>
      <c r="B13" s="19" t="s">
        <v>52</v>
      </c>
      <c r="C13" s="19" t="s">
        <v>172</v>
      </c>
      <c r="D13" s="20">
        <v>0.5</v>
      </c>
      <c r="E13" s="22">
        <f>단가대비표!O15</f>
        <v>5500</v>
      </c>
      <c r="F13" s="25">
        <f t="shared" si="0"/>
        <v>2750</v>
      </c>
      <c r="G13" s="22">
        <f>단가대비표!P15</f>
        <v>0</v>
      </c>
      <c r="H13" s="25">
        <f t="shared" si="1"/>
        <v>0</v>
      </c>
      <c r="I13" s="22">
        <f>단가대비표!V15</f>
        <v>0</v>
      </c>
      <c r="J13" s="25">
        <f t="shared" si="2"/>
        <v>0</v>
      </c>
      <c r="K13" s="22">
        <f t="shared" si="3"/>
        <v>5500</v>
      </c>
      <c r="L13" s="25">
        <f t="shared" si="4"/>
        <v>2750</v>
      </c>
      <c r="M13" s="19" t="s">
        <v>237</v>
      </c>
      <c r="N13" s="1" t="s">
        <v>72</v>
      </c>
      <c r="O13" s="1" t="s">
        <v>238</v>
      </c>
      <c r="P13" s="1" t="s">
        <v>62</v>
      </c>
      <c r="Q13" s="1" t="s">
        <v>62</v>
      </c>
      <c r="R13" s="1" t="s">
        <v>61</v>
      </c>
      <c r="V13">
        <v>1</v>
      </c>
      <c r="AV13" s="1" t="s">
        <v>52</v>
      </c>
      <c r="AW13" s="1" t="s">
        <v>239</v>
      </c>
      <c r="AX13" s="1" t="s">
        <v>52</v>
      </c>
      <c r="AY13" s="1" t="s">
        <v>52</v>
      </c>
      <c r="AZ13" s="1" t="s">
        <v>52</v>
      </c>
    </row>
    <row r="14" spans="1:52" ht="30" customHeight="1" x14ac:dyDescent="0.3">
      <c r="A14" s="19" t="s">
        <v>240</v>
      </c>
      <c r="B14" s="19" t="s">
        <v>52</v>
      </c>
      <c r="C14" s="19" t="s">
        <v>172</v>
      </c>
      <c r="D14" s="20">
        <v>1.5</v>
      </c>
      <c r="E14" s="22">
        <f>단가대비표!O16</f>
        <v>600</v>
      </c>
      <c r="F14" s="25">
        <f t="shared" si="0"/>
        <v>900</v>
      </c>
      <c r="G14" s="22">
        <f>단가대비표!P16</f>
        <v>0</v>
      </c>
      <c r="H14" s="25">
        <f t="shared" si="1"/>
        <v>0</v>
      </c>
      <c r="I14" s="22">
        <f>단가대비표!V16</f>
        <v>0</v>
      </c>
      <c r="J14" s="25">
        <f t="shared" si="2"/>
        <v>0</v>
      </c>
      <c r="K14" s="22">
        <f t="shared" si="3"/>
        <v>600</v>
      </c>
      <c r="L14" s="25">
        <f t="shared" si="4"/>
        <v>900</v>
      </c>
      <c r="M14" s="19" t="s">
        <v>241</v>
      </c>
      <c r="N14" s="1" t="s">
        <v>72</v>
      </c>
      <c r="O14" s="1" t="s">
        <v>242</v>
      </c>
      <c r="P14" s="1" t="s">
        <v>62</v>
      </c>
      <c r="Q14" s="1" t="s">
        <v>62</v>
      </c>
      <c r="R14" s="1" t="s">
        <v>61</v>
      </c>
      <c r="V14">
        <v>1</v>
      </c>
      <c r="AV14" s="1" t="s">
        <v>52</v>
      </c>
      <c r="AW14" s="1" t="s">
        <v>243</v>
      </c>
      <c r="AX14" s="1" t="s">
        <v>52</v>
      </c>
      <c r="AY14" s="1" t="s">
        <v>52</v>
      </c>
      <c r="AZ14" s="1" t="s">
        <v>52</v>
      </c>
    </row>
    <row r="15" spans="1:52" ht="30" customHeight="1" x14ac:dyDescent="0.3">
      <c r="A15" s="19" t="s">
        <v>244</v>
      </c>
      <c r="B15" s="19" t="s">
        <v>52</v>
      </c>
      <c r="C15" s="19" t="s">
        <v>79</v>
      </c>
      <c r="D15" s="20">
        <v>0.1</v>
      </c>
      <c r="E15" s="22">
        <f>단가대비표!O17</f>
        <v>800</v>
      </c>
      <c r="F15" s="25">
        <f t="shared" si="0"/>
        <v>80</v>
      </c>
      <c r="G15" s="22">
        <f>단가대비표!P17</f>
        <v>0</v>
      </c>
      <c r="H15" s="25">
        <f t="shared" si="1"/>
        <v>0</v>
      </c>
      <c r="I15" s="22">
        <f>단가대비표!V17</f>
        <v>0</v>
      </c>
      <c r="J15" s="25">
        <f t="shared" si="2"/>
        <v>0</v>
      </c>
      <c r="K15" s="22">
        <f t="shared" si="3"/>
        <v>800</v>
      </c>
      <c r="L15" s="25">
        <f t="shared" si="4"/>
        <v>80</v>
      </c>
      <c r="M15" s="19" t="s">
        <v>245</v>
      </c>
      <c r="N15" s="1" t="s">
        <v>72</v>
      </c>
      <c r="O15" s="1" t="s">
        <v>246</v>
      </c>
      <c r="P15" s="1" t="s">
        <v>62</v>
      </c>
      <c r="Q15" s="1" t="s">
        <v>62</v>
      </c>
      <c r="R15" s="1" t="s">
        <v>61</v>
      </c>
      <c r="V15">
        <v>1</v>
      </c>
      <c r="AV15" s="1" t="s">
        <v>52</v>
      </c>
      <c r="AW15" s="1" t="s">
        <v>247</v>
      </c>
      <c r="AX15" s="1" t="s">
        <v>52</v>
      </c>
      <c r="AY15" s="1" t="s">
        <v>52</v>
      </c>
      <c r="AZ15" s="1" t="s">
        <v>52</v>
      </c>
    </row>
    <row r="16" spans="1:52" ht="30" customHeight="1" x14ac:dyDescent="0.3">
      <c r="A16" s="19" t="s">
        <v>248</v>
      </c>
      <c r="B16" s="19" t="s">
        <v>249</v>
      </c>
      <c r="C16" s="19" t="s">
        <v>219</v>
      </c>
      <c r="D16" s="20">
        <v>1</v>
      </c>
      <c r="E16" s="22">
        <f>TRUNC(SUMIF(V10:V18, RIGHTB(O16, 1), F10:F18)*U16, 2)</f>
        <v>671.8</v>
      </c>
      <c r="F16" s="25">
        <f t="shared" si="0"/>
        <v>671.8</v>
      </c>
      <c r="G16" s="22">
        <v>0</v>
      </c>
      <c r="H16" s="25">
        <f t="shared" si="1"/>
        <v>0</v>
      </c>
      <c r="I16" s="22">
        <v>0</v>
      </c>
      <c r="J16" s="25">
        <f t="shared" si="2"/>
        <v>0</v>
      </c>
      <c r="K16" s="22">
        <f t="shared" si="3"/>
        <v>671.8</v>
      </c>
      <c r="L16" s="25">
        <f t="shared" si="4"/>
        <v>671.8</v>
      </c>
      <c r="M16" s="19" t="s">
        <v>52</v>
      </c>
      <c r="N16" s="1" t="s">
        <v>72</v>
      </c>
      <c r="O16" s="1" t="s">
        <v>220</v>
      </c>
      <c r="P16" s="1" t="s">
        <v>62</v>
      </c>
      <c r="Q16" s="1" t="s">
        <v>62</v>
      </c>
      <c r="R16" s="1" t="s">
        <v>62</v>
      </c>
      <c r="S16">
        <v>0</v>
      </c>
      <c r="T16">
        <v>0</v>
      </c>
      <c r="U16">
        <v>0.02</v>
      </c>
      <c r="AV16" s="1" t="s">
        <v>52</v>
      </c>
      <c r="AW16" s="1" t="s">
        <v>250</v>
      </c>
      <c r="AX16" s="1" t="s">
        <v>52</v>
      </c>
      <c r="AY16" s="1" t="s">
        <v>52</v>
      </c>
      <c r="AZ16" s="1" t="s">
        <v>52</v>
      </c>
    </row>
    <row r="17" spans="1:52" ht="30" customHeight="1" x14ac:dyDescent="0.3">
      <c r="A17" s="19" t="s">
        <v>251</v>
      </c>
      <c r="B17" s="19" t="s">
        <v>252</v>
      </c>
      <c r="C17" s="19" t="s">
        <v>135</v>
      </c>
      <c r="D17" s="20">
        <v>0.112</v>
      </c>
      <c r="E17" s="22">
        <f>단가대비표!O36</f>
        <v>0</v>
      </c>
      <c r="F17" s="25">
        <f t="shared" si="0"/>
        <v>0</v>
      </c>
      <c r="G17" s="22">
        <f>단가대비표!P36</f>
        <v>233163</v>
      </c>
      <c r="H17" s="25">
        <f t="shared" si="1"/>
        <v>26114.2</v>
      </c>
      <c r="I17" s="22">
        <f>단가대비표!V36</f>
        <v>0</v>
      </c>
      <c r="J17" s="25">
        <f t="shared" si="2"/>
        <v>0</v>
      </c>
      <c r="K17" s="22">
        <f t="shared" si="3"/>
        <v>233163</v>
      </c>
      <c r="L17" s="25">
        <f t="shared" si="4"/>
        <v>26114.2</v>
      </c>
      <c r="M17" s="19" t="s">
        <v>253</v>
      </c>
      <c r="N17" s="1" t="s">
        <v>72</v>
      </c>
      <c r="O17" s="1" t="s">
        <v>254</v>
      </c>
      <c r="P17" s="1" t="s">
        <v>62</v>
      </c>
      <c r="Q17" s="1" t="s">
        <v>62</v>
      </c>
      <c r="R17" s="1" t="s">
        <v>61</v>
      </c>
      <c r="AV17" s="1" t="s">
        <v>52</v>
      </c>
      <c r="AW17" s="1" t="s">
        <v>255</v>
      </c>
      <c r="AX17" s="1" t="s">
        <v>52</v>
      </c>
      <c r="AY17" s="1" t="s">
        <v>52</v>
      </c>
      <c r="AZ17" s="1" t="s">
        <v>52</v>
      </c>
    </row>
    <row r="18" spans="1:52" ht="30" customHeight="1" x14ac:dyDescent="0.3">
      <c r="A18" s="19" t="s">
        <v>256</v>
      </c>
      <c r="B18" s="19" t="s">
        <v>252</v>
      </c>
      <c r="C18" s="19" t="s">
        <v>135</v>
      </c>
      <c r="D18" s="20">
        <v>3.9E-2</v>
      </c>
      <c r="E18" s="22">
        <f>단가대비표!O31</f>
        <v>0</v>
      </c>
      <c r="F18" s="25">
        <f t="shared" si="0"/>
        <v>0</v>
      </c>
      <c r="G18" s="22">
        <f>단가대비표!P31</f>
        <v>172698</v>
      </c>
      <c r="H18" s="25">
        <f t="shared" si="1"/>
        <v>6735.2</v>
      </c>
      <c r="I18" s="22">
        <f>단가대비표!V31</f>
        <v>0</v>
      </c>
      <c r="J18" s="25">
        <f t="shared" si="2"/>
        <v>0</v>
      </c>
      <c r="K18" s="22">
        <f t="shared" si="3"/>
        <v>172698</v>
      </c>
      <c r="L18" s="25">
        <f t="shared" si="4"/>
        <v>6735.2</v>
      </c>
      <c r="M18" s="19" t="s">
        <v>257</v>
      </c>
      <c r="N18" s="1" t="s">
        <v>72</v>
      </c>
      <c r="O18" s="1" t="s">
        <v>258</v>
      </c>
      <c r="P18" s="1" t="s">
        <v>62</v>
      </c>
      <c r="Q18" s="1" t="s">
        <v>62</v>
      </c>
      <c r="R18" s="1" t="s">
        <v>61</v>
      </c>
      <c r="AV18" s="1" t="s">
        <v>52</v>
      </c>
      <c r="AW18" s="1" t="s">
        <v>259</v>
      </c>
      <c r="AX18" s="1" t="s">
        <v>52</v>
      </c>
      <c r="AY18" s="1" t="s">
        <v>52</v>
      </c>
      <c r="AZ18" s="1" t="s">
        <v>52</v>
      </c>
    </row>
    <row r="19" spans="1:52" ht="30" customHeight="1" x14ac:dyDescent="0.3">
      <c r="A19" s="19" t="s">
        <v>222</v>
      </c>
      <c r="B19" s="19" t="s">
        <v>52</v>
      </c>
      <c r="C19" s="19" t="s">
        <v>52</v>
      </c>
      <c r="D19" s="20"/>
      <c r="E19" s="22"/>
      <c r="F19" s="25">
        <f>TRUNC(SUMIF(N10:N18, N9, F10:F18),0)</f>
        <v>34261</v>
      </c>
      <c r="G19" s="22"/>
      <c r="H19" s="25">
        <f>TRUNC(SUMIF(N10:N18, N9, H10:H18),0)</f>
        <v>32849</v>
      </c>
      <c r="I19" s="22"/>
      <c r="J19" s="25">
        <f>TRUNC(SUMIF(N10:N18, N9, J10:J18),0)</f>
        <v>0</v>
      </c>
      <c r="K19" s="22"/>
      <c r="L19" s="25">
        <f>F19+H19+J19</f>
        <v>67110</v>
      </c>
      <c r="M19" s="19" t="s">
        <v>52</v>
      </c>
      <c r="N19" s="1" t="s">
        <v>65</v>
      </c>
      <c r="O19" s="1" t="s">
        <v>65</v>
      </c>
      <c r="P19" s="1" t="s">
        <v>52</v>
      </c>
      <c r="Q19" s="1" t="s">
        <v>52</v>
      </c>
      <c r="R19" s="1" t="s">
        <v>52</v>
      </c>
      <c r="AV19" s="1" t="s">
        <v>52</v>
      </c>
      <c r="AW19" s="1" t="s">
        <v>52</v>
      </c>
      <c r="AX19" s="1" t="s">
        <v>52</v>
      </c>
      <c r="AY19" s="1" t="s">
        <v>52</v>
      </c>
      <c r="AZ19" s="1" t="s">
        <v>52</v>
      </c>
    </row>
    <row r="20" spans="1:52" ht="30" customHeight="1" x14ac:dyDescent="0.3">
      <c r="A20" s="20"/>
      <c r="B20" s="20"/>
      <c r="C20" s="20"/>
      <c r="D20" s="20"/>
      <c r="E20" s="22"/>
      <c r="F20" s="25"/>
      <c r="G20" s="22"/>
      <c r="H20" s="25"/>
      <c r="I20" s="22"/>
      <c r="J20" s="25"/>
      <c r="K20" s="22"/>
      <c r="L20" s="25"/>
      <c r="M20" s="20"/>
    </row>
    <row r="21" spans="1:52" ht="30" customHeight="1" x14ac:dyDescent="0.3">
      <c r="A21" s="16" t="s">
        <v>260</v>
      </c>
      <c r="B21" s="17"/>
      <c r="C21" s="17"/>
      <c r="D21" s="17"/>
      <c r="E21" s="21"/>
      <c r="F21" s="24"/>
      <c r="G21" s="21"/>
      <c r="H21" s="24"/>
      <c r="I21" s="21"/>
      <c r="J21" s="24"/>
      <c r="K21" s="21"/>
      <c r="L21" s="24"/>
      <c r="M21" s="18"/>
      <c r="N21" s="1" t="s">
        <v>76</v>
      </c>
    </row>
    <row r="22" spans="1:52" ht="30" customHeight="1" x14ac:dyDescent="0.3">
      <c r="A22" s="19" t="s">
        <v>228</v>
      </c>
      <c r="B22" s="19" t="s">
        <v>52</v>
      </c>
      <c r="C22" s="19" t="s">
        <v>172</v>
      </c>
      <c r="D22" s="20">
        <v>2.2000000000000002</v>
      </c>
      <c r="E22" s="22">
        <f>단가대비표!O13</f>
        <v>5500</v>
      </c>
      <c r="F22" s="25">
        <f t="shared" ref="F22:F29" si="5">TRUNC(E22*D22,1)</f>
        <v>12100</v>
      </c>
      <c r="G22" s="22">
        <f>단가대비표!P13</f>
        <v>0</v>
      </c>
      <c r="H22" s="25">
        <f t="shared" ref="H22:H29" si="6">TRUNC(G22*D22,1)</f>
        <v>0</v>
      </c>
      <c r="I22" s="22">
        <f>단가대비표!V13</f>
        <v>0</v>
      </c>
      <c r="J22" s="25">
        <f t="shared" ref="J22:J29" si="7">TRUNC(I22*D22,1)</f>
        <v>0</v>
      </c>
      <c r="K22" s="22">
        <f t="shared" ref="K22:L29" si="8">TRUNC(E22+G22+I22,1)</f>
        <v>5500</v>
      </c>
      <c r="L22" s="25">
        <f t="shared" si="8"/>
        <v>12100</v>
      </c>
      <c r="M22" s="19" t="s">
        <v>229</v>
      </c>
      <c r="N22" s="1" t="s">
        <v>76</v>
      </c>
      <c r="O22" s="1" t="s">
        <v>230</v>
      </c>
      <c r="P22" s="1" t="s">
        <v>62</v>
      </c>
      <c r="Q22" s="1" t="s">
        <v>62</v>
      </c>
      <c r="R22" s="1" t="s">
        <v>61</v>
      </c>
      <c r="V22">
        <v>1</v>
      </c>
      <c r="AV22" s="1" t="s">
        <v>52</v>
      </c>
      <c r="AW22" s="1" t="s">
        <v>261</v>
      </c>
      <c r="AX22" s="1" t="s">
        <v>52</v>
      </c>
      <c r="AY22" s="1" t="s">
        <v>52</v>
      </c>
      <c r="AZ22" s="1" t="s">
        <v>52</v>
      </c>
    </row>
    <row r="23" spans="1:52" ht="30" customHeight="1" x14ac:dyDescent="0.3">
      <c r="A23" s="19" t="s">
        <v>232</v>
      </c>
      <c r="B23" s="19" t="s">
        <v>52</v>
      </c>
      <c r="C23" s="19" t="s">
        <v>172</v>
      </c>
      <c r="D23" s="20">
        <v>0.3</v>
      </c>
      <c r="E23" s="22">
        <f>단가대비표!O14</f>
        <v>6000</v>
      </c>
      <c r="F23" s="25">
        <f t="shared" si="5"/>
        <v>1800</v>
      </c>
      <c r="G23" s="22">
        <f>단가대비표!P14</f>
        <v>0</v>
      </c>
      <c r="H23" s="25">
        <f t="shared" si="6"/>
        <v>0</v>
      </c>
      <c r="I23" s="22">
        <f>단가대비표!V14</f>
        <v>0</v>
      </c>
      <c r="J23" s="25">
        <f t="shared" si="7"/>
        <v>0</v>
      </c>
      <c r="K23" s="22">
        <f t="shared" si="8"/>
        <v>6000</v>
      </c>
      <c r="L23" s="25">
        <f t="shared" si="8"/>
        <v>1800</v>
      </c>
      <c r="M23" s="19" t="s">
        <v>233</v>
      </c>
      <c r="N23" s="1" t="s">
        <v>76</v>
      </c>
      <c r="O23" s="1" t="s">
        <v>234</v>
      </c>
      <c r="P23" s="1" t="s">
        <v>62</v>
      </c>
      <c r="Q23" s="1" t="s">
        <v>62</v>
      </c>
      <c r="R23" s="1" t="s">
        <v>61</v>
      </c>
      <c r="V23">
        <v>1</v>
      </c>
      <c r="AV23" s="1" t="s">
        <v>52</v>
      </c>
      <c r="AW23" s="1" t="s">
        <v>262</v>
      </c>
      <c r="AX23" s="1" t="s">
        <v>52</v>
      </c>
      <c r="AY23" s="1" t="s">
        <v>52</v>
      </c>
      <c r="AZ23" s="1" t="s">
        <v>52</v>
      </c>
    </row>
    <row r="24" spans="1:52" ht="30" customHeight="1" x14ac:dyDescent="0.3">
      <c r="A24" s="19" t="s">
        <v>236</v>
      </c>
      <c r="B24" s="19" t="s">
        <v>52</v>
      </c>
      <c r="C24" s="19" t="s">
        <v>172</v>
      </c>
      <c r="D24" s="20">
        <v>0.5</v>
      </c>
      <c r="E24" s="22">
        <f>단가대비표!O15</f>
        <v>5500</v>
      </c>
      <c r="F24" s="25">
        <f t="shared" si="5"/>
        <v>2750</v>
      </c>
      <c r="G24" s="22">
        <f>단가대비표!P15</f>
        <v>0</v>
      </c>
      <c r="H24" s="25">
        <f t="shared" si="6"/>
        <v>0</v>
      </c>
      <c r="I24" s="22">
        <f>단가대비표!V15</f>
        <v>0</v>
      </c>
      <c r="J24" s="25">
        <f t="shared" si="7"/>
        <v>0</v>
      </c>
      <c r="K24" s="22">
        <f t="shared" si="8"/>
        <v>5500</v>
      </c>
      <c r="L24" s="25">
        <f t="shared" si="8"/>
        <v>2750</v>
      </c>
      <c r="M24" s="19" t="s">
        <v>237</v>
      </c>
      <c r="N24" s="1" t="s">
        <v>76</v>
      </c>
      <c r="O24" s="1" t="s">
        <v>238</v>
      </c>
      <c r="P24" s="1" t="s">
        <v>62</v>
      </c>
      <c r="Q24" s="1" t="s">
        <v>62</v>
      </c>
      <c r="R24" s="1" t="s">
        <v>61</v>
      </c>
      <c r="V24">
        <v>1</v>
      </c>
      <c r="AV24" s="1" t="s">
        <v>52</v>
      </c>
      <c r="AW24" s="1" t="s">
        <v>263</v>
      </c>
      <c r="AX24" s="1" t="s">
        <v>52</v>
      </c>
      <c r="AY24" s="1" t="s">
        <v>52</v>
      </c>
      <c r="AZ24" s="1" t="s">
        <v>52</v>
      </c>
    </row>
    <row r="25" spans="1:52" ht="30" customHeight="1" x14ac:dyDescent="0.3">
      <c r="A25" s="19" t="s">
        <v>264</v>
      </c>
      <c r="B25" s="19" t="s">
        <v>52</v>
      </c>
      <c r="C25" s="19" t="s">
        <v>172</v>
      </c>
      <c r="D25" s="20">
        <v>0.1</v>
      </c>
      <c r="E25" s="22">
        <f>단가대비표!O18</f>
        <v>3000</v>
      </c>
      <c r="F25" s="25">
        <f t="shared" si="5"/>
        <v>300</v>
      </c>
      <c r="G25" s="22">
        <f>단가대비표!P18</f>
        <v>0</v>
      </c>
      <c r="H25" s="25">
        <f t="shared" si="6"/>
        <v>0</v>
      </c>
      <c r="I25" s="22">
        <f>단가대비표!V18</f>
        <v>0</v>
      </c>
      <c r="J25" s="25">
        <f t="shared" si="7"/>
        <v>0</v>
      </c>
      <c r="K25" s="22">
        <f t="shared" si="8"/>
        <v>3000</v>
      </c>
      <c r="L25" s="25">
        <f t="shared" si="8"/>
        <v>300</v>
      </c>
      <c r="M25" s="19" t="s">
        <v>265</v>
      </c>
      <c r="N25" s="1" t="s">
        <v>76</v>
      </c>
      <c r="O25" s="1" t="s">
        <v>266</v>
      </c>
      <c r="P25" s="1" t="s">
        <v>62</v>
      </c>
      <c r="Q25" s="1" t="s">
        <v>62</v>
      </c>
      <c r="R25" s="1" t="s">
        <v>61</v>
      </c>
      <c r="V25">
        <v>1</v>
      </c>
      <c r="AV25" s="1" t="s">
        <v>52</v>
      </c>
      <c r="AW25" s="1" t="s">
        <v>267</v>
      </c>
      <c r="AX25" s="1" t="s">
        <v>52</v>
      </c>
      <c r="AY25" s="1" t="s">
        <v>52</v>
      </c>
      <c r="AZ25" s="1" t="s">
        <v>52</v>
      </c>
    </row>
    <row r="26" spans="1:52" ht="30" customHeight="1" x14ac:dyDescent="0.3">
      <c r="A26" s="19" t="s">
        <v>244</v>
      </c>
      <c r="B26" s="19" t="s">
        <v>52</v>
      </c>
      <c r="C26" s="19" t="s">
        <v>79</v>
      </c>
      <c r="D26" s="20">
        <v>1.1000000000000001</v>
      </c>
      <c r="E26" s="22">
        <f>단가대비표!O17</f>
        <v>800</v>
      </c>
      <c r="F26" s="25">
        <f t="shared" si="5"/>
        <v>880</v>
      </c>
      <c r="G26" s="22">
        <f>단가대비표!P17</f>
        <v>0</v>
      </c>
      <c r="H26" s="25">
        <f t="shared" si="6"/>
        <v>0</v>
      </c>
      <c r="I26" s="22">
        <f>단가대비표!V17</f>
        <v>0</v>
      </c>
      <c r="J26" s="25">
        <f t="shared" si="7"/>
        <v>0</v>
      </c>
      <c r="K26" s="22">
        <f t="shared" si="8"/>
        <v>800</v>
      </c>
      <c r="L26" s="25">
        <f t="shared" si="8"/>
        <v>880</v>
      </c>
      <c r="M26" s="19" t="s">
        <v>245</v>
      </c>
      <c r="N26" s="1" t="s">
        <v>76</v>
      </c>
      <c r="O26" s="1" t="s">
        <v>246</v>
      </c>
      <c r="P26" s="1" t="s">
        <v>62</v>
      </c>
      <c r="Q26" s="1" t="s">
        <v>62</v>
      </c>
      <c r="R26" s="1" t="s">
        <v>61</v>
      </c>
      <c r="V26">
        <v>1</v>
      </c>
      <c r="AV26" s="1" t="s">
        <v>52</v>
      </c>
      <c r="AW26" s="1" t="s">
        <v>268</v>
      </c>
      <c r="AX26" s="1" t="s">
        <v>52</v>
      </c>
      <c r="AY26" s="1" t="s">
        <v>52</v>
      </c>
      <c r="AZ26" s="1" t="s">
        <v>52</v>
      </c>
    </row>
    <row r="27" spans="1:52" ht="30" customHeight="1" x14ac:dyDescent="0.3">
      <c r="A27" s="19" t="s">
        <v>248</v>
      </c>
      <c r="B27" s="19" t="s">
        <v>249</v>
      </c>
      <c r="C27" s="19" t="s">
        <v>219</v>
      </c>
      <c r="D27" s="20">
        <v>1</v>
      </c>
      <c r="E27" s="22">
        <f>TRUNC(SUMIF(V22:V29, RIGHTB(O27, 1), F22:F29)*U27, 2)</f>
        <v>356.6</v>
      </c>
      <c r="F27" s="25">
        <f t="shared" si="5"/>
        <v>356.6</v>
      </c>
      <c r="G27" s="22">
        <v>0</v>
      </c>
      <c r="H27" s="25">
        <f t="shared" si="6"/>
        <v>0</v>
      </c>
      <c r="I27" s="22">
        <v>0</v>
      </c>
      <c r="J27" s="25">
        <f t="shared" si="7"/>
        <v>0</v>
      </c>
      <c r="K27" s="22">
        <f t="shared" si="8"/>
        <v>356.6</v>
      </c>
      <c r="L27" s="25">
        <f t="shared" si="8"/>
        <v>356.6</v>
      </c>
      <c r="M27" s="19" t="s">
        <v>52</v>
      </c>
      <c r="N27" s="1" t="s">
        <v>76</v>
      </c>
      <c r="O27" s="1" t="s">
        <v>220</v>
      </c>
      <c r="P27" s="1" t="s">
        <v>62</v>
      </c>
      <c r="Q27" s="1" t="s">
        <v>62</v>
      </c>
      <c r="R27" s="1" t="s">
        <v>62</v>
      </c>
      <c r="S27">
        <v>0</v>
      </c>
      <c r="T27">
        <v>0</v>
      </c>
      <c r="U27">
        <v>0.02</v>
      </c>
      <c r="AV27" s="1" t="s">
        <v>52</v>
      </c>
      <c r="AW27" s="1" t="s">
        <v>269</v>
      </c>
      <c r="AX27" s="1" t="s">
        <v>52</v>
      </c>
      <c r="AY27" s="1" t="s">
        <v>52</v>
      </c>
      <c r="AZ27" s="1" t="s">
        <v>52</v>
      </c>
    </row>
    <row r="28" spans="1:52" ht="30" customHeight="1" x14ac:dyDescent="0.3">
      <c r="A28" s="19" t="s">
        <v>251</v>
      </c>
      <c r="B28" s="19" t="s">
        <v>252</v>
      </c>
      <c r="C28" s="19" t="s">
        <v>135</v>
      </c>
      <c r="D28" s="20">
        <v>0.15</v>
      </c>
      <c r="E28" s="22">
        <f>단가대비표!O36</f>
        <v>0</v>
      </c>
      <c r="F28" s="25">
        <f t="shared" si="5"/>
        <v>0</v>
      </c>
      <c r="G28" s="22">
        <f>단가대비표!P36</f>
        <v>233163</v>
      </c>
      <c r="H28" s="25">
        <f t="shared" si="6"/>
        <v>34974.400000000001</v>
      </c>
      <c r="I28" s="22">
        <f>단가대비표!V36</f>
        <v>0</v>
      </c>
      <c r="J28" s="25">
        <f t="shared" si="7"/>
        <v>0</v>
      </c>
      <c r="K28" s="22">
        <f t="shared" si="8"/>
        <v>233163</v>
      </c>
      <c r="L28" s="25">
        <f t="shared" si="8"/>
        <v>34974.400000000001</v>
      </c>
      <c r="M28" s="19" t="s">
        <v>253</v>
      </c>
      <c r="N28" s="1" t="s">
        <v>76</v>
      </c>
      <c r="O28" s="1" t="s">
        <v>254</v>
      </c>
      <c r="P28" s="1" t="s">
        <v>62</v>
      </c>
      <c r="Q28" s="1" t="s">
        <v>62</v>
      </c>
      <c r="R28" s="1" t="s">
        <v>61</v>
      </c>
      <c r="AV28" s="1" t="s">
        <v>52</v>
      </c>
      <c r="AW28" s="1" t="s">
        <v>270</v>
      </c>
      <c r="AX28" s="1" t="s">
        <v>52</v>
      </c>
      <c r="AY28" s="1" t="s">
        <v>52</v>
      </c>
      <c r="AZ28" s="1" t="s">
        <v>52</v>
      </c>
    </row>
    <row r="29" spans="1:52" ht="30" customHeight="1" x14ac:dyDescent="0.3">
      <c r="A29" s="19" t="s">
        <v>256</v>
      </c>
      <c r="B29" s="19" t="s">
        <v>252</v>
      </c>
      <c r="C29" s="19" t="s">
        <v>135</v>
      </c>
      <c r="D29" s="20">
        <v>5.2999999999999999E-2</v>
      </c>
      <c r="E29" s="22">
        <f>단가대비표!O31</f>
        <v>0</v>
      </c>
      <c r="F29" s="25">
        <f t="shared" si="5"/>
        <v>0</v>
      </c>
      <c r="G29" s="22">
        <f>단가대비표!P31</f>
        <v>172698</v>
      </c>
      <c r="H29" s="25">
        <f t="shared" si="6"/>
        <v>9152.9</v>
      </c>
      <c r="I29" s="22">
        <f>단가대비표!V31</f>
        <v>0</v>
      </c>
      <c r="J29" s="25">
        <f t="shared" si="7"/>
        <v>0</v>
      </c>
      <c r="K29" s="22">
        <f t="shared" si="8"/>
        <v>172698</v>
      </c>
      <c r="L29" s="25">
        <f t="shared" si="8"/>
        <v>9152.9</v>
      </c>
      <c r="M29" s="19" t="s">
        <v>257</v>
      </c>
      <c r="N29" s="1" t="s">
        <v>76</v>
      </c>
      <c r="O29" s="1" t="s">
        <v>258</v>
      </c>
      <c r="P29" s="1" t="s">
        <v>62</v>
      </c>
      <c r="Q29" s="1" t="s">
        <v>62</v>
      </c>
      <c r="R29" s="1" t="s">
        <v>61</v>
      </c>
      <c r="AV29" s="1" t="s">
        <v>52</v>
      </c>
      <c r="AW29" s="1" t="s">
        <v>271</v>
      </c>
      <c r="AX29" s="1" t="s">
        <v>52</v>
      </c>
      <c r="AY29" s="1" t="s">
        <v>52</v>
      </c>
      <c r="AZ29" s="1" t="s">
        <v>52</v>
      </c>
    </row>
    <row r="30" spans="1:52" ht="30" customHeight="1" x14ac:dyDescent="0.3">
      <c r="A30" s="19" t="s">
        <v>222</v>
      </c>
      <c r="B30" s="19" t="s">
        <v>52</v>
      </c>
      <c r="C30" s="19" t="s">
        <v>52</v>
      </c>
      <c r="D30" s="20"/>
      <c r="E30" s="22"/>
      <c r="F30" s="25">
        <f>TRUNC(SUMIF(N22:N29, N21, F22:F29),0)</f>
        <v>18186</v>
      </c>
      <c r="G30" s="22"/>
      <c r="H30" s="25">
        <f>TRUNC(SUMIF(N22:N29, N21, H22:H29),0)</f>
        <v>44127</v>
      </c>
      <c r="I30" s="22"/>
      <c r="J30" s="25">
        <f>TRUNC(SUMIF(N22:N29, N21, J22:J29),0)</f>
        <v>0</v>
      </c>
      <c r="K30" s="22"/>
      <c r="L30" s="25">
        <f>F30+H30+J30</f>
        <v>62313</v>
      </c>
      <c r="M30" s="19" t="s">
        <v>52</v>
      </c>
      <c r="N30" s="1" t="s">
        <v>65</v>
      </c>
      <c r="O30" s="1" t="s">
        <v>65</v>
      </c>
      <c r="P30" s="1" t="s">
        <v>52</v>
      </c>
      <c r="Q30" s="1" t="s">
        <v>52</v>
      </c>
      <c r="R30" s="1" t="s">
        <v>52</v>
      </c>
      <c r="AV30" s="1" t="s">
        <v>52</v>
      </c>
      <c r="AW30" s="1" t="s">
        <v>52</v>
      </c>
      <c r="AX30" s="1" t="s">
        <v>52</v>
      </c>
      <c r="AY30" s="1" t="s">
        <v>52</v>
      </c>
      <c r="AZ30" s="1" t="s">
        <v>52</v>
      </c>
    </row>
    <row r="31" spans="1:52" ht="30" customHeight="1" x14ac:dyDescent="0.3">
      <c r="A31" s="20"/>
      <c r="B31" s="20"/>
      <c r="C31" s="20"/>
      <c r="D31" s="20"/>
      <c r="E31" s="22"/>
      <c r="F31" s="25"/>
      <c r="G31" s="22"/>
      <c r="H31" s="25"/>
      <c r="I31" s="22"/>
      <c r="J31" s="25"/>
      <c r="K31" s="22"/>
      <c r="L31" s="25"/>
      <c r="M31" s="20"/>
    </row>
    <row r="32" spans="1:52" ht="30" customHeight="1" x14ac:dyDescent="0.3">
      <c r="A32" s="16" t="s">
        <v>272</v>
      </c>
      <c r="B32" s="17"/>
      <c r="C32" s="17"/>
      <c r="D32" s="17"/>
      <c r="E32" s="21"/>
      <c r="F32" s="24"/>
      <c r="G32" s="21"/>
      <c r="H32" s="24"/>
      <c r="I32" s="21"/>
      <c r="J32" s="24"/>
      <c r="K32" s="21"/>
      <c r="L32" s="24"/>
      <c r="M32" s="18"/>
      <c r="N32" s="1" t="s">
        <v>85</v>
      </c>
    </row>
    <row r="33" spans="1:52" ht="30" customHeight="1" x14ac:dyDescent="0.3">
      <c r="A33" s="19" t="s">
        <v>273</v>
      </c>
      <c r="B33" s="19" t="s">
        <v>252</v>
      </c>
      <c r="C33" s="19" t="s">
        <v>135</v>
      </c>
      <c r="D33" s="20">
        <v>2.4E-2</v>
      </c>
      <c r="E33" s="22">
        <f>단가대비표!O32</f>
        <v>0</v>
      </c>
      <c r="F33" s="25">
        <f>TRUNC(E33*D33,1)</f>
        <v>0</v>
      </c>
      <c r="G33" s="22">
        <f>단가대비표!P32</f>
        <v>228717</v>
      </c>
      <c r="H33" s="25">
        <f>TRUNC(G33*D33,1)</f>
        <v>5489.2</v>
      </c>
      <c r="I33" s="22">
        <f>단가대비표!V32</f>
        <v>0</v>
      </c>
      <c r="J33" s="25">
        <f>TRUNC(I33*D33,1)</f>
        <v>0</v>
      </c>
      <c r="K33" s="22">
        <f>TRUNC(E33+G33+I33,1)</f>
        <v>228717</v>
      </c>
      <c r="L33" s="25">
        <f>TRUNC(F33+H33+J33,1)</f>
        <v>5489.2</v>
      </c>
      <c r="M33" s="19" t="s">
        <v>274</v>
      </c>
      <c r="N33" s="1" t="s">
        <v>85</v>
      </c>
      <c r="O33" s="1" t="s">
        <v>275</v>
      </c>
      <c r="P33" s="1" t="s">
        <v>62</v>
      </c>
      <c r="Q33" s="1" t="s">
        <v>62</v>
      </c>
      <c r="R33" s="1" t="s">
        <v>61</v>
      </c>
      <c r="V33">
        <v>1</v>
      </c>
      <c r="AV33" s="1" t="s">
        <v>52</v>
      </c>
      <c r="AW33" s="1" t="s">
        <v>276</v>
      </c>
      <c r="AX33" s="1" t="s">
        <v>52</v>
      </c>
      <c r="AY33" s="1" t="s">
        <v>52</v>
      </c>
      <c r="AZ33" s="1" t="s">
        <v>52</v>
      </c>
    </row>
    <row r="34" spans="1:52" ht="30" customHeight="1" x14ac:dyDescent="0.3">
      <c r="A34" s="19" t="s">
        <v>277</v>
      </c>
      <c r="B34" s="19" t="s">
        <v>278</v>
      </c>
      <c r="C34" s="19" t="s">
        <v>219</v>
      </c>
      <c r="D34" s="20">
        <v>1</v>
      </c>
      <c r="E34" s="22">
        <v>0</v>
      </c>
      <c r="F34" s="25">
        <f>TRUNC(E34*D34,1)</f>
        <v>0</v>
      </c>
      <c r="G34" s="22">
        <v>0</v>
      </c>
      <c r="H34" s="25">
        <f>TRUNC(G34*D34,1)</f>
        <v>0</v>
      </c>
      <c r="I34" s="22">
        <f>TRUNC(SUMIF(V33:V34, RIGHTB(O34, 1), H33:H34)*U34, 2)</f>
        <v>109.78</v>
      </c>
      <c r="J34" s="25">
        <f>TRUNC(I34*D34,1)</f>
        <v>109.7</v>
      </c>
      <c r="K34" s="22">
        <f>TRUNC(E34+G34+I34,1)</f>
        <v>109.7</v>
      </c>
      <c r="L34" s="25">
        <f>TRUNC(F34+H34+J34,1)</f>
        <v>109.7</v>
      </c>
      <c r="M34" s="19" t="s">
        <v>52</v>
      </c>
      <c r="N34" s="1" t="s">
        <v>85</v>
      </c>
      <c r="O34" s="1" t="s">
        <v>220</v>
      </c>
      <c r="P34" s="1" t="s">
        <v>62</v>
      </c>
      <c r="Q34" s="1" t="s">
        <v>62</v>
      </c>
      <c r="R34" s="1" t="s">
        <v>62</v>
      </c>
      <c r="S34">
        <v>1</v>
      </c>
      <c r="T34">
        <v>2</v>
      </c>
      <c r="U34">
        <v>0.02</v>
      </c>
      <c r="AV34" s="1" t="s">
        <v>52</v>
      </c>
      <c r="AW34" s="1" t="s">
        <v>279</v>
      </c>
      <c r="AX34" s="1" t="s">
        <v>52</v>
      </c>
      <c r="AY34" s="1" t="s">
        <v>52</v>
      </c>
      <c r="AZ34" s="1" t="s">
        <v>52</v>
      </c>
    </row>
    <row r="35" spans="1:52" ht="30" customHeight="1" x14ac:dyDescent="0.3">
      <c r="A35" s="19" t="s">
        <v>222</v>
      </c>
      <c r="B35" s="19" t="s">
        <v>52</v>
      </c>
      <c r="C35" s="19" t="s">
        <v>52</v>
      </c>
      <c r="D35" s="20"/>
      <c r="E35" s="22"/>
      <c r="F35" s="25">
        <f>TRUNC(SUMIF(N33:N34, N32, F33:F34),0)</f>
        <v>0</v>
      </c>
      <c r="G35" s="22"/>
      <c r="H35" s="25">
        <f>TRUNC(SUMIF(N33:N34, N32, H33:H34),0)</f>
        <v>5489</v>
      </c>
      <c r="I35" s="22"/>
      <c r="J35" s="25">
        <f>TRUNC(SUMIF(N33:N34, N32, J33:J34),0)</f>
        <v>109</v>
      </c>
      <c r="K35" s="22"/>
      <c r="L35" s="25">
        <f>F35+H35+J35</f>
        <v>5598</v>
      </c>
      <c r="M35" s="19" t="s">
        <v>52</v>
      </c>
      <c r="N35" s="1" t="s">
        <v>65</v>
      </c>
      <c r="O35" s="1" t="s">
        <v>65</v>
      </c>
      <c r="P35" s="1" t="s">
        <v>52</v>
      </c>
      <c r="Q35" s="1" t="s">
        <v>52</v>
      </c>
      <c r="R35" s="1" t="s">
        <v>52</v>
      </c>
      <c r="AV35" s="1" t="s">
        <v>52</v>
      </c>
      <c r="AW35" s="1" t="s">
        <v>52</v>
      </c>
      <c r="AX35" s="1" t="s">
        <v>52</v>
      </c>
      <c r="AY35" s="1" t="s">
        <v>52</v>
      </c>
      <c r="AZ35" s="1" t="s">
        <v>52</v>
      </c>
    </row>
    <row r="36" spans="1:52" ht="30" customHeight="1" x14ac:dyDescent="0.3">
      <c r="A36" s="20"/>
      <c r="B36" s="20"/>
      <c r="C36" s="20"/>
      <c r="D36" s="20"/>
      <c r="E36" s="22"/>
      <c r="F36" s="25"/>
      <c r="G36" s="22"/>
      <c r="H36" s="25"/>
      <c r="I36" s="22"/>
      <c r="J36" s="25"/>
      <c r="K36" s="22"/>
      <c r="L36" s="25"/>
      <c r="M36" s="20"/>
    </row>
    <row r="37" spans="1:52" ht="30" customHeight="1" x14ac:dyDescent="0.3">
      <c r="A37" s="16" t="s">
        <v>280</v>
      </c>
      <c r="B37" s="17"/>
      <c r="C37" s="17"/>
      <c r="D37" s="17"/>
      <c r="E37" s="21"/>
      <c r="F37" s="24"/>
      <c r="G37" s="21"/>
      <c r="H37" s="24"/>
      <c r="I37" s="21"/>
      <c r="J37" s="24"/>
      <c r="K37" s="21"/>
      <c r="L37" s="24"/>
      <c r="M37" s="18"/>
      <c r="N37" s="1" t="s">
        <v>90</v>
      </c>
    </row>
    <row r="38" spans="1:52" ht="30" customHeight="1" x14ac:dyDescent="0.3">
      <c r="A38" s="19" t="s">
        <v>281</v>
      </c>
      <c r="B38" s="19" t="s">
        <v>282</v>
      </c>
      <c r="C38" s="19" t="s">
        <v>172</v>
      </c>
      <c r="D38" s="20">
        <v>2.6</v>
      </c>
      <c r="E38" s="22">
        <f>단가대비표!O10</f>
        <v>5000</v>
      </c>
      <c r="F38" s="25">
        <f t="shared" ref="F38:F46" si="9">TRUNC(E38*D38,1)</f>
        <v>13000</v>
      </c>
      <c r="G38" s="22">
        <f>단가대비표!P10</f>
        <v>0</v>
      </c>
      <c r="H38" s="25">
        <f t="shared" ref="H38:H46" si="10">TRUNC(G38*D38,1)</f>
        <v>0</v>
      </c>
      <c r="I38" s="22">
        <f>단가대비표!V10</f>
        <v>0</v>
      </c>
      <c r="J38" s="25">
        <f t="shared" ref="J38:J46" si="11">TRUNC(I38*D38,1)</f>
        <v>0</v>
      </c>
      <c r="K38" s="22">
        <f t="shared" ref="K38:K46" si="12">TRUNC(E38+G38+I38,1)</f>
        <v>5000</v>
      </c>
      <c r="L38" s="25">
        <f t="shared" ref="L38:L46" si="13">TRUNC(F38+H38+J38,1)</f>
        <v>13000</v>
      </c>
      <c r="M38" s="19" t="s">
        <v>283</v>
      </c>
      <c r="N38" s="1" t="s">
        <v>90</v>
      </c>
      <c r="O38" s="1" t="s">
        <v>284</v>
      </c>
      <c r="P38" s="1" t="s">
        <v>62</v>
      </c>
      <c r="Q38" s="1" t="s">
        <v>62</v>
      </c>
      <c r="R38" s="1" t="s">
        <v>61</v>
      </c>
      <c r="AV38" s="1" t="s">
        <v>52</v>
      </c>
      <c r="AW38" s="1" t="s">
        <v>285</v>
      </c>
      <c r="AX38" s="1" t="s">
        <v>52</v>
      </c>
      <c r="AY38" s="1" t="s">
        <v>52</v>
      </c>
      <c r="AZ38" s="1" t="s">
        <v>52</v>
      </c>
    </row>
    <row r="39" spans="1:52" ht="30" customHeight="1" x14ac:dyDescent="0.3">
      <c r="A39" s="19" t="s">
        <v>281</v>
      </c>
      <c r="B39" s="19" t="s">
        <v>286</v>
      </c>
      <c r="C39" s="19" t="s">
        <v>172</v>
      </c>
      <c r="D39" s="20">
        <v>0.2</v>
      </c>
      <c r="E39" s="22">
        <f>단가대비표!O7</f>
        <v>5000</v>
      </c>
      <c r="F39" s="25">
        <f t="shared" si="9"/>
        <v>1000</v>
      </c>
      <c r="G39" s="22">
        <f>단가대비표!P7</f>
        <v>0</v>
      </c>
      <c r="H39" s="25">
        <f t="shared" si="10"/>
        <v>0</v>
      </c>
      <c r="I39" s="22">
        <f>단가대비표!V7</f>
        <v>0</v>
      </c>
      <c r="J39" s="25">
        <f t="shared" si="11"/>
        <v>0</v>
      </c>
      <c r="K39" s="22">
        <f t="shared" si="12"/>
        <v>5000</v>
      </c>
      <c r="L39" s="25">
        <f t="shared" si="13"/>
        <v>1000</v>
      </c>
      <c r="M39" s="19" t="s">
        <v>287</v>
      </c>
      <c r="N39" s="1" t="s">
        <v>90</v>
      </c>
      <c r="O39" s="1" t="s">
        <v>288</v>
      </c>
      <c r="P39" s="1" t="s">
        <v>62</v>
      </c>
      <c r="Q39" s="1" t="s">
        <v>62</v>
      </c>
      <c r="R39" s="1" t="s">
        <v>61</v>
      </c>
      <c r="AV39" s="1" t="s">
        <v>52</v>
      </c>
      <c r="AW39" s="1" t="s">
        <v>289</v>
      </c>
      <c r="AX39" s="1" t="s">
        <v>52</v>
      </c>
      <c r="AY39" s="1" t="s">
        <v>52</v>
      </c>
      <c r="AZ39" s="1" t="s">
        <v>52</v>
      </c>
    </row>
    <row r="40" spans="1:52" ht="30" customHeight="1" x14ac:dyDescent="0.3">
      <c r="A40" s="19" t="s">
        <v>281</v>
      </c>
      <c r="B40" s="19" t="s">
        <v>232</v>
      </c>
      <c r="C40" s="19" t="s">
        <v>172</v>
      </c>
      <c r="D40" s="20">
        <v>0.3</v>
      </c>
      <c r="E40" s="22">
        <f>단가대비표!O8</f>
        <v>4000</v>
      </c>
      <c r="F40" s="25">
        <f t="shared" si="9"/>
        <v>1200</v>
      </c>
      <c r="G40" s="22">
        <f>단가대비표!P8</f>
        <v>0</v>
      </c>
      <c r="H40" s="25">
        <f t="shared" si="10"/>
        <v>0</v>
      </c>
      <c r="I40" s="22">
        <f>단가대비표!V8</f>
        <v>0</v>
      </c>
      <c r="J40" s="25">
        <f t="shared" si="11"/>
        <v>0</v>
      </c>
      <c r="K40" s="22">
        <f t="shared" si="12"/>
        <v>4000</v>
      </c>
      <c r="L40" s="25">
        <f t="shared" si="13"/>
        <v>1200</v>
      </c>
      <c r="M40" s="19" t="s">
        <v>290</v>
      </c>
      <c r="N40" s="1" t="s">
        <v>90</v>
      </c>
      <c r="O40" s="1" t="s">
        <v>291</v>
      </c>
      <c r="P40" s="1" t="s">
        <v>62</v>
      </c>
      <c r="Q40" s="1" t="s">
        <v>62</v>
      </c>
      <c r="R40" s="1" t="s">
        <v>61</v>
      </c>
      <c r="AV40" s="1" t="s">
        <v>52</v>
      </c>
      <c r="AW40" s="1" t="s">
        <v>292</v>
      </c>
      <c r="AX40" s="1" t="s">
        <v>52</v>
      </c>
      <c r="AY40" s="1" t="s">
        <v>52</v>
      </c>
      <c r="AZ40" s="1" t="s">
        <v>52</v>
      </c>
    </row>
    <row r="41" spans="1:52" ht="30" customHeight="1" x14ac:dyDescent="0.3">
      <c r="A41" s="19" t="s">
        <v>281</v>
      </c>
      <c r="B41" s="19" t="s">
        <v>264</v>
      </c>
      <c r="C41" s="19" t="s">
        <v>172</v>
      </c>
      <c r="D41" s="20">
        <v>0.2</v>
      </c>
      <c r="E41" s="22">
        <f>단가대비표!O9</f>
        <v>2750</v>
      </c>
      <c r="F41" s="25">
        <f t="shared" si="9"/>
        <v>550</v>
      </c>
      <c r="G41" s="22">
        <f>단가대비표!P9</f>
        <v>0</v>
      </c>
      <c r="H41" s="25">
        <f t="shared" si="10"/>
        <v>0</v>
      </c>
      <c r="I41" s="22">
        <f>단가대비표!V9</f>
        <v>0</v>
      </c>
      <c r="J41" s="25">
        <f t="shared" si="11"/>
        <v>0</v>
      </c>
      <c r="K41" s="22">
        <f t="shared" si="12"/>
        <v>2750</v>
      </c>
      <c r="L41" s="25">
        <f t="shared" si="13"/>
        <v>550</v>
      </c>
      <c r="M41" s="19" t="s">
        <v>293</v>
      </c>
      <c r="N41" s="1" t="s">
        <v>90</v>
      </c>
      <c r="O41" s="1" t="s">
        <v>294</v>
      </c>
      <c r="P41" s="1" t="s">
        <v>62</v>
      </c>
      <c r="Q41" s="1" t="s">
        <v>62</v>
      </c>
      <c r="R41" s="1" t="s">
        <v>61</v>
      </c>
      <c r="AV41" s="1" t="s">
        <v>52</v>
      </c>
      <c r="AW41" s="1" t="s">
        <v>295</v>
      </c>
      <c r="AX41" s="1" t="s">
        <v>52</v>
      </c>
      <c r="AY41" s="1" t="s">
        <v>52</v>
      </c>
      <c r="AZ41" s="1" t="s">
        <v>52</v>
      </c>
    </row>
    <row r="42" spans="1:52" ht="30" customHeight="1" x14ac:dyDescent="0.3">
      <c r="A42" s="19" t="s">
        <v>296</v>
      </c>
      <c r="B42" s="19" t="s">
        <v>297</v>
      </c>
      <c r="C42" s="19" t="s">
        <v>70</v>
      </c>
      <c r="D42" s="20">
        <v>1.2</v>
      </c>
      <c r="E42" s="22">
        <f>단가대비표!O11</f>
        <v>1323.52</v>
      </c>
      <c r="F42" s="25">
        <f t="shared" si="9"/>
        <v>1588.2</v>
      </c>
      <c r="G42" s="22">
        <f>단가대비표!P11</f>
        <v>0</v>
      </c>
      <c r="H42" s="25">
        <f t="shared" si="10"/>
        <v>0</v>
      </c>
      <c r="I42" s="22">
        <f>단가대비표!V11</f>
        <v>0</v>
      </c>
      <c r="J42" s="25">
        <f t="shared" si="11"/>
        <v>0</v>
      </c>
      <c r="K42" s="22">
        <f t="shared" si="12"/>
        <v>1323.5</v>
      </c>
      <c r="L42" s="25">
        <f t="shared" si="13"/>
        <v>1588.2</v>
      </c>
      <c r="M42" s="19" t="s">
        <v>298</v>
      </c>
      <c r="N42" s="1" t="s">
        <v>90</v>
      </c>
      <c r="O42" s="1" t="s">
        <v>299</v>
      </c>
      <c r="P42" s="1" t="s">
        <v>62</v>
      </c>
      <c r="Q42" s="1" t="s">
        <v>62</v>
      </c>
      <c r="R42" s="1" t="s">
        <v>61</v>
      </c>
      <c r="AV42" s="1" t="s">
        <v>52</v>
      </c>
      <c r="AW42" s="1" t="s">
        <v>300</v>
      </c>
      <c r="AX42" s="1" t="s">
        <v>52</v>
      </c>
      <c r="AY42" s="1" t="s">
        <v>52</v>
      </c>
      <c r="AZ42" s="1" t="s">
        <v>52</v>
      </c>
    </row>
    <row r="43" spans="1:52" ht="30" customHeight="1" x14ac:dyDescent="0.3">
      <c r="A43" s="19" t="s">
        <v>301</v>
      </c>
      <c r="B43" s="19" t="s">
        <v>302</v>
      </c>
      <c r="C43" s="19" t="s">
        <v>70</v>
      </c>
      <c r="D43" s="20">
        <v>1</v>
      </c>
      <c r="E43" s="22">
        <f>일위대가목록!E23</f>
        <v>0</v>
      </c>
      <c r="F43" s="25">
        <f t="shared" si="9"/>
        <v>0</v>
      </c>
      <c r="G43" s="22">
        <f>일위대가목록!F23</f>
        <v>3428</v>
      </c>
      <c r="H43" s="25">
        <f t="shared" si="10"/>
        <v>3428</v>
      </c>
      <c r="I43" s="22">
        <f>일위대가목록!G23</f>
        <v>68</v>
      </c>
      <c r="J43" s="25">
        <f t="shared" si="11"/>
        <v>68</v>
      </c>
      <c r="K43" s="22">
        <f t="shared" si="12"/>
        <v>3496</v>
      </c>
      <c r="L43" s="25">
        <f t="shared" si="13"/>
        <v>3496</v>
      </c>
      <c r="M43" s="19" t="s">
        <v>303</v>
      </c>
      <c r="N43" s="1" t="s">
        <v>90</v>
      </c>
      <c r="O43" s="1" t="s">
        <v>304</v>
      </c>
      <c r="P43" s="1" t="s">
        <v>61</v>
      </c>
      <c r="Q43" s="1" t="s">
        <v>62</v>
      </c>
      <c r="R43" s="1" t="s">
        <v>62</v>
      </c>
      <c r="AV43" s="1" t="s">
        <v>52</v>
      </c>
      <c r="AW43" s="1" t="s">
        <v>305</v>
      </c>
      <c r="AX43" s="1" t="s">
        <v>52</v>
      </c>
      <c r="AY43" s="1" t="s">
        <v>52</v>
      </c>
      <c r="AZ43" s="1" t="s">
        <v>52</v>
      </c>
    </row>
    <row r="44" spans="1:52" ht="30" customHeight="1" x14ac:dyDescent="0.3">
      <c r="A44" s="19" t="s">
        <v>306</v>
      </c>
      <c r="B44" s="19" t="s">
        <v>307</v>
      </c>
      <c r="C44" s="19" t="s">
        <v>70</v>
      </c>
      <c r="D44" s="20">
        <v>2</v>
      </c>
      <c r="E44" s="22">
        <f>일위대가목록!E24</f>
        <v>0</v>
      </c>
      <c r="F44" s="25">
        <f t="shared" si="9"/>
        <v>0</v>
      </c>
      <c r="G44" s="22">
        <f>일위대가목록!F24</f>
        <v>5051</v>
      </c>
      <c r="H44" s="25">
        <f t="shared" si="10"/>
        <v>10102</v>
      </c>
      <c r="I44" s="22">
        <f>일위대가목록!G24</f>
        <v>101</v>
      </c>
      <c r="J44" s="25">
        <f t="shared" si="11"/>
        <v>202</v>
      </c>
      <c r="K44" s="22">
        <f t="shared" si="12"/>
        <v>5152</v>
      </c>
      <c r="L44" s="25">
        <f t="shared" si="13"/>
        <v>10304</v>
      </c>
      <c r="M44" s="19" t="s">
        <v>308</v>
      </c>
      <c r="N44" s="1" t="s">
        <v>90</v>
      </c>
      <c r="O44" s="1" t="s">
        <v>309</v>
      </c>
      <c r="P44" s="1" t="s">
        <v>61</v>
      </c>
      <c r="Q44" s="1" t="s">
        <v>62</v>
      </c>
      <c r="R44" s="1" t="s">
        <v>62</v>
      </c>
      <c r="AV44" s="1" t="s">
        <v>52</v>
      </c>
      <c r="AW44" s="1" t="s">
        <v>310</v>
      </c>
      <c r="AX44" s="1" t="s">
        <v>52</v>
      </c>
      <c r="AY44" s="1" t="s">
        <v>52</v>
      </c>
      <c r="AZ44" s="1" t="s">
        <v>52</v>
      </c>
    </row>
    <row r="45" spans="1:52" ht="30" customHeight="1" x14ac:dyDescent="0.3">
      <c r="A45" s="19" t="s">
        <v>311</v>
      </c>
      <c r="B45" s="19" t="s">
        <v>312</v>
      </c>
      <c r="C45" s="19" t="s">
        <v>70</v>
      </c>
      <c r="D45" s="20">
        <v>1</v>
      </c>
      <c r="E45" s="22">
        <f>일위대가목록!E25</f>
        <v>0</v>
      </c>
      <c r="F45" s="25">
        <f t="shared" si="9"/>
        <v>0</v>
      </c>
      <c r="G45" s="22">
        <f>일위대가목록!F25</f>
        <v>3022</v>
      </c>
      <c r="H45" s="25">
        <f t="shared" si="10"/>
        <v>3022</v>
      </c>
      <c r="I45" s="22">
        <f>일위대가목록!G25</f>
        <v>0</v>
      </c>
      <c r="J45" s="25">
        <f t="shared" si="11"/>
        <v>0</v>
      </c>
      <c r="K45" s="22">
        <f t="shared" si="12"/>
        <v>3022</v>
      </c>
      <c r="L45" s="25">
        <f t="shared" si="13"/>
        <v>3022</v>
      </c>
      <c r="M45" s="19" t="s">
        <v>313</v>
      </c>
      <c r="N45" s="1" t="s">
        <v>90</v>
      </c>
      <c r="O45" s="1" t="s">
        <v>314</v>
      </c>
      <c r="P45" s="1" t="s">
        <v>61</v>
      </c>
      <c r="Q45" s="1" t="s">
        <v>62</v>
      </c>
      <c r="R45" s="1" t="s">
        <v>62</v>
      </c>
      <c r="AV45" s="1" t="s">
        <v>52</v>
      </c>
      <c r="AW45" s="1" t="s">
        <v>315</v>
      </c>
      <c r="AX45" s="1" t="s">
        <v>52</v>
      </c>
      <c r="AY45" s="1" t="s">
        <v>52</v>
      </c>
      <c r="AZ45" s="1" t="s">
        <v>52</v>
      </c>
    </row>
    <row r="46" spans="1:52" ht="30" customHeight="1" x14ac:dyDescent="0.3">
      <c r="A46" s="19" t="s">
        <v>316</v>
      </c>
      <c r="B46" s="19" t="s">
        <v>317</v>
      </c>
      <c r="C46" s="19" t="s">
        <v>70</v>
      </c>
      <c r="D46" s="20">
        <v>1</v>
      </c>
      <c r="E46" s="22">
        <f>일위대가목록!E26</f>
        <v>0</v>
      </c>
      <c r="F46" s="25">
        <f t="shared" si="9"/>
        <v>0</v>
      </c>
      <c r="G46" s="22">
        <f>일위대가목록!F26</f>
        <v>3661</v>
      </c>
      <c r="H46" s="25">
        <f t="shared" si="10"/>
        <v>3661</v>
      </c>
      <c r="I46" s="22">
        <f>일위대가목록!G26</f>
        <v>73</v>
      </c>
      <c r="J46" s="25">
        <f t="shared" si="11"/>
        <v>73</v>
      </c>
      <c r="K46" s="22">
        <f t="shared" si="12"/>
        <v>3734</v>
      </c>
      <c r="L46" s="25">
        <f t="shared" si="13"/>
        <v>3734</v>
      </c>
      <c r="M46" s="19" t="s">
        <v>318</v>
      </c>
      <c r="N46" s="1" t="s">
        <v>90</v>
      </c>
      <c r="O46" s="1" t="s">
        <v>319</v>
      </c>
      <c r="P46" s="1" t="s">
        <v>61</v>
      </c>
      <c r="Q46" s="1" t="s">
        <v>62</v>
      </c>
      <c r="R46" s="1" t="s">
        <v>62</v>
      </c>
      <c r="AV46" s="1" t="s">
        <v>52</v>
      </c>
      <c r="AW46" s="1" t="s">
        <v>320</v>
      </c>
      <c r="AX46" s="1" t="s">
        <v>52</v>
      </c>
      <c r="AY46" s="1" t="s">
        <v>52</v>
      </c>
      <c r="AZ46" s="1" t="s">
        <v>52</v>
      </c>
    </row>
    <row r="47" spans="1:52" ht="30" customHeight="1" x14ac:dyDescent="0.3">
      <c r="A47" s="19" t="s">
        <v>222</v>
      </c>
      <c r="B47" s="19" t="s">
        <v>52</v>
      </c>
      <c r="C47" s="19" t="s">
        <v>52</v>
      </c>
      <c r="D47" s="20"/>
      <c r="E47" s="22"/>
      <c r="F47" s="25">
        <f>TRUNC(SUMIF(N38:N46, N37, F38:F46),0)</f>
        <v>17338</v>
      </c>
      <c r="G47" s="22"/>
      <c r="H47" s="25">
        <f>TRUNC(SUMIF(N38:N46, N37, H38:H46),0)</f>
        <v>20213</v>
      </c>
      <c r="I47" s="22"/>
      <c r="J47" s="25">
        <f>TRUNC(SUMIF(N38:N46, N37, J38:J46),0)</f>
        <v>343</v>
      </c>
      <c r="K47" s="22"/>
      <c r="L47" s="25">
        <f>F47+H47+J47</f>
        <v>37894</v>
      </c>
      <c r="M47" s="19" t="s">
        <v>52</v>
      </c>
      <c r="N47" s="1" t="s">
        <v>65</v>
      </c>
      <c r="O47" s="1" t="s">
        <v>65</v>
      </c>
      <c r="P47" s="1" t="s">
        <v>52</v>
      </c>
      <c r="Q47" s="1" t="s">
        <v>52</v>
      </c>
      <c r="R47" s="1" t="s">
        <v>52</v>
      </c>
      <c r="AV47" s="1" t="s">
        <v>52</v>
      </c>
      <c r="AW47" s="1" t="s">
        <v>52</v>
      </c>
      <c r="AX47" s="1" t="s">
        <v>52</v>
      </c>
      <c r="AY47" s="1" t="s">
        <v>52</v>
      </c>
      <c r="AZ47" s="1" t="s">
        <v>52</v>
      </c>
    </row>
    <row r="48" spans="1:52" ht="30" customHeight="1" x14ac:dyDescent="0.3">
      <c r="A48" s="20"/>
      <c r="B48" s="20"/>
      <c r="C48" s="20"/>
      <c r="D48" s="20"/>
      <c r="E48" s="22"/>
      <c r="F48" s="25"/>
      <c r="G48" s="22"/>
      <c r="H48" s="25"/>
      <c r="I48" s="22"/>
      <c r="J48" s="25"/>
      <c r="K48" s="22"/>
      <c r="L48" s="25"/>
      <c r="M48" s="20"/>
    </row>
    <row r="49" spans="1:52" ht="30" customHeight="1" x14ac:dyDescent="0.3">
      <c r="A49" s="16" t="s">
        <v>321</v>
      </c>
      <c r="B49" s="17"/>
      <c r="C49" s="17"/>
      <c r="D49" s="17"/>
      <c r="E49" s="21"/>
      <c r="F49" s="24"/>
      <c r="G49" s="21"/>
      <c r="H49" s="24"/>
      <c r="I49" s="21"/>
      <c r="J49" s="24"/>
      <c r="K49" s="21"/>
      <c r="L49" s="24"/>
      <c r="M49" s="18"/>
      <c r="N49" s="1" t="s">
        <v>98</v>
      </c>
    </row>
    <row r="50" spans="1:52" ht="30" customHeight="1" x14ac:dyDescent="0.3">
      <c r="A50" s="19" t="s">
        <v>322</v>
      </c>
      <c r="B50" s="19" t="s">
        <v>323</v>
      </c>
      <c r="C50" s="19" t="s">
        <v>324</v>
      </c>
      <c r="D50" s="20">
        <v>1</v>
      </c>
      <c r="E50" s="22">
        <f>단가대비표!O21</f>
        <v>77620</v>
      </c>
      <c r="F50" s="25">
        <f>TRUNC(E50*D50,1)</f>
        <v>77620</v>
      </c>
      <c r="G50" s="22">
        <f>단가대비표!P21</f>
        <v>0</v>
      </c>
      <c r="H50" s="25">
        <f>TRUNC(G50*D50,1)</f>
        <v>0</v>
      </c>
      <c r="I50" s="22">
        <f>단가대비표!V21</f>
        <v>0</v>
      </c>
      <c r="J50" s="25">
        <f>TRUNC(I50*D50,1)</f>
        <v>0</v>
      </c>
      <c r="K50" s="22">
        <f t="shared" ref="K50:L52" si="14">TRUNC(E50+G50+I50,1)</f>
        <v>77620</v>
      </c>
      <c r="L50" s="25">
        <f t="shared" si="14"/>
        <v>77620</v>
      </c>
      <c r="M50" s="19" t="s">
        <v>325</v>
      </c>
      <c r="N50" s="1" t="s">
        <v>98</v>
      </c>
      <c r="O50" s="1" t="s">
        <v>326</v>
      </c>
      <c r="P50" s="1" t="s">
        <v>62</v>
      </c>
      <c r="Q50" s="1" t="s">
        <v>62</v>
      </c>
      <c r="R50" s="1" t="s">
        <v>61</v>
      </c>
      <c r="V50">
        <v>1</v>
      </c>
      <c r="AV50" s="1" t="s">
        <v>52</v>
      </c>
      <c r="AW50" s="1" t="s">
        <v>327</v>
      </c>
      <c r="AX50" s="1" t="s">
        <v>52</v>
      </c>
      <c r="AY50" s="1" t="s">
        <v>52</v>
      </c>
      <c r="AZ50" s="1" t="s">
        <v>52</v>
      </c>
    </row>
    <row r="51" spans="1:52" ht="30" customHeight="1" x14ac:dyDescent="0.3">
      <c r="A51" s="19" t="s">
        <v>248</v>
      </c>
      <c r="B51" s="19" t="s">
        <v>249</v>
      </c>
      <c r="C51" s="19" t="s">
        <v>219</v>
      </c>
      <c r="D51" s="20">
        <v>1</v>
      </c>
      <c r="E51" s="22">
        <f>TRUNC(SUMIF(V50:V52, RIGHTB(O51, 1), F50:F52)*U51, 2)</f>
        <v>1552.4</v>
      </c>
      <c r="F51" s="25">
        <f>TRUNC(E51*D51,1)</f>
        <v>1552.4</v>
      </c>
      <c r="G51" s="22">
        <v>0</v>
      </c>
      <c r="H51" s="25">
        <f>TRUNC(G51*D51,1)</f>
        <v>0</v>
      </c>
      <c r="I51" s="22">
        <v>0</v>
      </c>
      <c r="J51" s="25">
        <f>TRUNC(I51*D51,1)</f>
        <v>0</v>
      </c>
      <c r="K51" s="22">
        <f t="shared" si="14"/>
        <v>1552.4</v>
      </c>
      <c r="L51" s="25">
        <f t="shared" si="14"/>
        <v>1552.4</v>
      </c>
      <c r="M51" s="19" t="s">
        <v>52</v>
      </c>
      <c r="N51" s="1" t="s">
        <v>98</v>
      </c>
      <c r="O51" s="1" t="s">
        <v>220</v>
      </c>
      <c r="P51" s="1" t="s">
        <v>62</v>
      </c>
      <c r="Q51" s="1" t="s">
        <v>62</v>
      </c>
      <c r="R51" s="1" t="s">
        <v>62</v>
      </c>
      <c r="S51">
        <v>0</v>
      </c>
      <c r="T51">
        <v>0</v>
      </c>
      <c r="U51">
        <v>0.02</v>
      </c>
      <c r="AV51" s="1" t="s">
        <v>52</v>
      </c>
      <c r="AW51" s="1" t="s">
        <v>328</v>
      </c>
      <c r="AX51" s="1" t="s">
        <v>52</v>
      </c>
      <c r="AY51" s="1" t="s">
        <v>52</v>
      </c>
      <c r="AZ51" s="1" t="s">
        <v>52</v>
      </c>
    </row>
    <row r="52" spans="1:52" ht="30" customHeight="1" x14ac:dyDescent="0.3">
      <c r="A52" s="19" t="s">
        <v>94</v>
      </c>
      <c r="B52" s="19" t="s">
        <v>52</v>
      </c>
      <c r="C52" s="19" t="s">
        <v>119</v>
      </c>
      <c r="D52" s="20">
        <v>1</v>
      </c>
      <c r="E52" s="22">
        <f>일위대가목록!E27</f>
        <v>0</v>
      </c>
      <c r="F52" s="25">
        <f>TRUNC(E52*D52,1)</f>
        <v>0</v>
      </c>
      <c r="G52" s="22">
        <f>일위대가목록!F27</f>
        <v>49250</v>
      </c>
      <c r="H52" s="25">
        <f>TRUNC(G52*D52,1)</f>
        <v>49250</v>
      </c>
      <c r="I52" s="22">
        <f>일위대가목록!G27</f>
        <v>0</v>
      </c>
      <c r="J52" s="25">
        <f>TRUNC(I52*D52,1)</f>
        <v>0</v>
      </c>
      <c r="K52" s="22">
        <f t="shared" si="14"/>
        <v>49250</v>
      </c>
      <c r="L52" s="25">
        <f t="shared" si="14"/>
        <v>49250</v>
      </c>
      <c r="M52" s="19" t="s">
        <v>329</v>
      </c>
      <c r="N52" s="1" t="s">
        <v>98</v>
      </c>
      <c r="O52" s="1" t="s">
        <v>330</v>
      </c>
      <c r="P52" s="1" t="s">
        <v>61</v>
      </c>
      <c r="Q52" s="1" t="s">
        <v>62</v>
      </c>
      <c r="R52" s="1" t="s">
        <v>62</v>
      </c>
      <c r="AV52" s="1" t="s">
        <v>52</v>
      </c>
      <c r="AW52" s="1" t="s">
        <v>331</v>
      </c>
      <c r="AX52" s="1" t="s">
        <v>52</v>
      </c>
      <c r="AY52" s="1" t="s">
        <v>52</v>
      </c>
      <c r="AZ52" s="1" t="s">
        <v>52</v>
      </c>
    </row>
    <row r="53" spans="1:52" ht="30" customHeight="1" x14ac:dyDescent="0.3">
      <c r="A53" s="19" t="s">
        <v>222</v>
      </c>
      <c r="B53" s="19" t="s">
        <v>52</v>
      </c>
      <c r="C53" s="19" t="s">
        <v>52</v>
      </c>
      <c r="D53" s="20"/>
      <c r="E53" s="22"/>
      <c r="F53" s="25">
        <f>TRUNC(SUMIF(N50:N52, N49, F50:F52),0)</f>
        <v>79172</v>
      </c>
      <c r="G53" s="22"/>
      <c r="H53" s="25">
        <f>TRUNC(SUMIF(N50:N52, N49, H50:H52),0)</f>
        <v>49250</v>
      </c>
      <c r="I53" s="22"/>
      <c r="J53" s="25">
        <f>TRUNC(SUMIF(N50:N52, N49, J50:J52),0)</f>
        <v>0</v>
      </c>
      <c r="K53" s="22"/>
      <c r="L53" s="25">
        <f>F53+H53+J53</f>
        <v>128422</v>
      </c>
      <c r="M53" s="19" t="s">
        <v>52</v>
      </c>
      <c r="N53" s="1" t="s">
        <v>65</v>
      </c>
      <c r="O53" s="1" t="s">
        <v>65</v>
      </c>
      <c r="P53" s="1" t="s">
        <v>52</v>
      </c>
      <c r="Q53" s="1" t="s">
        <v>52</v>
      </c>
      <c r="R53" s="1" t="s">
        <v>52</v>
      </c>
      <c r="AV53" s="1" t="s">
        <v>52</v>
      </c>
      <c r="AW53" s="1" t="s">
        <v>52</v>
      </c>
      <c r="AX53" s="1" t="s">
        <v>52</v>
      </c>
      <c r="AY53" s="1" t="s">
        <v>52</v>
      </c>
      <c r="AZ53" s="1" t="s">
        <v>52</v>
      </c>
    </row>
    <row r="54" spans="1:52" ht="30" customHeight="1" x14ac:dyDescent="0.3">
      <c r="A54" s="20"/>
      <c r="B54" s="20"/>
      <c r="C54" s="20"/>
      <c r="D54" s="20"/>
      <c r="E54" s="22"/>
      <c r="F54" s="25"/>
      <c r="G54" s="22"/>
      <c r="H54" s="25"/>
      <c r="I54" s="22"/>
      <c r="J54" s="25"/>
      <c r="K54" s="22"/>
      <c r="L54" s="25"/>
      <c r="M54" s="20"/>
    </row>
    <row r="55" spans="1:52" ht="30" customHeight="1" x14ac:dyDescent="0.3">
      <c r="A55" s="16" t="s">
        <v>332</v>
      </c>
      <c r="B55" s="17"/>
      <c r="C55" s="17"/>
      <c r="D55" s="17"/>
      <c r="E55" s="21"/>
      <c r="F55" s="24"/>
      <c r="G55" s="21"/>
      <c r="H55" s="24"/>
      <c r="I55" s="21"/>
      <c r="J55" s="24"/>
      <c r="K55" s="21"/>
      <c r="L55" s="24"/>
      <c r="M55" s="18"/>
      <c r="N55" s="1" t="s">
        <v>103</v>
      </c>
    </row>
    <row r="56" spans="1:52" ht="30" customHeight="1" x14ac:dyDescent="0.3">
      <c r="A56" s="19" t="s">
        <v>333</v>
      </c>
      <c r="B56" s="19" t="s">
        <v>334</v>
      </c>
      <c r="C56" s="19" t="s">
        <v>79</v>
      </c>
      <c r="D56" s="20">
        <v>1.05</v>
      </c>
      <c r="E56" s="22">
        <f>단가대비표!O24</f>
        <v>31864</v>
      </c>
      <c r="F56" s="25">
        <f>TRUNC(E56*D56,1)</f>
        <v>33457.199999999997</v>
      </c>
      <c r="G56" s="22">
        <f>단가대비표!P24</f>
        <v>0</v>
      </c>
      <c r="H56" s="25">
        <f>TRUNC(G56*D56,1)</f>
        <v>0</v>
      </c>
      <c r="I56" s="22">
        <f>단가대비표!V24</f>
        <v>0</v>
      </c>
      <c r="J56" s="25">
        <f>TRUNC(I56*D56,1)</f>
        <v>0</v>
      </c>
      <c r="K56" s="22">
        <f t="shared" ref="K56:L58" si="15">TRUNC(E56+G56+I56,1)</f>
        <v>31864</v>
      </c>
      <c r="L56" s="25">
        <f t="shared" si="15"/>
        <v>33457.199999999997</v>
      </c>
      <c r="M56" s="19" t="s">
        <v>335</v>
      </c>
      <c r="N56" s="1" t="s">
        <v>103</v>
      </c>
      <c r="O56" s="1" t="s">
        <v>336</v>
      </c>
      <c r="P56" s="1" t="s">
        <v>62</v>
      </c>
      <c r="Q56" s="1" t="s">
        <v>62</v>
      </c>
      <c r="R56" s="1" t="s">
        <v>61</v>
      </c>
      <c r="AV56" s="1" t="s">
        <v>52</v>
      </c>
      <c r="AW56" s="1" t="s">
        <v>337</v>
      </c>
      <c r="AX56" s="1" t="s">
        <v>52</v>
      </c>
      <c r="AY56" s="1" t="s">
        <v>52</v>
      </c>
      <c r="AZ56" s="1" t="s">
        <v>52</v>
      </c>
    </row>
    <row r="57" spans="1:52" ht="30" customHeight="1" x14ac:dyDescent="0.3">
      <c r="A57" s="19" t="s">
        <v>338</v>
      </c>
      <c r="B57" s="19" t="s">
        <v>339</v>
      </c>
      <c r="C57" s="19" t="s">
        <v>324</v>
      </c>
      <c r="D57" s="20">
        <v>1</v>
      </c>
      <c r="E57" s="22">
        <f>단가대비표!O27</f>
        <v>28800</v>
      </c>
      <c r="F57" s="25">
        <f>TRUNC(E57*D57,1)</f>
        <v>28800</v>
      </c>
      <c r="G57" s="22">
        <f>단가대비표!P27</f>
        <v>0</v>
      </c>
      <c r="H57" s="25">
        <f>TRUNC(G57*D57,1)</f>
        <v>0</v>
      </c>
      <c r="I57" s="22">
        <f>단가대비표!V27</f>
        <v>0</v>
      </c>
      <c r="J57" s="25">
        <f>TRUNC(I57*D57,1)</f>
        <v>0</v>
      </c>
      <c r="K57" s="22">
        <f t="shared" si="15"/>
        <v>28800</v>
      </c>
      <c r="L57" s="25">
        <f t="shared" si="15"/>
        <v>28800</v>
      </c>
      <c r="M57" s="19" t="s">
        <v>340</v>
      </c>
      <c r="N57" s="1" t="s">
        <v>103</v>
      </c>
      <c r="O57" s="1" t="s">
        <v>341</v>
      </c>
      <c r="P57" s="1" t="s">
        <v>62</v>
      </c>
      <c r="Q57" s="1" t="s">
        <v>62</v>
      </c>
      <c r="R57" s="1" t="s">
        <v>61</v>
      </c>
      <c r="AV57" s="1" t="s">
        <v>52</v>
      </c>
      <c r="AW57" s="1" t="s">
        <v>342</v>
      </c>
      <c r="AX57" s="1" t="s">
        <v>52</v>
      </c>
      <c r="AY57" s="1" t="s">
        <v>52</v>
      </c>
      <c r="AZ57" s="1" t="s">
        <v>52</v>
      </c>
    </row>
    <row r="58" spans="1:52" ht="30" customHeight="1" x14ac:dyDescent="0.3">
      <c r="A58" s="19" t="s">
        <v>343</v>
      </c>
      <c r="B58" s="19" t="s">
        <v>344</v>
      </c>
      <c r="C58" s="19" t="s">
        <v>79</v>
      </c>
      <c r="D58" s="20">
        <v>1</v>
      </c>
      <c r="E58" s="22">
        <f>일위대가목록!E28</f>
        <v>0</v>
      </c>
      <c r="F58" s="25">
        <f>TRUNC(E58*D58,1)</f>
        <v>0</v>
      </c>
      <c r="G58" s="22">
        <f>일위대가목록!F28</f>
        <v>25870</v>
      </c>
      <c r="H58" s="25">
        <f>TRUNC(G58*D58,1)</f>
        <v>25870</v>
      </c>
      <c r="I58" s="22">
        <f>일위대가목록!G28</f>
        <v>517</v>
      </c>
      <c r="J58" s="25">
        <f>TRUNC(I58*D58,1)</f>
        <v>517</v>
      </c>
      <c r="K58" s="22">
        <f t="shared" si="15"/>
        <v>26387</v>
      </c>
      <c r="L58" s="25">
        <f t="shared" si="15"/>
        <v>26387</v>
      </c>
      <c r="M58" s="19" t="s">
        <v>345</v>
      </c>
      <c r="N58" s="1" t="s">
        <v>103</v>
      </c>
      <c r="O58" s="1" t="s">
        <v>346</v>
      </c>
      <c r="P58" s="1" t="s">
        <v>61</v>
      </c>
      <c r="Q58" s="1" t="s">
        <v>62</v>
      </c>
      <c r="R58" s="1" t="s">
        <v>62</v>
      </c>
      <c r="AV58" s="1" t="s">
        <v>52</v>
      </c>
      <c r="AW58" s="1" t="s">
        <v>347</v>
      </c>
      <c r="AX58" s="1" t="s">
        <v>52</v>
      </c>
      <c r="AY58" s="1" t="s">
        <v>52</v>
      </c>
      <c r="AZ58" s="1" t="s">
        <v>52</v>
      </c>
    </row>
    <row r="59" spans="1:52" ht="30" customHeight="1" x14ac:dyDescent="0.3">
      <c r="A59" s="19" t="s">
        <v>222</v>
      </c>
      <c r="B59" s="19" t="s">
        <v>52</v>
      </c>
      <c r="C59" s="19" t="s">
        <v>52</v>
      </c>
      <c r="D59" s="20"/>
      <c r="E59" s="22"/>
      <c r="F59" s="25">
        <f>TRUNC(SUMIF(N56:N58, N55, F56:F58),0)</f>
        <v>62257</v>
      </c>
      <c r="G59" s="22"/>
      <c r="H59" s="25">
        <f>TRUNC(SUMIF(N56:N58, N55, H56:H58),0)</f>
        <v>25870</v>
      </c>
      <c r="I59" s="22"/>
      <c r="J59" s="25">
        <f>TRUNC(SUMIF(N56:N58, N55, J56:J58),0)</f>
        <v>517</v>
      </c>
      <c r="K59" s="22"/>
      <c r="L59" s="25">
        <f>F59+H59+J59</f>
        <v>88644</v>
      </c>
      <c r="M59" s="19" t="s">
        <v>52</v>
      </c>
      <c r="N59" s="1" t="s">
        <v>65</v>
      </c>
      <c r="O59" s="1" t="s">
        <v>65</v>
      </c>
      <c r="P59" s="1" t="s">
        <v>52</v>
      </c>
      <c r="Q59" s="1" t="s">
        <v>52</v>
      </c>
      <c r="R59" s="1" t="s">
        <v>52</v>
      </c>
      <c r="AV59" s="1" t="s">
        <v>52</v>
      </c>
      <c r="AW59" s="1" t="s">
        <v>52</v>
      </c>
      <c r="AX59" s="1" t="s">
        <v>52</v>
      </c>
      <c r="AY59" s="1" t="s">
        <v>52</v>
      </c>
      <c r="AZ59" s="1" t="s">
        <v>52</v>
      </c>
    </row>
    <row r="60" spans="1:52" ht="30" customHeight="1" x14ac:dyDescent="0.3">
      <c r="A60" s="20"/>
      <c r="B60" s="20"/>
      <c r="C60" s="20"/>
      <c r="D60" s="20"/>
      <c r="E60" s="22"/>
      <c r="F60" s="25"/>
      <c r="G60" s="22"/>
      <c r="H60" s="25"/>
      <c r="I60" s="22"/>
      <c r="J60" s="25"/>
      <c r="K60" s="22"/>
      <c r="L60" s="25"/>
      <c r="M60" s="20"/>
    </row>
    <row r="61" spans="1:52" ht="30" customHeight="1" x14ac:dyDescent="0.3">
      <c r="A61" s="16" t="s">
        <v>348</v>
      </c>
      <c r="B61" s="17"/>
      <c r="C61" s="17"/>
      <c r="D61" s="17"/>
      <c r="E61" s="21"/>
      <c r="F61" s="24"/>
      <c r="G61" s="21"/>
      <c r="H61" s="24"/>
      <c r="I61" s="21"/>
      <c r="J61" s="24"/>
      <c r="K61" s="21"/>
      <c r="L61" s="24"/>
      <c r="M61" s="18"/>
      <c r="N61" s="1" t="s">
        <v>108</v>
      </c>
    </row>
    <row r="62" spans="1:52" ht="30" customHeight="1" x14ac:dyDescent="0.3">
      <c r="A62" s="19" t="s">
        <v>349</v>
      </c>
      <c r="B62" s="19" t="s">
        <v>350</v>
      </c>
      <c r="C62" s="19" t="s">
        <v>79</v>
      </c>
      <c r="D62" s="20">
        <v>1.05</v>
      </c>
      <c r="E62" s="22">
        <f>단가대비표!O26</f>
        <v>21750</v>
      </c>
      <c r="F62" s="25">
        <f>TRUNC(E62*D62,1)</f>
        <v>22837.5</v>
      </c>
      <c r="G62" s="22">
        <f>단가대비표!P26</f>
        <v>0</v>
      </c>
      <c r="H62" s="25">
        <f>TRUNC(G62*D62,1)</f>
        <v>0</v>
      </c>
      <c r="I62" s="22">
        <f>단가대비표!V26</f>
        <v>0</v>
      </c>
      <c r="J62" s="25">
        <f>TRUNC(I62*D62,1)</f>
        <v>0</v>
      </c>
      <c r="K62" s="22">
        <f t="shared" ref="K62:L64" si="16">TRUNC(E62+G62+I62,1)</f>
        <v>21750</v>
      </c>
      <c r="L62" s="25">
        <f t="shared" si="16"/>
        <v>22837.5</v>
      </c>
      <c r="M62" s="19" t="s">
        <v>351</v>
      </c>
      <c r="N62" s="1" t="s">
        <v>108</v>
      </c>
      <c r="O62" s="1" t="s">
        <v>352</v>
      </c>
      <c r="P62" s="1" t="s">
        <v>62</v>
      </c>
      <c r="Q62" s="1" t="s">
        <v>62</v>
      </c>
      <c r="R62" s="1" t="s">
        <v>61</v>
      </c>
      <c r="AV62" s="1" t="s">
        <v>52</v>
      </c>
      <c r="AW62" s="1" t="s">
        <v>353</v>
      </c>
      <c r="AX62" s="1" t="s">
        <v>52</v>
      </c>
      <c r="AY62" s="1" t="s">
        <v>52</v>
      </c>
      <c r="AZ62" s="1" t="s">
        <v>52</v>
      </c>
    </row>
    <row r="63" spans="1:52" ht="30" customHeight="1" x14ac:dyDescent="0.3">
      <c r="A63" s="19" t="s">
        <v>354</v>
      </c>
      <c r="B63" s="19" t="s">
        <v>355</v>
      </c>
      <c r="C63" s="19" t="s">
        <v>324</v>
      </c>
      <c r="D63" s="20">
        <v>0.65</v>
      </c>
      <c r="E63" s="22">
        <f>단가대비표!O22</f>
        <v>3300</v>
      </c>
      <c r="F63" s="25">
        <f>TRUNC(E63*D63,1)</f>
        <v>2145</v>
      </c>
      <c r="G63" s="22">
        <f>단가대비표!P22</f>
        <v>0</v>
      </c>
      <c r="H63" s="25">
        <f>TRUNC(G63*D63,1)</f>
        <v>0</v>
      </c>
      <c r="I63" s="22">
        <f>단가대비표!V22</f>
        <v>0</v>
      </c>
      <c r="J63" s="25">
        <f>TRUNC(I63*D63,1)</f>
        <v>0</v>
      </c>
      <c r="K63" s="22">
        <f t="shared" si="16"/>
        <v>3300</v>
      </c>
      <c r="L63" s="25">
        <f t="shared" si="16"/>
        <v>2145</v>
      </c>
      <c r="M63" s="19" t="s">
        <v>356</v>
      </c>
      <c r="N63" s="1" t="s">
        <v>108</v>
      </c>
      <c r="O63" s="1" t="s">
        <v>357</v>
      </c>
      <c r="P63" s="1" t="s">
        <v>62</v>
      </c>
      <c r="Q63" s="1" t="s">
        <v>62</v>
      </c>
      <c r="R63" s="1" t="s">
        <v>61</v>
      </c>
      <c r="AV63" s="1" t="s">
        <v>52</v>
      </c>
      <c r="AW63" s="1" t="s">
        <v>358</v>
      </c>
      <c r="AX63" s="1" t="s">
        <v>52</v>
      </c>
      <c r="AY63" s="1" t="s">
        <v>52</v>
      </c>
      <c r="AZ63" s="1" t="s">
        <v>52</v>
      </c>
    </row>
    <row r="64" spans="1:52" ht="30" customHeight="1" x14ac:dyDescent="0.3">
      <c r="A64" s="19" t="s">
        <v>343</v>
      </c>
      <c r="B64" s="19" t="s">
        <v>344</v>
      </c>
      <c r="C64" s="19" t="s">
        <v>79</v>
      </c>
      <c r="D64" s="20">
        <v>1</v>
      </c>
      <c r="E64" s="22">
        <f>일위대가목록!E28</f>
        <v>0</v>
      </c>
      <c r="F64" s="25">
        <f>TRUNC(E64*D64,1)</f>
        <v>0</v>
      </c>
      <c r="G64" s="22">
        <f>일위대가목록!F28</f>
        <v>25870</v>
      </c>
      <c r="H64" s="25">
        <f>TRUNC(G64*D64,1)</f>
        <v>25870</v>
      </c>
      <c r="I64" s="22">
        <f>일위대가목록!G28</f>
        <v>517</v>
      </c>
      <c r="J64" s="25">
        <f>TRUNC(I64*D64,1)</f>
        <v>517</v>
      </c>
      <c r="K64" s="22">
        <f t="shared" si="16"/>
        <v>26387</v>
      </c>
      <c r="L64" s="25">
        <f t="shared" si="16"/>
        <v>26387</v>
      </c>
      <c r="M64" s="19" t="s">
        <v>345</v>
      </c>
      <c r="N64" s="1" t="s">
        <v>108</v>
      </c>
      <c r="O64" s="1" t="s">
        <v>346</v>
      </c>
      <c r="P64" s="1" t="s">
        <v>61</v>
      </c>
      <c r="Q64" s="1" t="s">
        <v>62</v>
      </c>
      <c r="R64" s="1" t="s">
        <v>62</v>
      </c>
      <c r="AV64" s="1" t="s">
        <v>52</v>
      </c>
      <c r="AW64" s="1" t="s">
        <v>359</v>
      </c>
      <c r="AX64" s="1" t="s">
        <v>52</v>
      </c>
      <c r="AY64" s="1" t="s">
        <v>52</v>
      </c>
      <c r="AZ64" s="1" t="s">
        <v>52</v>
      </c>
    </row>
    <row r="65" spans="1:52" ht="30" customHeight="1" x14ac:dyDescent="0.3">
      <c r="A65" s="19" t="s">
        <v>222</v>
      </c>
      <c r="B65" s="19" t="s">
        <v>52</v>
      </c>
      <c r="C65" s="19" t="s">
        <v>52</v>
      </c>
      <c r="D65" s="20"/>
      <c r="E65" s="22"/>
      <c r="F65" s="25">
        <f>TRUNC(SUMIF(N62:N64, N61, F62:F64),0)</f>
        <v>24982</v>
      </c>
      <c r="G65" s="22"/>
      <c r="H65" s="25">
        <f>TRUNC(SUMIF(N62:N64, N61, H62:H64),0)</f>
        <v>25870</v>
      </c>
      <c r="I65" s="22"/>
      <c r="J65" s="25">
        <f>TRUNC(SUMIF(N62:N64, N61, J62:J64),0)</f>
        <v>517</v>
      </c>
      <c r="K65" s="22"/>
      <c r="L65" s="25">
        <f>F65+H65+J65</f>
        <v>51369</v>
      </c>
      <c r="M65" s="19" t="s">
        <v>52</v>
      </c>
      <c r="N65" s="1" t="s">
        <v>65</v>
      </c>
      <c r="O65" s="1" t="s">
        <v>65</v>
      </c>
      <c r="P65" s="1" t="s">
        <v>52</v>
      </c>
      <c r="Q65" s="1" t="s">
        <v>52</v>
      </c>
      <c r="R65" s="1" t="s">
        <v>52</v>
      </c>
      <c r="AV65" s="1" t="s">
        <v>52</v>
      </c>
      <c r="AW65" s="1" t="s">
        <v>52</v>
      </c>
      <c r="AX65" s="1" t="s">
        <v>52</v>
      </c>
      <c r="AY65" s="1" t="s">
        <v>52</v>
      </c>
      <c r="AZ65" s="1" t="s">
        <v>52</v>
      </c>
    </row>
    <row r="66" spans="1:52" ht="30" customHeight="1" x14ac:dyDescent="0.3">
      <c r="A66" s="20"/>
      <c r="B66" s="20"/>
      <c r="C66" s="20"/>
      <c r="D66" s="20"/>
      <c r="E66" s="22"/>
      <c r="F66" s="25"/>
      <c r="G66" s="22"/>
      <c r="H66" s="25"/>
      <c r="I66" s="22"/>
      <c r="J66" s="25"/>
      <c r="K66" s="22"/>
      <c r="L66" s="25"/>
      <c r="M66" s="20"/>
    </row>
    <row r="67" spans="1:52" ht="30" customHeight="1" x14ac:dyDescent="0.3">
      <c r="A67" s="16" t="s">
        <v>360</v>
      </c>
      <c r="B67" s="17"/>
      <c r="C67" s="17"/>
      <c r="D67" s="17"/>
      <c r="E67" s="21"/>
      <c r="F67" s="24"/>
      <c r="G67" s="21"/>
      <c r="H67" s="24"/>
      <c r="I67" s="21"/>
      <c r="J67" s="24"/>
      <c r="K67" s="21"/>
      <c r="L67" s="24"/>
      <c r="M67" s="18"/>
      <c r="N67" s="1" t="s">
        <v>113</v>
      </c>
    </row>
    <row r="68" spans="1:52" ht="30" customHeight="1" x14ac:dyDescent="0.3">
      <c r="A68" s="19" t="s">
        <v>361</v>
      </c>
      <c r="B68" s="19" t="s">
        <v>362</v>
      </c>
      <c r="C68" s="19" t="s">
        <v>172</v>
      </c>
      <c r="D68" s="20">
        <v>4.9000000000000004</v>
      </c>
      <c r="E68" s="22">
        <f>단가대비표!O20</f>
        <v>3550</v>
      </c>
      <c r="F68" s="25">
        <f>TRUNC(E68*D68,1)</f>
        <v>17395</v>
      </c>
      <c r="G68" s="22">
        <f>단가대비표!P20</f>
        <v>0</v>
      </c>
      <c r="H68" s="25">
        <f>TRUNC(G68*D68,1)</f>
        <v>0</v>
      </c>
      <c r="I68" s="22">
        <f>단가대비표!V20</f>
        <v>0</v>
      </c>
      <c r="J68" s="25">
        <f>TRUNC(I68*D68,1)</f>
        <v>0</v>
      </c>
      <c r="K68" s="22">
        <f t="shared" ref="K68:L70" si="17">TRUNC(E68+G68+I68,1)</f>
        <v>3550</v>
      </c>
      <c r="L68" s="25">
        <f t="shared" si="17"/>
        <v>17395</v>
      </c>
      <c r="M68" s="19" t="s">
        <v>363</v>
      </c>
      <c r="N68" s="1" t="s">
        <v>113</v>
      </c>
      <c r="O68" s="1" t="s">
        <v>364</v>
      </c>
      <c r="P68" s="1" t="s">
        <v>62</v>
      </c>
      <c r="Q68" s="1" t="s">
        <v>62</v>
      </c>
      <c r="R68" s="1" t="s">
        <v>61</v>
      </c>
      <c r="AV68" s="1" t="s">
        <v>52</v>
      </c>
      <c r="AW68" s="1" t="s">
        <v>365</v>
      </c>
      <c r="AX68" s="1" t="s">
        <v>52</v>
      </c>
      <c r="AY68" s="1" t="s">
        <v>52</v>
      </c>
      <c r="AZ68" s="1" t="s">
        <v>52</v>
      </c>
    </row>
    <row r="69" spans="1:52" ht="30" customHeight="1" x14ac:dyDescent="0.3">
      <c r="A69" s="19" t="s">
        <v>366</v>
      </c>
      <c r="B69" s="19" t="s">
        <v>367</v>
      </c>
      <c r="C69" s="19" t="s">
        <v>172</v>
      </c>
      <c r="D69" s="20">
        <v>4.5</v>
      </c>
      <c r="E69" s="22">
        <f>일위대가목록!E29</f>
        <v>140</v>
      </c>
      <c r="F69" s="25">
        <f>TRUNC(E69*D69,1)</f>
        <v>630</v>
      </c>
      <c r="G69" s="22">
        <f>일위대가목록!F29</f>
        <v>7024</v>
      </c>
      <c r="H69" s="25">
        <f>TRUNC(G69*D69,1)</f>
        <v>31608</v>
      </c>
      <c r="I69" s="22">
        <f>일위대가목록!G29</f>
        <v>280</v>
      </c>
      <c r="J69" s="25">
        <f>TRUNC(I69*D69,1)</f>
        <v>1260</v>
      </c>
      <c r="K69" s="22">
        <f t="shared" si="17"/>
        <v>7444</v>
      </c>
      <c r="L69" s="25">
        <f t="shared" si="17"/>
        <v>33498</v>
      </c>
      <c r="M69" s="19" t="s">
        <v>368</v>
      </c>
      <c r="N69" s="1" t="s">
        <v>113</v>
      </c>
      <c r="O69" s="1" t="s">
        <v>369</v>
      </c>
      <c r="P69" s="1" t="s">
        <v>61</v>
      </c>
      <c r="Q69" s="1" t="s">
        <v>62</v>
      </c>
      <c r="R69" s="1" t="s">
        <v>62</v>
      </c>
      <c r="AV69" s="1" t="s">
        <v>52</v>
      </c>
      <c r="AW69" s="1" t="s">
        <v>370</v>
      </c>
      <c r="AX69" s="1" t="s">
        <v>52</v>
      </c>
      <c r="AY69" s="1" t="s">
        <v>52</v>
      </c>
      <c r="AZ69" s="1" t="s">
        <v>52</v>
      </c>
    </row>
    <row r="70" spans="1:52" ht="30" customHeight="1" x14ac:dyDescent="0.3">
      <c r="A70" s="19" t="s">
        <v>354</v>
      </c>
      <c r="B70" s="19" t="s">
        <v>355</v>
      </c>
      <c r="C70" s="19" t="s">
        <v>324</v>
      </c>
      <c r="D70" s="20">
        <v>2</v>
      </c>
      <c r="E70" s="22">
        <f>단가대비표!O22</f>
        <v>3300</v>
      </c>
      <c r="F70" s="25">
        <f>TRUNC(E70*D70,1)</f>
        <v>6600</v>
      </c>
      <c r="G70" s="22">
        <f>단가대비표!P22</f>
        <v>0</v>
      </c>
      <c r="H70" s="25">
        <f>TRUNC(G70*D70,1)</f>
        <v>0</v>
      </c>
      <c r="I70" s="22">
        <f>단가대비표!V22</f>
        <v>0</v>
      </c>
      <c r="J70" s="25">
        <f>TRUNC(I70*D70,1)</f>
        <v>0</v>
      </c>
      <c r="K70" s="22">
        <f t="shared" si="17"/>
        <v>3300</v>
      </c>
      <c r="L70" s="25">
        <f t="shared" si="17"/>
        <v>6600</v>
      </c>
      <c r="M70" s="19" t="s">
        <v>356</v>
      </c>
      <c r="N70" s="1" t="s">
        <v>113</v>
      </c>
      <c r="O70" s="1" t="s">
        <v>357</v>
      </c>
      <c r="P70" s="1" t="s">
        <v>62</v>
      </c>
      <c r="Q70" s="1" t="s">
        <v>62</v>
      </c>
      <c r="R70" s="1" t="s">
        <v>61</v>
      </c>
      <c r="AV70" s="1" t="s">
        <v>52</v>
      </c>
      <c r="AW70" s="1" t="s">
        <v>371</v>
      </c>
      <c r="AX70" s="1" t="s">
        <v>52</v>
      </c>
      <c r="AY70" s="1" t="s">
        <v>52</v>
      </c>
      <c r="AZ70" s="1" t="s">
        <v>52</v>
      </c>
    </row>
    <row r="71" spans="1:52" ht="30" customHeight="1" x14ac:dyDescent="0.3">
      <c r="A71" s="19" t="s">
        <v>222</v>
      </c>
      <c r="B71" s="19" t="s">
        <v>52</v>
      </c>
      <c r="C71" s="19" t="s">
        <v>52</v>
      </c>
      <c r="D71" s="20"/>
      <c r="E71" s="22"/>
      <c r="F71" s="25">
        <f>TRUNC(SUMIF(N68:N70, N67, F68:F70),0)</f>
        <v>24625</v>
      </c>
      <c r="G71" s="22"/>
      <c r="H71" s="25">
        <f>TRUNC(SUMIF(N68:N70, N67, H68:H70),0)</f>
        <v>31608</v>
      </c>
      <c r="I71" s="22"/>
      <c r="J71" s="25">
        <f>TRUNC(SUMIF(N68:N70, N67, J68:J70),0)</f>
        <v>1260</v>
      </c>
      <c r="K71" s="22"/>
      <c r="L71" s="25">
        <f>F71+H71+J71</f>
        <v>57493</v>
      </c>
      <c r="M71" s="19" t="s">
        <v>52</v>
      </c>
      <c r="N71" s="1" t="s">
        <v>65</v>
      </c>
      <c r="O71" s="1" t="s">
        <v>65</v>
      </c>
      <c r="P71" s="1" t="s">
        <v>52</v>
      </c>
      <c r="Q71" s="1" t="s">
        <v>52</v>
      </c>
      <c r="R71" s="1" t="s">
        <v>52</v>
      </c>
      <c r="AV71" s="1" t="s">
        <v>52</v>
      </c>
      <c r="AW71" s="1" t="s">
        <v>52</v>
      </c>
      <c r="AX71" s="1" t="s">
        <v>52</v>
      </c>
      <c r="AY71" s="1" t="s">
        <v>52</v>
      </c>
      <c r="AZ71" s="1" t="s">
        <v>52</v>
      </c>
    </row>
    <row r="72" spans="1:52" ht="30" customHeight="1" x14ac:dyDescent="0.3">
      <c r="A72" s="20"/>
      <c r="B72" s="20"/>
      <c r="C72" s="20"/>
      <c r="D72" s="20"/>
      <c r="E72" s="22"/>
      <c r="F72" s="25"/>
      <c r="G72" s="22"/>
      <c r="H72" s="25"/>
      <c r="I72" s="22"/>
      <c r="J72" s="25"/>
      <c r="K72" s="22"/>
      <c r="L72" s="25"/>
      <c r="M72" s="20"/>
    </row>
    <row r="73" spans="1:52" ht="30" customHeight="1" x14ac:dyDescent="0.3">
      <c r="A73" s="16" t="s">
        <v>372</v>
      </c>
      <c r="B73" s="17"/>
      <c r="C73" s="17"/>
      <c r="D73" s="17"/>
      <c r="E73" s="21"/>
      <c r="F73" s="24"/>
      <c r="G73" s="21"/>
      <c r="H73" s="24"/>
      <c r="I73" s="21"/>
      <c r="J73" s="24"/>
      <c r="K73" s="21"/>
      <c r="L73" s="24"/>
      <c r="M73" s="18"/>
      <c r="N73" s="1" t="s">
        <v>121</v>
      </c>
    </row>
    <row r="74" spans="1:52" ht="30" customHeight="1" x14ac:dyDescent="0.3">
      <c r="A74" s="19" t="s">
        <v>373</v>
      </c>
      <c r="B74" s="19" t="s">
        <v>252</v>
      </c>
      <c r="C74" s="19" t="s">
        <v>135</v>
      </c>
      <c r="D74" s="20">
        <v>0.21099999999999999</v>
      </c>
      <c r="E74" s="22">
        <f>단가대비표!O35</f>
        <v>0</v>
      </c>
      <c r="F74" s="25">
        <f>TRUNC(E74*D74,1)</f>
        <v>0</v>
      </c>
      <c r="G74" s="22">
        <f>단가대비표!P35</f>
        <v>223246</v>
      </c>
      <c r="H74" s="25">
        <f>TRUNC(G74*D74,1)</f>
        <v>47104.9</v>
      </c>
      <c r="I74" s="22">
        <f>단가대비표!V35</f>
        <v>0</v>
      </c>
      <c r="J74" s="25">
        <f>TRUNC(I74*D74,1)</f>
        <v>0</v>
      </c>
      <c r="K74" s="22">
        <f t="shared" ref="K74:L76" si="18">TRUNC(E74+G74+I74,1)</f>
        <v>223246</v>
      </c>
      <c r="L74" s="25">
        <f t="shared" si="18"/>
        <v>47104.9</v>
      </c>
      <c r="M74" s="19" t="s">
        <v>374</v>
      </c>
      <c r="N74" s="1" t="s">
        <v>121</v>
      </c>
      <c r="O74" s="1" t="s">
        <v>375</v>
      </c>
      <c r="P74" s="1" t="s">
        <v>62</v>
      </c>
      <c r="Q74" s="1" t="s">
        <v>62</v>
      </c>
      <c r="R74" s="1" t="s">
        <v>61</v>
      </c>
      <c r="V74">
        <v>1</v>
      </c>
      <c r="AV74" s="1" t="s">
        <v>52</v>
      </c>
      <c r="AW74" s="1" t="s">
        <v>376</v>
      </c>
      <c r="AX74" s="1" t="s">
        <v>52</v>
      </c>
      <c r="AY74" s="1" t="s">
        <v>52</v>
      </c>
      <c r="AZ74" s="1" t="s">
        <v>52</v>
      </c>
    </row>
    <row r="75" spans="1:52" ht="30" customHeight="1" x14ac:dyDescent="0.3">
      <c r="A75" s="19" t="s">
        <v>256</v>
      </c>
      <c r="B75" s="19" t="s">
        <v>252</v>
      </c>
      <c r="C75" s="19" t="s">
        <v>135</v>
      </c>
      <c r="D75" s="20">
        <v>0.21099999999999999</v>
      </c>
      <c r="E75" s="22">
        <f>단가대비표!O31</f>
        <v>0</v>
      </c>
      <c r="F75" s="25">
        <f>TRUNC(E75*D75,1)</f>
        <v>0</v>
      </c>
      <c r="G75" s="22">
        <f>단가대비표!P31</f>
        <v>172698</v>
      </c>
      <c r="H75" s="25">
        <f>TRUNC(G75*D75,1)</f>
        <v>36439.199999999997</v>
      </c>
      <c r="I75" s="22">
        <f>단가대비표!V31</f>
        <v>0</v>
      </c>
      <c r="J75" s="25">
        <f>TRUNC(I75*D75,1)</f>
        <v>0</v>
      </c>
      <c r="K75" s="22">
        <f t="shared" si="18"/>
        <v>172698</v>
      </c>
      <c r="L75" s="25">
        <f t="shared" si="18"/>
        <v>36439.199999999997</v>
      </c>
      <c r="M75" s="19" t="s">
        <v>257</v>
      </c>
      <c r="N75" s="1" t="s">
        <v>121</v>
      </c>
      <c r="O75" s="1" t="s">
        <v>258</v>
      </c>
      <c r="P75" s="1" t="s">
        <v>62</v>
      </c>
      <c r="Q75" s="1" t="s">
        <v>62</v>
      </c>
      <c r="R75" s="1" t="s">
        <v>61</v>
      </c>
      <c r="V75">
        <v>1</v>
      </c>
      <c r="AV75" s="1" t="s">
        <v>52</v>
      </c>
      <c r="AW75" s="1" t="s">
        <v>377</v>
      </c>
      <c r="AX75" s="1" t="s">
        <v>52</v>
      </c>
      <c r="AY75" s="1" t="s">
        <v>52</v>
      </c>
      <c r="AZ75" s="1" t="s">
        <v>52</v>
      </c>
    </row>
    <row r="76" spans="1:52" ht="30" customHeight="1" x14ac:dyDescent="0.3">
      <c r="A76" s="19" t="s">
        <v>248</v>
      </c>
      <c r="B76" s="19" t="s">
        <v>378</v>
      </c>
      <c r="C76" s="19" t="s">
        <v>219</v>
      </c>
      <c r="D76" s="20">
        <v>1</v>
      </c>
      <c r="E76" s="22">
        <f>TRUNC(SUMIF(V74:V76, RIGHTB(O76, 1), H74:H76)*U76, 2)</f>
        <v>1670.88</v>
      </c>
      <c r="F76" s="25">
        <f>TRUNC(E76*D76,1)</f>
        <v>1670.8</v>
      </c>
      <c r="G76" s="22">
        <v>0</v>
      </c>
      <c r="H76" s="25">
        <f>TRUNC(G76*D76,1)</f>
        <v>0</v>
      </c>
      <c r="I76" s="22">
        <v>0</v>
      </c>
      <c r="J76" s="25">
        <f>TRUNC(I76*D76,1)</f>
        <v>0</v>
      </c>
      <c r="K76" s="22">
        <f t="shared" si="18"/>
        <v>1670.8</v>
      </c>
      <c r="L76" s="25">
        <f t="shared" si="18"/>
        <v>1670.8</v>
      </c>
      <c r="M76" s="19" t="s">
        <v>52</v>
      </c>
      <c r="N76" s="1" t="s">
        <v>121</v>
      </c>
      <c r="O76" s="1" t="s">
        <v>220</v>
      </c>
      <c r="P76" s="1" t="s">
        <v>62</v>
      </c>
      <c r="Q76" s="1" t="s">
        <v>62</v>
      </c>
      <c r="R76" s="1" t="s">
        <v>61</v>
      </c>
      <c r="S76">
        <v>1</v>
      </c>
      <c r="T76">
        <v>0</v>
      </c>
      <c r="U76">
        <v>0.02</v>
      </c>
      <c r="AV76" s="1" t="s">
        <v>52</v>
      </c>
      <c r="AW76" s="1" t="s">
        <v>379</v>
      </c>
      <c r="AX76" s="1" t="s">
        <v>52</v>
      </c>
      <c r="AY76" s="1" t="s">
        <v>52</v>
      </c>
      <c r="AZ76" s="1" t="s">
        <v>52</v>
      </c>
    </row>
    <row r="77" spans="1:52" ht="30" customHeight="1" x14ac:dyDescent="0.3">
      <c r="A77" s="19" t="s">
        <v>222</v>
      </c>
      <c r="B77" s="19" t="s">
        <v>52</v>
      </c>
      <c r="C77" s="19" t="s">
        <v>52</v>
      </c>
      <c r="D77" s="20"/>
      <c r="E77" s="22"/>
      <c r="F77" s="25">
        <f>TRUNC(SUMIF(N74:N76, N73, F74:F76),0)</f>
        <v>1670</v>
      </c>
      <c r="G77" s="22"/>
      <c r="H77" s="25">
        <f>TRUNC(SUMIF(N74:N76, N73, H74:H76),0)</f>
        <v>83544</v>
      </c>
      <c r="I77" s="22"/>
      <c r="J77" s="25">
        <f>TRUNC(SUMIF(N74:N76, N73, J74:J76),0)</f>
        <v>0</v>
      </c>
      <c r="K77" s="22"/>
      <c r="L77" s="25">
        <f>F77+H77+J77</f>
        <v>85214</v>
      </c>
      <c r="M77" s="19" t="s">
        <v>52</v>
      </c>
      <c r="N77" s="1" t="s">
        <v>65</v>
      </c>
      <c r="O77" s="1" t="s">
        <v>65</v>
      </c>
      <c r="P77" s="1" t="s">
        <v>52</v>
      </c>
      <c r="Q77" s="1" t="s">
        <v>52</v>
      </c>
      <c r="R77" s="1" t="s">
        <v>52</v>
      </c>
      <c r="AV77" s="1" t="s">
        <v>52</v>
      </c>
      <c r="AW77" s="1" t="s">
        <v>52</v>
      </c>
      <c r="AX77" s="1" t="s">
        <v>52</v>
      </c>
      <c r="AY77" s="1" t="s">
        <v>52</v>
      </c>
      <c r="AZ77" s="1" t="s">
        <v>52</v>
      </c>
    </row>
    <row r="78" spans="1:52" ht="30" customHeight="1" x14ac:dyDescent="0.3">
      <c r="A78" s="20"/>
      <c r="B78" s="20"/>
      <c r="C78" s="20"/>
      <c r="D78" s="20"/>
      <c r="E78" s="22"/>
      <c r="F78" s="25"/>
      <c r="G78" s="22"/>
      <c r="H78" s="25"/>
      <c r="I78" s="22"/>
      <c r="J78" s="25"/>
      <c r="K78" s="22"/>
      <c r="L78" s="25"/>
      <c r="M78" s="20"/>
    </row>
    <row r="79" spans="1:52" ht="30" customHeight="1" x14ac:dyDescent="0.3">
      <c r="A79" s="16" t="s">
        <v>380</v>
      </c>
      <c r="B79" s="17"/>
      <c r="C79" s="17"/>
      <c r="D79" s="17"/>
      <c r="E79" s="21"/>
      <c r="F79" s="24"/>
      <c r="G79" s="21"/>
      <c r="H79" s="24"/>
      <c r="I79" s="21"/>
      <c r="J79" s="24"/>
      <c r="K79" s="21"/>
      <c r="L79" s="24"/>
      <c r="M79" s="18"/>
      <c r="N79" s="1" t="s">
        <v>126</v>
      </c>
    </row>
    <row r="80" spans="1:52" ht="30" customHeight="1" x14ac:dyDescent="0.3">
      <c r="A80" s="19" t="s">
        <v>134</v>
      </c>
      <c r="B80" s="19" t="s">
        <v>252</v>
      </c>
      <c r="C80" s="19" t="s">
        <v>135</v>
      </c>
      <c r="D80" s="20">
        <v>0.3</v>
      </c>
      <c r="E80" s="22">
        <f>단가대비표!O39</f>
        <v>0</v>
      </c>
      <c r="F80" s="25">
        <f>TRUNC(E80*D80,1)</f>
        <v>0</v>
      </c>
      <c r="G80" s="22">
        <f>단가대비표!P39</f>
        <v>276108</v>
      </c>
      <c r="H80" s="25">
        <f>TRUNC(G80*D80,1)</f>
        <v>82832.399999999994</v>
      </c>
      <c r="I80" s="22">
        <f>단가대비표!V39</f>
        <v>0</v>
      </c>
      <c r="J80" s="25">
        <f>TRUNC(I80*D80,1)</f>
        <v>0</v>
      </c>
      <c r="K80" s="22">
        <f>TRUNC(E80+G80+I80,1)</f>
        <v>276108</v>
      </c>
      <c r="L80" s="25">
        <f>TRUNC(F80+H80+J80,1)</f>
        <v>82832.399999999994</v>
      </c>
      <c r="M80" s="19" t="s">
        <v>381</v>
      </c>
      <c r="N80" s="1" t="s">
        <v>126</v>
      </c>
      <c r="O80" s="1" t="s">
        <v>382</v>
      </c>
      <c r="P80" s="1" t="s">
        <v>62</v>
      </c>
      <c r="Q80" s="1" t="s">
        <v>62</v>
      </c>
      <c r="R80" s="1" t="s">
        <v>61</v>
      </c>
      <c r="AV80" s="1" t="s">
        <v>52</v>
      </c>
      <c r="AW80" s="1" t="s">
        <v>383</v>
      </c>
      <c r="AX80" s="1" t="s">
        <v>52</v>
      </c>
      <c r="AY80" s="1" t="s">
        <v>52</v>
      </c>
      <c r="AZ80" s="1" t="s">
        <v>52</v>
      </c>
    </row>
    <row r="81" spans="1:52" ht="30" customHeight="1" x14ac:dyDescent="0.3">
      <c r="A81" s="19" t="s">
        <v>222</v>
      </c>
      <c r="B81" s="19" t="s">
        <v>52</v>
      </c>
      <c r="C81" s="19" t="s">
        <v>52</v>
      </c>
      <c r="D81" s="20"/>
      <c r="E81" s="22"/>
      <c r="F81" s="25">
        <f>TRUNC(SUMIF(N80:N80, N79, F80:F80),0)</f>
        <v>0</v>
      </c>
      <c r="G81" s="22"/>
      <c r="H81" s="25">
        <f>TRUNC(SUMIF(N80:N80, N79, H80:H80),0)</f>
        <v>82832</v>
      </c>
      <c r="I81" s="22"/>
      <c r="J81" s="25">
        <f>TRUNC(SUMIF(N80:N80, N79, J80:J80),0)</f>
        <v>0</v>
      </c>
      <c r="K81" s="22"/>
      <c r="L81" s="25">
        <f>F81+H81+J81</f>
        <v>82832</v>
      </c>
      <c r="M81" s="19" t="s">
        <v>52</v>
      </c>
      <c r="N81" s="1" t="s">
        <v>65</v>
      </c>
      <c r="O81" s="1" t="s">
        <v>65</v>
      </c>
      <c r="P81" s="1" t="s">
        <v>52</v>
      </c>
      <c r="Q81" s="1" t="s">
        <v>52</v>
      </c>
      <c r="R81" s="1" t="s">
        <v>52</v>
      </c>
      <c r="AV81" s="1" t="s">
        <v>52</v>
      </c>
      <c r="AW81" s="1" t="s">
        <v>52</v>
      </c>
      <c r="AX81" s="1" t="s">
        <v>52</v>
      </c>
      <c r="AY81" s="1" t="s">
        <v>52</v>
      </c>
      <c r="AZ81" s="1" t="s">
        <v>52</v>
      </c>
    </row>
    <row r="82" spans="1:52" ht="30" customHeight="1" x14ac:dyDescent="0.3">
      <c r="A82" s="20"/>
      <c r="B82" s="20"/>
      <c r="C82" s="20"/>
      <c r="D82" s="20"/>
      <c r="E82" s="22"/>
      <c r="F82" s="25"/>
      <c r="G82" s="22"/>
      <c r="H82" s="25"/>
      <c r="I82" s="22"/>
      <c r="J82" s="25"/>
      <c r="K82" s="22"/>
      <c r="L82" s="25"/>
      <c r="M82" s="20"/>
    </row>
    <row r="83" spans="1:52" ht="30" customHeight="1" x14ac:dyDescent="0.3">
      <c r="A83" s="16" t="s">
        <v>384</v>
      </c>
      <c r="B83" s="17"/>
      <c r="C83" s="17"/>
      <c r="D83" s="17"/>
      <c r="E83" s="21"/>
      <c r="F83" s="24"/>
      <c r="G83" s="21"/>
      <c r="H83" s="24"/>
      <c r="I83" s="21"/>
      <c r="J83" s="24"/>
      <c r="K83" s="21"/>
      <c r="L83" s="24"/>
      <c r="M83" s="18"/>
      <c r="N83" s="1" t="s">
        <v>131</v>
      </c>
    </row>
    <row r="84" spans="1:52" ht="30" customHeight="1" x14ac:dyDescent="0.3">
      <c r="A84" s="19" t="s">
        <v>385</v>
      </c>
      <c r="B84" s="19" t="s">
        <v>386</v>
      </c>
      <c r="C84" s="19" t="s">
        <v>70</v>
      </c>
      <c r="D84" s="20">
        <v>1</v>
      </c>
      <c r="E84" s="22">
        <f>일위대가목록!E30</f>
        <v>0</v>
      </c>
      <c r="F84" s="25">
        <f>TRUNC(E84*D84,1)</f>
        <v>0</v>
      </c>
      <c r="G84" s="22">
        <f>일위대가목록!F30</f>
        <v>13808</v>
      </c>
      <c r="H84" s="25">
        <f>TRUNC(G84*D84,1)</f>
        <v>13808</v>
      </c>
      <c r="I84" s="22">
        <f>일위대가목록!G30</f>
        <v>414</v>
      </c>
      <c r="J84" s="25">
        <f>TRUNC(I84*D84,1)</f>
        <v>414</v>
      </c>
      <c r="K84" s="22">
        <f t="shared" ref="K84:L86" si="19">TRUNC(E84+G84+I84,1)</f>
        <v>14222</v>
      </c>
      <c r="L84" s="25">
        <f t="shared" si="19"/>
        <v>14222</v>
      </c>
      <c r="M84" s="19" t="s">
        <v>387</v>
      </c>
      <c r="N84" s="1" t="s">
        <v>131</v>
      </c>
      <c r="O84" s="1" t="s">
        <v>388</v>
      </c>
      <c r="P84" s="1" t="s">
        <v>61</v>
      </c>
      <c r="Q84" s="1" t="s">
        <v>62</v>
      </c>
      <c r="R84" s="1" t="s">
        <v>62</v>
      </c>
      <c r="AV84" s="1" t="s">
        <v>52</v>
      </c>
      <c r="AW84" s="1" t="s">
        <v>389</v>
      </c>
      <c r="AX84" s="1" t="s">
        <v>52</v>
      </c>
      <c r="AY84" s="1" t="s">
        <v>52</v>
      </c>
      <c r="AZ84" s="1" t="s">
        <v>52</v>
      </c>
    </row>
    <row r="85" spans="1:52" ht="30" customHeight="1" x14ac:dyDescent="0.3">
      <c r="A85" s="19" t="s">
        <v>390</v>
      </c>
      <c r="B85" s="19" t="s">
        <v>391</v>
      </c>
      <c r="C85" s="19" t="s">
        <v>79</v>
      </c>
      <c r="D85" s="20">
        <v>2</v>
      </c>
      <c r="E85" s="22">
        <f>일위대가목록!E31</f>
        <v>0</v>
      </c>
      <c r="F85" s="25">
        <f>TRUNC(E85*D85,1)</f>
        <v>0</v>
      </c>
      <c r="G85" s="22">
        <f>일위대가목록!F31</f>
        <v>4395</v>
      </c>
      <c r="H85" s="25">
        <f>TRUNC(G85*D85,1)</f>
        <v>8790</v>
      </c>
      <c r="I85" s="22">
        <f>일위대가목록!G31</f>
        <v>0</v>
      </c>
      <c r="J85" s="25">
        <f>TRUNC(I85*D85,1)</f>
        <v>0</v>
      </c>
      <c r="K85" s="22">
        <f t="shared" si="19"/>
        <v>4395</v>
      </c>
      <c r="L85" s="25">
        <f t="shared" si="19"/>
        <v>8790</v>
      </c>
      <c r="M85" s="19" t="s">
        <v>392</v>
      </c>
      <c r="N85" s="1" t="s">
        <v>131</v>
      </c>
      <c r="O85" s="1" t="s">
        <v>393</v>
      </c>
      <c r="P85" s="1" t="s">
        <v>61</v>
      </c>
      <c r="Q85" s="1" t="s">
        <v>62</v>
      </c>
      <c r="R85" s="1" t="s">
        <v>62</v>
      </c>
      <c r="AV85" s="1" t="s">
        <v>52</v>
      </c>
      <c r="AW85" s="1" t="s">
        <v>394</v>
      </c>
      <c r="AX85" s="1" t="s">
        <v>52</v>
      </c>
      <c r="AY85" s="1" t="s">
        <v>52</v>
      </c>
      <c r="AZ85" s="1" t="s">
        <v>52</v>
      </c>
    </row>
    <row r="86" spans="1:52" ht="30" customHeight="1" x14ac:dyDescent="0.3">
      <c r="A86" s="19" t="s">
        <v>395</v>
      </c>
      <c r="B86" s="19" t="s">
        <v>396</v>
      </c>
      <c r="C86" s="19" t="s">
        <v>397</v>
      </c>
      <c r="D86" s="20">
        <v>0.24</v>
      </c>
      <c r="E86" s="22">
        <f>단가대비표!O23</f>
        <v>16955</v>
      </c>
      <c r="F86" s="25">
        <f>TRUNC(E86*D86,1)</f>
        <v>4069.2</v>
      </c>
      <c r="G86" s="22">
        <f>단가대비표!P23</f>
        <v>0</v>
      </c>
      <c r="H86" s="25">
        <f>TRUNC(G86*D86,1)</f>
        <v>0</v>
      </c>
      <c r="I86" s="22">
        <f>단가대비표!V23</f>
        <v>0</v>
      </c>
      <c r="J86" s="25">
        <f>TRUNC(I86*D86,1)</f>
        <v>0</v>
      </c>
      <c r="K86" s="22">
        <f t="shared" si="19"/>
        <v>16955</v>
      </c>
      <c r="L86" s="25">
        <f t="shared" si="19"/>
        <v>4069.2</v>
      </c>
      <c r="M86" s="19" t="s">
        <v>398</v>
      </c>
      <c r="N86" s="1" t="s">
        <v>131</v>
      </c>
      <c r="O86" s="1" t="s">
        <v>399</v>
      </c>
      <c r="P86" s="1" t="s">
        <v>62</v>
      </c>
      <c r="Q86" s="1" t="s">
        <v>62</v>
      </c>
      <c r="R86" s="1" t="s">
        <v>61</v>
      </c>
      <c r="AV86" s="1" t="s">
        <v>52</v>
      </c>
      <c r="AW86" s="1" t="s">
        <v>400</v>
      </c>
      <c r="AX86" s="1" t="s">
        <v>52</v>
      </c>
      <c r="AY86" s="1" t="s">
        <v>52</v>
      </c>
      <c r="AZ86" s="1" t="s">
        <v>52</v>
      </c>
    </row>
    <row r="87" spans="1:52" ht="30" customHeight="1" x14ac:dyDescent="0.3">
      <c r="A87" s="19" t="s">
        <v>222</v>
      </c>
      <c r="B87" s="19" t="s">
        <v>52</v>
      </c>
      <c r="C87" s="19" t="s">
        <v>52</v>
      </c>
      <c r="D87" s="20"/>
      <c r="E87" s="22"/>
      <c r="F87" s="25">
        <f>TRUNC(SUMIF(N84:N86, N83, F84:F86),0)</f>
        <v>4069</v>
      </c>
      <c r="G87" s="22"/>
      <c r="H87" s="25">
        <f>TRUNC(SUMIF(N84:N86, N83, H84:H86),0)</f>
        <v>22598</v>
      </c>
      <c r="I87" s="22"/>
      <c r="J87" s="25">
        <f>TRUNC(SUMIF(N84:N86, N83, J84:J86),0)</f>
        <v>414</v>
      </c>
      <c r="K87" s="22"/>
      <c r="L87" s="25">
        <f>F87+H87+J87</f>
        <v>27081</v>
      </c>
      <c r="M87" s="19" t="s">
        <v>52</v>
      </c>
      <c r="N87" s="1" t="s">
        <v>65</v>
      </c>
      <c r="O87" s="1" t="s">
        <v>65</v>
      </c>
      <c r="P87" s="1" t="s">
        <v>52</v>
      </c>
      <c r="Q87" s="1" t="s">
        <v>52</v>
      </c>
      <c r="R87" s="1" t="s">
        <v>52</v>
      </c>
      <c r="AV87" s="1" t="s">
        <v>52</v>
      </c>
      <c r="AW87" s="1" t="s">
        <v>52</v>
      </c>
      <c r="AX87" s="1" t="s">
        <v>52</v>
      </c>
      <c r="AY87" s="1" t="s">
        <v>52</v>
      </c>
      <c r="AZ87" s="1" t="s">
        <v>52</v>
      </c>
    </row>
    <row r="88" spans="1:52" ht="30" customHeight="1" x14ac:dyDescent="0.3">
      <c r="A88" s="20"/>
      <c r="B88" s="20"/>
      <c r="C88" s="20"/>
      <c r="D88" s="20"/>
      <c r="E88" s="22"/>
      <c r="F88" s="25"/>
      <c r="G88" s="22"/>
      <c r="H88" s="25"/>
      <c r="I88" s="22"/>
      <c r="J88" s="25"/>
      <c r="K88" s="22"/>
      <c r="L88" s="25"/>
      <c r="M88" s="20"/>
    </row>
    <row r="89" spans="1:52" ht="30" customHeight="1" x14ac:dyDescent="0.3">
      <c r="A89" s="16" t="s">
        <v>401</v>
      </c>
      <c r="B89" s="17"/>
      <c r="C89" s="17"/>
      <c r="D89" s="17"/>
      <c r="E89" s="21"/>
      <c r="F89" s="24"/>
      <c r="G89" s="21"/>
      <c r="H89" s="24"/>
      <c r="I89" s="21"/>
      <c r="J89" s="24"/>
      <c r="K89" s="21"/>
      <c r="L89" s="24"/>
      <c r="M89" s="18"/>
      <c r="N89" s="1" t="s">
        <v>137</v>
      </c>
    </row>
    <row r="90" spans="1:52" ht="30" customHeight="1" x14ac:dyDescent="0.3">
      <c r="A90" s="19" t="s">
        <v>134</v>
      </c>
      <c r="B90" s="19" t="s">
        <v>252</v>
      </c>
      <c r="C90" s="19" t="s">
        <v>135</v>
      </c>
      <c r="D90" s="20">
        <v>1</v>
      </c>
      <c r="E90" s="22">
        <f>단가대비표!O39</f>
        <v>0</v>
      </c>
      <c r="F90" s="25">
        <f>TRUNC(E90*D90,1)</f>
        <v>0</v>
      </c>
      <c r="G90" s="22">
        <f>단가대비표!P39</f>
        <v>276108</v>
      </c>
      <c r="H90" s="25">
        <f>TRUNC(G90*D90,1)</f>
        <v>276108</v>
      </c>
      <c r="I90" s="22">
        <f>단가대비표!V39</f>
        <v>0</v>
      </c>
      <c r="J90" s="25">
        <f>TRUNC(I90*D90,1)</f>
        <v>0</v>
      </c>
      <c r="K90" s="22">
        <f>TRUNC(E90+G90+I90,1)</f>
        <v>276108</v>
      </c>
      <c r="L90" s="25">
        <f>TRUNC(F90+H90+J90,1)</f>
        <v>276108</v>
      </c>
      <c r="M90" s="19" t="s">
        <v>381</v>
      </c>
      <c r="N90" s="1" t="s">
        <v>137</v>
      </c>
      <c r="O90" s="1" t="s">
        <v>382</v>
      </c>
      <c r="P90" s="1" t="s">
        <v>62</v>
      </c>
      <c r="Q90" s="1" t="s">
        <v>62</v>
      </c>
      <c r="R90" s="1" t="s">
        <v>61</v>
      </c>
      <c r="AV90" s="1" t="s">
        <v>52</v>
      </c>
      <c r="AW90" s="1" t="s">
        <v>402</v>
      </c>
      <c r="AX90" s="1" t="s">
        <v>52</v>
      </c>
      <c r="AY90" s="1" t="s">
        <v>52</v>
      </c>
      <c r="AZ90" s="1" t="s">
        <v>52</v>
      </c>
    </row>
    <row r="91" spans="1:52" ht="30" customHeight="1" x14ac:dyDescent="0.3">
      <c r="A91" s="19" t="s">
        <v>222</v>
      </c>
      <c r="B91" s="19" t="s">
        <v>52</v>
      </c>
      <c r="C91" s="19" t="s">
        <v>52</v>
      </c>
      <c r="D91" s="20"/>
      <c r="E91" s="22"/>
      <c r="F91" s="25">
        <f>TRUNC(SUMIF(N90:N90, N89, F90:F90),0)</f>
        <v>0</v>
      </c>
      <c r="G91" s="22"/>
      <c r="H91" s="25">
        <f>TRUNC(SUMIF(N90:N90, N89, H90:H90),0)</f>
        <v>276108</v>
      </c>
      <c r="I91" s="22"/>
      <c r="J91" s="25">
        <f>TRUNC(SUMIF(N90:N90, N89, J90:J90),0)</f>
        <v>0</v>
      </c>
      <c r="K91" s="22"/>
      <c r="L91" s="25">
        <f>F91+H91+J91</f>
        <v>276108</v>
      </c>
      <c r="M91" s="19" t="s">
        <v>52</v>
      </c>
      <c r="N91" s="1" t="s">
        <v>65</v>
      </c>
      <c r="O91" s="1" t="s">
        <v>65</v>
      </c>
      <c r="P91" s="1" t="s">
        <v>52</v>
      </c>
      <c r="Q91" s="1" t="s">
        <v>52</v>
      </c>
      <c r="R91" s="1" t="s">
        <v>52</v>
      </c>
      <c r="AV91" s="1" t="s">
        <v>52</v>
      </c>
      <c r="AW91" s="1" t="s">
        <v>52</v>
      </c>
      <c r="AX91" s="1" t="s">
        <v>52</v>
      </c>
      <c r="AY91" s="1" t="s">
        <v>52</v>
      </c>
      <c r="AZ91" s="1" t="s">
        <v>52</v>
      </c>
    </row>
    <row r="92" spans="1:52" ht="30" customHeight="1" x14ac:dyDescent="0.3">
      <c r="A92" s="20"/>
      <c r="B92" s="20"/>
      <c r="C92" s="20"/>
      <c r="D92" s="20"/>
      <c r="E92" s="22"/>
      <c r="F92" s="25"/>
      <c r="G92" s="22"/>
      <c r="H92" s="25"/>
      <c r="I92" s="22"/>
      <c r="J92" s="25"/>
      <c r="K92" s="22"/>
      <c r="L92" s="25"/>
      <c r="M92" s="20"/>
    </row>
    <row r="93" spans="1:52" ht="30" customHeight="1" x14ac:dyDescent="0.3">
      <c r="A93" s="16" t="s">
        <v>403</v>
      </c>
      <c r="B93" s="17"/>
      <c r="C93" s="17"/>
      <c r="D93" s="17"/>
      <c r="E93" s="21"/>
      <c r="F93" s="24"/>
      <c r="G93" s="21"/>
      <c r="H93" s="24"/>
      <c r="I93" s="21"/>
      <c r="J93" s="24"/>
      <c r="K93" s="21"/>
      <c r="L93" s="24"/>
      <c r="M93" s="18"/>
      <c r="N93" s="1" t="s">
        <v>144</v>
      </c>
    </row>
    <row r="94" spans="1:52" ht="30" customHeight="1" x14ac:dyDescent="0.3">
      <c r="A94" s="19" t="s">
        <v>251</v>
      </c>
      <c r="B94" s="19" t="s">
        <v>252</v>
      </c>
      <c r="C94" s="19" t="s">
        <v>135</v>
      </c>
      <c r="D94" s="20">
        <v>3.6999999999999998E-2</v>
      </c>
      <c r="E94" s="22">
        <f>단가대비표!O36</f>
        <v>0</v>
      </c>
      <c r="F94" s="25">
        <f>TRUNC(E94*D94,1)</f>
        <v>0</v>
      </c>
      <c r="G94" s="22">
        <f>단가대비표!P36</f>
        <v>233163</v>
      </c>
      <c r="H94" s="25">
        <f>TRUNC(G94*D94,1)</f>
        <v>8627</v>
      </c>
      <c r="I94" s="22">
        <f>단가대비표!V36</f>
        <v>0</v>
      </c>
      <c r="J94" s="25">
        <f>TRUNC(I94*D94,1)</f>
        <v>0</v>
      </c>
      <c r="K94" s="22">
        <f t="shared" ref="K94:L96" si="20">TRUNC(E94+G94+I94,1)</f>
        <v>233163</v>
      </c>
      <c r="L94" s="25">
        <f t="shared" si="20"/>
        <v>8627</v>
      </c>
      <c r="M94" s="19" t="s">
        <v>253</v>
      </c>
      <c r="N94" s="1" t="s">
        <v>144</v>
      </c>
      <c r="O94" s="1" t="s">
        <v>254</v>
      </c>
      <c r="P94" s="1" t="s">
        <v>62</v>
      </c>
      <c r="Q94" s="1" t="s">
        <v>62</v>
      </c>
      <c r="R94" s="1" t="s">
        <v>61</v>
      </c>
      <c r="V94">
        <v>1</v>
      </c>
      <c r="AV94" s="1" t="s">
        <v>52</v>
      </c>
      <c r="AW94" s="1" t="s">
        <v>404</v>
      </c>
      <c r="AX94" s="1" t="s">
        <v>52</v>
      </c>
      <c r="AY94" s="1" t="s">
        <v>52</v>
      </c>
      <c r="AZ94" s="1" t="s">
        <v>52</v>
      </c>
    </row>
    <row r="95" spans="1:52" ht="30" customHeight="1" x14ac:dyDescent="0.3">
      <c r="A95" s="19" t="s">
        <v>256</v>
      </c>
      <c r="B95" s="19" t="s">
        <v>252</v>
      </c>
      <c r="C95" s="19" t="s">
        <v>135</v>
      </c>
      <c r="D95" s="20">
        <v>1.4999999999999999E-2</v>
      </c>
      <c r="E95" s="22">
        <f>단가대비표!O31</f>
        <v>0</v>
      </c>
      <c r="F95" s="25">
        <f>TRUNC(E95*D95,1)</f>
        <v>0</v>
      </c>
      <c r="G95" s="22">
        <f>단가대비표!P31</f>
        <v>172698</v>
      </c>
      <c r="H95" s="25">
        <f>TRUNC(G95*D95,1)</f>
        <v>2590.4</v>
      </c>
      <c r="I95" s="22">
        <f>단가대비표!V31</f>
        <v>0</v>
      </c>
      <c r="J95" s="25">
        <f>TRUNC(I95*D95,1)</f>
        <v>0</v>
      </c>
      <c r="K95" s="22">
        <f t="shared" si="20"/>
        <v>172698</v>
      </c>
      <c r="L95" s="25">
        <f t="shared" si="20"/>
        <v>2590.4</v>
      </c>
      <c r="M95" s="19" t="s">
        <v>257</v>
      </c>
      <c r="N95" s="1" t="s">
        <v>144</v>
      </c>
      <c r="O95" s="1" t="s">
        <v>258</v>
      </c>
      <c r="P95" s="1" t="s">
        <v>62</v>
      </c>
      <c r="Q95" s="1" t="s">
        <v>62</v>
      </c>
      <c r="R95" s="1" t="s">
        <v>61</v>
      </c>
      <c r="V95">
        <v>1</v>
      </c>
      <c r="AV95" s="1" t="s">
        <v>52</v>
      </c>
      <c r="AW95" s="1" t="s">
        <v>405</v>
      </c>
      <c r="AX95" s="1" t="s">
        <v>52</v>
      </c>
      <c r="AY95" s="1" t="s">
        <v>52</v>
      </c>
      <c r="AZ95" s="1" t="s">
        <v>52</v>
      </c>
    </row>
    <row r="96" spans="1:52" ht="30" customHeight="1" x14ac:dyDescent="0.3">
      <c r="A96" s="19" t="s">
        <v>406</v>
      </c>
      <c r="B96" s="19" t="s">
        <v>407</v>
      </c>
      <c r="C96" s="19" t="s">
        <v>219</v>
      </c>
      <c r="D96" s="20">
        <v>1</v>
      </c>
      <c r="E96" s="22">
        <v>0</v>
      </c>
      <c r="F96" s="25">
        <f>TRUNC(E96*D96,1)</f>
        <v>0</v>
      </c>
      <c r="G96" s="22">
        <v>0</v>
      </c>
      <c r="H96" s="25">
        <f>TRUNC(G96*D96,1)</f>
        <v>0</v>
      </c>
      <c r="I96" s="22">
        <f>TRUNC(SUMIF(V94:V96, RIGHTB(O96, 1), H94:H96)*U96, 2)</f>
        <v>673.04</v>
      </c>
      <c r="J96" s="25">
        <f>TRUNC(I96*D96,1)</f>
        <v>673</v>
      </c>
      <c r="K96" s="22">
        <f t="shared" si="20"/>
        <v>673</v>
      </c>
      <c r="L96" s="25">
        <f t="shared" si="20"/>
        <v>673</v>
      </c>
      <c r="M96" s="19" t="s">
        <v>52</v>
      </c>
      <c r="N96" s="1" t="s">
        <v>144</v>
      </c>
      <c r="O96" s="1" t="s">
        <v>220</v>
      </c>
      <c r="P96" s="1" t="s">
        <v>62</v>
      </c>
      <c r="Q96" s="1" t="s">
        <v>62</v>
      </c>
      <c r="R96" s="1" t="s">
        <v>62</v>
      </c>
      <c r="S96">
        <v>1</v>
      </c>
      <c r="T96">
        <v>2</v>
      </c>
      <c r="U96">
        <v>0.06</v>
      </c>
      <c r="AV96" s="1" t="s">
        <v>52</v>
      </c>
      <c r="AW96" s="1" t="s">
        <v>408</v>
      </c>
      <c r="AX96" s="1" t="s">
        <v>52</v>
      </c>
      <c r="AY96" s="1" t="s">
        <v>52</v>
      </c>
      <c r="AZ96" s="1" t="s">
        <v>52</v>
      </c>
    </row>
    <row r="97" spans="1:52" ht="30" customHeight="1" x14ac:dyDescent="0.3">
      <c r="A97" s="19" t="s">
        <v>222</v>
      </c>
      <c r="B97" s="19" t="s">
        <v>52</v>
      </c>
      <c r="C97" s="19" t="s">
        <v>52</v>
      </c>
      <c r="D97" s="20"/>
      <c r="E97" s="22"/>
      <c r="F97" s="25">
        <f>TRUNC(SUMIF(N94:N96, N93, F94:F96),0)</f>
        <v>0</v>
      </c>
      <c r="G97" s="22"/>
      <c r="H97" s="25">
        <f>TRUNC(SUMIF(N94:N96, N93, H94:H96),0)</f>
        <v>11217</v>
      </c>
      <c r="I97" s="22"/>
      <c r="J97" s="25">
        <f>TRUNC(SUMIF(N94:N96, N93, J94:J96),0)</f>
        <v>673</v>
      </c>
      <c r="K97" s="22"/>
      <c r="L97" s="25">
        <f>F97+H97+J97</f>
        <v>11890</v>
      </c>
      <c r="M97" s="19" t="s">
        <v>52</v>
      </c>
      <c r="N97" s="1" t="s">
        <v>65</v>
      </c>
      <c r="O97" s="1" t="s">
        <v>65</v>
      </c>
      <c r="P97" s="1" t="s">
        <v>52</v>
      </c>
      <c r="Q97" s="1" t="s">
        <v>52</v>
      </c>
      <c r="R97" s="1" t="s">
        <v>52</v>
      </c>
      <c r="AV97" s="1" t="s">
        <v>52</v>
      </c>
      <c r="AW97" s="1" t="s">
        <v>52</v>
      </c>
      <c r="AX97" s="1" t="s">
        <v>52</v>
      </c>
      <c r="AY97" s="1" t="s">
        <v>52</v>
      </c>
      <c r="AZ97" s="1" t="s">
        <v>52</v>
      </c>
    </row>
    <row r="98" spans="1:52" ht="30" customHeight="1" x14ac:dyDescent="0.3">
      <c r="A98" s="20"/>
      <c r="B98" s="20"/>
      <c r="C98" s="20"/>
      <c r="D98" s="20"/>
      <c r="E98" s="22"/>
      <c r="F98" s="25"/>
      <c r="G98" s="22"/>
      <c r="H98" s="25"/>
      <c r="I98" s="22"/>
      <c r="J98" s="25"/>
      <c r="K98" s="22"/>
      <c r="L98" s="25"/>
      <c r="M98" s="20"/>
    </row>
    <row r="99" spans="1:52" ht="30" customHeight="1" x14ac:dyDescent="0.3">
      <c r="A99" s="16" t="s">
        <v>409</v>
      </c>
      <c r="B99" s="17"/>
      <c r="C99" s="17"/>
      <c r="D99" s="17"/>
      <c r="E99" s="21"/>
      <c r="F99" s="24"/>
      <c r="G99" s="21"/>
      <c r="H99" s="24"/>
      <c r="I99" s="21"/>
      <c r="J99" s="24"/>
      <c r="K99" s="21"/>
      <c r="L99" s="24"/>
      <c r="M99" s="18"/>
      <c r="N99" s="1" t="s">
        <v>148</v>
      </c>
    </row>
    <row r="100" spans="1:52" ht="30" customHeight="1" x14ac:dyDescent="0.3">
      <c r="A100" s="19" t="s">
        <v>251</v>
      </c>
      <c r="B100" s="19" t="s">
        <v>252</v>
      </c>
      <c r="C100" s="19" t="s">
        <v>135</v>
      </c>
      <c r="D100" s="20">
        <v>4.1000000000000002E-2</v>
      </c>
      <c r="E100" s="22">
        <f>단가대비표!O36</f>
        <v>0</v>
      </c>
      <c r="F100" s="25">
        <f>TRUNC(E100*D100,1)</f>
        <v>0</v>
      </c>
      <c r="G100" s="22">
        <f>단가대비표!P36</f>
        <v>233163</v>
      </c>
      <c r="H100" s="25">
        <f>TRUNC(G100*D100,1)</f>
        <v>9559.6</v>
      </c>
      <c r="I100" s="22">
        <f>단가대비표!V36</f>
        <v>0</v>
      </c>
      <c r="J100" s="25">
        <f>TRUNC(I100*D100,1)</f>
        <v>0</v>
      </c>
      <c r="K100" s="22">
        <f t="shared" ref="K100:L102" si="21">TRUNC(E100+G100+I100,1)</f>
        <v>233163</v>
      </c>
      <c r="L100" s="25">
        <f t="shared" si="21"/>
        <v>9559.6</v>
      </c>
      <c r="M100" s="19" t="s">
        <v>253</v>
      </c>
      <c r="N100" s="1" t="s">
        <v>148</v>
      </c>
      <c r="O100" s="1" t="s">
        <v>254</v>
      </c>
      <c r="P100" s="1" t="s">
        <v>62</v>
      </c>
      <c r="Q100" s="1" t="s">
        <v>62</v>
      </c>
      <c r="R100" s="1" t="s">
        <v>61</v>
      </c>
      <c r="V100">
        <v>1</v>
      </c>
      <c r="AV100" s="1" t="s">
        <v>52</v>
      </c>
      <c r="AW100" s="1" t="s">
        <v>410</v>
      </c>
      <c r="AX100" s="1" t="s">
        <v>52</v>
      </c>
      <c r="AY100" s="1" t="s">
        <v>52</v>
      </c>
      <c r="AZ100" s="1" t="s">
        <v>52</v>
      </c>
    </row>
    <row r="101" spans="1:52" ht="30" customHeight="1" x14ac:dyDescent="0.3">
      <c r="A101" s="19" t="s">
        <v>256</v>
      </c>
      <c r="B101" s="19" t="s">
        <v>252</v>
      </c>
      <c r="C101" s="19" t="s">
        <v>135</v>
      </c>
      <c r="D101" s="20">
        <v>1.7000000000000001E-2</v>
      </c>
      <c r="E101" s="22">
        <f>단가대비표!O31</f>
        <v>0</v>
      </c>
      <c r="F101" s="25">
        <f>TRUNC(E101*D101,1)</f>
        <v>0</v>
      </c>
      <c r="G101" s="22">
        <f>단가대비표!P31</f>
        <v>172698</v>
      </c>
      <c r="H101" s="25">
        <f>TRUNC(G101*D101,1)</f>
        <v>2935.8</v>
      </c>
      <c r="I101" s="22">
        <f>단가대비표!V31</f>
        <v>0</v>
      </c>
      <c r="J101" s="25">
        <f>TRUNC(I101*D101,1)</f>
        <v>0</v>
      </c>
      <c r="K101" s="22">
        <f t="shared" si="21"/>
        <v>172698</v>
      </c>
      <c r="L101" s="25">
        <f t="shared" si="21"/>
        <v>2935.8</v>
      </c>
      <c r="M101" s="19" t="s">
        <v>257</v>
      </c>
      <c r="N101" s="1" t="s">
        <v>148</v>
      </c>
      <c r="O101" s="1" t="s">
        <v>258</v>
      </c>
      <c r="P101" s="1" t="s">
        <v>62</v>
      </c>
      <c r="Q101" s="1" t="s">
        <v>62</v>
      </c>
      <c r="R101" s="1" t="s">
        <v>61</v>
      </c>
      <c r="V101">
        <v>1</v>
      </c>
      <c r="AV101" s="1" t="s">
        <v>52</v>
      </c>
      <c r="AW101" s="1" t="s">
        <v>411</v>
      </c>
      <c r="AX101" s="1" t="s">
        <v>52</v>
      </c>
      <c r="AY101" s="1" t="s">
        <v>52</v>
      </c>
      <c r="AZ101" s="1" t="s">
        <v>52</v>
      </c>
    </row>
    <row r="102" spans="1:52" ht="30" customHeight="1" x14ac:dyDescent="0.3">
      <c r="A102" s="19" t="s">
        <v>406</v>
      </c>
      <c r="B102" s="19" t="s">
        <v>407</v>
      </c>
      <c r="C102" s="19" t="s">
        <v>219</v>
      </c>
      <c r="D102" s="20">
        <v>1</v>
      </c>
      <c r="E102" s="22">
        <v>0</v>
      </c>
      <c r="F102" s="25">
        <f>TRUNC(E102*D102,1)</f>
        <v>0</v>
      </c>
      <c r="G102" s="22">
        <v>0</v>
      </c>
      <c r="H102" s="25">
        <f>TRUNC(G102*D102,1)</f>
        <v>0</v>
      </c>
      <c r="I102" s="22">
        <f>TRUNC(SUMIF(V100:V102, RIGHTB(O102, 1), H100:H102)*U102, 2)</f>
        <v>749.72</v>
      </c>
      <c r="J102" s="25">
        <f>TRUNC(I102*D102,1)</f>
        <v>749.7</v>
      </c>
      <c r="K102" s="22">
        <f t="shared" si="21"/>
        <v>749.7</v>
      </c>
      <c r="L102" s="25">
        <f t="shared" si="21"/>
        <v>749.7</v>
      </c>
      <c r="M102" s="19" t="s">
        <v>52</v>
      </c>
      <c r="N102" s="1" t="s">
        <v>148</v>
      </c>
      <c r="O102" s="1" t="s">
        <v>220</v>
      </c>
      <c r="P102" s="1" t="s">
        <v>62</v>
      </c>
      <c r="Q102" s="1" t="s">
        <v>62</v>
      </c>
      <c r="R102" s="1" t="s">
        <v>62</v>
      </c>
      <c r="S102">
        <v>1</v>
      </c>
      <c r="T102">
        <v>2</v>
      </c>
      <c r="U102">
        <v>0.06</v>
      </c>
      <c r="AV102" s="1" t="s">
        <v>52</v>
      </c>
      <c r="AW102" s="1" t="s">
        <v>412</v>
      </c>
      <c r="AX102" s="1" t="s">
        <v>52</v>
      </c>
      <c r="AY102" s="1" t="s">
        <v>52</v>
      </c>
      <c r="AZ102" s="1" t="s">
        <v>52</v>
      </c>
    </row>
    <row r="103" spans="1:52" ht="30" customHeight="1" x14ac:dyDescent="0.3">
      <c r="A103" s="19" t="s">
        <v>222</v>
      </c>
      <c r="B103" s="19" t="s">
        <v>52</v>
      </c>
      <c r="C103" s="19" t="s">
        <v>52</v>
      </c>
      <c r="D103" s="20"/>
      <c r="E103" s="22"/>
      <c r="F103" s="25">
        <f>TRUNC(SUMIF(N100:N102, N99, F100:F102),0)</f>
        <v>0</v>
      </c>
      <c r="G103" s="22"/>
      <c r="H103" s="25">
        <f>TRUNC(SUMIF(N100:N102, N99, H100:H102),0)</f>
        <v>12495</v>
      </c>
      <c r="I103" s="22"/>
      <c r="J103" s="25">
        <f>TRUNC(SUMIF(N100:N102, N99, J100:J102),0)</f>
        <v>749</v>
      </c>
      <c r="K103" s="22"/>
      <c r="L103" s="25">
        <f>F103+H103+J103</f>
        <v>13244</v>
      </c>
      <c r="M103" s="19" t="s">
        <v>52</v>
      </c>
      <c r="N103" s="1" t="s">
        <v>65</v>
      </c>
      <c r="O103" s="1" t="s">
        <v>65</v>
      </c>
      <c r="P103" s="1" t="s">
        <v>52</v>
      </c>
      <c r="Q103" s="1" t="s">
        <v>52</v>
      </c>
      <c r="R103" s="1" t="s">
        <v>52</v>
      </c>
      <c r="AV103" s="1" t="s">
        <v>52</v>
      </c>
      <c r="AW103" s="1" t="s">
        <v>52</v>
      </c>
      <c r="AX103" s="1" t="s">
        <v>52</v>
      </c>
      <c r="AY103" s="1" t="s">
        <v>52</v>
      </c>
      <c r="AZ103" s="1" t="s">
        <v>52</v>
      </c>
    </row>
    <row r="104" spans="1:52" ht="30" customHeight="1" x14ac:dyDescent="0.3">
      <c r="A104" s="20"/>
      <c r="B104" s="20"/>
      <c r="C104" s="20"/>
      <c r="D104" s="20"/>
      <c r="E104" s="22"/>
      <c r="F104" s="25"/>
      <c r="G104" s="22"/>
      <c r="H104" s="25"/>
      <c r="I104" s="22"/>
      <c r="J104" s="25"/>
      <c r="K104" s="22"/>
      <c r="L104" s="25"/>
      <c r="M104" s="20"/>
    </row>
    <row r="105" spans="1:52" ht="30" customHeight="1" x14ac:dyDescent="0.3">
      <c r="A105" s="16" t="s">
        <v>413</v>
      </c>
      <c r="B105" s="17"/>
      <c r="C105" s="17"/>
      <c r="D105" s="17"/>
      <c r="E105" s="21"/>
      <c r="F105" s="24"/>
      <c r="G105" s="21"/>
      <c r="H105" s="24"/>
      <c r="I105" s="21"/>
      <c r="J105" s="24"/>
      <c r="K105" s="21"/>
      <c r="L105" s="24"/>
      <c r="M105" s="18"/>
      <c r="N105" s="1" t="s">
        <v>152</v>
      </c>
    </row>
    <row r="106" spans="1:52" ht="30" customHeight="1" x14ac:dyDescent="0.3">
      <c r="A106" s="19" t="s">
        <v>256</v>
      </c>
      <c r="B106" s="19" t="s">
        <v>252</v>
      </c>
      <c r="C106" s="19" t="s">
        <v>135</v>
      </c>
      <c r="D106" s="20">
        <f>0.105*5</f>
        <v>0.52500000000000002</v>
      </c>
      <c r="E106" s="22">
        <f>단가대비표!O31</f>
        <v>0</v>
      </c>
      <c r="F106" s="25">
        <f>TRUNC(E106*D106,1)</f>
        <v>0</v>
      </c>
      <c r="G106" s="22">
        <f>단가대비표!P31</f>
        <v>172698</v>
      </c>
      <c r="H106" s="25">
        <f>TRUNC(G106*D106,1)</f>
        <v>90666.4</v>
      </c>
      <c r="I106" s="22">
        <f>단가대비표!V31</f>
        <v>0</v>
      </c>
      <c r="J106" s="25">
        <f>TRUNC(I106*D106,1)</f>
        <v>0</v>
      </c>
      <c r="K106" s="22">
        <f>TRUNC(E106+G106+I106,1)</f>
        <v>172698</v>
      </c>
      <c r="L106" s="25">
        <f>TRUNC(F106+H106+J106,1)</f>
        <v>90666.4</v>
      </c>
      <c r="M106" s="19" t="s">
        <v>257</v>
      </c>
      <c r="N106" s="1" t="s">
        <v>152</v>
      </c>
      <c r="O106" s="1" t="s">
        <v>258</v>
      </c>
      <c r="P106" s="1" t="s">
        <v>62</v>
      </c>
      <c r="Q106" s="1" t="s">
        <v>62</v>
      </c>
      <c r="R106" s="1" t="s">
        <v>61</v>
      </c>
      <c r="AV106" s="1" t="s">
        <v>52</v>
      </c>
      <c r="AW106" s="1" t="s">
        <v>414</v>
      </c>
      <c r="AX106" s="1" t="s">
        <v>52</v>
      </c>
      <c r="AY106" s="1" t="s">
        <v>52</v>
      </c>
      <c r="AZ106" s="1" t="s">
        <v>52</v>
      </c>
    </row>
    <row r="107" spans="1:52" ht="30" customHeight="1" x14ac:dyDescent="0.3">
      <c r="A107" s="19" t="s">
        <v>222</v>
      </c>
      <c r="B107" s="19" t="s">
        <v>52</v>
      </c>
      <c r="C107" s="19" t="s">
        <v>52</v>
      </c>
      <c r="D107" s="20"/>
      <c r="E107" s="22"/>
      <c r="F107" s="25">
        <f>TRUNC(SUMIF(N106:N106, N105, F106:F106),0)</f>
        <v>0</v>
      </c>
      <c r="G107" s="22"/>
      <c r="H107" s="25">
        <f>TRUNC(SUMIF(N106:N106, N105, H106:H106),0)</f>
        <v>90666</v>
      </c>
      <c r="I107" s="22"/>
      <c r="J107" s="25">
        <f>TRUNC(SUMIF(N106:N106, N105, J106:J106),0)</f>
        <v>0</v>
      </c>
      <c r="K107" s="22"/>
      <c r="L107" s="25">
        <f>F107+H107+J107</f>
        <v>90666</v>
      </c>
      <c r="M107" s="19" t="s">
        <v>52</v>
      </c>
      <c r="N107" s="1" t="s">
        <v>65</v>
      </c>
      <c r="O107" s="1" t="s">
        <v>65</v>
      </c>
      <c r="P107" s="1" t="s">
        <v>52</v>
      </c>
      <c r="Q107" s="1" t="s">
        <v>52</v>
      </c>
      <c r="R107" s="1" t="s">
        <v>52</v>
      </c>
      <c r="AV107" s="1" t="s">
        <v>52</v>
      </c>
      <c r="AW107" s="1" t="s">
        <v>52</v>
      </c>
      <c r="AX107" s="1" t="s">
        <v>52</v>
      </c>
      <c r="AY107" s="1" t="s">
        <v>52</v>
      </c>
      <c r="AZ107" s="1" t="s">
        <v>52</v>
      </c>
    </row>
    <row r="108" spans="1:52" ht="30" customHeight="1" x14ac:dyDescent="0.3">
      <c r="A108" s="20"/>
      <c r="B108" s="20"/>
      <c r="C108" s="20"/>
      <c r="D108" s="20"/>
      <c r="E108" s="22"/>
      <c r="F108" s="25"/>
      <c r="G108" s="22"/>
      <c r="H108" s="25"/>
      <c r="I108" s="22"/>
      <c r="J108" s="25"/>
      <c r="K108" s="22"/>
      <c r="L108" s="25"/>
      <c r="M108" s="20"/>
    </row>
    <row r="109" spans="1:52" ht="30" customHeight="1" x14ac:dyDescent="0.3">
      <c r="A109" s="16" t="s">
        <v>415</v>
      </c>
      <c r="B109" s="17"/>
      <c r="C109" s="17"/>
      <c r="D109" s="17"/>
      <c r="E109" s="21"/>
      <c r="F109" s="24"/>
      <c r="G109" s="21"/>
      <c r="H109" s="24"/>
      <c r="I109" s="21"/>
      <c r="J109" s="24"/>
      <c r="K109" s="21"/>
      <c r="L109" s="24"/>
      <c r="M109" s="18"/>
      <c r="N109" s="1" t="s">
        <v>156</v>
      </c>
    </row>
    <row r="110" spans="1:52" ht="30" customHeight="1" x14ac:dyDescent="0.3">
      <c r="A110" s="19" t="s">
        <v>256</v>
      </c>
      <c r="B110" s="19" t="s">
        <v>252</v>
      </c>
      <c r="C110" s="19" t="s">
        <v>135</v>
      </c>
      <c r="D110" s="20">
        <v>0.05</v>
      </c>
      <c r="E110" s="22">
        <f>단가대비표!O31</f>
        <v>0</v>
      </c>
      <c r="F110" s="25">
        <f>TRUNC(E110*D110,1)</f>
        <v>0</v>
      </c>
      <c r="G110" s="22">
        <f>단가대비표!P31</f>
        <v>172698</v>
      </c>
      <c r="H110" s="25">
        <f>TRUNC(G110*D110,1)</f>
        <v>8634.9</v>
      </c>
      <c r="I110" s="22">
        <f>단가대비표!V31</f>
        <v>0</v>
      </c>
      <c r="J110" s="25">
        <f>TRUNC(I110*D110,1)</f>
        <v>0</v>
      </c>
      <c r="K110" s="22">
        <f>TRUNC(E110+G110+I110,1)</f>
        <v>172698</v>
      </c>
      <c r="L110" s="25">
        <f>TRUNC(F110+H110+J110,1)</f>
        <v>8634.9</v>
      </c>
      <c r="M110" s="19" t="s">
        <v>257</v>
      </c>
      <c r="N110" s="1" t="s">
        <v>156</v>
      </c>
      <c r="O110" s="1" t="s">
        <v>258</v>
      </c>
      <c r="P110" s="1" t="s">
        <v>62</v>
      </c>
      <c r="Q110" s="1" t="s">
        <v>62</v>
      </c>
      <c r="R110" s="1" t="s">
        <v>61</v>
      </c>
      <c r="AV110" s="1" t="s">
        <v>52</v>
      </c>
      <c r="AW110" s="1" t="s">
        <v>416</v>
      </c>
      <c r="AX110" s="1" t="s">
        <v>52</v>
      </c>
      <c r="AY110" s="1" t="s">
        <v>52</v>
      </c>
      <c r="AZ110" s="1" t="s">
        <v>52</v>
      </c>
    </row>
    <row r="111" spans="1:52" ht="30" customHeight="1" x14ac:dyDescent="0.3">
      <c r="A111" s="19" t="s">
        <v>222</v>
      </c>
      <c r="B111" s="19" t="s">
        <v>52</v>
      </c>
      <c r="C111" s="19" t="s">
        <v>52</v>
      </c>
      <c r="D111" s="20"/>
      <c r="E111" s="22"/>
      <c r="F111" s="25">
        <f>TRUNC(SUMIF(N110:N110, N109, F110:F110),0)</f>
        <v>0</v>
      </c>
      <c r="G111" s="22"/>
      <c r="H111" s="25">
        <f>TRUNC(SUMIF(N110:N110, N109, H110:H110),0)</f>
        <v>8634</v>
      </c>
      <c r="I111" s="22"/>
      <c r="J111" s="25">
        <f>TRUNC(SUMIF(N110:N110, N109, J110:J110),0)</f>
        <v>0</v>
      </c>
      <c r="K111" s="22"/>
      <c r="L111" s="25">
        <f>F111+H111+J111</f>
        <v>8634</v>
      </c>
      <c r="M111" s="19" t="s">
        <v>52</v>
      </c>
      <c r="N111" s="1" t="s">
        <v>65</v>
      </c>
      <c r="O111" s="1" t="s">
        <v>65</v>
      </c>
      <c r="P111" s="1" t="s">
        <v>52</v>
      </c>
      <c r="Q111" s="1" t="s">
        <v>52</v>
      </c>
      <c r="R111" s="1" t="s">
        <v>52</v>
      </c>
      <c r="AV111" s="1" t="s">
        <v>52</v>
      </c>
      <c r="AW111" s="1" t="s">
        <v>52</v>
      </c>
      <c r="AX111" s="1" t="s">
        <v>52</v>
      </c>
      <c r="AY111" s="1" t="s">
        <v>52</v>
      </c>
      <c r="AZ111" s="1" t="s">
        <v>52</v>
      </c>
    </row>
    <row r="112" spans="1:52" ht="30" customHeight="1" x14ac:dyDescent="0.3">
      <c r="A112" s="20"/>
      <c r="B112" s="20"/>
      <c r="C112" s="20"/>
      <c r="D112" s="20"/>
      <c r="E112" s="22"/>
      <c r="F112" s="25"/>
      <c r="G112" s="22"/>
      <c r="H112" s="25"/>
      <c r="I112" s="22"/>
      <c r="J112" s="25"/>
      <c r="K112" s="22"/>
      <c r="L112" s="25"/>
      <c r="M112" s="20"/>
    </row>
    <row r="113" spans="1:52" ht="30" customHeight="1" x14ac:dyDescent="0.3">
      <c r="A113" s="16" t="s">
        <v>417</v>
      </c>
      <c r="B113" s="17"/>
      <c r="C113" s="17"/>
      <c r="D113" s="17"/>
      <c r="E113" s="21"/>
      <c r="F113" s="24"/>
      <c r="G113" s="21"/>
      <c r="H113" s="24"/>
      <c r="I113" s="21"/>
      <c r="J113" s="24"/>
      <c r="K113" s="21"/>
      <c r="L113" s="24"/>
      <c r="M113" s="18"/>
      <c r="N113" s="1" t="s">
        <v>160</v>
      </c>
    </row>
    <row r="114" spans="1:52" ht="30" customHeight="1" x14ac:dyDescent="0.3">
      <c r="A114" s="19" t="s">
        <v>256</v>
      </c>
      <c r="B114" s="19" t="s">
        <v>252</v>
      </c>
      <c r="C114" s="19" t="s">
        <v>135</v>
      </c>
      <c r="D114" s="20">
        <v>0.02</v>
      </c>
      <c r="E114" s="22">
        <f>단가대비표!O31</f>
        <v>0</v>
      </c>
      <c r="F114" s="25">
        <f>TRUNC(E114*D114,1)</f>
        <v>0</v>
      </c>
      <c r="G114" s="22">
        <f>단가대비표!P31</f>
        <v>172698</v>
      </c>
      <c r="H114" s="25">
        <f>TRUNC(G114*D114,1)</f>
        <v>3453.9</v>
      </c>
      <c r="I114" s="22">
        <f>단가대비표!V31</f>
        <v>0</v>
      </c>
      <c r="J114" s="25">
        <f>TRUNC(I114*D114,1)</f>
        <v>0</v>
      </c>
      <c r="K114" s="22">
        <f>TRUNC(E114+G114+I114,1)</f>
        <v>172698</v>
      </c>
      <c r="L114" s="25">
        <f>TRUNC(F114+H114+J114,1)</f>
        <v>3453.9</v>
      </c>
      <c r="M114" s="19" t="s">
        <v>257</v>
      </c>
      <c r="N114" s="1" t="s">
        <v>160</v>
      </c>
      <c r="O114" s="1" t="s">
        <v>258</v>
      </c>
      <c r="P114" s="1" t="s">
        <v>62</v>
      </c>
      <c r="Q114" s="1" t="s">
        <v>62</v>
      </c>
      <c r="R114" s="1" t="s">
        <v>61</v>
      </c>
      <c r="V114">
        <v>1</v>
      </c>
      <c r="AV114" s="1" t="s">
        <v>52</v>
      </c>
      <c r="AW114" s="1" t="s">
        <v>418</v>
      </c>
      <c r="AX114" s="1" t="s">
        <v>52</v>
      </c>
      <c r="AY114" s="1" t="s">
        <v>52</v>
      </c>
      <c r="AZ114" s="1" t="s">
        <v>52</v>
      </c>
    </row>
    <row r="115" spans="1:52" ht="30" customHeight="1" x14ac:dyDescent="0.3">
      <c r="A115" s="19" t="s">
        <v>406</v>
      </c>
      <c r="B115" s="19" t="s">
        <v>278</v>
      </c>
      <c r="C115" s="19" t="s">
        <v>219</v>
      </c>
      <c r="D115" s="20">
        <v>1</v>
      </c>
      <c r="E115" s="22">
        <v>0</v>
      </c>
      <c r="F115" s="25">
        <f>TRUNC(E115*D115,1)</f>
        <v>0</v>
      </c>
      <c r="G115" s="22">
        <v>0</v>
      </c>
      <c r="H115" s="25">
        <f>TRUNC(G115*D115,1)</f>
        <v>0</v>
      </c>
      <c r="I115" s="22">
        <f>TRUNC(SUMIF(V114:V115, RIGHTB(O115, 1), H114:H115)*U115, 2)</f>
        <v>69.069999999999993</v>
      </c>
      <c r="J115" s="25">
        <f>TRUNC(I115*D115,1)</f>
        <v>69</v>
      </c>
      <c r="K115" s="22">
        <f>TRUNC(E115+G115+I115,1)</f>
        <v>69</v>
      </c>
      <c r="L115" s="25">
        <f>TRUNC(F115+H115+J115,1)</f>
        <v>69</v>
      </c>
      <c r="M115" s="19" t="s">
        <v>52</v>
      </c>
      <c r="N115" s="1" t="s">
        <v>160</v>
      </c>
      <c r="O115" s="1" t="s">
        <v>220</v>
      </c>
      <c r="P115" s="1" t="s">
        <v>62</v>
      </c>
      <c r="Q115" s="1" t="s">
        <v>62</v>
      </c>
      <c r="R115" s="1" t="s">
        <v>62</v>
      </c>
      <c r="S115">
        <v>1</v>
      </c>
      <c r="T115">
        <v>2</v>
      </c>
      <c r="U115">
        <v>0.02</v>
      </c>
      <c r="AV115" s="1" t="s">
        <v>52</v>
      </c>
      <c r="AW115" s="1" t="s">
        <v>419</v>
      </c>
      <c r="AX115" s="1" t="s">
        <v>52</v>
      </c>
      <c r="AY115" s="1" t="s">
        <v>52</v>
      </c>
      <c r="AZ115" s="1" t="s">
        <v>52</v>
      </c>
    </row>
    <row r="116" spans="1:52" ht="30" customHeight="1" x14ac:dyDescent="0.3">
      <c r="A116" s="19" t="s">
        <v>222</v>
      </c>
      <c r="B116" s="19" t="s">
        <v>52</v>
      </c>
      <c r="C116" s="19" t="s">
        <v>52</v>
      </c>
      <c r="D116" s="20"/>
      <c r="E116" s="22"/>
      <c r="F116" s="25">
        <f>TRUNC(SUMIF(N114:N115, N113, F114:F115),0)</f>
        <v>0</v>
      </c>
      <c r="G116" s="22"/>
      <c r="H116" s="25">
        <f>TRUNC(SUMIF(N114:N115, N113, H114:H115),0)</f>
        <v>3453</v>
      </c>
      <c r="I116" s="22"/>
      <c r="J116" s="25">
        <f>TRUNC(SUMIF(N114:N115, N113, J114:J115),0)</f>
        <v>69</v>
      </c>
      <c r="K116" s="22"/>
      <c r="L116" s="25">
        <f>F116+H116+J116</f>
        <v>3522</v>
      </c>
      <c r="M116" s="19" t="s">
        <v>52</v>
      </c>
      <c r="N116" s="1" t="s">
        <v>65</v>
      </c>
      <c r="O116" s="1" t="s">
        <v>65</v>
      </c>
      <c r="P116" s="1" t="s">
        <v>52</v>
      </c>
      <c r="Q116" s="1" t="s">
        <v>52</v>
      </c>
      <c r="R116" s="1" t="s">
        <v>52</v>
      </c>
      <c r="AV116" s="1" t="s">
        <v>52</v>
      </c>
      <c r="AW116" s="1" t="s">
        <v>52</v>
      </c>
      <c r="AX116" s="1" t="s">
        <v>52</v>
      </c>
      <c r="AY116" s="1" t="s">
        <v>52</v>
      </c>
      <c r="AZ116" s="1" t="s">
        <v>52</v>
      </c>
    </row>
    <row r="117" spans="1:52" ht="30" customHeight="1" x14ac:dyDescent="0.3">
      <c r="A117" s="20"/>
      <c r="B117" s="20"/>
      <c r="C117" s="20"/>
      <c r="D117" s="20"/>
      <c r="E117" s="22"/>
      <c r="F117" s="25"/>
      <c r="G117" s="22"/>
      <c r="H117" s="25"/>
      <c r="I117" s="22"/>
      <c r="J117" s="25"/>
      <c r="K117" s="22"/>
      <c r="L117" s="25"/>
      <c r="M117" s="20"/>
    </row>
    <row r="118" spans="1:52" ht="30" customHeight="1" x14ac:dyDescent="0.3">
      <c r="A118" s="16" t="s">
        <v>420</v>
      </c>
      <c r="B118" s="17"/>
      <c r="C118" s="17"/>
      <c r="D118" s="17"/>
      <c r="E118" s="21"/>
      <c r="F118" s="24"/>
      <c r="G118" s="21"/>
      <c r="H118" s="24"/>
      <c r="I118" s="21"/>
      <c r="J118" s="24"/>
      <c r="K118" s="21"/>
      <c r="L118" s="24"/>
      <c r="M118" s="18"/>
      <c r="N118" s="1" t="s">
        <v>214</v>
      </c>
    </row>
    <row r="119" spans="1:52" ht="30" customHeight="1" x14ac:dyDescent="0.3">
      <c r="A119" s="19" t="s">
        <v>56</v>
      </c>
      <c r="B119" s="19" t="s">
        <v>211</v>
      </c>
      <c r="C119" s="19" t="s">
        <v>422</v>
      </c>
      <c r="D119" s="20">
        <v>0.25979999999999998</v>
      </c>
      <c r="E119" s="22">
        <f>단가대비표!O5</f>
        <v>0</v>
      </c>
      <c r="F119" s="25">
        <f>TRUNC(E119*D119,1)</f>
        <v>0</v>
      </c>
      <c r="G119" s="22">
        <f>단가대비표!P5</f>
        <v>0</v>
      </c>
      <c r="H119" s="25">
        <f>TRUNC(G119*D119,1)</f>
        <v>0</v>
      </c>
      <c r="I119" s="22">
        <f>단가대비표!V5</f>
        <v>140857</v>
      </c>
      <c r="J119" s="25">
        <f>TRUNC(I119*D119,1)</f>
        <v>36594.6</v>
      </c>
      <c r="K119" s="22">
        <f t="shared" ref="K119:L122" si="22">TRUNC(E119+G119+I119,1)</f>
        <v>140857</v>
      </c>
      <c r="L119" s="25">
        <f t="shared" si="22"/>
        <v>36594.6</v>
      </c>
      <c r="M119" s="19" t="s">
        <v>423</v>
      </c>
      <c r="N119" s="1" t="s">
        <v>214</v>
      </c>
      <c r="O119" s="1" t="s">
        <v>424</v>
      </c>
      <c r="P119" s="1" t="s">
        <v>62</v>
      </c>
      <c r="Q119" s="1" t="s">
        <v>62</v>
      </c>
      <c r="R119" s="1" t="s">
        <v>61</v>
      </c>
      <c r="AV119" s="1" t="s">
        <v>52</v>
      </c>
      <c r="AW119" s="1" t="s">
        <v>425</v>
      </c>
      <c r="AX119" s="1" t="s">
        <v>52</v>
      </c>
      <c r="AY119" s="1" t="s">
        <v>52</v>
      </c>
      <c r="AZ119" s="1" t="s">
        <v>52</v>
      </c>
    </row>
    <row r="120" spans="1:52" ht="30" customHeight="1" x14ac:dyDescent="0.3">
      <c r="A120" s="19" t="s">
        <v>426</v>
      </c>
      <c r="B120" s="19" t="s">
        <v>427</v>
      </c>
      <c r="C120" s="19" t="s">
        <v>397</v>
      </c>
      <c r="D120" s="20">
        <v>5.0999999999999996</v>
      </c>
      <c r="E120" s="22">
        <f>단가대비표!O19</f>
        <v>1473.63</v>
      </c>
      <c r="F120" s="25">
        <f>TRUNC(E120*D120,1)</f>
        <v>7515.5</v>
      </c>
      <c r="G120" s="22">
        <f>단가대비표!P19</f>
        <v>0</v>
      </c>
      <c r="H120" s="25">
        <f>TRUNC(G120*D120,1)</f>
        <v>0</v>
      </c>
      <c r="I120" s="22">
        <f>단가대비표!V19</f>
        <v>0</v>
      </c>
      <c r="J120" s="25">
        <f>TRUNC(I120*D120,1)</f>
        <v>0</v>
      </c>
      <c r="K120" s="22">
        <f t="shared" si="22"/>
        <v>1473.6</v>
      </c>
      <c r="L120" s="25">
        <f t="shared" si="22"/>
        <v>7515.5</v>
      </c>
      <c r="M120" s="19" t="s">
        <v>428</v>
      </c>
      <c r="N120" s="1" t="s">
        <v>214</v>
      </c>
      <c r="O120" s="1" t="s">
        <v>429</v>
      </c>
      <c r="P120" s="1" t="s">
        <v>62</v>
      </c>
      <c r="Q120" s="1" t="s">
        <v>62</v>
      </c>
      <c r="R120" s="1" t="s">
        <v>61</v>
      </c>
      <c r="V120">
        <v>1</v>
      </c>
      <c r="AV120" s="1" t="s">
        <v>52</v>
      </c>
      <c r="AW120" s="1" t="s">
        <v>430</v>
      </c>
      <c r="AX120" s="1" t="s">
        <v>52</v>
      </c>
      <c r="AY120" s="1" t="s">
        <v>52</v>
      </c>
      <c r="AZ120" s="1" t="s">
        <v>52</v>
      </c>
    </row>
    <row r="121" spans="1:52" ht="30" customHeight="1" x14ac:dyDescent="0.3">
      <c r="A121" s="19" t="s">
        <v>248</v>
      </c>
      <c r="B121" s="19" t="s">
        <v>378</v>
      </c>
      <c r="C121" s="19" t="s">
        <v>219</v>
      </c>
      <c r="D121" s="20">
        <v>1</v>
      </c>
      <c r="E121" s="22">
        <f>TRUNC(SUMIF(V119:V122, RIGHTB(O121, 1), F119:F122)*U121, 2)</f>
        <v>1503.1</v>
      </c>
      <c r="F121" s="25">
        <f>TRUNC(E121*D121,1)</f>
        <v>1503.1</v>
      </c>
      <c r="G121" s="22">
        <v>0</v>
      </c>
      <c r="H121" s="25">
        <f>TRUNC(G121*D121,1)</f>
        <v>0</v>
      </c>
      <c r="I121" s="22">
        <v>0</v>
      </c>
      <c r="J121" s="25">
        <f>TRUNC(I121*D121,1)</f>
        <v>0</v>
      </c>
      <c r="K121" s="22">
        <f t="shared" si="22"/>
        <v>1503.1</v>
      </c>
      <c r="L121" s="25">
        <f t="shared" si="22"/>
        <v>1503.1</v>
      </c>
      <c r="M121" s="19" t="s">
        <v>52</v>
      </c>
      <c r="N121" s="1" t="s">
        <v>214</v>
      </c>
      <c r="O121" s="1" t="s">
        <v>220</v>
      </c>
      <c r="P121" s="1" t="s">
        <v>62</v>
      </c>
      <c r="Q121" s="1" t="s">
        <v>62</v>
      </c>
      <c r="R121" s="1" t="s">
        <v>61</v>
      </c>
      <c r="S121">
        <v>0</v>
      </c>
      <c r="T121">
        <v>0</v>
      </c>
      <c r="U121">
        <v>0.2</v>
      </c>
      <c r="AV121" s="1" t="s">
        <v>52</v>
      </c>
      <c r="AW121" s="1" t="s">
        <v>431</v>
      </c>
      <c r="AX121" s="1" t="s">
        <v>52</v>
      </c>
      <c r="AY121" s="1" t="s">
        <v>52</v>
      </c>
      <c r="AZ121" s="1" t="s">
        <v>52</v>
      </c>
    </row>
    <row r="122" spans="1:52" ht="30" customHeight="1" x14ac:dyDescent="0.3">
      <c r="A122" s="19" t="s">
        <v>432</v>
      </c>
      <c r="B122" s="19" t="s">
        <v>252</v>
      </c>
      <c r="C122" s="19" t="s">
        <v>135</v>
      </c>
      <c r="D122" s="20">
        <v>1</v>
      </c>
      <c r="E122" s="22">
        <f>TRUNC(단가대비표!O38*1/8*16/12*25/20, 1)</f>
        <v>0</v>
      </c>
      <c r="F122" s="25">
        <f>TRUNC(E122*D122,1)</f>
        <v>0</v>
      </c>
      <c r="G122" s="22">
        <f>TRUNC(단가대비표!P38*1/8*16/12*25/20, 1)</f>
        <v>50008.7</v>
      </c>
      <c r="H122" s="25">
        <f>TRUNC(G122*D122,1)</f>
        <v>50008.7</v>
      </c>
      <c r="I122" s="22">
        <f>TRUNC(단가대비표!V38*1/8*16/12*25/20, 1)</f>
        <v>0</v>
      </c>
      <c r="J122" s="25">
        <f>TRUNC(I122*D122,1)</f>
        <v>0</v>
      </c>
      <c r="K122" s="22">
        <f t="shared" si="22"/>
        <v>50008.7</v>
      </c>
      <c r="L122" s="25">
        <f t="shared" si="22"/>
        <v>50008.7</v>
      </c>
      <c r="M122" s="19" t="s">
        <v>433</v>
      </c>
      <c r="N122" s="1" t="s">
        <v>214</v>
      </c>
      <c r="O122" s="1" t="s">
        <v>434</v>
      </c>
      <c r="P122" s="1" t="s">
        <v>62</v>
      </c>
      <c r="Q122" s="1" t="s">
        <v>62</v>
      </c>
      <c r="R122" s="1" t="s">
        <v>61</v>
      </c>
      <c r="AV122" s="1" t="s">
        <v>52</v>
      </c>
      <c r="AW122" s="1" t="s">
        <v>435</v>
      </c>
      <c r="AX122" s="1" t="s">
        <v>61</v>
      </c>
      <c r="AY122" s="1" t="s">
        <v>52</v>
      </c>
      <c r="AZ122" s="1" t="s">
        <v>52</v>
      </c>
    </row>
    <row r="123" spans="1:52" ht="30" customHeight="1" x14ac:dyDescent="0.3">
      <c r="A123" s="19" t="s">
        <v>222</v>
      </c>
      <c r="B123" s="19" t="s">
        <v>52</v>
      </c>
      <c r="C123" s="19" t="s">
        <v>52</v>
      </c>
      <c r="D123" s="20"/>
      <c r="E123" s="22"/>
      <c r="F123" s="25">
        <f>TRUNC(SUMIF(N119:N122, N118, F119:F122),0)</f>
        <v>9018</v>
      </c>
      <c r="G123" s="22"/>
      <c r="H123" s="25">
        <f>TRUNC(SUMIF(N119:N122, N118, H119:H122),0)</f>
        <v>50008</v>
      </c>
      <c r="I123" s="22"/>
      <c r="J123" s="25">
        <f>TRUNC(SUMIF(N119:N122, N118, J119:J122),0)</f>
        <v>36594</v>
      </c>
      <c r="K123" s="22"/>
      <c r="L123" s="25">
        <f>F123+H123+J123</f>
        <v>95620</v>
      </c>
      <c r="M123" s="19" t="s">
        <v>52</v>
      </c>
      <c r="N123" s="1" t="s">
        <v>65</v>
      </c>
      <c r="O123" s="1" t="s">
        <v>65</v>
      </c>
      <c r="P123" s="1" t="s">
        <v>52</v>
      </c>
      <c r="Q123" s="1" t="s">
        <v>52</v>
      </c>
      <c r="R123" s="1" t="s">
        <v>52</v>
      </c>
      <c r="AV123" s="1" t="s">
        <v>52</v>
      </c>
      <c r="AW123" s="1" t="s">
        <v>52</v>
      </c>
      <c r="AX123" s="1" t="s">
        <v>52</v>
      </c>
      <c r="AY123" s="1" t="s">
        <v>52</v>
      </c>
      <c r="AZ123" s="1" t="s">
        <v>52</v>
      </c>
    </row>
    <row r="124" spans="1:52" ht="30" customHeight="1" x14ac:dyDescent="0.3">
      <c r="A124" s="20"/>
      <c r="B124" s="20"/>
      <c r="C124" s="20"/>
      <c r="D124" s="20"/>
      <c r="E124" s="22"/>
      <c r="F124" s="25"/>
      <c r="G124" s="22"/>
      <c r="H124" s="25"/>
      <c r="I124" s="22"/>
      <c r="J124" s="25"/>
      <c r="K124" s="22"/>
      <c r="L124" s="25"/>
      <c r="M124" s="20"/>
    </row>
    <row r="125" spans="1:52" ht="30" customHeight="1" x14ac:dyDescent="0.3">
      <c r="A125" s="16" t="s">
        <v>436</v>
      </c>
      <c r="B125" s="17"/>
      <c r="C125" s="17"/>
      <c r="D125" s="17"/>
      <c r="E125" s="21"/>
      <c r="F125" s="24"/>
      <c r="G125" s="21"/>
      <c r="H125" s="24"/>
      <c r="I125" s="21"/>
      <c r="J125" s="24"/>
      <c r="K125" s="21"/>
      <c r="L125" s="24"/>
      <c r="M125" s="18"/>
      <c r="N125" s="1" t="s">
        <v>304</v>
      </c>
    </row>
    <row r="126" spans="1:52" ht="30" customHeight="1" x14ac:dyDescent="0.3">
      <c r="A126" s="19" t="s">
        <v>251</v>
      </c>
      <c r="B126" s="19" t="s">
        <v>252</v>
      </c>
      <c r="C126" s="19" t="s">
        <v>135</v>
      </c>
      <c r="D126" s="20">
        <v>1.0999999999999999E-2</v>
      </c>
      <c r="E126" s="22">
        <f>단가대비표!O36</f>
        <v>0</v>
      </c>
      <c r="F126" s="25">
        <f>TRUNC(E126*D126,1)</f>
        <v>0</v>
      </c>
      <c r="G126" s="22">
        <f>단가대비표!P36</f>
        <v>233163</v>
      </c>
      <c r="H126" s="25">
        <f>TRUNC(G126*D126,1)</f>
        <v>2564.6999999999998</v>
      </c>
      <c r="I126" s="22">
        <f>단가대비표!V36</f>
        <v>0</v>
      </c>
      <c r="J126" s="25">
        <f>TRUNC(I126*D126,1)</f>
        <v>0</v>
      </c>
      <c r="K126" s="22">
        <f t="shared" ref="K126:L128" si="23">TRUNC(E126+G126+I126,1)</f>
        <v>233163</v>
      </c>
      <c r="L126" s="25">
        <f t="shared" si="23"/>
        <v>2564.6999999999998</v>
      </c>
      <c r="M126" s="19" t="s">
        <v>253</v>
      </c>
      <c r="N126" s="1" t="s">
        <v>304</v>
      </c>
      <c r="O126" s="1" t="s">
        <v>254</v>
      </c>
      <c r="P126" s="1" t="s">
        <v>62</v>
      </c>
      <c r="Q126" s="1" t="s">
        <v>62</v>
      </c>
      <c r="R126" s="1" t="s">
        <v>61</v>
      </c>
      <c r="V126">
        <v>1</v>
      </c>
      <c r="AV126" s="1" t="s">
        <v>52</v>
      </c>
      <c r="AW126" s="1" t="s">
        <v>437</v>
      </c>
      <c r="AX126" s="1" t="s">
        <v>52</v>
      </c>
      <c r="AY126" s="1" t="s">
        <v>52</v>
      </c>
      <c r="AZ126" s="1" t="s">
        <v>52</v>
      </c>
    </row>
    <row r="127" spans="1:52" ht="30" customHeight="1" x14ac:dyDescent="0.3">
      <c r="A127" s="19" t="s">
        <v>256</v>
      </c>
      <c r="B127" s="19" t="s">
        <v>252</v>
      </c>
      <c r="C127" s="19" t="s">
        <v>135</v>
      </c>
      <c r="D127" s="20">
        <v>5.0000000000000001E-3</v>
      </c>
      <c r="E127" s="22">
        <f>단가대비표!O31</f>
        <v>0</v>
      </c>
      <c r="F127" s="25">
        <f>TRUNC(E127*D127,1)</f>
        <v>0</v>
      </c>
      <c r="G127" s="22">
        <f>단가대비표!P31</f>
        <v>172698</v>
      </c>
      <c r="H127" s="25">
        <f>TRUNC(G127*D127,1)</f>
        <v>863.4</v>
      </c>
      <c r="I127" s="22">
        <f>단가대비표!V31</f>
        <v>0</v>
      </c>
      <c r="J127" s="25">
        <f>TRUNC(I127*D127,1)</f>
        <v>0</v>
      </c>
      <c r="K127" s="22">
        <f t="shared" si="23"/>
        <v>172698</v>
      </c>
      <c r="L127" s="25">
        <f t="shared" si="23"/>
        <v>863.4</v>
      </c>
      <c r="M127" s="19" t="s">
        <v>257</v>
      </c>
      <c r="N127" s="1" t="s">
        <v>304</v>
      </c>
      <c r="O127" s="1" t="s">
        <v>258</v>
      </c>
      <c r="P127" s="1" t="s">
        <v>62</v>
      </c>
      <c r="Q127" s="1" t="s">
        <v>62</v>
      </c>
      <c r="R127" s="1" t="s">
        <v>61</v>
      </c>
      <c r="V127">
        <v>1</v>
      </c>
      <c r="AV127" s="1" t="s">
        <v>52</v>
      </c>
      <c r="AW127" s="1" t="s">
        <v>438</v>
      </c>
      <c r="AX127" s="1" t="s">
        <v>52</v>
      </c>
      <c r="AY127" s="1" t="s">
        <v>52</v>
      </c>
      <c r="AZ127" s="1" t="s">
        <v>52</v>
      </c>
    </row>
    <row r="128" spans="1:52" ht="30" customHeight="1" x14ac:dyDescent="0.3">
      <c r="A128" s="19" t="s">
        <v>406</v>
      </c>
      <c r="B128" s="19" t="s">
        <v>278</v>
      </c>
      <c r="C128" s="19" t="s">
        <v>219</v>
      </c>
      <c r="D128" s="20">
        <v>1</v>
      </c>
      <c r="E128" s="22">
        <v>0</v>
      </c>
      <c r="F128" s="25">
        <f>TRUNC(E128*D128,1)</f>
        <v>0</v>
      </c>
      <c r="G128" s="22">
        <v>0</v>
      </c>
      <c r="H128" s="25">
        <f>TRUNC(G128*D128,1)</f>
        <v>0</v>
      </c>
      <c r="I128" s="22">
        <f>TRUNC(SUMIF(V126:V128, RIGHTB(O128, 1), H126:H128)*U128, 2)</f>
        <v>68.56</v>
      </c>
      <c r="J128" s="25">
        <f>TRUNC(I128*D128,1)</f>
        <v>68.5</v>
      </c>
      <c r="K128" s="22">
        <f t="shared" si="23"/>
        <v>68.5</v>
      </c>
      <c r="L128" s="25">
        <f t="shared" si="23"/>
        <v>68.5</v>
      </c>
      <c r="M128" s="19" t="s">
        <v>52</v>
      </c>
      <c r="N128" s="1" t="s">
        <v>304</v>
      </c>
      <c r="O128" s="1" t="s">
        <v>220</v>
      </c>
      <c r="P128" s="1" t="s">
        <v>62</v>
      </c>
      <c r="Q128" s="1" t="s">
        <v>62</v>
      </c>
      <c r="R128" s="1" t="s">
        <v>62</v>
      </c>
      <c r="S128">
        <v>1</v>
      </c>
      <c r="T128">
        <v>2</v>
      </c>
      <c r="U128">
        <v>0.02</v>
      </c>
      <c r="AV128" s="1" t="s">
        <v>52</v>
      </c>
      <c r="AW128" s="1" t="s">
        <v>439</v>
      </c>
      <c r="AX128" s="1" t="s">
        <v>52</v>
      </c>
      <c r="AY128" s="1" t="s">
        <v>52</v>
      </c>
      <c r="AZ128" s="1" t="s">
        <v>52</v>
      </c>
    </row>
    <row r="129" spans="1:52" ht="30" customHeight="1" x14ac:dyDescent="0.3">
      <c r="A129" s="19" t="s">
        <v>222</v>
      </c>
      <c r="B129" s="19" t="s">
        <v>52</v>
      </c>
      <c r="C129" s="19" t="s">
        <v>52</v>
      </c>
      <c r="D129" s="20"/>
      <c r="E129" s="22"/>
      <c r="F129" s="25">
        <f>TRUNC(SUMIF(N126:N128, N125, F126:F128),0)</f>
        <v>0</v>
      </c>
      <c r="G129" s="22"/>
      <c r="H129" s="25">
        <f>TRUNC(SUMIF(N126:N128, N125, H126:H128),0)</f>
        <v>3428</v>
      </c>
      <c r="I129" s="22"/>
      <c r="J129" s="25">
        <f>TRUNC(SUMIF(N126:N128, N125, J126:J128),0)</f>
        <v>68</v>
      </c>
      <c r="K129" s="22"/>
      <c r="L129" s="25">
        <f>F129+H129+J129</f>
        <v>3496</v>
      </c>
      <c r="M129" s="19" t="s">
        <v>52</v>
      </c>
      <c r="N129" s="1" t="s">
        <v>65</v>
      </c>
      <c r="O129" s="1" t="s">
        <v>65</v>
      </c>
      <c r="P129" s="1" t="s">
        <v>52</v>
      </c>
      <c r="Q129" s="1" t="s">
        <v>52</v>
      </c>
      <c r="R129" s="1" t="s">
        <v>52</v>
      </c>
      <c r="AV129" s="1" t="s">
        <v>52</v>
      </c>
      <c r="AW129" s="1" t="s">
        <v>52</v>
      </c>
      <c r="AX129" s="1" t="s">
        <v>52</v>
      </c>
      <c r="AY129" s="1" t="s">
        <v>52</v>
      </c>
      <c r="AZ129" s="1" t="s">
        <v>52</v>
      </c>
    </row>
    <row r="130" spans="1:52" ht="30" customHeight="1" x14ac:dyDescent="0.3">
      <c r="A130" s="20"/>
      <c r="B130" s="20"/>
      <c r="C130" s="20"/>
      <c r="D130" s="20"/>
      <c r="E130" s="22"/>
      <c r="F130" s="25"/>
      <c r="G130" s="22"/>
      <c r="H130" s="25"/>
      <c r="I130" s="22"/>
      <c r="J130" s="25"/>
      <c r="K130" s="22"/>
      <c r="L130" s="25"/>
      <c r="M130" s="20"/>
    </row>
    <row r="131" spans="1:52" ht="30" customHeight="1" x14ac:dyDescent="0.3">
      <c r="A131" s="16" t="s">
        <v>440</v>
      </c>
      <c r="B131" s="17"/>
      <c r="C131" s="17"/>
      <c r="D131" s="17"/>
      <c r="E131" s="21"/>
      <c r="F131" s="24"/>
      <c r="G131" s="21"/>
      <c r="H131" s="24"/>
      <c r="I131" s="21"/>
      <c r="J131" s="24"/>
      <c r="K131" s="21"/>
      <c r="L131" s="24"/>
      <c r="M131" s="18"/>
      <c r="N131" s="1" t="s">
        <v>309</v>
      </c>
    </row>
    <row r="132" spans="1:52" ht="30" customHeight="1" x14ac:dyDescent="0.3">
      <c r="A132" s="19" t="s">
        <v>251</v>
      </c>
      <c r="B132" s="19" t="s">
        <v>252</v>
      </c>
      <c r="C132" s="19" t="s">
        <v>135</v>
      </c>
      <c r="D132" s="20">
        <v>1.4999999999999999E-2</v>
      </c>
      <c r="E132" s="22">
        <f>단가대비표!O36</f>
        <v>0</v>
      </c>
      <c r="F132" s="25">
        <f>TRUNC(E132*D132,1)</f>
        <v>0</v>
      </c>
      <c r="G132" s="22">
        <f>단가대비표!P36</f>
        <v>233163</v>
      </c>
      <c r="H132" s="25">
        <f>TRUNC(G132*D132,1)</f>
        <v>3497.4</v>
      </c>
      <c r="I132" s="22">
        <f>단가대비표!V36</f>
        <v>0</v>
      </c>
      <c r="J132" s="25">
        <f>TRUNC(I132*D132,1)</f>
        <v>0</v>
      </c>
      <c r="K132" s="22">
        <f t="shared" ref="K132:L134" si="24">TRUNC(E132+G132+I132,1)</f>
        <v>233163</v>
      </c>
      <c r="L132" s="25">
        <f t="shared" si="24"/>
        <v>3497.4</v>
      </c>
      <c r="M132" s="19" t="s">
        <v>253</v>
      </c>
      <c r="N132" s="1" t="s">
        <v>309</v>
      </c>
      <c r="O132" s="1" t="s">
        <v>254</v>
      </c>
      <c r="P132" s="1" t="s">
        <v>62</v>
      </c>
      <c r="Q132" s="1" t="s">
        <v>62</v>
      </c>
      <c r="R132" s="1" t="s">
        <v>61</v>
      </c>
      <c r="V132">
        <v>1</v>
      </c>
      <c r="AV132" s="1" t="s">
        <v>52</v>
      </c>
      <c r="AW132" s="1" t="s">
        <v>441</v>
      </c>
      <c r="AX132" s="1" t="s">
        <v>52</v>
      </c>
      <c r="AY132" s="1" t="s">
        <v>52</v>
      </c>
      <c r="AZ132" s="1" t="s">
        <v>52</v>
      </c>
    </row>
    <row r="133" spans="1:52" ht="30" customHeight="1" x14ac:dyDescent="0.3">
      <c r="A133" s="19" t="s">
        <v>256</v>
      </c>
      <c r="B133" s="19" t="s">
        <v>252</v>
      </c>
      <c r="C133" s="19" t="s">
        <v>135</v>
      </c>
      <c r="D133" s="20">
        <v>8.9999999999999993E-3</v>
      </c>
      <c r="E133" s="22">
        <f>단가대비표!O31</f>
        <v>0</v>
      </c>
      <c r="F133" s="25">
        <f>TRUNC(E133*D133,1)</f>
        <v>0</v>
      </c>
      <c r="G133" s="22">
        <f>단가대비표!P31</f>
        <v>172698</v>
      </c>
      <c r="H133" s="25">
        <f>TRUNC(G133*D133,1)</f>
        <v>1554.2</v>
      </c>
      <c r="I133" s="22">
        <f>단가대비표!V31</f>
        <v>0</v>
      </c>
      <c r="J133" s="25">
        <f>TRUNC(I133*D133,1)</f>
        <v>0</v>
      </c>
      <c r="K133" s="22">
        <f t="shared" si="24"/>
        <v>172698</v>
      </c>
      <c r="L133" s="25">
        <f t="shared" si="24"/>
        <v>1554.2</v>
      </c>
      <c r="M133" s="19" t="s">
        <v>257</v>
      </c>
      <c r="N133" s="1" t="s">
        <v>309</v>
      </c>
      <c r="O133" s="1" t="s">
        <v>258</v>
      </c>
      <c r="P133" s="1" t="s">
        <v>62</v>
      </c>
      <c r="Q133" s="1" t="s">
        <v>62</v>
      </c>
      <c r="R133" s="1" t="s">
        <v>61</v>
      </c>
      <c r="V133">
        <v>1</v>
      </c>
      <c r="AV133" s="1" t="s">
        <v>52</v>
      </c>
      <c r="AW133" s="1" t="s">
        <v>442</v>
      </c>
      <c r="AX133" s="1" t="s">
        <v>52</v>
      </c>
      <c r="AY133" s="1" t="s">
        <v>52</v>
      </c>
      <c r="AZ133" s="1" t="s">
        <v>52</v>
      </c>
    </row>
    <row r="134" spans="1:52" ht="30" customHeight="1" x14ac:dyDescent="0.3">
      <c r="A134" s="19" t="s">
        <v>406</v>
      </c>
      <c r="B134" s="19" t="s">
        <v>278</v>
      </c>
      <c r="C134" s="19" t="s">
        <v>219</v>
      </c>
      <c r="D134" s="20">
        <v>1</v>
      </c>
      <c r="E134" s="22">
        <v>0</v>
      </c>
      <c r="F134" s="25">
        <f>TRUNC(E134*D134,1)</f>
        <v>0</v>
      </c>
      <c r="G134" s="22">
        <v>0</v>
      </c>
      <c r="H134" s="25">
        <f>TRUNC(G134*D134,1)</f>
        <v>0</v>
      </c>
      <c r="I134" s="22">
        <f>TRUNC(SUMIF(V132:V134, RIGHTB(O134, 1), H132:H134)*U134, 2)</f>
        <v>101.03</v>
      </c>
      <c r="J134" s="25">
        <f>TRUNC(I134*D134,1)</f>
        <v>101</v>
      </c>
      <c r="K134" s="22">
        <f t="shared" si="24"/>
        <v>101</v>
      </c>
      <c r="L134" s="25">
        <f t="shared" si="24"/>
        <v>101</v>
      </c>
      <c r="M134" s="19" t="s">
        <v>52</v>
      </c>
      <c r="N134" s="1" t="s">
        <v>309</v>
      </c>
      <c r="O134" s="1" t="s">
        <v>220</v>
      </c>
      <c r="P134" s="1" t="s">
        <v>62</v>
      </c>
      <c r="Q134" s="1" t="s">
        <v>62</v>
      </c>
      <c r="R134" s="1" t="s">
        <v>62</v>
      </c>
      <c r="S134">
        <v>1</v>
      </c>
      <c r="T134">
        <v>2</v>
      </c>
      <c r="U134">
        <v>0.02</v>
      </c>
      <c r="AV134" s="1" t="s">
        <v>52</v>
      </c>
      <c r="AW134" s="1" t="s">
        <v>443</v>
      </c>
      <c r="AX134" s="1" t="s">
        <v>52</v>
      </c>
      <c r="AY134" s="1" t="s">
        <v>52</v>
      </c>
      <c r="AZ134" s="1" t="s">
        <v>52</v>
      </c>
    </row>
    <row r="135" spans="1:52" ht="30" customHeight="1" x14ac:dyDescent="0.3">
      <c r="A135" s="19" t="s">
        <v>222</v>
      </c>
      <c r="B135" s="19" t="s">
        <v>52</v>
      </c>
      <c r="C135" s="19" t="s">
        <v>52</v>
      </c>
      <c r="D135" s="20"/>
      <c r="E135" s="22"/>
      <c r="F135" s="25">
        <f>TRUNC(SUMIF(N132:N134, N131, F132:F134),0)</f>
        <v>0</v>
      </c>
      <c r="G135" s="22"/>
      <c r="H135" s="25">
        <f>TRUNC(SUMIF(N132:N134, N131, H132:H134),0)</f>
        <v>5051</v>
      </c>
      <c r="I135" s="22"/>
      <c r="J135" s="25">
        <f>TRUNC(SUMIF(N132:N134, N131, J132:J134),0)</f>
        <v>101</v>
      </c>
      <c r="K135" s="22"/>
      <c r="L135" s="25">
        <f>F135+H135+J135</f>
        <v>5152</v>
      </c>
      <c r="M135" s="19" t="s">
        <v>52</v>
      </c>
      <c r="N135" s="1" t="s">
        <v>65</v>
      </c>
      <c r="O135" s="1" t="s">
        <v>65</v>
      </c>
      <c r="P135" s="1" t="s">
        <v>52</v>
      </c>
      <c r="Q135" s="1" t="s">
        <v>52</v>
      </c>
      <c r="R135" s="1" t="s">
        <v>52</v>
      </c>
      <c r="AV135" s="1" t="s">
        <v>52</v>
      </c>
      <c r="AW135" s="1" t="s">
        <v>52</v>
      </c>
      <c r="AX135" s="1" t="s">
        <v>52</v>
      </c>
      <c r="AY135" s="1" t="s">
        <v>52</v>
      </c>
      <c r="AZ135" s="1" t="s">
        <v>52</v>
      </c>
    </row>
    <row r="136" spans="1:52" ht="30" customHeight="1" x14ac:dyDescent="0.3">
      <c r="A136" s="20"/>
      <c r="B136" s="20"/>
      <c r="C136" s="20"/>
      <c r="D136" s="20"/>
      <c r="E136" s="22"/>
      <c r="F136" s="25"/>
      <c r="G136" s="22"/>
      <c r="H136" s="25"/>
      <c r="I136" s="22"/>
      <c r="J136" s="25"/>
      <c r="K136" s="22"/>
      <c r="L136" s="25"/>
      <c r="M136" s="20"/>
    </row>
    <row r="137" spans="1:52" ht="30" customHeight="1" x14ac:dyDescent="0.3">
      <c r="A137" s="16" t="s">
        <v>444</v>
      </c>
      <c r="B137" s="17"/>
      <c r="C137" s="17"/>
      <c r="D137" s="17"/>
      <c r="E137" s="21"/>
      <c r="F137" s="24"/>
      <c r="G137" s="21"/>
      <c r="H137" s="24"/>
      <c r="I137" s="21"/>
      <c r="J137" s="24"/>
      <c r="K137" s="21"/>
      <c r="L137" s="24"/>
      <c r="M137" s="18"/>
      <c r="N137" s="1" t="s">
        <v>314</v>
      </c>
    </row>
    <row r="138" spans="1:52" ht="30" customHeight="1" x14ac:dyDescent="0.3">
      <c r="A138" s="19" t="s">
        <v>251</v>
      </c>
      <c r="B138" s="19" t="s">
        <v>252</v>
      </c>
      <c r="C138" s="19" t="s">
        <v>135</v>
      </c>
      <c r="D138" s="20">
        <v>0.01</v>
      </c>
      <c r="E138" s="22">
        <f>단가대비표!O36</f>
        <v>0</v>
      </c>
      <c r="F138" s="25">
        <f>TRUNC(E138*D138,1)</f>
        <v>0</v>
      </c>
      <c r="G138" s="22">
        <f>단가대비표!P36</f>
        <v>233163</v>
      </c>
      <c r="H138" s="25">
        <f>TRUNC(G138*D138,1)</f>
        <v>2331.6</v>
      </c>
      <c r="I138" s="22">
        <f>단가대비표!V36</f>
        <v>0</v>
      </c>
      <c r="J138" s="25">
        <f>TRUNC(I138*D138,1)</f>
        <v>0</v>
      </c>
      <c r="K138" s="22">
        <f>TRUNC(E138+G138+I138,1)</f>
        <v>233163</v>
      </c>
      <c r="L138" s="25">
        <f>TRUNC(F138+H138+J138,1)</f>
        <v>2331.6</v>
      </c>
      <c r="M138" s="19" t="s">
        <v>253</v>
      </c>
      <c r="N138" s="1" t="s">
        <v>314</v>
      </c>
      <c r="O138" s="1" t="s">
        <v>254</v>
      </c>
      <c r="P138" s="1" t="s">
        <v>62</v>
      </c>
      <c r="Q138" s="1" t="s">
        <v>62</v>
      </c>
      <c r="R138" s="1" t="s">
        <v>61</v>
      </c>
      <c r="AV138" s="1" t="s">
        <v>52</v>
      </c>
      <c r="AW138" s="1" t="s">
        <v>445</v>
      </c>
      <c r="AX138" s="1" t="s">
        <v>52</v>
      </c>
      <c r="AY138" s="1" t="s">
        <v>52</v>
      </c>
      <c r="AZ138" s="1" t="s">
        <v>52</v>
      </c>
    </row>
    <row r="139" spans="1:52" ht="30" customHeight="1" x14ac:dyDescent="0.3">
      <c r="A139" s="19" t="s">
        <v>256</v>
      </c>
      <c r="B139" s="19" t="s">
        <v>252</v>
      </c>
      <c r="C139" s="19" t="s">
        <v>135</v>
      </c>
      <c r="D139" s="20">
        <v>4.0000000000000001E-3</v>
      </c>
      <c r="E139" s="22">
        <f>단가대비표!O31</f>
        <v>0</v>
      </c>
      <c r="F139" s="25">
        <f>TRUNC(E139*D139,1)</f>
        <v>0</v>
      </c>
      <c r="G139" s="22">
        <f>단가대비표!P31</f>
        <v>172698</v>
      </c>
      <c r="H139" s="25">
        <f>TRUNC(G139*D139,1)</f>
        <v>690.7</v>
      </c>
      <c r="I139" s="22">
        <f>단가대비표!V31</f>
        <v>0</v>
      </c>
      <c r="J139" s="25">
        <f>TRUNC(I139*D139,1)</f>
        <v>0</v>
      </c>
      <c r="K139" s="22">
        <f>TRUNC(E139+G139+I139,1)</f>
        <v>172698</v>
      </c>
      <c r="L139" s="25">
        <f>TRUNC(F139+H139+J139,1)</f>
        <v>690.7</v>
      </c>
      <c r="M139" s="19" t="s">
        <v>257</v>
      </c>
      <c r="N139" s="1" t="s">
        <v>314</v>
      </c>
      <c r="O139" s="1" t="s">
        <v>258</v>
      </c>
      <c r="P139" s="1" t="s">
        <v>62</v>
      </c>
      <c r="Q139" s="1" t="s">
        <v>62</v>
      </c>
      <c r="R139" s="1" t="s">
        <v>61</v>
      </c>
      <c r="AV139" s="1" t="s">
        <v>52</v>
      </c>
      <c r="AW139" s="1" t="s">
        <v>446</v>
      </c>
      <c r="AX139" s="1" t="s">
        <v>52</v>
      </c>
      <c r="AY139" s="1" t="s">
        <v>52</v>
      </c>
      <c r="AZ139" s="1" t="s">
        <v>52</v>
      </c>
    </row>
    <row r="140" spans="1:52" ht="30" customHeight="1" x14ac:dyDescent="0.3">
      <c r="A140" s="19" t="s">
        <v>222</v>
      </c>
      <c r="B140" s="19" t="s">
        <v>52</v>
      </c>
      <c r="C140" s="19" t="s">
        <v>52</v>
      </c>
      <c r="D140" s="20"/>
      <c r="E140" s="22"/>
      <c r="F140" s="25">
        <f>TRUNC(SUMIF(N138:N139, N137, F138:F139),0)</f>
        <v>0</v>
      </c>
      <c r="G140" s="22"/>
      <c r="H140" s="25">
        <f>TRUNC(SUMIF(N138:N139, N137, H138:H139),0)</f>
        <v>3022</v>
      </c>
      <c r="I140" s="22"/>
      <c r="J140" s="25">
        <f>TRUNC(SUMIF(N138:N139, N137, J138:J139),0)</f>
        <v>0</v>
      </c>
      <c r="K140" s="22"/>
      <c r="L140" s="25">
        <f>F140+H140+J140</f>
        <v>3022</v>
      </c>
      <c r="M140" s="19" t="s">
        <v>52</v>
      </c>
      <c r="N140" s="1" t="s">
        <v>65</v>
      </c>
      <c r="O140" s="1" t="s">
        <v>65</v>
      </c>
      <c r="P140" s="1" t="s">
        <v>52</v>
      </c>
      <c r="Q140" s="1" t="s">
        <v>52</v>
      </c>
      <c r="R140" s="1" t="s">
        <v>52</v>
      </c>
      <c r="AV140" s="1" t="s">
        <v>52</v>
      </c>
      <c r="AW140" s="1" t="s">
        <v>52</v>
      </c>
      <c r="AX140" s="1" t="s">
        <v>52</v>
      </c>
      <c r="AY140" s="1" t="s">
        <v>52</v>
      </c>
      <c r="AZ140" s="1" t="s">
        <v>52</v>
      </c>
    </row>
    <row r="141" spans="1:52" ht="30" customHeight="1" x14ac:dyDescent="0.3">
      <c r="A141" s="20"/>
      <c r="B141" s="20"/>
      <c r="C141" s="20"/>
      <c r="D141" s="20"/>
      <c r="E141" s="22"/>
      <c r="F141" s="25"/>
      <c r="G141" s="22"/>
      <c r="H141" s="25"/>
      <c r="I141" s="22"/>
      <c r="J141" s="25"/>
      <c r="K141" s="22"/>
      <c r="L141" s="25"/>
      <c r="M141" s="20"/>
    </row>
    <row r="142" spans="1:52" ht="30" customHeight="1" x14ac:dyDescent="0.3">
      <c r="A142" s="16" t="s">
        <v>447</v>
      </c>
      <c r="B142" s="17"/>
      <c r="C142" s="17"/>
      <c r="D142" s="17"/>
      <c r="E142" s="21"/>
      <c r="F142" s="24"/>
      <c r="G142" s="21"/>
      <c r="H142" s="24"/>
      <c r="I142" s="21"/>
      <c r="J142" s="24"/>
      <c r="K142" s="21"/>
      <c r="L142" s="24"/>
      <c r="M142" s="18"/>
      <c r="N142" s="1" t="s">
        <v>319</v>
      </c>
    </row>
    <row r="143" spans="1:52" ht="30" customHeight="1" x14ac:dyDescent="0.3">
      <c r="A143" s="19" t="s">
        <v>251</v>
      </c>
      <c r="B143" s="19" t="s">
        <v>252</v>
      </c>
      <c r="C143" s="19" t="s">
        <v>135</v>
      </c>
      <c r="D143" s="20">
        <v>1.2E-2</v>
      </c>
      <c r="E143" s="22">
        <f>단가대비표!O36</f>
        <v>0</v>
      </c>
      <c r="F143" s="25">
        <f>TRUNC(E143*D143,1)</f>
        <v>0</v>
      </c>
      <c r="G143" s="22">
        <f>단가대비표!P36</f>
        <v>233163</v>
      </c>
      <c r="H143" s="25">
        <f>TRUNC(G143*D143,1)</f>
        <v>2797.9</v>
      </c>
      <c r="I143" s="22">
        <f>단가대비표!V36</f>
        <v>0</v>
      </c>
      <c r="J143" s="25">
        <f>TRUNC(I143*D143,1)</f>
        <v>0</v>
      </c>
      <c r="K143" s="22">
        <f t="shared" ref="K143:L145" si="25">TRUNC(E143+G143+I143,1)</f>
        <v>233163</v>
      </c>
      <c r="L143" s="25">
        <f t="shared" si="25"/>
        <v>2797.9</v>
      </c>
      <c r="M143" s="19" t="s">
        <v>253</v>
      </c>
      <c r="N143" s="1" t="s">
        <v>319</v>
      </c>
      <c r="O143" s="1" t="s">
        <v>254</v>
      </c>
      <c r="P143" s="1" t="s">
        <v>62</v>
      </c>
      <c r="Q143" s="1" t="s">
        <v>62</v>
      </c>
      <c r="R143" s="1" t="s">
        <v>61</v>
      </c>
      <c r="V143">
        <v>1</v>
      </c>
      <c r="AV143" s="1" t="s">
        <v>52</v>
      </c>
      <c r="AW143" s="1" t="s">
        <v>448</v>
      </c>
      <c r="AX143" s="1" t="s">
        <v>52</v>
      </c>
      <c r="AY143" s="1" t="s">
        <v>52</v>
      </c>
      <c r="AZ143" s="1" t="s">
        <v>52</v>
      </c>
    </row>
    <row r="144" spans="1:52" ht="30" customHeight="1" x14ac:dyDescent="0.3">
      <c r="A144" s="19" t="s">
        <v>256</v>
      </c>
      <c r="B144" s="19" t="s">
        <v>252</v>
      </c>
      <c r="C144" s="19" t="s">
        <v>135</v>
      </c>
      <c r="D144" s="20">
        <v>5.0000000000000001E-3</v>
      </c>
      <c r="E144" s="22">
        <f>단가대비표!O31</f>
        <v>0</v>
      </c>
      <c r="F144" s="25">
        <f>TRUNC(E144*D144,1)</f>
        <v>0</v>
      </c>
      <c r="G144" s="22">
        <f>단가대비표!P31</f>
        <v>172698</v>
      </c>
      <c r="H144" s="25">
        <f>TRUNC(G144*D144,1)</f>
        <v>863.4</v>
      </c>
      <c r="I144" s="22">
        <f>단가대비표!V31</f>
        <v>0</v>
      </c>
      <c r="J144" s="25">
        <f>TRUNC(I144*D144,1)</f>
        <v>0</v>
      </c>
      <c r="K144" s="22">
        <f t="shared" si="25"/>
        <v>172698</v>
      </c>
      <c r="L144" s="25">
        <f t="shared" si="25"/>
        <v>863.4</v>
      </c>
      <c r="M144" s="19" t="s">
        <v>257</v>
      </c>
      <c r="N144" s="1" t="s">
        <v>319</v>
      </c>
      <c r="O144" s="1" t="s">
        <v>258</v>
      </c>
      <c r="P144" s="1" t="s">
        <v>62</v>
      </c>
      <c r="Q144" s="1" t="s">
        <v>62</v>
      </c>
      <c r="R144" s="1" t="s">
        <v>61</v>
      </c>
      <c r="V144">
        <v>1</v>
      </c>
      <c r="AV144" s="1" t="s">
        <v>52</v>
      </c>
      <c r="AW144" s="1" t="s">
        <v>449</v>
      </c>
      <c r="AX144" s="1" t="s">
        <v>52</v>
      </c>
      <c r="AY144" s="1" t="s">
        <v>52</v>
      </c>
      <c r="AZ144" s="1" t="s">
        <v>52</v>
      </c>
    </row>
    <row r="145" spans="1:52" ht="30" customHeight="1" x14ac:dyDescent="0.3">
      <c r="A145" s="19" t="s">
        <v>406</v>
      </c>
      <c r="B145" s="19" t="s">
        <v>278</v>
      </c>
      <c r="C145" s="19" t="s">
        <v>219</v>
      </c>
      <c r="D145" s="20">
        <v>1</v>
      </c>
      <c r="E145" s="22">
        <v>0</v>
      </c>
      <c r="F145" s="25">
        <f>TRUNC(E145*D145,1)</f>
        <v>0</v>
      </c>
      <c r="G145" s="22">
        <v>0</v>
      </c>
      <c r="H145" s="25">
        <f>TRUNC(G145*D145,1)</f>
        <v>0</v>
      </c>
      <c r="I145" s="22">
        <f>TRUNC(SUMIF(V143:V145, RIGHTB(O145, 1), H143:H145)*U145, 2)</f>
        <v>73.22</v>
      </c>
      <c r="J145" s="25">
        <f>TRUNC(I145*D145,1)</f>
        <v>73.2</v>
      </c>
      <c r="K145" s="22">
        <f t="shared" si="25"/>
        <v>73.2</v>
      </c>
      <c r="L145" s="25">
        <f t="shared" si="25"/>
        <v>73.2</v>
      </c>
      <c r="M145" s="19" t="s">
        <v>52</v>
      </c>
      <c r="N145" s="1" t="s">
        <v>319</v>
      </c>
      <c r="O145" s="1" t="s">
        <v>220</v>
      </c>
      <c r="P145" s="1" t="s">
        <v>62</v>
      </c>
      <c r="Q145" s="1" t="s">
        <v>62</v>
      </c>
      <c r="R145" s="1" t="s">
        <v>62</v>
      </c>
      <c r="S145">
        <v>1</v>
      </c>
      <c r="T145">
        <v>2</v>
      </c>
      <c r="U145">
        <v>0.02</v>
      </c>
      <c r="AV145" s="1" t="s">
        <v>52</v>
      </c>
      <c r="AW145" s="1" t="s">
        <v>450</v>
      </c>
      <c r="AX145" s="1" t="s">
        <v>52</v>
      </c>
      <c r="AY145" s="1" t="s">
        <v>52</v>
      </c>
      <c r="AZ145" s="1" t="s">
        <v>52</v>
      </c>
    </row>
    <row r="146" spans="1:52" ht="30" customHeight="1" x14ac:dyDescent="0.3">
      <c r="A146" s="19" t="s">
        <v>222</v>
      </c>
      <c r="B146" s="19" t="s">
        <v>52</v>
      </c>
      <c r="C146" s="19" t="s">
        <v>52</v>
      </c>
      <c r="D146" s="20"/>
      <c r="E146" s="22"/>
      <c r="F146" s="25">
        <f>TRUNC(SUMIF(N143:N145, N142, F143:F145),0)</f>
        <v>0</v>
      </c>
      <c r="G146" s="22"/>
      <c r="H146" s="25">
        <f>TRUNC(SUMIF(N143:N145, N142, H143:H145),0)</f>
        <v>3661</v>
      </c>
      <c r="I146" s="22"/>
      <c r="J146" s="25">
        <f>TRUNC(SUMIF(N143:N145, N142, J143:J145),0)</f>
        <v>73</v>
      </c>
      <c r="K146" s="22"/>
      <c r="L146" s="25">
        <f>F146+H146+J146</f>
        <v>3734</v>
      </c>
      <c r="M146" s="19" t="s">
        <v>52</v>
      </c>
      <c r="N146" s="1" t="s">
        <v>65</v>
      </c>
      <c r="O146" s="1" t="s">
        <v>65</v>
      </c>
      <c r="P146" s="1" t="s">
        <v>52</v>
      </c>
      <c r="Q146" s="1" t="s">
        <v>52</v>
      </c>
      <c r="R146" s="1" t="s">
        <v>52</v>
      </c>
      <c r="AV146" s="1" t="s">
        <v>52</v>
      </c>
      <c r="AW146" s="1" t="s">
        <v>52</v>
      </c>
      <c r="AX146" s="1" t="s">
        <v>52</v>
      </c>
      <c r="AY146" s="1" t="s">
        <v>52</v>
      </c>
      <c r="AZ146" s="1" t="s">
        <v>52</v>
      </c>
    </row>
    <row r="147" spans="1:52" ht="30" customHeight="1" x14ac:dyDescent="0.3">
      <c r="A147" s="20"/>
      <c r="B147" s="20"/>
      <c r="C147" s="20"/>
      <c r="D147" s="20"/>
      <c r="E147" s="22"/>
      <c r="F147" s="25"/>
      <c r="G147" s="22"/>
      <c r="H147" s="25"/>
      <c r="I147" s="22"/>
      <c r="J147" s="25"/>
      <c r="K147" s="22"/>
      <c r="L147" s="25"/>
      <c r="M147" s="20"/>
    </row>
    <row r="148" spans="1:52" ht="30" customHeight="1" x14ac:dyDescent="0.3">
      <c r="A148" s="16" t="s">
        <v>451</v>
      </c>
      <c r="B148" s="17"/>
      <c r="C148" s="17"/>
      <c r="D148" s="17"/>
      <c r="E148" s="21"/>
      <c r="F148" s="24"/>
      <c r="G148" s="21"/>
      <c r="H148" s="24"/>
      <c r="I148" s="21"/>
      <c r="J148" s="24"/>
      <c r="K148" s="21"/>
      <c r="L148" s="24"/>
      <c r="M148" s="18"/>
      <c r="N148" s="1" t="s">
        <v>330</v>
      </c>
    </row>
    <row r="149" spans="1:52" ht="30" customHeight="1" x14ac:dyDescent="0.3">
      <c r="A149" s="19" t="s">
        <v>452</v>
      </c>
      <c r="B149" s="19" t="s">
        <v>252</v>
      </c>
      <c r="C149" s="19" t="s">
        <v>135</v>
      </c>
      <c r="D149" s="20">
        <v>0.17</v>
      </c>
      <c r="E149" s="22">
        <f>단가대비표!O37</f>
        <v>0</v>
      </c>
      <c r="F149" s="25">
        <f>TRUNC(E149*D149,1)</f>
        <v>0</v>
      </c>
      <c r="G149" s="22">
        <f>단가대비표!P37</f>
        <v>249073</v>
      </c>
      <c r="H149" s="25">
        <f>TRUNC(G149*D149,1)</f>
        <v>42342.400000000001</v>
      </c>
      <c r="I149" s="22">
        <f>단가대비표!V37</f>
        <v>0</v>
      </c>
      <c r="J149" s="25">
        <f>TRUNC(I149*D149,1)</f>
        <v>0</v>
      </c>
      <c r="K149" s="22">
        <f>TRUNC(E149+G149+I149,1)</f>
        <v>249073</v>
      </c>
      <c r="L149" s="25">
        <f>TRUNC(F149+H149+J149,1)</f>
        <v>42342.400000000001</v>
      </c>
      <c r="M149" s="19" t="s">
        <v>453</v>
      </c>
      <c r="N149" s="1" t="s">
        <v>330</v>
      </c>
      <c r="O149" s="1" t="s">
        <v>454</v>
      </c>
      <c r="P149" s="1" t="s">
        <v>62</v>
      </c>
      <c r="Q149" s="1" t="s">
        <v>62</v>
      </c>
      <c r="R149" s="1" t="s">
        <v>61</v>
      </c>
      <c r="AV149" s="1" t="s">
        <v>52</v>
      </c>
      <c r="AW149" s="1" t="s">
        <v>455</v>
      </c>
      <c r="AX149" s="1" t="s">
        <v>52</v>
      </c>
      <c r="AY149" s="1" t="s">
        <v>52</v>
      </c>
      <c r="AZ149" s="1" t="s">
        <v>52</v>
      </c>
    </row>
    <row r="150" spans="1:52" ht="30" customHeight="1" x14ac:dyDescent="0.3">
      <c r="A150" s="19" t="s">
        <v>256</v>
      </c>
      <c r="B150" s="19" t="s">
        <v>252</v>
      </c>
      <c r="C150" s="19" t="s">
        <v>135</v>
      </c>
      <c r="D150" s="20">
        <v>0.04</v>
      </c>
      <c r="E150" s="22">
        <f>단가대비표!O31</f>
        <v>0</v>
      </c>
      <c r="F150" s="25">
        <f>TRUNC(E150*D150,1)</f>
        <v>0</v>
      </c>
      <c r="G150" s="22">
        <f>단가대비표!P31</f>
        <v>172698</v>
      </c>
      <c r="H150" s="25">
        <f>TRUNC(G150*D150,1)</f>
        <v>6907.9</v>
      </c>
      <c r="I150" s="22">
        <f>단가대비표!V31</f>
        <v>0</v>
      </c>
      <c r="J150" s="25">
        <f>TRUNC(I150*D150,1)</f>
        <v>0</v>
      </c>
      <c r="K150" s="22">
        <f>TRUNC(E150+G150+I150,1)</f>
        <v>172698</v>
      </c>
      <c r="L150" s="25">
        <f>TRUNC(F150+H150+J150,1)</f>
        <v>6907.9</v>
      </c>
      <c r="M150" s="19" t="s">
        <v>257</v>
      </c>
      <c r="N150" s="1" t="s">
        <v>330</v>
      </c>
      <c r="O150" s="1" t="s">
        <v>258</v>
      </c>
      <c r="P150" s="1" t="s">
        <v>62</v>
      </c>
      <c r="Q150" s="1" t="s">
        <v>62</v>
      </c>
      <c r="R150" s="1" t="s">
        <v>61</v>
      </c>
      <c r="AV150" s="1" t="s">
        <v>52</v>
      </c>
      <c r="AW150" s="1" t="s">
        <v>456</v>
      </c>
      <c r="AX150" s="1" t="s">
        <v>52</v>
      </c>
      <c r="AY150" s="1" t="s">
        <v>52</v>
      </c>
      <c r="AZ150" s="1" t="s">
        <v>52</v>
      </c>
    </row>
    <row r="151" spans="1:52" ht="30" customHeight="1" x14ac:dyDescent="0.3">
      <c r="A151" s="19" t="s">
        <v>222</v>
      </c>
      <c r="B151" s="19" t="s">
        <v>52</v>
      </c>
      <c r="C151" s="19" t="s">
        <v>52</v>
      </c>
      <c r="D151" s="20"/>
      <c r="E151" s="22"/>
      <c r="F151" s="25">
        <f>TRUNC(SUMIF(N149:N150, N148, F149:F150),0)</f>
        <v>0</v>
      </c>
      <c r="G151" s="22"/>
      <c r="H151" s="25">
        <f>TRUNC(SUMIF(N149:N150, N148, H149:H150),0)</f>
        <v>49250</v>
      </c>
      <c r="I151" s="22"/>
      <c r="J151" s="25">
        <f>TRUNC(SUMIF(N149:N150, N148, J149:J150),0)</f>
        <v>0</v>
      </c>
      <c r="K151" s="22"/>
      <c r="L151" s="25">
        <f>F151+H151+J151</f>
        <v>49250</v>
      </c>
      <c r="M151" s="19" t="s">
        <v>52</v>
      </c>
      <c r="N151" s="1" t="s">
        <v>65</v>
      </c>
      <c r="O151" s="1" t="s">
        <v>65</v>
      </c>
      <c r="P151" s="1" t="s">
        <v>52</v>
      </c>
      <c r="Q151" s="1" t="s">
        <v>52</v>
      </c>
      <c r="R151" s="1" t="s">
        <v>52</v>
      </c>
      <c r="AV151" s="1" t="s">
        <v>52</v>
      </c>
      <c r="AW151" s="1" t="s">
        <v>52</v>
      </c>
      <c r="AX151" s="1" t="s">
        <v>52</v>
      </c>
      <c r="AY151" s="1" t="s">
        <v>52</v>
      </c>
      <c r="AZ151" s="1" t="s">
        <v>52</v>
      </c>
    </row>
    <row r="152" spans="1:52" ht="30" customHeight="1" x14ac:dyDescent="0.3">
      <c r="A152" s="20"/>
      <c r="B152" s="20"/>
      <c r="C152" s="20"/>
      <c r="D152" s="20"/>
      <c r="E152" s="22"/>
      <c r="F152" s="25"/>
      <c r="G152" s="22"/>
      <c r="H152" s="25"/>
      <c r="I152" s="22"/>
      <c r="J152" s="25"/>
      <c r="K152" s="22"/>
      <c r="L152" s="25"/>
      <c r="M152" s="20"/>
    </row>
    <row r="153" spans="1:52" ht="30" customHeight="1" x14ac:dyDescent="0.3">
      <c r="A153" s="16" t="s">
        <v>457</v>
      </c>
      <c r="B153" s="17"/>
      <c r="C153" s="17"/>
      <c r="D153" s="17"/>
      <c r="E153" s="21"/>
      <c r="F153" s="24"/>
      <c r="G153" s="21"/>
      <c r="H153" s="24"/>
      <c r="I153" s="21"/>
      <c r="J153" s="24"/>
      <c r="K153" s="21"/>
      <c r="L153" s="24"/>
      <c r="M153" s="18"/>
      <c r="N153" s="1" t="s">
        <v>346</v>
      </c>
    </row>
    <row r="154" spans="1:52" ht="30" customHeight="1" x14ac:dyDescent="0.3">
      <c r="A154" s="19" t="s">
        <v>452</v>
      </c>
      <c r="B154" s="19" t="s">
        <v>252</v>
      </c>
      <c r="C154" s="19" t="s">
        <v>135</v>
      </c>
      <c r="D154" s="20">
        <v>0.09</v>
      </c>
      <c r="E154" s="22">
        <f>단가대비표!O37</f>
        <v>0</v>
      </c>
      <c r="F154" s="25">
        <f>TRUNC(E154*D154,1)</f>
        <v>0</v>
      </c>
      <c r="G154" s="22">
        <f>단가대비표!P37</f>
        <v>249073</v>
      </c>
      <c r="H154" s="25">
        <f>TRUNC(G154*D154,1)</f>
        <v>22416.5</v>
      </c>
      <c r="I154" s="22">
        <f>단가대비표!V37</f>
        <v>0</v>
      </c>
      <c r="J154" s="25">
        <f>TRUNC(I154*D154,1)</f>
        <v>0</v>
      </c>
      <c r="K154" s="22">
        <f t="shared" ref="K154:L156" si="26">TRUNC(E154+G154+I154,1)</f>
        <v>249073</v>
      </c>
      <c r="L154" s="25">
        <f t="shared" si="26"/>
        <v>22416.5</v>
      </c>
      <c r="M154" s="19" t="s">
        <v>453</v>
      </c>
      <c r="N154" s="1" t="s">
        <v>346</v>
      </c>
      <c r="O154" s="1" t="s">
        <v>454</v>
      </c>
      <c r="P154" s="1" t="s">
        <v>62</v>
      </c>
      <c r="Q154" s="1" t="s">
        <v>62</v>
      </c>
      <c r="R154" s="1" t="s">
        <v>61</v>
      </c>
      <c r="V154">
        <v>1</v>
      </c>
      <c r="AV154" s="1" t="s">
        <v>52</v>
      </c>
      <c r="AW154" s="1" t="s">
        <v>458</v>
      </c>
      <c r="AX154" s="1" t="s">
        <v>52</v>
      </c>
      <c r="AY154" s="1" t="s">
        <v>52</v>
      </c>
      <c r="AZ154" s="1" t="s">
        <v>52</v>
      </c>
    </row>
    <row r="155" spans="1:52" ht="30" customHeight="1" x14ac:dyDescent="0.3">
      <c r="A155" s="19" t="s">
        <v>256</v>
      </c>
      <c r="B155" s="19" t="s">
        <v>252</v>
      </c>
      <c r="C155" s="19" t="s">
        <v>135</v>
      </c>
      <c r="D155" s="20">
        <v>0.02</v>
      </c>
      <c r="E155" s="22">
        <f>단가대비표!O31</f>
        <v>0</v>
      </c>
      <c r="F155" s="25">
        <f>TRUNC(E155*D155,1)</f>
        <v>0</v>
      </c>
      <c r="G155" s="22">
        <f>단가대비표!P31</f>
        <v>172698</v>
      </c>
      <c r="H155" s="25">
        <f>TRUNC(G155*D155,1)</f>
        <v>3453.9</v>
      </c>
      <c r="I155" s="22">
        <f>단가대비표!V31</f>
        <v>0</v>
      </c>
      <c r="J155" s="25">
        <f>TRUNC(I155*D155,1)</f>
        <v>0</v>
      </c>
      <c r="K155" s="22">
        <f t="shared" si="26"/>
        <v>172698</v>
      </c>
      <c r="L155" s="25">
        <f t="shared" si="26"/>
        <v>3453.9</v>
      </c>
      <c r="M155" s="19" t="s">
        <v>257</v>
      </c>
      <c r="N155" s="1" t="s">
        <v>346</v>
      </c>
      <c r="O155" s="1" t="s">
        <v>258</v>
      </c>
      <c r="P155" s="1" t="s">
        <v>62</v>
      </c>
      <c r="Q155" s="1" t="s">
        <v>62</v>
      </c>
      <c r="R155" s="1" t="s">
        <v>61</v>
      </c>
      <c r="V155">
        <v>1</v>
      </c>
      <c r="AV155" s="1" t="s">
        <v>52</v>
      </c>
      <c r="AW155" s="1" t="s">
        <v>459</v>
      </c>
      <c r="AX155" s="1" t="s">
        <v>52</v>
      </c>
      <c r="AY155" s="1" t="s">
        <v>52</v>
      </c>
      <c r="AZ155" s="1" t="s">
        <v>52</v>
      </c>
    </row>
    <row r="156" spans="1:52" ht="30" customHeight="1" x14ac:dyDescent="0.3">
      <c r="A156" s="19" t="s">
        <v>406</v>
      </c>
      <c r="B156" s="19" t="s">
        <v>278</v>
      </c>
      <c r="C156" s="19" t="s">
        <v>219</v>
      </c>
      <c r="D156" s="20">
        <v>1</v>
      </c>
      <c r="E156" s="22">
        <v>0</v>
      </c>
      <c r="F156" s="25">
        <f>TRUNC(E156*D156,1)</f>
        <v>0</v>
      </c>
      <c r="G156" s="22">
        <v>0</v>
      </c>
      <c r="H156" s="25">
        <f>TRUNC(G156*D156,1)</f>
        <v>0</v>
      </c>
      <c r="I156" s="22">
        <f>TRUNC(SUMIF(V154:V156, RIGHTB(O156, 1), H154:H156)*U156, 2)</f>
        <v>517.4</v>
      </c>
      <c r="J156" s="25">
        <f>TRUNC(I156*D156,1)</f>
        <v>517.4</v>
      </c>
      <c r="K156" s="22">
        <f t="shared" si="26"/>
        <v>517.4</v>
      </c>
      <c r="L156" s="25">
        <f t="shared" si="26"/>
        <v>517.4</v>
      </c>
      <c r="M156" s="19" t="s">
        <v>52</v>
      </c>
      <c r="N156" s="1" t="s">
        <v>346</v>
      </c>
      <c r="O156" s="1" t="s">
        <v>220</v>
      </c>
      <c r="P156" s="1" t="s">
        <v>62</v>
      </c>
      <c r="Q156" s="1" t="s">
        <v>62</v>
      </c>
      <c r="R156" s="1" t="s">
        <v>62</v>
      </c>
      <c r="S156">
        <v>1</v>
      </c>
      <c r="T156">
        <v>2</v>
      </c>
      <c r="U156">
        <v>0.02</v>
      </c>
      <c r="AV156" s="1" t="s">
        <v>52</v>
      </c>
      <c r="AW156" s="1" t="s">
        <v>460</v>
      </c>
      <c r="AX156" s="1" t="s">
        <v>52</v>
      </c>
      <c r="AY156" s="1" t="s">
        <v>52</v>
      </c>
      <c r="AZ156" s="1" t="s">
        <v>52</v>
      </c>
    </row>
    <row r="157" spans="1:52" ht="30" customHeight="1" x14ac:dyDescent="0.3">
      <c r="A157" s="19" t="s">
        <v>222</v>
      </c>
      <c r="B157" s="19" t="s">
        <v>52</v>
      </c>
      <c r="C157" s="19" t="s">
        <v>52</v>
      </c>
      <c r="D157" s="20"/>
      <c r="E157" s="22"/>
      <c r="F157" s="25">
        <f>TRUNC(SUMIF(N154:N156, N153, F154:F156),0)</f>
        <v>0</v>
      </c>
      <c r="G157" s="22"/>
      <c r="H157" s="25">
        <f>TRUNC(SUMIF(N154:N156, N153, H154:H156),0)</f>
        <v>25870</v>
      </c>
      <c r="I157" s="22"/>
      <c r="J157" s="25">
        <f>TRUNC(SUMIF(N154:N156, N153, J154:J156),0)</f>
        <v>517</v>
      </c>
      <c r="K157" s="22"/>
      <c r="L157" s="25">
        <f>F157+H157+J157</f>
        <v>26387</v>
      </c>
      <c r="M157" s="19" t="s">
        <v>52</v>
      </c>
      <c r="N157" s="1" t="s">
        <v>65</v>
      </c>
      <c r="O157" s="1" t="s">
        <v>65</v>
      </c>
      <c r="P157" s="1" t="s">
        <v>52</v>
      </c>
      <c r="Q157" s="1" t="s">
        <v>52</v>
      </c>
      <c r="R157" s="1" t="s">
        <v>52</v>
      </c>
      <c r="AV157" s="1" t="s">
        <v>52</v>
      </c>
      <c r="AW157" s="1" t="s">
        <v>52</v>
      </c>
      <c r="AX157" s="1" t="s">
        <v>52</v>
      </c>
      <c r="AY157" s="1" t="s">
        <v>52</v>
      </c>
      <c r="AZ157" s="1" t="s">
        <v>52</v>
      </c>
    </row>
    <row r="158" spans="1:52" ht="30" customHeight="1" x14ac:dyDescent="0.3">
      <c r="A158" s="20"/>
      <c r="B158" s="20"/>
      <c r="C158" s="20"/>
      <c r="D158" s="20"/>
      <c r="E158" s="22"/>
      <c r="F158" s="25"/>
      <c r="G158" s="22"/>
      <c r="H158" s="25"/>
      <c r="I158" s="22"/>
      <c r="J158" s="25"/>
      <c r="K158" s="22"/>
      <c r="L158" s="25"/>
      <c r="M158" s="20"/>
    </row>
    <row r="159" spans="1:52" ht="30" customHeight="1" x14ac:dyDescent="0.3">
      <c r="A159" s="16" t="s">
        <v>461</v>
      </c>
      <c r="B159" s="17"/>
      <c r="C159" s="17"/>
      <c r="D159" s="17"/>
      <c r="E159" s="21"/>
      <c r="F159" s="24"/>
      <c r="G159" s="21"/>
      <c r="H159" s="24"/>
      <c r="I159" s="21"/>
      <c r="J159" s="24"/>
      <c r="K159" s="21"/>
      <c r="L159" s="24"/>
      <c r="M159" s="18"/>
      <c r="N159" s="1" t="s">
        <v>369</v>
      </c>
    </row>
    <row r="160" spans="1:52" ht="30" customHeight="1" x14ac:dyDescent="0.3">
      <c r="A160" s="19" t="s">
        <v>462</v>
      </c>
      <c r="B160" s="19" t="s">
        <v>252</v>
      </c>
      <c r="C160" s="19" t="s">
        <v>135</v>
      </c>
      <c r="D160" s="20">
        <v>1.609E-2</v>
      </c>
      <c r="E160" s="22">
        <f>단가대비표!O33</f>
        <v>0</v>
      </c>
      <c r="F160" s="25">
        <f t="shared" ref="F160:F165" si="27">TRUNC(E160*D160,1)</f>
        <v>0</v>
      </c>
      <c r="G160" s="22">
        <f>단가대비표!P33</f>
        <v>243870</v>
      </c>
      <c r="H160" s="25">
        <f t="shared" ref="H160:H165" si="28">TRUNC(G160*D160,1)</f>
        <v>3923.8</v>
      </c>
      <c r="I160" s="22">
        <f>단가대비표!V33</f>
        <v>0</v>
      </c>
      <c r="J160" s="25">
        <f t="shared" ref="J160:J165" si="29">TRUNC(I160*D160,1)</f>
        <v>0</v>
      </c>
      <c r="K160" s="22">
        <f t="shared" ref="K160:L165" si="30">TRUNC(E160+G160+I160,1)</f>
        <v>243870</v>
      </c>
      <c r="L160" s="25">
        <f t="shared" si="30"/>
        <v>3923.8</v>
      </c>
      <c r="M160" s="19" t="s">
        <v>463</v>
      </c>
      <c r="N160" s="1" t="s">
        <v>369</v>
      </c>
      <c r="O160" s="1" t="s">
        <v>464</v>
      </c>
      <c r="P160" s="1" t="s">
        <v>62</v>
      </c>
      <c r="Q160" s="1" t="s">
        <v>62</v>
      </c>
      <c r="R160" s="1" t="s">
        <v>61</v>
      </c>
      <c r="V160">
        <v>1</v>
      </c>
      <c r="W160">
        <v>2</v>
      </c>
      <c r="AV160" s="1" t="s">
        <v>52</v>
      </c>
      <c r="AW160" s="1" t="s">
        <v>465</v>
      </c>
      <c r="AX160" s="1" t="s">
        <v>52</v>
      </c>
      <c r="AY160" s="1" t="s">
        <v>52</v>
      </c>
      <c r="AZ160" s="1" t="s">
        <v>52</v>
      </c>
    </row>
    <row r="161" spans="1:52" ht="30" customHeight="1" x14ac:dyDescent="0.3">
      <c r="A161" s="19" t="s">
        <v>466</v>
      </c>
      <c r="B161" s="19" t="s">
        <v>252</v>
      </c>
      <c r="C161" s="19" t="s">
        <v>135</v>
      </c>
      <c r="D161" s="20">
        <v>4.3899999999999998E-3</v>
      </c>
      <c r="E161" s="22">
        <f>단가대비표!O34</f>
        <v>0</v>
      </c>
      <c r="F161" s="25">
        <f t="shared" si="27"/>
        <v>0</v>
      </c>
      <c r="G161" s="22">
        <f>단가대비표!P34</f>
        <v>286330</v>
      </c>
      <c r="H161" s="25">
        <f t="shared" si="28"/>
        <v>1256.9000000000001</v>
      </c>
      <c r="I161" s="22">
        <f>단가대비표!V34</f>
        <v>0</v>
      </c>
      <c r="J161" s="25">
        <f t="shared" si="29"/>
        <v>0</v>
      </c>
      <c r="K161" s="22">
        <f t="shared" si="30"/>
        <v>286330</v>
      </c>
      <c r="L161" s="25">
        <f t="shared" si="30"/>
        <v>1256.9000000000001</v>
      </c>
      <c r="M161" s="19" t="s">
        <v>467</v>
      </c>
      <c r="N161" s="1" t="s">
        <v>369</v>
      </c>
      <c r="O161" s="1" t="s">
        <v>468</v>
      </c>
      <c r="P161" s="1" t="s">
        <v>62</v>
      </c>
      <c r="Q161" s="1" t="s">
        <v>62</v>
      </c>
      <c r="R161" s="1" t="s">
        <v>61</v>
      </c>
      <c r="V161">
        <v>1</v>
      </c>
      <c r="W161">
        <v>2</v>
      </c>
      <c r="AV161" s="1" t="s">
        <v>52</v>
      </c>
      <c r="AW161" s="1" t="s">
        <v>469</v>
      </c>
      <c r="AX161" s="1" t="s">
        <v>52</v>
      </c>
      <c r="AY161" s="1" t="s">
        <v>52</v>
      </c>
      <c r="AZ161" s="1" t="s">
        <v>52</v>
      </c>
    </row>
    <row r="162" spans="1:52" ht="30" customHeight="1" x14ac:dyDescent="0.3">
      <c r="A162" s="19" t="s">
        <v>273</v>
      </c>
      <c r="B162" s="19" t="s">
        <v>252</v>
      </c>
      <c r="C162" s="19" t="s">
        <v>135</v>
      </c>
      <c r="D162" s="20">
        <v>5.8500000000000002E-3</v>
      </c>
      <c r="E162" s="22">
        <f>단가대비표!O32</f>
        <v>0</v>
      </c>
      <c r="F162" s="25">
        <f t="shared" si="27"/>
        <v>0</v>
      </c>
      <c r="G162" s="22">
        <f>단가대비표!P32</f>
        <v>228717</v>
      </c>
      <c r="H162" s="25">
        <f t="shared" si="28"/>
        <v>1337.9</v>
      </c>
      <c r="I162" s="22">
        <f>단가대비표!V32</f>
        <v>0</v>
      </c>
      <c r="J162" s="25">
        <f t="shared" si="29"/>
        <v>0</v>
      </c>
      <c r="K162" s="22">
        <f t="shared" si="30"/>
        <v>228717</v>
      </c>
      <c r="L162" s="25">
        <f t="shared" si="30"/>
        <v>1337.9</v>
      </c>
      <c r="M162" s="19" t="s">
        <v>274</v>
      </c>
      <c r="N162" s="1" t="s">
        <v>369</v>
      </c>
      <c r="O162" s="1" t="s">
        <v>275</v>
      </c>
      <c r="P162" s="1" t="s">
        <v>62</v>
      </c>
      <c r="Q162" s="1" t="s">
        <v>62</v>
      </c>
      <c r="R162" s="1" t="s">
        <v>61</v>
      </c>
      <c r="V162">
        <v>1</v>
      </c>
      <c r="W162">
        <v>2</v>
      </c>
      <c r="AV162" s="1" t="s">
        <v>52</v>
      </c>
      <c r="AW162" s="1" t="s">
        <v>470</v>
      </c>
      <c r="AX162" s="1" t="s">
        <v>52</v>
      </c>
      <c r="AY162" s="1" t="s">
        <v>52</v>
      </c>
      <c r="AZ162" s="1" t="s">
        <v>52</v>
      </c>
    </row>
    <row r="163" spans="1:52" ht="30" customHeight="1" x14ac:dyDescent="0.3">
      <c r="A163" s="19" t="s">
        <v>256</v>
      </c>
      <c r="B163" s="19" t="s">
        <v>252</v>
      </c>
      <c r="C163" s="19" t="s">
        <v>135</v>
      </c>
      <c r="D163" s="20">
        <v>2.9299999999999999E-3</v>
      </c>
      <c r="E163" s="22">
        <f>단가대비표!O31</f>
        <v>0</v>
      </c>
      <c r="F163" s="25">
        <f t="shared" si="27"/>
        <v>0</v>
      </c>
      <c r="G163" s="22">
        <f>단가대비표!P31</f>
        <v>172698</v>
      </c>
      <c r="H163" s="25">
        <f t="shared" si="28"/>
        <v>506</v>
      </c>
      <c r="I163" s="22">
        <f>단가대비표!V31</f>
        <v>0</v>
      </c>
      <c r="J163" s="25">
        <f t="shared" si="29"/>
        <v>0</v>
      </c>
      <c r="K163" s="22">
        <f t="shared" si="30"/>
        <v>172698</v>
      </c>
      <c r="L163" s="25">
        <f t="shared" si="30"/>
        <v>506</v>
      </c>
      <c r="M163" s="19" t="s">
        <v>257</v>
      </c>
      <c r="N163" s="1" t="s">
        <v>369</v>
      </c>
      <c r="O163" s="1" t="s">
        <v>258</v>
      </c>
      <c r="P163" s="1" t="s">
        <v>62</v>
      </c>
      <c r="Q163" s="1" t="s">
        <v>62</v>
      </c>
      <c r="R163" s="1" t="s">
        <v>61</v>
      </c>
      <c r="V163">
        <v>1</v>
      </c>
      <c r="W163">
        <v>2</v>
      </c>
      <c r="AV163" s="1" t="s">
        <v>52</v>
      </c>
      <c r="AW163" s="1" t="s">
        <v>471</v>
      </c>
      <c r="AX163" s="1" t="s">
        <v>52</v>
      </c>
      <c r="AY163" s="1" t="s">
        <v>52</v>
      </c>
      <c r="AZ163" s="1" t="s">
        <v>52</v>
      </c>
    </row>
    <row r="164" spans="1:52" ht="30" customHeight="1" x14ac:dyDescent="0.3">
      <c r="A164" s="19" t="s">
        <v>406</v>
      </c>
      <c r="B164" s="19" t="s">
        <v>472</v>
      </c>
      <c r="C164" s="19" t="s">
        <v>219</v>
      </c>
      <c r="D164" s="20">
        <v>1</v>
      </c>
      <c r="E164" s="22">
        <v>0</v>
      </c>
      <c r="F164" s="25">
        <f t="shared" si="27"/>
        <v>0</v>
      </c>
      <c r="G164" s="22">
        <v>0</v>
      </c>
      <c r="H164" s="25">
        <f t="shared" si="28"/>
        <v>0</v>
      </c>
      <c r="I164" s="22">
        <f>TRUNC(SUMIF(V160:V165, RIGHTB(O164, 1), H160:H165)*U164, 2)</f>
        <v>280.98</v>
      </c>
      <c r="J164" s="25">
        <f t="shared" si="29"/>
        <v>280.89999999999998</v>
      </c>
      <c r="K164" s="22">
        <f t="shared" si="30"/>
        <v>280.89999999999998</v>
      </c>
      <c r="L164" s="25">
        <f t="shared" si="30"/>
        <v>280.89999999999998</v>
      </c>
      <c r="M164" s="19" t="s">
        <v>52</v>
      </c>
      <c r="N164" s="1" t="s">
        <v>369</v>
      </c>
      <c r="O164" s="1" t="s">
        <v>220</v>
      </c>
      <c r="P164" s="1" t="s">
        <v>62</v>
      </c>
      <c r="Q164" s="1" t="s">
        <v>62</v>
      </c>
      <c r="R164" s="1" t="s">
        <v>62</v>
      </c>
      <c r="S164">
        <v>1</v>
      </c>
      <c r="T164">
        <v>2</v>
      </c>
      <c r="U164">
        <v>0.04</v>
      </c>
      <c r="AV164" s="1" t="s">
        <v>52</v>
      </c>
      <c r="AW164" s="1" t="s">
        <v>473</v>
      </c>
      <c r="AX164" s="1" t="s">
        <v>52</v>
      </c>
      <c r="AY164" s="1" t="s">
        <v>52</v>
      </c>
      <c r="AZ164" s="1" t="s">
        <v>52</v>
      </c>
    </row>
    <row r="165" spans="1:52" ht="30" customHeight="1" x14ac:dyDescent="0.3">
      <c r="A165" s="19" t="s">
        <v>248</v>
      </c>
      <c r="B165" s="19" t="s">
        <v>278</v>
      </c>
      <c r="C165" s="19" t="s">
        <v>219</v>
      </c>
      <c r="D165" s="20">
        <v>1</v>
      </c>
      <c r="E165" s="22">
        <f>TRUNC(SUMIF(W160:W165, RIGHTB(O165, 1), H160:H165)*U165, 2)</f>
        <v>140.49</v>
      </c>
      <c r="F165" s="25">
        <f t="shared" si="27"/>
        <v>140.4</v>
      </c>
      <c r="G165" s="22">
        <v>0</v>
      </c>
      <c r="H165" s="25">
        <f t="shared" si="28"/>
        <v>0</v>
      </c>
      <c r="I165" s="22">
        <v>0</v>
      </c>
      <c r="J165" s="25">
        <f t="shared" si="29"/>
        <v>0</v>
      </c>
      <c r="K165" s="22">
        <f t="shared" si="30"/>
        <v>140.4</v>
      </c>
      <c r="L165" s="25">
        <f t="shared" si="30"/>
        <v>140.4</v>
      </c>
      <c r="M165" s="19" t="s">
        <v>52</v>
      </c>
      <c r="N165" s="1" t="s">
        <v>369</v>
      </c>
      <c r="O165" s="1" t="s">
        <v>474</v>
      </c>
      <c r="P165" s="1" t="s">
        <v>62</v>
      </c>
      <c r="Q165" s="1" t="s">
        <v>62</v>
      </c>
      <c r="R165" s="1" t="s">
        <v>62</v>
      </c>
      <c r="S165">
        <v>1</v>
      </c>
      <c r="T165">
        <v>0</v>
      </c>
      <c r="U165">
        <v>0.02</v>
      </c>
      <c r="AV165" s="1" t="s">
        <v>52</v>
      </c>
      <c r="AW165" s="1" t="s">
        <v>475</v>
      </c>
      <c r="AX165" s="1" t="s">
        <v>52</v>
      </c>
      <c r="AY165" s="1" t="s">
        <v>52</v>
      </c>
      <c r="AZ165" s="1" t="s">
        <v>52</v>
      </c>
    </row>
    <row r="166" spans="1:52" ht="30" customHeight="1" x14ac:dyDescent="0.3">
      <c r="A166" s="19" t="s">
        <v>222</v>
      </c>
      <c r="B166" s="19" t="s">
        <v>52</v>
      </c>
      <c r="C166" s="19" t="s">
        <v>52</v>
      </c>
      <c r="D166" s="20"/>
      <c r="E166" s="22"/>
      <c r="F166" s="25">
        <f>TRUNC(SUMIF(N160:N165, N159, F160:F165),0)</f>
        <v>140</v>
      </c>
      <c r="G166" s="22"/>
      <c r="H166" s="25">
        <f>TRUNC(SUMIF(N160:N165, N159, H160:H165),0)</f>
        <v>7024</v>
      </c>
      <c r="I166" s="22"/>
      <c r="J166" s="25">
        <f>TRUNC(SUMIF(N160:N165, N159, J160:J165),0)</f>
        <v>280</v>
      </c>
      <c r="K166" s="22"/>
      <c r="L166" s="25">
        <f>F166+H166+J166</f>
        <v>7444</v>
      </c>
      <c r="M166" s="19" t="s">
        <v>52</v>
      </c>
      <c r="N166" s="1" t="s">
        <v>65</v>
      </c>
      <c r="O166" s="1" t="s">
        <v>65</v>
      </c>
      <c r="P166" s="1" t="s">
        <v>52</v>
      </c>
      <c r="Q166" s="1" t="s">
        <v>52</v>
      </c>
      <c r="R166" s="1" t="s">
        <v>52</v>
      </c>
      <c r="AV166" s="1" t="s">
        <v>52</v>
      </c>
      <c r="AW166" s="1" t="s">
        <v>52</v>
      </c>
      <c r="AX166" s="1" t="s">
        <v>52</v>
      </c>
      <c r="AY166" s="1" t="s">
        <v>52</v>
      </c>
      <c r="AZ166" s="1" t="s">
        <v>52</v>
      </c>
    </row>
    <row r="167" spans="1:52" ht="30" customHeight="1" x14ac:dyDescent="0.3">
      <c r="A167" s="20"/>
      <c r="B167" s="20"/>
      <c r="C167" s="20"/>
      <c r="D167" s="20"/>
      <c r="E167" s="22"/>
      <c r="F167" s="25"/>
      <c r="G167" s="22"/>
      <c r="H167" s="25"/>
      <c r="I167" s="22"/>
      <c r="J167" s="25"/>
      <c r="K167" s="22"/>
      <c r="L167" s="25"/>
      <c r="M167" s="20"/>
    </row>
    <row r="168" spans="1:52" ht="30" customHeight="1" x14ac:dyDescent="0.3">
      <c r="A168" s="16" t="s">
        <v>476</v>
      </c>
      <c r="B168" s="17"/>
      <c r="C168" s="17"/>
      <c r="D168" s="17"/>
      <c r="E168" s="21"/>
      <c r="F168" s="24"/>
      <c r="G168" s="21"/>
      <c r="H168" s="24"/>
      <c r="I168" s="21"/>
      <c r="J168" s="24"/>
      <c r="K168" s="21"/>
      <c r="L168" s="24"/>
      <c r="M168" s="18"/>
      <c r="N168" s="1" t="s">
        <v>388</v>
      </c>
    </row>
    <row r="169" spans="1:52" ht="30" customHeight="1" x14ac:dyDescent="0.3">
      <c r="A169" s="19" t="s">
        <v>462</v>
      </c>
      <c r="B169" s="19" t="s">
        <v>252</v>
      </c>
      <c r="C169" s="19" t="s">
        <v>135</v>
      </c>
      <c r="D169" s="20">
        <v>4.5999999999999999E-2</v>
      </c>
      <c r="E169" s="22">
        <f>단가대비표!O33</f>
        <v>0</v>
      </c>
      <c r="F169" s="25">
        <f>TRUNC(E169*D169,1)</f>
        <v>0</v>
      </c>
      <c r="G169" s="22">
        <f>단가대비표!P33</f>
        <v>243870</v>
      </c>
      <c r="H169" s="25">
        <f>TRUNC(G169*D169,1)</f>
        <v>11218</v>
      </c>
      <c r="I169" s="22">
        <f>단가대비표!V33</f>
        <v>0</v>
      </c>
      <c r="J169" s="25">
        <f>TRUNC(I169*D169,1)</f>
        <v>0</v>
      </c>
      <c r="K169" s="22">
        <f t="shared" ref="K169:L171" si="31">TRUNC(E169+G169+I169,1)</f>
        <v>243870</v>
      </c>
      <c r="L169" s="25">
        <f t="shared" si="31"/>
        <v>11218</v>
      </c>
      <c r="M169" s="19" t="s">
        <v>463</v>
      </c>
      <c r="N169" s="1" t="s">
        <v>388</v>
      </c>
      <c r="O169" s="1" t="s">
        <v>464</v>
      </c>
      <c r="P169" s="1" t="s">
        <v>62</v>
      </c>
      <c r="Q169" s="1" t="s">
        <v>62</v>
      </c>
      <c r="R169" s="1" t="s">
        <v>61</v>
      </c>
      <c r="V169">
        <v>1</v>
      </c>
      <c r="AV169" s="1" t="s">
        <v>52</v>
      </c>
      <c r="AW169" s="1" t="s">
        <v>477</v>
      </c>
      <c r="AX169" s="1" t="s">
        <v>52</v>
      </c>
      <c r="AY169" s="1" t="s">
        <v>52</v>
      </c>
      <c r="AZ169" s="1" t="s">
        <v>52</v>
      </c>
    </row>
    <row r="170" spans="1:52" ht="30" customHeight="1" x14ac:dyDescent="0.3">
      <c r="A170" s="19" t="s">
        <v>256</v>
      </c>
      <c r="B170" s="19" t="s">
        <v>252</v>
      </c>
      <c r="C170" s="19" t="s">
        <v>135</v>
      </c>
      <c r="D170" s="20">
        <v>1.4999999999999999E-2</v>
      </c>
      <c r="E170" s="22">
        <f>단가대비표!O31</f>
        <v>0</v>
      </c>
      <c r="F170" s="25">
        <f>TRUNC(E170*D170,1)</f>
        <v>0</v>
      </c>
      <c r="G170" s="22">
        <f>단가대비표!P31</f>
        <v>172698</v>
      </c>
      <c r="H170" s="25">
        <f>TRUNC(G170*D170,1)</f>
        <v>2590.4</v>
      </c>
      <c r="I170" s="22">
        <f>단가대비표!V31</f>
        <v>0</v>
      </c>
      <c r="J170" s="25">
        <f>TRUNC(I170*D170,1)</f>
        <v>0</v>
      </c>
      <c r="K170" s="22">
        <f t="shared" si="31"/>
        <v>172698</v>
      </c>
      <c r="L170" s="25">
        <f t="shared" si="31"/>
        <v>2590.4</v>
      </c>
      <c r="M170" s="19" t="s">
        <v>257</v>
      </c>
      <c r="N170" s="1" t="s">
        <v>388</v>
      </c>
      <c r="O170" s="1" t="s">
        <v>258</v>
      </c>
      <c r="P170" s="1" t="s">
        <v>62</v>
      </c>
      <c r="Q170" s="1" t="s">
        <v>62</v>
      </c>
      <c r="R170" s="1" t="s">
        <v>61</v>
      </c>
      <c r="V170">
        <v>1</v>
      </c>
      <c r="AV170" s="1" t="s">
        <v>52</v>
      </c>
      <c r="AW170" s="1" t="s">
        <v>478</v>
      </c>
      <c r="AX170" s="1" t="s">
        <v>52</v>
      </c>
      <c r="AY170" s="1" t="s">
        <v>52</v>
      </c>
      <c r="AZ170" s="1" t="s">
        <v>52</v>
      </c>
    </row>
    <row r="171" spans="1:52" ht="30" customHeight="1" x14ac:dyDescent="0.3">
      <c r="A171" s="19" t="s">
        <v>406</v>
      </c>
      <c r="B171" s="19" t="s">
        <v>479</v>
      </c>
      <c r="C171" s="19" t="s">
        <v>219</v>
      </c>
      <c r="D171" s="20">
        <v>1</v>
      </c>
      <c r="E171" s="22">
        <v>0</v>
      </c>
      <c r="F171" s="25">
        <f>TRUNC(E171*D171,1)</f>
        <v>0</v>
      </c>
      <c r="G171" s="22">
        <v>0</v>
      </c>
      <c r="H171" s="25">
        <f>TRUNC(G171*D171,1)</f>
        <v>0</v>
      </c>
      <c r="I171" s="22">
        <f>TRUNC(SUMIF(V169:V171, RIGHTB(O171, 1), H169:H171)*U171, 2)</f>
        <v>414.25</v>
      </c>
      <c r="J171" s="25">
        <f>TRUNC(I171*D171,1)</f>
        <v>414.2</v>
      </c>
      <c r="K171" s="22">
        <f t="shared" si="31"/>
        <v>414.2</v>
      </c>
      <c r="L171" s="25">
        <f t="shared" si="31"/>
        <v>414.2</v>
      </c>
      <c r="M171" s="19" t="s">
        <v>52</v>
      </c>
      <c r="N171" s="1" t="s">
        <v>388</v>
      </c>
      <c r="O171" s="1" t="s">
        <v>220</v>
      </c>
      <c r="P171" s="1" t="s">
        <v>62</v>
      </c>
      <c r="Q171" s="1" t="s">
        <v>62</v>
      </c>
      <c r="R171" s="1" t="s">
        <v>62</v>
      </c>
      <c r="S171">
        <v>1</v>
      </c>
      <c r="T171">
        <v>2</v>
      </c>
      <c r="U171">
        <v>0.03</v>
      </c>
      <c r="AV171" s="1" t="s">
        <v>52</v>
      </c>
      <c r="AW171" s="1" t="s">
        <v>480</v>
      </c>
      <c r="AX171" s="1" t="s">
        <v>52</v>
      </c>
      <c r="AY171" s="1" t="s">
        <v>52</v>
      </c>
      <c r="AZ171" s="1" t="s">
        <v>52</v>
      </c>
    </row>
    <row r="172" spans="1:52" ht="30" customHeight="1" x14ac:dyDescent="0.3">
      <c r="A172" s="19" t="s">
        <v>222</v>
      </c>
      <c r="B172" s="19" t="s">
        <v>52</v>
      </c>
      <c r="C172" s="19" t="s">
        <v>52</v>
      </c>
      <c r="D172" s="20"/>
      <c r="E172" s="22"/>
      <c r="F172" s="25">
        <f>TRUNC(SUMIF(N169:N171, N168, F169:F171),0)</f>
        <v>0</v>
      </c>
      <c r="G172" s="22"/>
      <c r="H172" s="25">
        <f>TRUNC(SUMIF(N169:N171, N168, H169:H171),0)</f>
        <v>13808</v>
      </c>
      <c r="I172" s="22"/>
      <c r="J172" s="25">
        <f>TRUNC(SUMIF(N169:N171, N168, J169:J171),0)</f>
        <v>414</v>
      </c>
      <c r="K172" s="22"/>
      <c r="L172" s="25">
        <f>F172+H172+J172</f>
        <v>14222</v>
      </c>
      <c r="M172" s="19" t="s">
        <v>52</v>
      </c>
      <c r="N172" s="1" t="s">
        <v>65</v>
      </c>
      <c r="O172" s="1" t="s">
        <v>65</v>
      </c>
      <c r="P172" s="1" t="s">
        <v>52</v>
      </c>
      <c r="Q172" s="1" t="s">
        <v>52</v>
      </c>
      <c r="R172" s="1" t="s">
        <v>52</v>
      </c>
      <c r="AV172" s="1" t="s">
        <v>52</v>
      </c>
      <c r="AW172" s="1" t="s">
        <v>52</v>
      </c>
      <c r="AX172" s="1" t="s">
        <v>52</v>
      </c>
      <c r="AY172" s="1" t="s">
        <v>52</v>
      </c>
      <c r="AZ172" s="1" t="s">
        <v>52</v>
      </c>
    </row>
    <row r="173" spans="1:52" ht="30" customHeight="1" x14ac:dyDescent="0.3">
      <c r="A173" s="20"/>
      <c r="B173" s="20"/>
      <c r="C173" s="20"/>
      <c r="D173" s="20"/>
      <c r="E173" s="22"/>
      <c r="F173" s="25"/>
      <c r="G173" s="22"/>
      <c r="H173" s="25"/>
      <c r="I173" s="22"/>
      <c r="J173" s="25"/>
      <c r="K173" s="22"/>
      <c r="L173" s="25"/>
      <c r="M173" s="20"/>
    </row>
    <row r="174" spans="1:52" ht="30" customHeight="1" x14ac:dyDescent="0.3">
      <c r="A174" s="16" t="s">
        <v>481</v>
      </c>
      <c r="B174" s="17"/>
      <c r="C174" s="17"/>
      <c r="D174" s="17"/>
      <c r="E174" s="21"/>
      <c r="F174" s="24"/>
      <c r="G174" s="21"/>
      <c r="H174" s="24"/>
      <c r="I174" s="21"/>
      <c r="J174" s="24"/>
      <c r="K174" s="21"/>
      <c r="L174" s="24"/>
      <c r="M174" s="18"/>
      <c r="N174" s="1" t="s">
        <v>393</v>
      </c>
    </row>
    <row r="175" spans="1:52" ht="30" customHeight="1" x14ac:dyDescent="0.3">
      <c r="A175" s="19" t="s">
        <v>482</v>
      </c>
      <c r="B175" s="19" t="s">
        <v>483</v>
      </c>
      <c r="C175" s="19" t="s">
        <v>135</v>
      </c>
      <c r="D175" s="20">
        <v>1.4999999999999999E-2</v>
      </c>
      <c r="E175" s="22">
        <f>단가대비표!O40</f>
        <v>0</v>
      </c>
      <c r="F175" s="25">
        <f>TRUNC(E175*D175,1)</f>
        <v>0</v>
      </c>
      <c r="G175" s="22">
        <f>단가대비표!P40</f>
        <v>212439</v>
      </c>
      <c r="H175" s="25">
        <f>TRUNC(G175*D175,1)</f>
        <v>3186.5</v>
      </c>
      <c r="I175" s="22">
        <f>단가대비표!V40</f>
        <v>0</v>
      </c>
      <c r="J175" s="25">
        <f>TRUNC(I175*D175,1)</f>
        <v>0</v>
      </c>
      <c r="K175" s="22">
        <f>TRUNC(E175+G175+I175,1)</f>
        <v>212439</v>
      </c>
      <c r="L175" s="25">
        <f>TRUNC(F175+H175+J175,1)</f>
        <v>3186.5</v>
      </c>
      <c r="M175" s="19" t="s">
        <v>484</v>
      </c>
      <c r="N175" s="1" t="s">
        <v>393</v>
      </c>
      <c r="O175" s="1" t="s">
        <v>485</v>
      </c>
      <c r="P175" s="1" t="s">
        <v>62</v>
      </c>
      <c r="Q175" s="1" t="s">
        <v>62</v>
      </c>
      <c r="R175" s="1" t="s">
        <v>61</v>
      </c>
      <c r="AV175" s="1" t="s">
        <v>52</v>
      </c>
      <c r="AW175" s="1" t="s">
        <v>486</v>
      </c>
      <c r="AX175" s="1" t="s">
        <v>52</v>
      </c>
      <c r="AY175" s="1" t="s">
        <v>52</v>
      </c>
      <c r="AZ175" s="1" t="s">
        <v>52</v>
      </c>
    </row>
    <row r="176" spans="1:52" ht="30" customHeight="1" x14ac:dyDescent="0.3">
      <c r="A176" s="19" t="s">
        <v>256</v>
      </c>
      <c r="B176" s="19" t="s">
        <v>252</v>
      </c>
      <c r="C176" s="19" t="s">
        <v>135</v>
      </c>
      <c r="D176" s="20">
        <v>7.0000000000000001E-3</v>
      </c>
      <c r="E176" s="22">
        <f>단가대비표!O31</f>
        <v>0</v>
      </c>
      <c r="F176" s="25">
        <f>TRUNC(E176*D176,1)</f>
        <v>0</v>
      </c>
      <c r="G176" s="22">
        <f>단가대비표!P31</f>
        <v>172698</v>
      </c>
      <c r="H176" s="25">
        <f>TRUNC(G176*D176,1)</f>
        <v>1208.8</v>
      </c>
      <c r="I176" s="22">
        <f>단가대비표!V31</f>
        <v>0</v>
      </c>
      <c r="J176" s="25">
        <f>TRUNC(I176*D176,1)</f>
        <v>0</v>
      </c>
      <c r="K176" s="22">
        <f>TRUNC(E176+G176+I176,1)</f>
        <v>172698</v>
      </c>
      <c r="L176" s="25">
        <f>TRUNC(F176+H176+J176,1)</f>
        <v>1208.8</v>
      </c>
      <c r="M176" s="19" t="s">
        <v>257</v>
      </c>
      <c r="N176" s="1" t="s">
        <v>393</v>
      </c>
      <c r="O176" s="1" t="s">
        <v>258</v>
      </c>
      <c r="P176" s="1" t="s">
        <v>62</v>
      </c>
      <c r="Q176" s="1" t="s">
        <v>62</v>
      </c>
      <c r="R176" s="1" t="s">
        <v>61</v>
      </c>
      <c r="AV176" s="1" t="s">
        <v>52</v>
      </c>
      <c r="AW176" s="1" t="s">
        <v>487</v>
      </c>
      <c r="AX176" s="1" t="s">
        <v>52</v>
      </c>
      <c r="AY176" s="1" t="s">
        <v>52</v>
      </c>
      <c r="AZ176" s="1" t="s">
        <v>52</v>
      </c>
    </row>
    <row r="177" spans="1:52" ht="30" customHeight="1" x14ac:dyDescent="0.3">
      <c r="A177" s="19" t="s">
        <v>222</v>
      </c>
      <c r="B177" s="19" t="s">
        <v>52</v>
      </c>
      <c r="C177" s="19" t="s">
        <v>52</v>
      </c>
      <c r="D177" s="20"/>
      <c r="E177" s="22"/>
      <c r="F177" s="25">
        <f>TRUNC(SUMIF(N175:N176, N174, F175:F176),0)</f>
        <v>0</v>
      </c>
      <c r="G177" s="22"/>
      <c r="H177" s="25">
        <f>TRUNC(SUMIF(N175:N176, N174, H175:H176),0)</f>
        <v>4395</v>
      </c>
      <c r="I177" s="22"/>
      <c r="J177" s="25">
        <f>TRUNC(SUMIF(N175:N176, N174, J175:J176),0)</f>
        <v>0</v>
      </c>
      <c r="K177" s="22"/>
      <c r="L177" s="25">
        <f>F177+H177+J177</f>
        <v>4395</v>
      </c>
      <c r="M177" s="19" t="s">
        <v>52</v>
      </c>
      <c r="N177" s="1" t="s">
        <v>65</v>
      </c>
      <c r="O177" s="1" t="s">
        <v>65</v>
      </c>
      <c r="P177" s="1" t="s">
        <v>52</v>
      </c>
      <c r="Q177" s="1" t="s">
        <v>52</v>
      </c>
      <c r="R177" s="1" t="s">
        <v>52</v>
      </c>
      <c r="AV177" s="1" t="s">
        <v>52</v>
      </c>
      <c r="AW177" s="1" t="s">
        <v>52</v>
      </c>
      <c r="AX177" s="1" t="s">
        <v>52</v>
      </c>
      <c r="AY177" s="1" t="s">
        <v>52</v>
      </c>
      <c r="AZ177" s="1" t="s">
        <v>52</v>
      </c>
    </row>
  </sheetData>
  <mergeCells count="45">
    <mergeCell ref="AU2:AU3"/>
    <mergeCell ref="AV2:AV3"/>
    <mergeCell ref="AW2:AW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7196-489A-4AE3-8F28-41F56CF7CB4B}">
  <sheetPr>
    <pageSetUpPr fitToPage="1"/>
  </sheetPr>
  <dimension ref="A1:AB40"/>
  <sheetViews>
    <sheetView view="pageBreakPreview" topLeftCell="B1" zoomScale="60" zoomScaleNormal="100" workbookViewId="0">
      <selection activeCell="E6" sqref="E6:O6"/>
    </sheetView>
  </sheetViews>
  <sheetFormatPr defaultRowHeight="16.5" x14ac:dyDescent="0.3"/>
  <cols>
    <col min="1" max="1" width="12.625" hidden="1" customWidth="1"/>
    <col min="2" max="3" width="30.625" customWidth="1"/>
    <col min="4" max="4" width="4.625" customWidth="1"/>
    <col min="5" max="5" width="13.625" customWidth="1"/>
    <col min="6" max="6" width="4.625" customWidth="1"/>
    <col min="7" max="7" width="13.625" customWidth="1"/>
    <col min="8" max="8" width="4.625" customWidth="1"/>
    <col min="9" max="9" width="13.625" customWidth="1"/>
    <col min="10" max="10" width="4.625" customWidth="1"/>
    <col min="11" max="11" width="13.625" customWidth="1"/>
    <col min="12" max="12" width="4.625" customWidth="1"/>
    <col min="13" max="13" width="13.625" customWidth="1"/>
    <col min="14" max="14" width="4.625" customWidth="1"/>
    <col min="15" max="22" width="13.625" customWidth="1"/>
    <col min="23" max="23" width="8.625" customWidth="1"/>
    <col min="24" max="24" width="12.625" customWidth="1"/>
    <col min="25" max="27" width="1.625" hidden="1" customWidth="1"/>
    <col min="28" max="28" width="10.625" hidden="1" customWidth="1"/>
  </cols>
  <sheetData>
    <row r="1" spans="1:28" ht="30" customHeight="1" x14ac:dyDescent="0.3">
      <c r="A1" s="158" t="s">
        <v>488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</row>
    <row r="2" spans="1:28" ht="30" customHeight="1" x14ac:dyDescent="0.3">
      <c r="A2" s="157" t="s">
        <v>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</row>
    <row r="3" spans="1:28" ht="30" customHeight="1" x14ac:dyDescent="0.3">
      <c r="A3" s="155" t="s">
        <v>190</v>
      </c>
      <c r="B3" s="155" t="s">
        <v>2</v>
      </c>
      <c r="C3" s="155" t="s">
        <v>489</v>
      </c>
      <c r="D3" s="155" t="s">
        <v>4</v>
      </c>
      <c r="E3" s="155" t="s">
        <v>6</v>
      </c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 t="s">
        <v>192</v>
      </c>
      <c r="Q3" s="155" t="s">
        <v>193</v>
      </c>
      <c r="R3" s="155"/>
      <c r="S3" s="155"/>
      <c r="T3" s="155"/>
      <c r="U3" s="155"/>
      <c r="V3" s="155"/>
      <c r="W3" s="155" t="s">
        <v>195</v>
      </c>
      <c r="X3" s="155" t="s">
        <v>12</v>
      </c>
      <c r="Y3" s="157" t="s">
        <v>497</v>
      </c>
      <c r="Z3" s="157" t="s">
        <v>498</v>
      </c>
      <c r="AA3" s="157" t="s">
        <v>499</v>
      </c>
      <c r="AB3" s="157" t="s">
        <v>48</v>
      </c>
    </row>
    <row r="4" spans="1:28" ht="30" customHeight="1" x14ac:dyDescent="0.3">
      <c r="A4" s="155"/>
      <c r="B4" s="155"/>
      <c r="C4" s="155"/>
      <c r="D4" s="155"/>
      <c r="E4" s="7" t="s">
        <v>490</v>
      </c>
      <c r="F4" s="7" t="s">
        <v>491</v>
      </c>
      <c r="G4" s="7" t="s">
        <v>492</v>
      </c>
      <c r="H4" s="7" t="s">
        <v>491</v>
      </c>
      <c r="I4" s="7" t="s">
        <v>493</v>
      </c>
      <c r="J4" s="7" t="s">
        <v>491</v>
      </c>
      <c r="K4" s="7" t="s">
        <v>494</v>
      </c>
      <c r="L4" s="7" t="s">
        <v>491</v>
      </c>
      <c r="M4" s="7" t="s">
        <v>495</v>
      </c>
      <c r="N4" s="7" t="s">
        <v>491</v>
      </c>
      <c r="O4" s="7" t="s">
        <v>496</v>
      </c>
      <c r="P4" s="155"/>
      <c r="Q4" s="7" t="s">
        <v>490</v>
      </c>
      <c r="R4" s="7" t="s">
        <v>492</v>
      </c>
      <c r="S4" s="7" t="s">
        <v>493</v>
      </c>
      <c r="T4" s="7" t="s">
        <v>494</v>
      </c>
      <c r="U4" s="7" t="s">
        <v>495</v>
      </c>
      <c r="V4" s="7" t="s">
        <v>496</v>
      </c>
      <c r="W4" s="155"/>
      <c r="X4" s="155"/>
      <c r="Y4" s="157"/>
      <c r="Z4" s="157"/>
      <c r="AA4" s="157"/>
      <c r="AB4" s="157"/>
    </row>
    <row r="5" spans="1:28" ht="30" customHeight="1" x14ac:dyDescent="0.3">
      <c r="A5" s="13" t="s">
        <v>424</v>
      </c>
      <c r="B5" s="13" t="s">
        <v>56</v>
      </c>
      <c r="C5" s="13" t="s">
        <v>211</v>
      </c>
      <c r="D5" s="26" t="s">
        <v>422</v>
      </c>
      <c r="E5" s="27">
        <v>0</v>
      </c>
      <c r="F5" s="13" t="s">
        <v>52</v>
      </c>
      <c r="G5" s="27">
        <v>0</v>
      </c>
      <c r="H5" s="13" t="s">
        <v>52</v>
      </c>
      <c r="I5" s="27">
        <v>0</v>
      </c>
      <c r="J5" s="13" t="s">
        <v>52</v>
      </c>
      <c r="K5" s="27">
        <v>0</v>
      </c>
      <c r="L5" s="13" t="s">
        <v>52</v>
      </c>
      <c r="M5" s="27">
        <v>0</v>
      </c>
      <c r="N5" s="13" t="s">
        <v>52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140857</v>
      </c>
      <c r="V5" s="27">
        <f>SMALL(Q5:U5,COUNTIF(Q5:U5,0)+1)</f>
        <v>140857</v>
      </c>
      <c r="W5" s="13" t="s">
        <v>423</v>
      </c>
      <c r="X5" s="13" t="s">
        <v>500</v>
      </c>
      <c r="Y5" s="1" t="s">
        <v>52</v>
      </c>
      <c r="Z5" s="1" t="s">
        <v>52</v>
      </c>
      <c r="AA5" s="28"/>
      <c r="AB5" s="1" t="s">
        <v>52</v>
      </c>
    </row>
    <row r="6" spans="1:28" ht="30" customHeight="1" x14ac:dyDescent="0.3">
      <c r="A6" s="13" t="s">
        <v>174</v>
      </c>
      <c r="B6" s="13" t="s">
        <v>170</v>
      </c>
      <c r="C6" s="13" t="s">
        <v>171</v>
      </c>
      <c r="D6" s="26" t="s">
        <v>172</v>
      </c>
      <c r="E6" s="105">
        <v>1377.5</v>
      </c>
      <c r="F6" s="106" t="s">
        <v>52</v>
      </c>
      <c r="G6" s="105">
        <v>1850</v>
      </c>
      <c r="H6" s="106" t="s">
        <v>501</v>
      </c>
      <c r="I6" s="105">
        <v>1750</v>
      </c>
      <c r="J6" s="106" t="s">
        <v>502</v>
      </c>
      <c r="K6" s="105">
        <v>0</v>
      </c>
      <c r="L6" s="106" t="s">
        <v>52</v>
      </c>
      <c r="M6" s="105">
        <v>0</v>
      </c>
      <c r="N6" s="106" t="s">
        <v>52</v>
      </c>
      <c r="O6" s="105">
        <f>G6</f>
        <v>1850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13" t="s">
        <v>173</v>
      </c>
      <c r="X6" s="13" t="s">
        <v>52</v>
      </c>
      <c r="Y6" s="1" t="s">
        <v>52</v>
      </c>
      <c r="Z6" s="1" t="s">
        <v>52</v>
      </c>
      <c r="AA6" s="28"/>
      <c r="AB6" s="1" t="s">
        <v>52</v>
      </c>
    </row>
    <row r="7" spans="1:28" ht="30" customHeight="1" x14ac:dyDescent="0.3">
      <c r="A7" s="13" t="s">
        <v>288</v>
      </c>
      <c r="B7" s="13" t="s">
        <v>281</v>
      </c>
      <c r="C7" s="13" t="s">
        <v>286</v>
      </c>
      <c r="D7" s="26" t="s">
        <v>172</v>
      </c>
      <c r="E7" s="27">
        <v>7500</v>
      </c>
      <c r="F7" s="13" t="s">
        <v>52</v>
      </c>
      <c r="G7" s="27">
        <v>5000</v>
      </c>
      <c r="H7" s="13" t="s">
        <v>503</v>
      </c>
      <c r="I7" s="27">
        <v>0</v>
      </c>
      <c r="J7" s="13" t="s">
        <v>52</v>
      </c>
      <c r="K7" s="27">
        <v>0</v>
      </c>
      <c r="L7" s="13" t="s">
        <v>52</v>
      </c>
      <c r="M7" s="27">
        <v>0</v>
      </c>
      <c r="N7" s="13" t="s">
        <v>52</v>
      </c>
      <c r="O7" s="27">
        <f t="shared" ref="O7:O27" si="0">SMALL(E7:M7,COUNTIF(E7:M7,0)+1)</f>
        <v>5000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13" t="s">
        <v>287</v>
      </c>
      <c r="X7" s="13" t="s">
        <v>52</v>
      </c>
      <c r="Y7" s="1" t="s">
        <v>52</v>
      </c>
      <c r="Z7" s="1" t="s">
        <v>52</v>
      </c>
      <c r="AA7" s="28"/>
      <c r="AB7" s="1" t="s">
        <v>52</v>
      </c>
    </row>
    <row r="8" spans="1:28" ht="30" customHeight="1" x14ac:dyDescent="0.3">
      <c r="A8" s="13" t="s">
        <v>291</v>
      </c>
      <c r="B8" s="13" t="s">
        <v>281</v>
      </c>
      <c r="C8" s="13" t="s">
        <v>232</v>
      </c>
      <c r="D8" s="26" t="s">
        <v>172</v>
      </c>
      <c r="E8" s="27">
        <v>4000</v>
      </c>
      <c r="F8" s="13" t="s">
        <v>52</v>
      </c>
      <c r="G8" s="27">
        <v>5000</v>
      </c>
      <c r="H8" s="13" t="s">
        <v>503</v>
      </c>
      <c r="I8" s="27">
        <v>4000</v>
      </c>
      <c r="J8" s="13" t="s">
        <v>504</v>
      </c>
      <c r="K8" s="27">
        <v>0</v>
      </c>
      <c r="L8" s="13" t="s">
        <v>52</v>
      </c>
      <c r="M8" s="27">
        <v>0</v>
      </c>
      <c r="N8" s="13" t="s">
        <v>52</v>
      </c>
      <c r="O8" s="27">
        <f t="shared" si="0"/>
        <v>4000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13" t="s">
        <v>290</v>
      </c>
      <c r="X8" s="13" t="s">
        <v>52</v>
      </c>
      <c r="Y8" s="1" t="s">
        <v>52</v>
      </c>
      <c r="Z8" s="1" t="s">
        <v>52</v>
      </c>
      <c r="AA8" s="28"/>
      <c r="AB8" s="1" t="s">
        <v>52</v>
      </c>
    </row>
    <row r="9" spans="1:28" ht="30" customHeight="1" x14ac:dyDescent="0.3">
      <c r="A9" s="13" t="s">
        <v>294</v>
      </c>
      <c r="B9" s="13" t="s">
        <v>281</v>
      </c>
      <c r="C9" s="13" t="s">
        <v>264</v>
      </c>
      <c r="D9" s="26" t="s">
        <v>172</v>
      </c>
      <c r="E9" s="27">
        <v>2750</v>
      </c>
      <c r="F9" s="13" t="s">
        <v>52</v>
      </c>
      <c r="G9" s="27">
        <v>3500</v>
      </c>
      <c r="H9" s="13" t="s">
        <v>505</v>
      </c>
      <c r="I9" s="27">
        <v>7000</v>
      </c>
      <c r="J9" s="13" t="s">
        <v>504</v>
      </c>
      <c r="K9" s="27">
        <v>0</v>
      </c>
      <c r="L9" s="13" t="s">
        <v>52</v>
      </c>
      <c r="M9" s="27">
        <v>0</v>
      </c>
      <c r="N9" s="13" t="s">
        <v>52</v>
      </c>
      <c r="O9" s="27">
        <f t="shared" si="0"/>
        <v>2750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13" t="s">
        <v>293</v>
      </c>
      <c r="X9" s="13" t="s">
        <v>52</v>
      </c>
      <c r="Y9" s="1" t="s">
        <v>52</v>
      </c>
      <c r="Z9" s="1" t="s">
        <v>52</v>
      </c>
      <c r="AA9" s="28"/>
      <c r="AB9" s="1" t="s">
        <v>52</v>
      </c>
    </row>
    <row r="10" spans="1:28" ht="30" customHeight="1" x14ac:dyDescent="0.3">
      <c r="A10" s="13" t="s">
        <v>284</v>
      </c>
      <c r="B10" s="13" t="s">
        <v>281</v>
      </c>
      <c r="C10" s="13" t="s">
        <v>282</v>
      </c>
      <c r="D10" s="26" t="s">
        <v>172</v>
      </c>
      <c r="E10" s="27">
        <v>5000</v>
      </c>
      <c r="F10" s="13" t="s">
        <v>52</v>
      </c>
      <c r="G10" s="27">
        <v>6800</v>
      </c>
      <c r="H10" s="13" t="s">
        <v>505</v>
      </c>
      <c r="I10" s="27">
        <v>8000</v>
      </c>
      <c r="J10" s="13" t="s">
        <v>504</v>
      </c>
      <c r="K10" s="27">
        <v>0</v>
      </c>
      <c r="L10" s="13" t="s">
        <v>52</v>
      </c>
      <c r="M10" s="27">
        <v>0</v>
      </c>
      <c r="N10" s="13" t="s">
        <v>52</v>
      </c>
      <c r="O10" s="27">
        <f t="shared" si="0"/>
        <v>5000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13" t="s">
        <v>283</v>
      </c>
      <c r="X10" s="13" t="s">
        <v>52</v>
      </c>
      <c r="Y10" s="1" t="s">
        <v>52</v>
      </c>
      <c r="Z10" s="1" t="s">
        <v>52</v>
      </c>
      <c r="AA10" s="28"/>
      <c r="AB10" s="1" t="s">
        <v>52</v>
      </c>
    </row>
    <row r="11" spans="1:28" ht="30" customHeight="1" x14ac:dyDescent="0.3">
      <c r="A11" s="13" t="s">
        <v>299</v>
      </c>
      <c r="B11" s="13" t="s">
        <v>296</v>
      </c>
      <c r="C11" s="13" t="s">
        <v>297</v>
      </c>
      <c r="D11" s="26" t="s">
        <v>70</v>
      </c>
      <c r="E11" s="27">
        <v>0</v>
      </c>
      <c r="F11" s="13" t="s">
        <v>52</v>
      </c>
      <c r="G11" s="27">
        <v>0</v>
      </c>
      <c r="H11" s="13" t="s">
        <v>52</v>
      </c>
      <c r="I11" s="27">
        <v>0</v>
      </c>
      <c r="J11" s="13" t="s">
        <v>52</v>
      </c>
      <c r="K11" s="27">
        <v>0</v>
      </c>
      <c r="L11" s="13" t="s">
        <v>52</v>
      </c>
      <c r="M11" s="27">
        <v>1323.52</v>
      </c>
      <c r="N11" s="13" t="s">
        <v>52</v>
      </c>
      <c r="O11" s="27">
        <f t="shared" si="0"/>
        <v>1323.52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13" t="s">
        <v>298</v>
      </c>
      <c r="X11" s="13" t="s">
        <v>52</v>
      </c>
      <c r="Y11" s="1" t="s">
        <v>52</v>
      </c>
      <c r="Z11" s="1" t="s">
        <v>52</v>
      </c>
      <c r="AA11" s="28"/>
      <c r="AB11" s="1" t="s">
        <v>52</v>
      </c>
    </row>
    <row r="12" spans="1:28" ht="30" customHeight="1" x14ac:dyDescent="0.3">
      <c r="A12" s="13" t="s">
        <v>226</v>
      </c>
      <c r="B12" s="13" t="s">
        <v>224</v>
      </c>
      <c r="C12" s="13" t="s">
        <v>52</v>
      </c>
      <c r="D12" s="26" t="s">
        <v>70</v>
      </c>
      <c r="E12" s="27">
        <v>0</v>
      </c>
      <c r="F12" s="13" t="s">
        <v>52</v>
      </c>
      <c r="G12" s="27">
        <v>0</v>
      </c>
      <c r="H12" s="13" t="s">
        <v>52</v>
      </c>
      <c r="I12" s="27">
        <v>0</v>
      </c>
      <c r="J12" s="13" t="s">
        <v>52</v>
      </c>
      <c r="K12" s="27">
        <v>0</v>
      </c>
      <c r="L12" s="13" t="s">
        <v>52</v>
      </c>
      <c r="M12" s="27">
        <v>13600</v>
      </c>
      <c r="N12" s="13" t="s">
        <v>506</v>
      </c>
      <c r="O12" s="27">
        <f t="shared" si="0"/>
        <v>13600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13" t="s">
        <v>225</v>
      </c>
      <c r="X12" s="13" t="s">
        <v>52</v>
      </c>
      <c r="Y12" s="1" t="s">
        <v>52</v>
      </c>
      <c r="Z12" s="1" t="s">
        <v>52</v>
      </c>
      <c r="AA12" s="28"/>
      <c r="AB12" s="1" t="s">
        <v>52</v>
      </c>
    </row>
    <row r="13" spans="1:28" ht="30" customHeight="1" x14ac:dyDescent="0.3">
      <c r="A13" s="13" t="s">
        <v>230</v>
      </c>
      <c r="B13" s="13" t="s">
        <v>228</v>
      </c>
      <c r="C13" s="13" t="s">
        <v>52</v>
      </c>
      <c r="D13" s="26" t="s">
        <v>172</v>
      </c>
      <c r="E13" s="27">
        <v>0</v>
      </c>
      <c r="F13" s="13" t="s">
        <v>52</v>
      </c>
      <c r="G13" s="27">
        <v>0</v>
      </c>
      <c r="H13" s="13" t="s">
        <v>52</v>
      </c>
      <c r="I13" s="27">
        <v>0</v>
      </c>
      <c r="J13" s="13" t="s">
        <v>52</v>
      </c>
      <c r="K13" s="27">
        <v>0</v>
      </c>
      <c r="L13" s="13" t="s">
        <v>52</v>
      </c>
      <c r="M13" s="27">
        <v>5500</v>
      </c>
      <c r="N13" s="13" t="s">
        <v>506</v>
      </c>
      <c r="O13" s="27">
        <f t="shared" si="0"/>
        <v>5500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13" t="s">
        <v>229</v>
      </c>
      <c r="X13" s="13" t="s">
        <v>52</v>
      </c>
      <c r="Y13" s="1" t="s">
        <v>52</v>
      </c>
      <c r="Z13" s="1" t="s">
        <v>52</v>
      </c>
      <c r="AA13" s="28"/>
      <c r="AB13" s="1" t="s">
        <v>52</v>
      </c>
    </row>
    <row r="14" spans="1:28" ht="30" customHeight="1" x14ac:dyDescent="0.3">
      <c r="A14" s="13" t="s">
        <v>234</v>
      </c>
      <c r="B14" s="13" t="s">
        <v>232</v>
      </c>
      <c r="C14" s="13" t="s">
        <v>52</v>
      </c>
      <c r="D14" s="26" t="s">
        <v>172</v>
      </c>
      <c r="E14" s="27">
        <v>0</v>
      </c>
      <c r="F14" s="13" t="s">
        <v>52</v>
      </c>
      <c r="G14" s="27">
        <v>0</v>
      </c>
      <c r="H14" s="13" t="s">
        <v>52</v>
      </c>
      <c r="I14" s="27">
        <v>0</v>
      </c>
      <c r="J14" s="13" t="s">
        <v>52</v>
      </c>
      <c r="K14" s="27">
        <v>0</v>
      </c>
      <c r="L14" s="13" t="s">
        <v>52</v>
      </c>
      <c r="M14" s="27">
        <v>6000</v>
      </c>
      <c r="N14" s="13" t="s">
        <v>506</v>
      </c>
      <c r="O14" s="27">
        <f t="shared" si="0"/>
        <v>6000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13" t="s">
        <v>233</v>
      </c>
      <c r="X14" s="13" t="s">
        <v>52</v>
      </c>
      <c r="Y14" s="1" t="s">
        <v>52</v>
      </c>
      <c r="Z14" s="1" t="s">
        <v>52</v>
      </c>
      <c r="AA14" s="28"/>
      <c r="AB14" s="1" t="s">
        <v>52</v>
      </c>
    </row>
    <row r="15" spans="1:28" ht="30" customHeight="1" x14ac:dyDescent="0.3">
      <c r="A15" s="13" t="s">
        <v>238</v>
      </c>
      <c r="B15" s="13" t="s">
        <v>236</v>
      </c>
      <c r="C15" s="13" t="s">
        <v>52</v>
      </c>
      <c r="D15" s="26" t="s">
        <v>172</v>
      </c>
      <c r="E15" s="27">
        <v>0</v>
      </c>
      <c r="F15" s="13" t="s">
        <v>52</v>
      </c>
      <c r="G15" s="27">
        <v>0</v>
      </c>
      <c r="H15" s="13" t="s">
        <v>52</v>
      </c>
      <c r="I15" s="27">
        <v>0</v>
      </c>
      <c r="J15" s="13" t="s">
        <v>52</v>
      </c>
      <c r="K15" s="27">
        <v>0</v>
      </c>
      <c r="L15" s="13" t="s">
        <v>52</v>
      </c>
      <c r="M15" s="27">
        <v>5500</v>
      </c>
      <c r="N15" s="13" t="s">
        <v>506</v>
      </c>
      <c r="O15" s="27">
        <f t="shared" si="0"/>
        <v>5500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13" t="s">
        <v>237</v>
      </c>
      <c r="X15" s="13" t="s">
        <v>52</v>
      </c>
      <c r="Y15" s="1" t="s">
        <v>52</v>
      </c>
      <c r="Z15" s="1" t="s">
        <v>52</v>
      </c>
      <c r="AA15" s="28"/>
      <c r="AB15" s="1" t="s">
        <v>52</v>
      </c>
    </row>
    <row r="16" spans="1:28" ht="30" customHeight="1" x14ac:dyDescent="0.3">
      <c r="A16" s="13" t="s">
        <v>242</v>
      </c>
      <c r="B16" s="13" t="s">
        <v>240</v>
      </c>
      <c r="C16" s="13" t="s">
        <v>52</v>
      </c>
      <c r="D16" s="26" t="s">
        <v>172</v>
      </c>
      <c r="E16" s="27">
        <v>0</v>
      </c>
      <c r="F16" s="13" t="s">
        <v>52</v>
      </c>
      <c r="G16" s="27">
        <v>0</v>
      </c>
      <c r="H16" s="13" t="s">
        <v>52</v>
      </c>
      <c r="I16" s="27">
        <v>0</v>
      </c>
      <c r="J16" s="13" t="s">
        <v>52</v>
      </c>
      <c r="K16" s="27">
        <v>0</v>
      </c>
      <c r="L16" s="13" t="s">
        <v>52</v>
      </c>
      <c r="M16" s="27">
        <v>600</v>
      </c>
      <c r="N16" s="13" t="s">
        <v>506</v>
      </c>
      <c r="O16" s="27">
        <f t="shared" si="0"/>
        <v>600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13" t="s">
        <v>241</v>
      </c>
      <c r="X16" s="13" t="s">
        <v>52</v>
      </c>
      <c r="Y16" s="1" t="s">
        <v>52</v>
      </c>
      <c r="Z16" s="1" t="s">
        <v>52</v>
      </c>
      <c r="AA16" s="28"/>
      <c r="AB16" s="1" t="s">
        <v>52</v>
      </c>
    </row>
    <row r="17" spans="1:28" ht="30" customHeight="1" x14ac:dyDescent="0.3">
      <c r="A17" s="13" t="s">
        <v>246</v>
      </c>
      <c r="B17" s="13" t="s">
        <v>244</v>
      </c>
      <c r="C17" s="13" t="s">
        <v>52</v>
      </c>
      <c r="D17" s="26" t="s">
        <v>79</v>
      </c>
      <c r="E17" s="27">
        <v>0</v>
      </c>
      <c r="F17" s="13" t="s">
        <v>52</v>
      </c>
      <c r="G17" s="27">
        <v>0</v>
      </c>
      <c r="H17" s="13" t="s">
        <v>52</v>
      </c>
      <c r="I17" s="27">
        <v>0</v>
      </c>
      <c r="J17" s="13" t="s">
        <v>52</v>
      </c>
      <c r="K17" s="27">
        <v>0</v>
      </c>
      <c r="L17" s="13" t="s">
        <v>52</v>
      </c>
      <c r="M17" s="27">
        <v>800</v>
      </c>
      <c r="N17" s="13" t="s">
        <v>506</v>
      </c>
      <c r="O17" s="27">
        <f t="shared" si="0"/>
        <v>800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13" t="s">
        <v>245</v>
      </c>
      <c r="X17" s="13" t="s">
        <v>52</v>
      </c>
      <c r="Y17" s="1" t="s">
        <v>52</v>
      </c>
      <c r="Z17" s="1" t="s">
        <v>52</v>
      </c>
      <c r="AA17" s="28"/>
      <c r="AB17" s="1" t="s">
        <v>52</v>
      </c>
    </row>
    <row r="18" spans="1:28" ht="30" customHeight="1" x14ac:dyDescent="0.3">
      <c r="A18" s="13" t="s">
        <v>266</v>
      </c>
      <c r="B18" s="13" t="s">
        <v>264</v>
      </c>
      <c r="C18" s="13" t="s">
        <v>52</v>
      </c>
      <c r="D18" s="26" t="s">
        <v>172</v>
      </c>
      <c r="E18" s="27">
        <v>0</v>
      </c>
      <c r="F18" s="13" t="s">
        <v>52</v>
      </c>
      <c r="G18" s="27">
        <v>0</v>
      </c>
      <c r="H18" s="13" t="s">
        <v>52</v>
      </c>
      <c r="I18" s="27">
        <v>0</v>
      </c>
      <c r="J18" s="13" t="s">
        <v>52</v>
      </c>
      <c r="K18" s="27">
        <v>0</v>
      </c>
      <c r="L18" s="13" t="s">
        <v>52</v>
      </c>
      <c r="M18" s="27">
        <v>3000</v>
      </c>
      <c r="N18" s="13" t="s">
        <v>506</v>
      </c>
      <c r="O18" s="27">
        <f t="shared" si="0"/>
        <v>3000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13" t="s">
        <v>265</v>
      </c>
      <c r="X18" s="13" t="s">
        <v>52</v>
      </c>
      <c r="Y18" s="1" t="s">
        <v>52</v>
      </c>
      <c r="Z18" s="1" t="s">
        <v>52</v>
      </c>
      <c r="AA18" s="28"/>
      <c r="AB18" s="1" t="s">
        <v>52</v>
      </c>
    </row>
    <row r="19" spans="1:28" ht="30" customHeight="1" x14ac:dyDescent="0.3">
      <c r="A19" s="13" t="s">
        <v>429</v>
      </c>
      <c r="B19" s="13" t="s">
        <v>426</v>
      </c>
      <c r="C19" s="13" t="s">
        <v>427</v>
      </c>
      <c r="D19" s="26" t="s">
        <v>397</v>
      </c>
      <c r="E19" s="27">
        <v>0</v>
      </c>
      <c r="F19" s="13" t="s">
        <v>52</v>
      </c>
      <c r="G19" s="27">
        <v>1473.63</v>
      </c>
      <c r="H19" s="13" t="s">
        <v>507</v>
      </c>
      <c r="I19" s="27">
        <v>1480.9</v>
      </c>
      <c r="J19" s="13" t="s">
        <v>508</v>
      </c>
      <c r="K19" s="27">
        <v>0</v>
      </c>
      <c r="L19" s="13" t="s">
        <v>52</v>
      </c>
      <c r="M19" s="27">
        <v>0</v>
      </c>
      <c r="N19" s="13" t="s">
        <v>52</v>
      </c>
      <c r="O19" s="27">
        <f t="shared" si="0"/>
        <v>1473.63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13" t="s">
        <v>428</v>
      </c>
      <c r="X19" s="13" t="s">
        <v>52</v>
      </c>
      <c r="Y19" s="1" t="s">
        <v>52</v>
      </c>
      <c r="Z19" s="1" t="s">
        <v>52</v>
      </c>
      <c r="AA19" s="28"/>
      <c r="AB19" s="1" t="s">
        <v>52</v>
      </c>
    </row>
    <row r="20" spans="1:28" ht="30" customHeight="1" x14ac:dyDescent="0.3">
      <c r="A20" s="13" t="s">
        <v>364</v>
      </c>
      <c r="B20" s="13" t="s">
        <v>361</v>
      </c>
      <c r="C20" s="13" t="s">
        <v>362</v>
      </c>
      <c r="D20" s="26" t="s">
        <v>172</v>
      </c>
      <c r="E20" s="27">
        <v>3550</v>
      </c>
      <c r="F20" s="13" t="s">
        <v>52</v>
      </c>
      <c r="G20" s="27">
        <v>3800</v>
      </c>
      <c r="H20" s="13" t="s">
        <v>509</v>
      </c>
      <c r="I20" s="27">
        <v>3787</v>
      </c>
      <c r="J20" s="13" t="s">
        <v>510</v>
      </c>
      <c r="K20" s="27">
        <v>0</v>
      </c>
      <c r="L20" s="13" t="s">
        <v>52</v>
      </c>
      <c r="M20" s="27">
        <v>0</v>
      </c>
      <c r="N20" s="13" t="s">
        <v>52</v>
      </c>
      <c r="O20" s="27">
        <f t="shared" si="0"/>
        <v>3550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13" t="s">
        <v>363</v>
      </c>
      <c r="X20" s="13" t="s">
        <v>52</v>
      </c>
      <c r="Y20" s="1" t="s">
        <v>52</v>
      </c>
      <c r="Z20" s="1" t="s">
        <v>52</v>
      </c>
      <c r="AA20" s="28"/>
      <c r="AB20" s="1" t="s">
        <v>52</v>
      </c>
    </row>
    <row r="21" spans="1:28" ht="30" customHeight="1" x14ac:dyDescent="0.3">
      <c r="A21" s="13" t="s">
        <v>326</v>
      </c>
      <c r="B21" s="13" t="s">
        <v>322</v>
      </c>
      <c r="C21" s="13" t="s">
        <v>323</v>
      </c>
      <c r="D21" s="26" t="s">
        <v>324</v>
      </c>
      <c r="E21" s="27">
        <v>77620</v>
      </c>
      <c r="F21" s="13" t="s">
        <v>52</v>
      </c>
      <c r="G21" s="27">
        <v>0</v>
      </c>
      <c r="H21" s="13" t="s">
        <v>52</v>
      </c>
      <c r="I21" s="27">
        <v>0</v>
      </c>
      <c r="J21" s="13" t="s">
        <v>52</v>
      </c>
      <c r="K21" s="27">
        <v>0</v>
      </c>
      <c r="L21" s="13" t="s">
        <v>52</v>
      </c>
      <c r="M21" s="27">
        <v>0</v>
      </c>
      <c r="N21" s="13" t="s">
        <v>52</v>
      </c>
      <c r="O21" s="27">
        <f t="shared" si="0"/>
        <v>77620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13" t="s">
        <v>325</v>
      </c>
      <c r="X21" s="13" t="s">
        <v>52</v>
      </c>
      <c r="Y21" s="1" t="s">
        <v>52</v>
      </c>
      <c r="Z21" s="1" t="s">
        <v>52</v>
      </c>
      <c r="AA21" s="28"/>
      <c r="AB21" s="1" t="s">
        <v>52</v>
      </c>
    </row>
    <row r="22" spans="1:28" ht="30" customHeight="1" x14ac:dyDescent="0.3">
      <c r="A22" s="13" t="s">
        <v>357</v>
      </c>
      <c r="B22" s="13" t="s">
        <v>354</v>
      </c>
      <c r="C22" s="13" t="s">
        <v>355</v>
      </c>
      <c r="D22" s="26" t="s">
        <v>324</v>
      </c>
      <c r="E22" s="27">
        <v>0</v>
      </c>
      <c r="F22" s="13" t="s">
        <v>52</v>
      </c>
      <c r="G22" s="27">
        <v>0</v>
      </c>
      <c r="H22" s="13" t="s">
        <v>52</v>
      </c>
      <c r="I22" s="27">
        <v>0</v>
      </c>
      <c r="J22" s="13" t="s">
        <v>52</v>
      </c>
      <c r="K22" s="27">
        <v>0</v>
      </c>
      <c r="L22" s="13" t="s">
        <v>52</v>
      </c>
      <c r="M22" s="27">
        <v>3300</v>
      </c>
      <c r="N22" s="13" t="s">
        <v>52</v>
      </c>
      <c r="O22" s="27">
        <f t="shared" si="0"/>
        <v>3300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13" t="s">
        <v>356</v>
      </c>
      <c r="X22" s="13" t="s">
        <v>52</v>
      </c>
      <c r="Y22" s="1" t="s">
        <v>52</v>
      </c>
      <c r="Z22" s="1" t="s">
        <v>52</v>
      </c>
      <c r="AA22" s="28"/>
      <c r="AB22" s="1" t="s">
        <v>52</v>
      </c>
    </row>
    <row r="23" spans="1:28" ht="30" customHeight="1" x14ac:dyDescent="0.3">
      <c r="A23" s="13" t="s">
        <v>399</v>
      </c>
      <c r="B23" s="13" t="s">
        <v>395</v>
      </c>
      <c r="C23" s="13" t="s">
        <v>396</v>
      </c>
      <c r="D23" s="26" t="s">
        <v>397</v>
      </c>
      <c r="E23" s="27">
        <v>16955</v>
      </c>
      <c r="F23" s="13" t="s">
        <v>52</v>
      </c>
      <c r="G23" s="27">
        <v>21000</v>
      </c>
      <c r="H23" s="13" t="s">
        <v>511</v>
      </c>
      <c r="I23" s="27">
        <v>0</v>
      </c>
      <c r="J23" s="13" t="s">
        <v>52</v>
      </c>
      <c r="K23" s="27">
        <v>0</v>
      </c>
      <c r="L23" s="13" t="s">
        <v>52</v>
      </c>
      <c r="M23" s="27">
        <v>0</v>
      </c>
      <c r="N23" s="13" t="s">
        <v>52</v>
      </c>
      <c r="O23" s="27">
        <f t="shared" si="0"/>
        <v>16955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13" t="s">
        <v>398</v>
      </c>
      <c r="X23" s="13" t="s">
        <v>52</v>
      </c>
      <c r="Y23" s="1" t="s">
        <v>52</v>
      </c>
      <c r="Z23" s="1" t="s">
        <v>52</v>
      </c>
      <c r="AA23" s="28"/>
      <c r="AB23" s="1" t="s">
        <v>52</v>
      </c>
    </row>
    <row r="24" spans="1:28" ht="30" customHeight="1" x14ac:dyDescent="0.3">
      <c r="A24" s="13" t="s">
        <v>336</v>
      </c>
      <c r="B24" s="13" t="s">
        <v>333</v>
      </c>
      <c r="C24" s="13" t="s">
        <v>334</v>
      </c>
      <c r="D24" s="26" t="s">
        <v>79</v>
      </c>
      <c r="E24" s="27">
        <v>0</v>
      </c>
      <c r="F24" s="13" t="s">
        <v>52</v>
      </c>
      <c r="G24" s="27">
        <v>31864</v>
      </c>
      <c r="H24" s="13" t="s">
        <v>512</v>
      </c>
      <c r="I24" s="27">
        <v>0</v>
      </c>
      <c r="J24" s="13" t="s">
        <v>52</v>
      </c>
      <c r="K24" s="27">
        <v>0</v>
      </c>
      <c r="L24" s="13" t="s">
        <v>52</v>
      </c>
      <c r="M24" s="27">
        <v>0</v>
      </c>
      <c r="N24" s="13" t="s">
        <v>52</v>
      </c>
      <c r="O24" s="27">
        <f t="shared" si="0"/>
        <v>31864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13" t="s">
        <v>335</v>
      </c>
      <c r="X24" s="13" t="s">
        <v>52</v>
      </c>
      <c r="Y24" s="1" t="s">
        <v>52</v>
      </c>
      <c r="Z24" s="1" t="s">
        <v>52</v>
      </c>
      <c r="AA24" s="28"/>
      <c r="AB24" s="1" t="s">
        <v>52</v>
      </c>
    </row>
    <row r="25" spans="1:28" ht="30" customHeight="1" x14ac:dyDescent="0.3">
      <c r="A25" s="13" t="s">
        <v>81</v>
      </c>
      <c r="B25" s="13" t="s">
        <v>78</v>
      </c>
      <c r="C25" s="13" t="s">
        <v>52</v>
      </c>
      <c r="D25" s="26" t="s">
        <v>79</v>
      </c>
      <c r="E25" s="27">
        <v>0</v>
      </c>
      <c r="F25" s="13" t="s">
        <v>52</v>
      </c>
      <c r="G25" s="27">
        <v>0</v>
      </c>
      <c r="H25" s="13" t="s">
        <v>52</v>
      </c>
      <c r="I25" s="27">
        <v>0</v>
      </c>
      <c r="J25" s="13" t="s">
        <v>52</v>
      </c>
      <c r="K25" s="27">
        <v>2540</v>
      </c>
      <c r="L25" s="13" t="s">
        <v>513</v>
      </c>
      <c r="M25" s="27">
        <v>0</v>
      </c>
      <c r="N25" s="13" t="s">
        <v>52</v>
      </c>
      <c r="O25" s="27">
        <f t="shared" si="0"/>
        <v>2540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13" t="s">
        <v>80</v>
      </c>
      <c r="X25" s="13" t="s">
        <v>52</v>
      </c>
      <c r="Y25" s="1" t="s">
        <v>52</v>
      </c>
      <c r="Z25" s="1" t="s">
        <v>52</v>
      </c>
      <c r="AA25" s="28"/>
      <c r="AB25" s="1" t="s">
        <v>52</v>
      </c>
    </row>
    <row r="26" spans="1:28" ht="30" customHeight="1" x14ac:dyDescent="0.3">
      <c r="A26" s="13" t="s">
        <v>352</v>
      </c>
      <c r="B26" s="13" t="s">
        <v>349</v>
      </c>
      <c r="C26" s="13" t="s">
        <v>350</v>
      </c>
      <c r="D26" s="26" t="s">
        <v>79</v>
      </c>
      <c r="E26" s="27">
        <v>22550</v>
      </c>
      <c r="F26" s="13" t="s">
        <v>52</v>
      </c>
      <c r="G26" s="27">
        <v>21750</v>
      </c>
      <c r="H26" s="13" t="s">
        <v>514</v>
      </c>
      <c r="I26" s="27">
        <v>31090</v>
      </c>
      <c r="J26" s="13" t="s">
        <v>515</v>
      </c>
      <c r="K26" s="27">
        <v>0</v>
      </c>
      <c r="L26" s="13" t="s">
        <v>52</v>
      </c>
      <c r="M26" s="27">
        <v>0</v>
      </c>
      <c r="N26" s="13" t="s">
        <v>52</v>
      </c>
      <c r="O26" s="27">
        <f t="shared" si="0"/>
        <v>21750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13" t="s">
        <v>351</v>
      </c>
      <c r="X26" s="13" t="s">
        <v>52</v>
      </c>
      <c r="Y26" s="1" t="s">
        <v>52</v>
      </c>
      <c r="Z26" s="1" t="s">
        <v>52</v>
      </c>
      <c r="AA26" s="28"/>
      <c r="AB26" s="1" t="s">
        <v>52</v>
      </c>
    </row>
    <row r="27" spans="1:28" ht="30" customHeight="1" x14ac:dyDescent="0.3">
      <c r="A27" s="13" t="s">
        <v>341</v>
      </c>
      <c r="B27" s="13" t="s">
        <v>338</v>
      </c>
      <c r="C27" s="13" t="s">
        <v>339</v>
      </c>
      <c r="D27" s="26" t="s">
        <v>324</v>
      </c>
      <c r="E27" s="27">
        <v>28800</v>
      </c>
      <c r="F27" s="13" t="s">
        <v>52</v>
      </c>
      <c r="G27" s="27">
        <v>34440</v>
      </c>
      <c r="H27" s="13" t="s">
        <v>516</v>
      </c>
      <c r="I27" s="27">
        <v>43100</v>
      </c>
      <c r="J27" s="13" t="s">
        <v>517</v>
      </c>
      <c r="K27" s="27">
        <v>0</v>
      </c>
      <c r="L27" s="13" t="s">
        <v>52</v>
      </c>
      <c r="M27" s="27">
        <v>0</v>
      </c>
      <c r="N27" s="13" t="s">
        <v>52</v>
      </c>
      <c r="O27" s="27">
        <f t="shared" si="0"/>
        <v>28800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13" t="s">
        <v>340</v>
      </c>
      <c r="X27" s="13" t="s">
        <v>52</v>
      </c>
      <c r="Y27" s="1" t="s">
        <v>52</v>
      </c>
      <c r="Z27" s="1" t="s">
        <v>52</v>
      </c>
      <c r="AA27" s="28"/>
      <c r="AB27" s="1" t="s">
        <v>52</v>
      </c>
    </row>
    <row r="28" spans="1:28" ht="30" customHeight="1" x14ac:dyDescent="0.3">
      <c r="A28" s="13" t="s">
        <v>182</v>
      </c>
      <c r="B28" s="13" t="s">
        <v>179</v>
      </c>
      <c r="C28" s="13" t="s">
        <v>180</v>
      </c>
      <c r="D28" s="26" t="s">
        <v>163</v>
      </c>
      <c r="E28" s="27">
        <v>0</v>
      </c>
      <c r="F28" s="13" t="s">
        <v>52</v>
      </c>
      <c r="G28" s="27">
        <v>0</v>
      </c>
      <c r="H28" s="13" t="s">
        <v>52</v>
      </c>
      <c r="I28" s="27">
        <v>0</v>
      </c>
      <c r="J28" s="13" t="s">
        <v>52</v>
      </c>
      <c r="K28" s="27">
        <v>0</v>
      </c>
      <c r="L28" s="13" t="s">
        <v>52</v>
      </c>
      <c r="M28" s="27">
        <v>0</v>
      </c>
      <c r="N28" s="13" t="s">
        <v>518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269000</v>
      </c>
      <c r="V28" s="27">
        <f>SMALL(Q28:U28,COUNTIF(Q28:U28,0)+1)</f>
        <v>269000</v>
      </c>
      <c r="W28" s="13" t="s">
        <v>181</v>
      </c>
      <c r="X28" s="13" t="s">
        <v>52</v>
      </c>
      <c r="Y28" s="1" t="s">
        <v>519</v>
      </c>
      <c r="Z28" s="1" t="s">
        <v>52</v>
      </c>
      <c r="AA28" s="28"/>
      <c r="AB28" s="1" t="s">
        <v>52</v>
      </c>
    </row>
    <row r="29" spans="1:28" ht="30" customHeight="1" x14ac:dyDescent="0.3">
      <c r="A29" s="13" t="s">
        <v>165</v>
      </c>
      <c r="B29" s="13" t="s">
        <v>162</v>
      </c>
      <c r="C29" s="13" t="s">
        <v>52</v>
      </c>
      <c r="D29" s="26" t="s">
        <v>163</v>
      </c>
      <c r="E29" s="27">
        <v>0</v>
      </c>
      <c r="F29" s="13" t="s">
        <v>52</v>
      </c>
      <c r="G29" s="27">
        <v>0</v>
      </c>
      <c r="H29" s="13" t="s">
        <v>52</v>
      </c>
      <c r="I29" s="27">
        <v>0</v>
      </c>
      <c r="J29" s="13" t="s">
        <v>52</v>
      </c>
      <c r="K29" s="27">
        <v>0</v>
      </c>
      <c r="L29" s="13" t="s">
        <v>520</v>
      </c>
      <c r="M29" s="27">
        <v>0</v>
      </c>
      <c r="N29" s="13" t="s">
        <v>52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6420</v>
      </c>
      <c r="U29" s="27">
        <v>0</v>
      </c>
      <c r="V29" s="27">
        <f>SMALL(Q29:U29,COUNTIF(Q29:U29,0)+1)</f>
        <v>6420</v>
      </c>
      <c r="W29" s="13" t="s">
        <v>164</v>
      </c>
      <c r="X29" s="13" t="s">
        <v>52</v>
      </c>
      <c r="Y29" s="1" t="s">
        <v>519</v>
      </c>
      <c r="Z29" s="1" t="s">
        <v>52</v>
      </c>
      <c r="AA29" s="28"/>
      <c r="AB29" s="1" t="s">
        <v>52</v>
      </c>
    </row>
    <row r="30" spans="1:28" ht="30" customHeight="1" x14ac:dyDescent="0.3">
      <c r="A30" s="13" t="s">
        <v>187</v>
      </c>
      <c r="B30" s="13" t="s">
        <v>184</v>
      </c>
      <c r="C30" s="13" t="s">
        <v>185</v>
      </c>
      <c r="D30" s="26" t="s">
        <v>163</v>
      </c>
      <c r="E30" s="27">
        <v>0</v>
      </c>
      <c r="F30" s="13" t="s">
        <v>52</v>
      </c>
      <c r="G30" s="27">
        <v>0</v>
      </c>
      <c r="H30" s="13" t="s">
        <v>52</v>
      </c>
      <c r="I30" s="27">
        <v>0</v>
      </c>
      <c r="J30" s="13" t="s">
        <v>52</v>
      </c>
      <c r="K30" s="27">
        <v>0</v>
      </c>
      <c r="L30" s="13" t="s">
        <v>520</v>
      </c>
      <c r="M30" s="27">
        <v>0</v>
      </c>
      <c r="N30" s="13" t="s">
        <v>52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74930</v>
      </c>
      <c r="U30" s="27">
        <v>0</v>
      </c>
      <c r="V30" s="27">
        <f>SMALL(Q30:U30,COUNTIF(Q30:U30,0)+1)</f>
        <v>74930</v>
      </c>
      <c r="W30" s="13" t="s">
        <v>186</v>
      </c>
      <c r="X30" s="13" t="s">
        <v>52</v>
      </c>
      <c r="Y30" s="1" t="s">
        <v>519</v>
      </c>
      <c r="Z30" s="1" t="s">
        <v>52</v>
      </c>
      <c r="AA30" s="28"/>
      <c r="AB30" s="1" t="s">
        <v>52</v>
      </c>
    </row>
    <row r="31" spans="1:28" ht="30" customHeight="1" x14ac:dyDescent="0.3">
      <c r="A31" s="13" t="s">
        <v>258</v>
      </c>
      <c r="B31" s="13" t="s">
        <v>256</v>
      </c>
      <c r="C31" s="13" t="s">
        <v>252</v>
      </c>
      <c r="D31" s="26" t="s">
        <v>135</v>
      </c>
      <c r="E31" s="27">
        <v>0</v>
      </c>
      <c r="F31" s="13" t="s">
        <v>52</v>
      </c>
      <c r="G31" s="27">
        <v>0</v>
      </c>
      <c r="H31" s="13" t="s">
        <v>52</v>
      </c>
      <c r="I31" s="27">
        <v>0</v>
      </c>
      <c r="J31" s="13" t="s">
        <v>52</v>
      </c>
      <c r="K31" s="27">
        <v>0</v>
      </c>
      <c r="L31" s="13" t="s">
        <v>52</v>
      </c>
      <c r="M31" s="27">
        <v>0</v>
      </c>
      <c r="N31" s="13" t="s">
        <v>52</v>
      </c>
      <c r="O31" s="27">
        <v>0</v>
      </c>
      <c r="P31" s="27">
        <v>172698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13" t="s">
        <v>257</v>
      </c>
      <c r="X31" s="13" t="s">
        <v>52</v>
      </c>
      <c r="Y31" s="1" t="s">
        <v>521</v>
      </c>
      <c r="Z31" s="1" t="s">
        <v>52</v>
      </c>
      <c r="AA31" s="28"/>
      <c r="AB31" s="1" t="s">
        <v>52</v>
      </c>
    </row>
    <row r="32" spans="1:28" ht="30" customHeight="1" x14ac:dyDescent="0.3">
      <c r="A32" s="13" t="s">
        <v>275</v>
      </c>
      <c r="B32" s="13" t="s">
        <v>273</v>
      </c>
      <c r="C32" s="13" t="s">
        <v>252</v>
      </c>
      <c r="D32" s="26" t="s">
        <v>135</v>
      </c>
      <c r="E32" s="27">
        <v>0</v>
      </c>
      <c r="F32" s="13" t="s">
        <v>52</v>
      </c>
      <c r="G32" s="27">
        <v>0</v>
      </c>
      <c r="H32" s="13" t="s">
        <v>52</v>
      </c>
      <c r="I32" s="27">
        <v>0</v>
      </c>
      <c r="J32" s="13" t="s">
        <v>52</v>
      </c>
      <c r="K32" s="27">
        <v>0</v>
      </c>
      <c r="L32" s="13" t="s">
        <v>52</v>
      </c>
      <c r="M32" s="27">
        <v>0</v>
      </c>
      <c r="N32" s="13" t="s">
        <v>52</v>
      </c>
      <c r="O32" s="27">
        <v>0</v>
      </c>
      <c r="P32" s="27">
        <v>228717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13" t="s">
        <v>274</v>
      </c>
      <c r="X32" s="13" t="s">
        <v>52</v>
      </c>
      <c r="Y32" s="1" t="s">
        <v>521</v>
      </c>
      <c r="Z32" s="1" t="s">
        <v>52</v>
      </c>
      <c r="AA32" s="28"/>
      <c r="AB32" s="1" t="s">
        <v>52</v>
      </c>
    </row>
    <row r="33" spans="1:28" ht="30" customHeight="1" x14ac:dyDescent="0.3">
      <c r="A33" s="13" t="s">
        <v>464</v>
      </c>
      <c r="B33" s="13" t="s">
        <v>462</v>
      </c>
      <c r="C33" s="13" t="s">
        <v>252</v>
      </c>
      <c r="D33" s="26" t="s">
        <v>135</v>
      </c>
      <c r="E33" s="27">
        <v>0</v>
      </c>
      <c r="F33" s="13" t="s">
        <v>52</v>
      </c>
      <c r="G33" s="27">
        <v>0</v>
      </c>
      <c r="H33" s="13" t="s">
        <v>52</v>
      </c>
      <c r="I33" s="27">
        <v>0</v>
      </c>
      <c r="J33" s="13" t="s">
        <v>52</v>
      </c>
      <c r="K33" s="27">
        <v>0</v>
      </c>
      <c r="L33" s="13" t="s">
        <v>52</v>
      </c>
      <c r="M33" s="27">
        <v>0</v>
      </c>
      <c r="N33" s="13" t="s">
        <v>52</v>
      </c>
      <c r="O33" s="27">
        <v>0</v>
      </c>
      <c r="P33" s="27">
        <v>243870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13" t="s">
        <v>463</v>
      </c>
      <c r="X33" s="13" t="s">
        <v>52</v>
      </c>
      <c r="Y33" s="1" t="s">
        <v>521</v>
      </c>
      <c r="Z33" s="1" t="s">
        <v>52</v>
      </c>
      <c r="AA33" s="28"/>
      <c r="AB33" s="1" t="s">
        <v>52</v>
      </c>
    </row>
    <row r="34" spans="1:28" ht="30" customHeight="1" x14ac:dyDescent="0.3">
      <c r="A34" s="13" t="s">
        <v>468</v>
      </c>
      <c r="B34" s="13" t="s">
        <v>466</v>
      </c>
      <c r="C34" s="13" t="s">
        <v>252</v>
      </c>
      <c r="D34" s="26" t="s">
        <v>135</v>
      </c>
      <c r="E34" s="27">
        <v>0</v>
      </c>
      <c r="F34" s="13" t="s">
        <v>52</v>
      </c>
      <c r="G34" s="27">
        <v>0</v>
      </c>
      <c r="H34" s="13" t="s">
        <v>52</v>
      </c>
      <c r="I34" s="27">
        <v>0</v>
      </c>
      <c r="J34" s="13" t="s">
        <v>52</v>
      </c>
      <c r="K34" s="27">
        <v>0</v>
      </c>
      <c r="L34" s="13" t="s">
        <v>52</v>
      </c>
      <c r="M34" s="27">
        <v>0</v>
      </c>
      <c r="N34" s="13" t="s">
        <v>52</v>
      </c>
      <c r="O34" s="27">
        <v>0</v>
      </c>
      <c r="P34" s="27">
        <v>286330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13" t="s">
        <v>467</v>
      </c>
      <c r="X34" s="13" t="s">
        <v>52</v>
      </c>
      <c r="Y34" s="1" t="s">
        <v>521</v>
      </c>
      <c r="Z34" s="1" t="s">
        <v>52</v>
      </c>
      <c r="AA34" s="28"/>
      <c r="AB34" s="1" t="s">
        <v>52</v>
      </c>
    </row>
    <row r="35" spans="1:28" ht="30" customHeight="1" x14ac:dyDescent="0.3">
      <c r="A35" s="13" t="s">
        <v>375</v>
      </c>
      <c r="B35" s="13" t="s">
        <v>373</v>
      </c>
      <c r="C35" s="13" t="s">
        <v>252</v>
      </c>
      <c r="D35" s="26" t="s">
        <v>135</v>
      </c>
      <c r="E35" s="27">
        <v>0</v>
      </c>
      <c r="F35" s="13" t="s">
        <v>52</v>
      </c>
      <c r="G35" s="27">
        <v>0</v>
      </c>
      <c r="H35" s="13" t="s">
        <v>52</v>
      </c>
      <c r="I35" s="27">
        <v>0</v>
      </c>
      <c r="J35" s="13" t="s">
        <v>52</v>
      </c>
      <c r="K35" s="27">
        <v>0</v>
      </c>
      <c r="L35" s="13" t="s">
        <v>52</v>
      </c>
      <c r="M35" s="27">
        <v>0</v>
      </c>
      <c r="N35" s="13" t="s">
        <v>52</v>
      </c>
      <c r="O35" s="27">
        <v>0</v>
      </c>
      <c r="P35" s="27">
        <v>223246</v>
      </c>
      <c r="Q35" s="27">
        <v>0</v>
      </c>
      <c r="R35" s="27">
        <v>0</v>
      </c>
      <c r="S35" s="27">
        <v>0</v>
      </c>
      <c r="T35" s="27">
        <v>0</v>
      </c>
      <c r="U35" s="27">
        <v>0</v>
      </c>
      <c r="V35" s="27">
        <v>0</v>
      </c>
      <c r="W35" s="13" t="s">
        <v>374</v>
      </c>
      <c r="X35" s="13" t="s">
        <v>52</v>
      </c>
      <c r="Y35" s="1" t="s">
        <v>521</v>
      </c>
      <c r="Z35" s="1" t="s">
        <v>52</v>
      </c>
      <c r="AA35" s="28"/>
      <c r="AB35" s="1" t="s">
        <v>52</v>
      </c>
    </row>
    <row r="36" spans="1:28" ht="30" customHeight="1" x14ac:dyDescent="0.3">
      <c r="A36" s="13" t="s">
        <v>254</v>
      </c>
      <c r="B36" s="13" t="s">
        <v>251</v>
      </c>
      <c r="C36" s="13" t="s">
        <v>252</v>
      </c>
      <c r="D36" s="26" t="s">
        <v>135</v>
      </c>
      <c r="E36" s="27">
        <v>0</v>
      </c>
      <c r="F36" s="13" t="s">
        <v>52</v>
      </c>
      <c r="G36" s="27">
        <v>0</v>
      </c>
      <c r="H36" s="13" t="s">
        <v>52</v>
      </c>
      <c r="I36" s="27">
        <v>0</v>
      </c>
      <c r="J36" s="13" t="s">
        <v>52</v>
      </c>
      <c r="K36" s="27">
        <v>0</v>
      </c>
      <c r="L36" s="13" t="s">
        <v>52</v>
      </c>
      <c r="M36" s="27">
        <v>0</v>
      </c>
      <c r="N36" s="13" t="s">
        <v>52</v>
      </c>
      <c r="O36" s="27">
        <v>0</v>
      </c>
      <c r="P36" s="27">
        <v>233163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13" t="s">
        <v>253</v>
      </c>
      <c r="X36" s="13" t="s">
        <v>52</v>
      </c>
      <c r="Y36" s="1" t="s">
        <v>521</v>
      </c>
      <c r="Z36" s="1" t="s">
        <v>52</v>
      </c>
      <c r="AA36" s="28"/>
      <c r="AB36" s="1" t="s">
        <v>52</v>
      </c>
    </row>
    <row r="37" spans="1:28" ht="30" customHeight="1" x14ac:dyDescent="0.3">
      <c r="A37" s="13" t="s">
        <v>454</v>
      </c>
      <c r="B37" s="13" t="s">
        <v>452</v>
      </c>
      <c r="C37" s="13" t="s">
        <v>252</v>
      </c>
      <c r="D37" s="26" t="s">
        <v>135</v>
      </c>
      <c r="E37" s="27">
        <v>0</v>
      </c>
      <c r="F37" s="13" t="s">
        <v>52</v>
      </c>
      <c r="G37" s="27">
        <v>0</v>
      </c>
      <c r="H37" s="13" t="s">
        <v>52</v>
      </c>
      <c r="I37" s="27">
        <v>0</v>
      </c>
      <c r="J37" s="13" t="s">
        <v>52</v>
      </c>
      <c r="K37" s="27">
        <v>0</v>
      </c>
      <c r="L37" s="13" t="s">
        <v>52</v>
      </c>
      <c r="M37" s="27">
        <v>0</v>
      </c>
      <c r="N37" s="13" t="s">
        <v>52</v>
      </c>
      <c r="O37" s="27">
        <v>0</v>
      </c>
      <c r="P37" s="27">
        <v>249073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13" t="s">
        <v>453</v>
      </c>
      <c r="X37" s="13" t="s">
        <v>52</v>
      </c>
      <c r="Y37" s="1" t="s">
        <v>521</v>
      </c>
      <c r="Z37" s="1" t="s">
        <v>52</v>
      </c>
      <c r="AA37" s="28"/>
      <c r="AB37" s="1" t="s">
        <v>52</v>
      </c>
    </row>
    <row r="38" spans="1:28" ht="30" customHeight="1" x14ac:dyDescent="0.3">
      <c r="A38" s="13" t="s">
        <v>434</v>
      </c>
      <c r="B38" s="13" t="s">
        <v>432</v>
      </c>
      <c r="C38" s="13" t="s">
        <v>252</v>
      </c>
      <c r="D38" s="26" t="s">
        <v>135</v>
      </c>
      <c r="E38" s="27">
        <v>0</v>
      </c>
      <c r="F38" s="13" t="s">
        <v>52</v>
      </c>
      <c r="G38" s="27">
        <v>0</v>
      </c>
      <c r="H38" s="13" t="s">
        <v>52</v>
      </c>
      <c r="I38" s="27">
        <v>0</v>
      </c>
      <c r="J38" s="13" t="s">
        <v>52</v>
      </c>
      <c r="K38" s="27">
        <v>0</v>
      </c>
      <c r="L38" s="13" t="s">
        <v>52</v>
      </c>
      <c r="M38" s="27">
        <v>0</v>
      </c>
      <c r="N38" s="13" t="s">
        <v>52</v>
      </c>
      <c r="O38" s="27">
        <v>0</v>
      </c>
      <c r="P38" s="27">
        <v>240042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13" t="s">
        <v>433</v>
      </c>
      <c r="X38" s="13" t="s">
        <v>52</v>
      </c>
      <c r="Y38" s="1" t="s">
        <v>521</v>
      </c>
      <c r="Z38" s="1" t="s">
        <v>52</v>
      </c>
      <c r="AA38" s="28"/>
      <c r="AB38" s="1" t="s">
        <v>52</v>
      </c>
    </row>
    <row r="39" spans="1:28" ht="30" customHeight="1" x14ac:dyDescent="0.3">
      <c r="A39" s="13" t="s">
        <v>382</v>
      </c>
      <c r="B39" s="13" t="s">
        <v>134</v>
      </c>
      <c r="C39" s="13" t="s">
        <v>252</v>
      </c>
      <c r="D39" s="26" t="s">
        <v>135</v>
      </c>
      <c r="E39" s="27">
        <v>0</v>
      </c>
      <c r="F39" s="13" t="s">
        <v>52</v>
      </c>
      <c r="G39" s="27">
        <v>0</v>
      </c>
      <c r="H39" s="13" t="s">
        <v>52</v>
      </c>
      <c r="I39" s="27">
        <v>0</v>
      </c>
      <c r="J39" s="13" t="s">
        <v>52</v>
      </c>
      <c r="K39" s="27">
        <v>0</v>
      </c>
      <c r="L39" s="13" t="s">
        <v>52</v>
      </c>
      <c r="M39" s="27">
        <v>0</v>
      </c>
      <c r="N39" s="13" t="s">
        <v>52</v>
      </c>
      <c r="O39" s="27">
        <v>0</v>
      </c>
      <c r="P39" s="27">
        <v>276108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13" t="s">
        <v>381</v>
      </c>
      <c r="X39" s="13" t="s">
        <v>52</v>
      </c>
      <c r="Y39" s="1" t="s">
        <v>521</v>
      </c>
      <c r="Z39" s="1" t="s">
        <v>52</v>
      </c>
      <c r="AA39" s="28"/>
      <c r="AB39" s="1" t="s">
        <v>52</v>
      </c>
    </row>
    <row r="40" spans="1:28" ht="30" customHeight="1" x14ac:dyDescent="0.3">
      <c r="A40" s="13" t="s">
        <v>485</v>
      </c>
      <c r="B40" s="13" t="s">
        <v>482</v>
      </c>
      <c r="C40" s="13" t="s">
        <v>483</v>
      </c>
      <c r="D40" s="26" t="s">
        <v>135</v>
      </c>
      <c r="E40" s="27">
        <v>0</v>
      </c>
      <c r="F40" s="13" t="s">
        <v>52</v>
      </c>
      <c r="G40" s="27">
        <v>0</v>
      </c>
      <c r="H40" s="13" t="s">
        <v>52</v>
      </c>
      <c r="I40" s="27">
        <v>0</v>
      </c>
      <c r="J40" s="13" t="s">
        <v>52</v>
      </c>
      <c r="K40" s="27">
        <v>0</v>
      </c>
      <c r="L40" s="13" t="s">
        <v>52</v>
      </c>
      <c r="M40" s="27">
        <v>0</v>
      </c>
      <c r="N40" s="13" t="s">
        <v>52</v>
      </c>
      <c r="O40" s="27">
        <v>0</v>
      </c>
      <c r="P40" s="27">
        <v>212439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13" t="s">
        <v>484</v>
      </c>
      <c r="X40" s="13" t="s">
        <v>52</v>
      </c>
      <c r="Y40" s="1" t="s">
        <v>521</v>
      </c>
      <c r="Z40" s="1" t="s">
        <v>52</v>
      </c>
      <c r="AA40" s="28"/>
      <c r="AB40" s="1" t="s">
        <v>52</v>
      </c>
    </row>
  </sheetData>
  <mergeCells count="15">
    <mergeCell ref="Y3:Y4"/>
    <mergeCell ref="Z3:Z4"/>
    <mergeCell ref="AA3:AA4"/>
    <mergeCell ref="AB3:AB4"/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</mergeCells>
  <phoneticPr fontId="1" type="noConversion"/>
  <pageMargins left="0.78740157480314954" right="0" top="0.39370078740157477" bottom="0.39370078740157477" header="0" footer="0"/>
  <pageSetup paperSize="9" scale="4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A156-441C-4536-B040-F30D72972A44}">
  <dimension ref="A1:M43"/>
  <sheetViews>
    <sheetView workbookViewId="0"/>
  </sheetViews>
  <sheetFormatPr defaultRowHeight="16.5" x14ac:dyDescent="0.3"/>
  <sheetData>
    <row r="1" spans="1:7" x14ac:dyDescent="0.3">
      <c r="A1" t="s">
        <v>522</v>
      </c>
    </row>
    <row r="2" spans="1:7" x14ac:dyDescent="0.3">
      <c r="A2" s="1" t="s">
        <v>523</v>
      </c>
      <c r="B2" t="s">
        <v>524</v>
      </c>
      <c r="C2" s="1" t="s">
        <v>525</v>
      </c>
    </row>
    <row r="3" spans="1:7" x14ac:dyDescent="0.3">
      <c r="A3" s="1" t="s">
        <v>526</v>
      </c>
      <c r="B3" t="s">
        <v>527</v>
      </c>
    </row>
    <row r="4" spans="1:7" x14ac:dyDescent="0.3">
      <c r="A4" s="1" t="s">
        <v>528</v>
      </c>
      <c r="B4">
        <v>5</v>
      </c>
    </row>
    <row r="5" spans="1:7" x14ac:dyDescent="0.3">
      <c r="A5" s="1" t="s">
        <v>529</v>
      </c>
      <c r="B5">
        <v>5</v>
      </c>
    </row>
    <row r="6" spans="1:7" x14ac:dyDescent="0.3">
      <c r="A6" s="1" t="s">
        <v>530</v>
      </c>
      <c r="B6" t="s">
        <v>531</v>
      </c>
    </row>
    <row r="7" spans="1:7" x14ac:dyDescent="0.3">
      <c r="A7" s="1" t="s">
        <v>532</v>
      </c>
      <c r="B7" t="s">
        <v>519</v>
      </c>
      <c r="C7" t="s">
        <v>61</v>
      </c>
    </row>
    <row r="8" spans="1:7" x14ac:dyDescent="0.3">
      <c r="A8" s="1" t="s">
        <v>533</v>
      </c>
      <c r="B8" t="s">
        <v>519</v>
      </c>
      <c r="C8">
        <v>2</v>
      </c>
    </row>
    <row r="9" spans="1:7" x14ac:dyDescent="0.3">
      <c r="A9" s="1" t="s">
        <v>534</v>
      </c>
      <c r="B9" t="s">
        <v>490</v>
      </c>
      <c r="C9" t="s">
        <v>492</v>
      </c>
      <c r="D9" t="s">
        <v>493</v>
      </c>
      <c r="E9" t="s">
        <v>494</v>
      </c>
      <c r="F9" t="s">
        <v>495</v>
      </c>
      <c r="G9" t="s">
        <v>535</v>
      </c>
    </row>
    <row r="10" spans="1:7" x14ac:dyDescent="0.3">
      <c r="A10" s="1" t="s">
        <v>536</v>
      </c>
      <c r="B10">
        <v>1185</v>
      </c>
      <c r="C10">
        <v>0</v>
      </c>
      <c r="D10">
        <v>0</v>
      </c>
    </row>
    <row r="11" spans="1:7" x14ac:dyDescent="0.3">
      <c r="A11" s="1" t="s">
        <v>537</v>
      </c>
      <c r="B11" t="s">
        <v>538</v>
      </c>
      <c r="C11">
        <v>4</v>
      </c>
    </row>
    <row r="12" spans="1:7" x14ac:dyDescent="0.3">
      <c r="A12" s="1" t="s">
        <v>539</v>
      </c>
      <c r="B12" t="s">
        <v>538</v>
      </c>
      <c r="C12">
        <v>4</v>
      </c>
    </row>
    <row r="13" spans="1:7" x14ac:dyDescent="0.3">
      <c r="A13" s="1" t="s">
        <v>540</v>
      </c>
      <c r="B13" t="s">
        <v>538</v>
      </c>
      <c r="C13">
        <v>3</v>
      </c>
    </row>
    <row r="14" spans="1:7" x14ac:dyDescent="0.3">
      <c r="A14" s="1" t="s">
        <v>541</v>
      </c>
      <c r="B14" t="s">
        <v>538</v>
      </c>
      <c r="C14">
        <v>5</v>
      </c>
    </row>
    <row r="15" spans="1:7" x14ac:dyDescent="0.3">
      <c r="A15" s="1" t="s">
        <v>542</v>
      </c>
      <c r="B15" t="s">
        <v>524</v>
      </c>
      <c r="C15" t="s">
        <v>543</v>
      </c>
      <c r="D15" t="s">
        <v>543</v>
      </c>
      <c r="E15" t="s">
        <v>543</v>
      </c>
      <c r="F15">
        <v>1</v>
      </c>
    </row>
    <row r="16" spans="1:7" x14ac:dyDescent="0.3">
      <c r="A16" s="1" t="s">
        <v>544</v>
      </c>
      <c r="B16">
        <v>1.1100000000000001</v>
      </c>
      <c r="C16">
        <v>1.1200000000000001</v>
      </c>
    </row>
    <row r="17" spans="1:13" x14ac:dyDescent="0.3">
      <c r="A17" s="1" t="s">
        <v>545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1" t="s">
        <v>546</v>
      </c>
      <c r="B18">
        <v>1.25</v>
      </c>
      <c r="C18">
        <v>1.071</v>
      </c>
    </row>
    <row r="19" spans="1:13" x14ac:dyDescent="0.3">
      <c r="A19" s="1" t="s">
        <v>547</v>
      </c>
    </row>
    <row r="20" spans="1:13" x14ac:dyDescent="0.3">
      <c r="A20" s="1" t="s">
        <v>548</v>
      </c>
      <c r="B20" s="1" t="s">
        <v>519</v>
      </c>
      <c r="C20">
        <v>1</v>
      </c>
    </row>
    <row r="21" spans="1:13" x14ac:dyDescent="0.3">
      <c r="A21" t="s">
        <v>550</v>
      </c>
      <c r="B21" t="s">
        <v>551</v>
      </c>
      <c r="C21" t="s">
        <v>552</v>
      </c>
    </row>
    <row r="22" spans="1:13" x14ac:dyDescent="0.3">
      <c r="A22">
        <v>1</v>
      </c>
      <c r="B22" s="1" t="s">
        <v>553</v>
      </c>
      <c r="C22" s="1" t="s">
        <v>554</v>
      </c>
    </row>
    <row r="23" spans="1:13" x14ac:dyDescent="0.3">
      <c r="A23">
        <v>2</v>
      </c>
      <c r="B23" s="1" t="s">
        <v>555</v>
      </c>
      <c r="C23" s="1" t="s">
        <v>556</v>
      </c>
    </row>
    <row r="24" spans="1:13" x14ac:dyDescent="0.3">
      <c r="A24">
        <v>3</v>
      </c>
      <c r="B24" s="1" t="s">
        <v>557</v>
      </c>
      <c r="C24" s="1" t="s">
        <v>52</v>
      </c>
    </row>
    <row r="25" spans="1:13" x14ac:dyDescent="0.3">
      <c r="A25">
        <v>4</v>
      </c>
      <c r="B25" s="1" t="s">
        <v>558</v>
      </c>
      <c r="C25" s="1" t="s">
        <v>559</v>
      </c>
    </row>
    <row r="26" spans="1:13" x14ac:dyDescent="0.3">
      <c r="A26">
        <v>5</v>
      </c>
      <c r="B26" s="1" t="s">
        <v>560</v>
      </c>
      <c r="C26" s="1" t="s">
        <v>561</v>
      </c>
    </row>
    <row r="27" spans="1:13" x14ac:dyDescent="0.3">
      <c r="A27">
        <v>6</v>
      </c>
      <c r="B27" s="1" t="s">
        <v>562</v>
      </c>
      <c r="C27" s="1" t="s">
        <v>563</v>
      </c>
    </row>
    <row r="28" spans="1:13" x14ac:dyDescent="0.3">
      <c r="A28">
        <v>7</v>
      </c>
      <c r="B28" s="1" t="s">
        <v>564</v>
      </c>
      <c r="C28" s="1" t="s">
        <v>565</v>
      </c>
    </row>
    <row r="29" spans="1:13" x14ac:dyDescent="0.3">
      <c r="A29">
        <v>8</v>
      </c>
      <c r="B29" s="1" t="s">
        <v>566</v>
      </c>
      <c r="C29" s="1" t="s">
        <v>567</v>
      </c>
    </row>
    <row r="30" spans="1:13" x14ac:dyDescent="0.3">
      <c r="A30">
        <v>9</v>
      </c>
      <c r="B30" s="1" t="s">
        <v>560</v>
      </c>
      <c r="C30" s="1" t="s">
        <v>568</v>
      </c>
    </row>
    <row r="43" spans="1:2" x14ac:dyDescent="0.3">
      <c r="A43" t="s">
        <v>549</v>
      </c>
      <c r="B43">
        <v>1234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7F98F-C5C5-4D96-804C-BDE658EBF9A6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11</vt:i4>
      </vt:variant>
    </vt:vector>
  </HeadingPairs>
  <TitlesOfParts>
    <vt:vector size="21" baseType="lpstr">
      <vt:lpstr>갑지</vt:lpstr>
      <vt:lpstr>원가계산</vt:lpstr>
      <vt:lpstr>Sheet2</vt:lpstr>
      <vt:lpstr>공종별집계표</vt:lpstr>
      <vt:lpstr>공종별내역서</vt:lpstr>
      <vt:lpstr>일위대가목록</vt:lpstr>
      <vt:lpstr>일위대가</vt:lpstr>
      <vt:lpstr>단가대비표</vt:lpstr>
      <vt:lpstr> 공사설정 </vt:lpstr>
      <vt:lpstr>Sheet1</vt:lpstr>
      <vt:lpstr>공종별내역서!Print_Area</vt:lpstr>
      <vt:lpstr>공종별집계표!Print_Area</vt:lpstr>
      <vt:lpstr>단가대비표!Print_Area</vt:lpstr>
      <vt:lpstr>원가계산!Print_Area</vt:lpstr>
      <vt:lpstr>일위대가!Print_Area</vt:lpstr>
      <vt:lpstr>일위대가목록!Print_Area</vt:lpstr>
      <vt:lpstr>공종별내역서!Print_Titles</vt:lpstr>
      <vt:lpstr>공종별집계표!Print_Titles</vt:lpstr>
      <vt:lpstr>단가대비표!Print_Titles</vt:lpstr>
      <vt:lpstr>일위대가!Print_Titles</vt:lpstr>
      <vt:lpstr>일위대가목록!Print_Titles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최상구</cp:lastModifiedBy>
  <dcterms:created xsi:type="dcterms:W3CDTF">2026-09-09T06:18:26Z</dcterms:created>
  <dcterms:modified xsi:type="dcterms:W3CDTF">2026-09-16T02:20:50Z</dcterms:modified>
</cp:coreProperties>
</file>