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1.업무\2026\1. 공사\양청초 외 1교(내수중) 옥상방수공사\공고\"/>
    </mc:Choice>
  </mc:AlternateContent>
  <xr:revisionPtr revIDLastSave="0" documentId="13_ncr:1_{2B6AF10F-323B-4C2A-BC8C-976AC083186D}" xr6:coauthVersionLast="47" xr6:coauthVersionMax="47" xr10:uidLastSave="{00000000-0000-0000-0000-000000000000}"/>
  <bookViews>
    <workbookView xWindow="28680" yWindow="-120" windowWidth="29040" windowHeight="16440" xr2:uid="{1231B094-F6FF-4C1B-8D5E-A39976B94C03}"/>
  </bookViews>
  <sheets>
    <sheet name="원가계산서" sheetId="1" r:id="rId1"/>
    <sheet name="공종별집계표" sheetId="2" r:id="rId2"/>
    <sheet name="공종별내역서" sheetId="3" r:id="rId3"/>
  </sheets>
  <definedNames>
    <definedName name="_xlnm.Print_Area" localSheetId="2">공종별내역서!$A$1:$M$549</definedName>
    <definedName name="_xlnm.Print_Area" localSheetId="1">공종별집계표!$A$1:$M$29</definedName>
    <definedName name="_xlnm.Print_Titles" localSheetId="2">공종별내역서!$1:$3</definedName>
    <definedName name="_xlnm.Print_Titles" localSheetId="1">공종별집계표!$1:$4</definedName>
    <definedName name="_xlnm.Print_Titles" localSheetId="0">원가계산서!$1:$3</definedName>
  </definedName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28" i="2" l="1"/>
  <c r="J28" i="2" s="1"/>
  <c r="G28" i="2"/>
  <c r="H28" i="2" s="1"/>
  <c r="I27" i="2"/>
  <c r="J27" i="2" s="1"/>
  <c r="G27" i="2"/>
  <c r="H27" i="2" s="1"/>
  <c r="E26" i="2"/>
  <c r="I26" i="2"/>
  <c r="J26" i="2" s="1"/>
  <c r="G26" i="2"/>
  <c r="H26" i="2" s="1"/>
  <c r="I25" i="2"/>
  <c r="J25" i="2" s="1"/>
  <c r="G25" i="2"/>
  <c r="H25" i="2" s="1"/>
  <c r="G24" i="2"/>
  <c r="H24" i="2" s="1"/>
  <c r="I23" i="2"/>
  <c r="J23" i="2" s="1"/>
  <c r="I22" i="2"/>
  <c r="J22" i="2" s="1"/>
  <c r="G22" i="2"/>
  <c r="H22" i="2" s="1"/>
  <c r="E20" i="2"/>
  <c r="I20" i="2"/>
  <c r="J20" i="2" s="1"/>
  <c r="G20" i="2"/>
  <c r="H20" i="2" s="1"/>
  <c r="E19" i="2"/>
  <c r="I19" i="2"/>
  <c r="J19" i="2" s="1"/>
  <c r="G19" i="2"/>
  <c r="H19" i="2" s="1"/>
  <c r="G18" i="2"/>
  <c r="H18" i="2" s="1"/>
  <c r="I17" i="2"/>
  <c r="J17" i="2" s="1"/>
  <c r="G17" i="2"/>
  <c r="H17" i="2" s="1"/>
  <c r="G14" i="2"/>
  <c r="H14" i="2" s="1"/>
  <c r="I12" i="2"/>
  <c r="J12" i="2" s="1"/>
  <c r="G12" i="2"/>
  <c r="H12" i="2" s="1"/>
  <c r="I10" i="2"/>
  <c r="J10" i="2" s="1"/>
  <c r="I9" i="2"/>
  <c r="J9" i="2" s="1"/>
  <c r="G9" i="2"/>
  <c r="H9" i="2" s="1"/>
  <c r="E8" i="2"/>
  <c r="I8" i="2"/>
  <c r="J8" i="2" s="1"/>
  <c r="G8" i="2"/>
  <c r="H8" i="2" s="1"/>
  <c r="E7" i="2"/>
  <c r="I7" i="2"/>
  <c r="J7" i="2" s="1"/>
  <c r="G7" i="2"/>
  <c r="H7" i="2" s="1"/>
  <c r="E28" i="2"/>
  <c r="E27" i="2"/>
  <c r="K27" i="2" s="1"/>
  <c r="G23" i="2" l="1"/>
  <c r="H23" i="2" s="1"/>
  <c r="G21" i="2" s="1"/>
  <c r="H21" i="2" s="1"/>
  <c r="F19" i="2"/>
  <c r="L19" i="2" s="1"/>
  <c r="K19" i="2"/>
  <c r="K28" i="2"/>
  <c r="F8" i="2"/>
  <c r="K8" i="2"/>
  <c r="I11" i="2"/>
  <c r="J11" i="2" s="1"/>
  <c r="G15" i="2"/>
  <c r="H15" i="2" s="1"/>
  <c r="G16" i="2"/>
  <c r="H16" i="2" s="1"/>
  <c r="G13" i="2"/>
  <c r="H13" i="2" s="1"/>
  <c r="I16" i="2"/>
  <c r="J16" i="2" s="1"/>
  <c r="I18" i="2"/>
  <c r="J18" i="2" s="1"/>
  <c r="G10" i="2"/>
  <c r="H10" i="2" s="1"/>
  <c r="G6" i="2" s="1"/>
  <c r="H6" i="2" s="1"/>
  <c r="I15" i="2"/>
  <c r="J15" i="2" s="1"/>
  <c r="I13" i="2"/>
  <c r="J13" i="2" s="1"/>
  <c r="I14" i="2"/>
  <c r="J14" i="2" s="1"/>
  <c r="I24" i="2"/>
  <c r="J24" i="2" s="1"/>
  <c r="I21" i="2" s="1"/>
  <c r="J21" i="2" s="1"/>
  <c r="F20" i="2"/>
  <c r="L20" i="2" s="1"/>
  <c r="T20" i="2" s="1"/>
  <c r="K20" i="2"/>
  <c r="F7" i="2"/>
  <c r="L7" i="2" s="1"/>
  <c r="T7" i="2" s="1"/>
  <c r="E12" i="1" s="1"/>
  <c r="K7" i="2"/>
  <c r="G11" i="2"/>
  <c r="H11" i="2" s="1"/>
  <c r="F26" i="2"/>
  <c r="L26" i="2" s="1"/>
  <c r="K26" i="2"/>
  <c r="F28" i="2"/>
  <c r="L28" i="2" s="1"/>
  <c r="T28" i="2" s="1"/>
  <c r="F27" i="2"/>
  <c r="L27" i="2" s="1"/>
  <c r="E9" i="2"/>
  <c r="E22" i="2"/>
  <c r="I6" i="2" l="1"/>
  <c r="J6" i="2" s="1"/>
  <c r="G5" i="2"/>
  <c r="H5" i="2" s="1"/>
  <c r="I5" i="2"/>
  <c r="J5" i="2" s="1"/>
  <c r="E24" i="2"/>
  <c r="E18" i="2"/>
  <c r="E17" i="2"/>
  <c r="E12" i="2"/>
  <c r="E11" i="2"/>
  <c r="E15" i="2"/>
  <c r="E14" i="2"/>
  <c r="E13" i="2"/>
  <c r="E25" i="2"/>
  <c r="E32" i="1"/>
  <c r="K22" i="2"/>
  <c r="F22" i="2"/>
  <c r="E23" i="2"/>
  <c r="L8" i="2"/>
  <c r="E16" i="2"/>
  <c r="K9" i="2"/>
  <c r="F9" i="2"/>
  <c r="L9" i="2" s="1"/>
  <c r="E10" i="2"/>
  <c r="F14" i="2" l="1"/>
  <c r="L14" i="2" s="1"/>
  <c r="K14" i="2"/>
  <c r="J29" i="2"/>
  <c r="E11" i="1"/>
  <c r="F16" i="2"/>
  <c r="L16" i="2" s="1"/>
  <c r="K16" i="2"/>
  <c r="H29" i="2"/>
  <c r="E8" i="1"/>
  <c r="K15" i="2"/>
  <c r="F15" i="2"/>
  <c r="L15" i="2" s="1"/>
  <c r="K12" i="2"/>
  <c r="F12" i="2"/>
  <c r="L12" i="2" s="1"/>
  <c r="F11" i="2"/>
  <c r="L11" i="2" s="1"/>
  <c r="K11" i="2"/>
  <c r="F23" i="2"/>
  <c r="L23" i="2" s="1"/>
  <c r="K23" i="2"/>
  <c r="L22" i="2"/>
  <c r="F17" i="2"/>
  <c r="L17" i="2" s="1"/>
  <c r="K17" i="2"/>
  <c r="F10" i="2"/>
  <c r="K10" i="2"/>
  <c r="K18" i="2"/>
  <c r="F18" i="2"/>
  <c r="L18" i="2" s="1"/>
  <c r="F13" i="2"/>
  <c r="L13" i="2" s="1"/>
  <c r="K13" i="2"/>
  <c r="K24" i="2"/>
  <c r="F24" i="2"/>
  <c r="L24" i="2" s="1"/>
  <c r="K25" i="2"/>
  <c r="F25" i="2"/>
  <c r="L25" i="2" s="1"/>
  <c r="L10" i="2" l="1"/>
  <c r="E6" i="2"/>
  <c r="E16" i="1"/>
  <c r="E15" i="1"/>
  <c r="E17" i="1" s="1"/>
  <c r="E9" i="1"/>
  <c r="E10" i="1" s="1"/>
  <c r="E18" i="1"/>
  <c r="E21" i="2"/>
  <c r="K21" i="2" l="1"/>
  <c r="F21" i="2"/>
  <c r="L21" i="2" s="1"/>
  <c r="E14" i="1"/>
  <c r="E13" i="1"/>
  <c r="E21" i="1"/>
  <c r="E20" i="1"/>
  <c r="K6" i="2"/>
  <c r="F6" i="2"/>
  <c r="L6" i="2" l="1"/>
  <c r="E5" i="2"/>
  <c r="K5" i="2" l="1"/>
  <c r="F5" i="2"/>
  <c r="F29" i="2" l="1"/>
  <c r="L5" i="2"/>
  <c r="L29" i="2" s="1"/>
  <c r="E4" i="1"/>
  <c r="E7" i="1" s="1"/>
  <c r="E24" i="1" l="1"/>
  <c r="E23" i="1"/>
  <c r="E22" i="1"/>
  <c r="E19" i="1"/>
  <c r="E25" i="1" s="1"/>
  <c r="E26" i="1" l="1"/>
  <c r="E27" i="1" l="1"/>
  <c r="E34" i="1" l="1"/>
</calcChain>
</file>

<file path=xl/sharedStrings.xml><?xml version="1.0" encoding="utf-8"?>
<sst xmlns="http://schemas.openxmlformats.org/spreadsheetml/2006/main" count="1373" uniqueCount="417">
  <si>
    <t>공 사 원 가 계 산 서</t>
  </si>
  <si>
    <t>공사명 : 양청초 외 1교(내수중) 옥상방수공사</t>
  </si>
  <si>
    <t>비        목</t>
  </si>
  <si>
    <t>금      액</t>
  </si>
  <si>
    <t>구        성        비</t>
  </si>
  <si>
    <t>비      고</t>
  </si>
  <si>
    <t>A1</t>
  </si>
  <si>
    <t>순   공   사   원   가</t>
  </si>
  <si>
    <t>재   료   비</t>
  </si>
  <si>
    <t>직  접  재  료  비</t>
  </si>
  <si>
    <t/>
  </si>
  <si>
    <t>A2</t>
  </si>
  <si>
    <t>간  접  재  료  비</t>
  </si>
  <si>
    <t>A3</t>
  </si>
  <si>
    <t>작업설, 부산물(△)</t>
  </si>
  <si>
    <t>AS</t>
  </si>
  <si>
    <t>[ 소          계 ]</t>
  </si>
  <si>
    <t>B1</t>
  </si>
  <si>
    <t>노   무   비</t>
  </si>
  <si>
    <t>직  접  노  무  비</t>
  </si>
  <si>
    <t>B2</t>
  </si>
  <si>
    <t>간  접  노  무  비</t>
  </si>
  <si>
    <t>직접노무비 * 17.5%</t>
  </si>
  <si>
    <t>BS</t>
  </si>
  <si>
    <t>C2</t>
  </si>
  <si>
    <t>경        비</t>
  </si>
  <si>
    <t>기   계    경   비</t>
  </si>
  <si>
    <t>C3</t>
  </si>
  <si>
    <t>공통가설비</t>
  </si>
  <si>
    <t>C4</t>
  </si>
  <si>
    <t>산  재  보  험  료</t>
  </si>
  <si>
    <t>노무비 * 3.56%</t>
  </si>
  <si>
    <t>C5</t>
  </si>
  <si>
    <t>고  용  보  험  료</t>
  </si>
  <si>
    <t>노무비 * 1.01%</t>
  </si>
  <si>
    <t>C6</t>
  </si>
  <si>
    <t>국민  건강  보험료</t>
  </si>
  <si>
    <t>직접노무비 * 3.595%</t>
  </si>
  <si>
    <t>C7</t>
  </si>
  <si>
    <t>국민  연금  보험료</t>
  </si>
  <si>
    <t>직접노무비 * 4.75%</t>
  </si>
  <si>
    <t>CB</t>
  </si>
  <si>
    <t>노인장기요양보험료</t>
  </si>
  <si>
    <t>건강보험료 * 13.14%</t>
  </si>
  <si>
    <t>C8</t>
  </si>
  <si>
    <t>퇴직  공제  부금비</t>
  </si>
  <si>
    <t>직접노무비 * 2.3%</t>
  </si>
  <si>
    <t>CA</t>
  </si>
  <si>
    <t>산업안전보건관리비</t>
  </si>
  <si>
    <t>(재료비+직노) * 3.11%</t>
  </si>
  <si>
    <t>CE</t>
  </si>
  <si>
    <t>임금채권부담금</t>
  </si>
  <si>
    <t>노무비*0.09%</t>
    <phoneticPr fontId="1" type="noConversion"/>
  </si>
  <si>
    <t>CF</t>
  </si>
  <si>
    <t>석면분담금</t>
  </si>
  <si>
    <t>노무비*0.006%</t>
    <phoneticPr fontId="1" type="noConversion"/>
  </si>
  <si>
    <t>CH</t>
  </si>
  <si>
    <t>환  경  보  전  비</t>
  </si>
  <si>
    <t>(재료비+직노+기계경비) * 0.3%</t>
  </si>
  <si>
    <t>CG</t>
  </si>
  <si>
    <t>기   타    경   비</t>
  </si>
  <si>
    <t>(재료비+노무비) * 5%</t>
  </si>
  <si>
    <t>CL</t>
  </si>
  <si>
    <t>건설기계대여금지급보증서발급수수료</t>
  </si>
  <si>
    <t>(재료비+직노+기계경비) * 0.1%</t>
  </si>
  <si>
    <t>CS</t>
  </si>
  <si>
    <t>S1</t>
  </si>
  <si>
    <t xml:space="preserve">        계</t>
  </si>
  <si>
    <t>D1</t>
  </si>
  <si>
    <t>일  반  관  리  비</t>
  </si>
  <si>
    <t>계 * 8%</t>
  </si>
  <si>
    <t>D2</t>
  </si>
  <si>
    <t>이              윤</t>
  </si>
  <si>
    <t>(노무비+경비+일반관리비) * 15%</t>
  </si>
  <si>
    <t>D9</t>
  </si>
  <si>
    <t>공   급    가   액</t>
  </si>
  <si>
    <t>DB</t>
  </si>
  <si>
    <t>부  가  가  치  세</t>
  </si>
  <si>
    <t>공급가액 * 10%</t>
  </si>
  <si>
    <t>DH</t>
  </si>
  <si>
    <t>도      급      액</t>
  </si>
  <si>
    <t>DL</t>
  </si>
  <si>
    <t>관급자재(관급자)</t>
  </si>
  <si>
    <t>DM</t>
  </si>
  <si>
    <t>조달수수료</t>
  </si>
  <si>
    <t>S2</t>
  </si>
  <si>
    <t>총   공   사    비</t>
  </si>
  <si>
    <t>공 종 별 집 계 표</t>
  </si>
  <si>
    <t>[ 양청초 외 1교(내수중) 옥상방수공사 ]</t>
  </si>
  <si>
    <t>품      명</t>
  </si>
  <si>
    <t>규      격</t>
  </si>
  <si>
    <t>단위</t>
  </si>
  <si>
    <t>수량</t>
  </si>
  <si>
    <t>재  료  비</t>
  </si>
  <si>
    <t>노  무  비</t>
  </si>
  <si>
    <t>경      비</t>
  </si>
  <si>
    <t>합      계</t>
  </si>
  <si>
    <t>비  고</t>
  </si>
  <si>
    <t>공종코드</t>
  </si>
  <si>
    <t>변수</t>
  </si>
  <si>
    <t>상위공종</t>
  </si>
  <si>
    <t>공종구분</t>
  </si>
  <si>
    <t>공종레벨</t>
  </si>
  <si>
    <t>공종소계</t>
  </si>
  <si>
    <t>원가계산서 연결금액</t>
  </si>
  <si>
    <t>단  가</t>
  </si>
  <si>
    <t>금  액</t>
  </si>
  <si>
    <t>01  양청초 외 1교(내수중) 옥상방수공사</t>
  </si>
  <si>
    <t>01</t>
  </si>
  <si>
    <t>0101  양청초</t>
  </si>
  <si>
    <t>0101</t>
  </si>
  <si>
    <t>010101  공통 가설 공사</t>
  </si>
  <si>
    <t>010101</t>
  </si>
  <si>
    <t>5</t>
  </si>
  <si>
    <t>010102  가  설  공  사</t>
  </si>
  <si>
    <t>010102</t>
  </si>
  <si>
    <t>010103  철근콘크리트공사</t>
  </si>
  <si>
    <t>010103</t>
  </si>
  <si>
    <t>010104  방  수  공  사</t>
  </si>
  <si>
    <t>010104</t>
  </si>
  <si>
    <t>010105  금  속  공  사</t>
  </si>
  <si>
    <t>010105</t>
  </si>
  <si>
    <t>010106  미  장  공  사</t>
  </si>
  <si>
    <t>010106</t>
  </si>
  <si>
    <t>010107  창  호  공  사</t>
  </si>
  <si>
    <t>010107</t>
  </si>
  <si>
    <t>010108  유  리  공  사</t>
  </si>
  <si>
    <t>010108</t>
  </si>
  <si>
    <t>010109  부  대  공  사</t>
  </si>
  <si>
    <t>010109</t>
  </si>
  <si>
    <t>010110  철  거  공  사</t>
  </si>
  <si>
    <t>010110</t>
  </si>
  <si>
    <t>010111  골    재    비</t>
  </si>
  <si>
    <t>010111</t>
  </si>
  <si>
    <t>010112  폐기물상차비</t>
  </si>
  <si>
    <t>010112</t>
  </si>
  <si>
    <t>010113  작 업 부 산 물</t>
  </si>
  <si>
    <t>010113</t>
  </si>
  <si>
    <t>010114  관급자재(관급자)</t>
  </si>
  <si>
    <t>010114</t>
  </si>
  <si>
    <t>4</t>
  </si>
  <si>
    <t>0102  내수중</t>
  </si>
  <si>
    <t>0102</t>
  </si>
  <si>
    <t>010201  철근콘크리트공사</t>
  </si>
  <si>
    <t>010201</t>
  </si>
  <si>
    <t>010202  방  수  공  사</t>
  </si>
  <si>
    <t>010202</t>
  </si>
  <si>
    <t>010203  금  속  공  사</t>
  </si>
  <si>
    <t>010203</t>
  </si>
  <si>
    <t>010204  철  거  공  사</t>
  </si>
  <si>
    <t>010204</t>
  </si>
  <si>
    <t>010205  폐기물상차비</t>
  </si>
  <si>
    <t>010205</t>
  </si>
  <si>
    <t>010206  작 업 부 산 물</t>
  </si>
  <si>
    <t>010206</t>
  </si>
  <si>
    <t>010207  관급자재(관급자)</t>
  </si>
  <si>
    <t>010207</t>
  </si>
  <si>
    <t>[ 합           계 ]</t>
  </si>
  <si>
    <t>품목코드</t>
  </si>
  <si>
    <t>설정</t>
  </si>
  <si>
    <t>일위</t>
  </si>
  <si>
    <t>단산</t>
  </si>
  <si>
    <t>자재</t>
  </si>
  <si>
    <t>손료적용</t>
  </si>
  <si>
    <t>손료저장</t>
  </si>
  <si>
    <t>적용율</t>
  </si>
  <si>
    <t>JUK1</t>
  </si>
  <si>
    <t>JUK2</t>
  </si>
  <si>
    <t>JUK3</t>
  </si>
  <si>
    <t>JUK4</t>
  </si>
  <si>
    <t>JUK5</t>
  </si>
  <si>
    <t>JUK6</t>
  </si>
  <si>
    <t>JUK7</t>
  </si>
  <si>
    <t>JUK8</t>
  </si>
  <si>
    <t>JUK9</t>
  </si>
  <si>
    <t>JUK10</t>
  </si>
  <si>
    <t>JUK11</t>
  </si>
  <si>
    <t>JUK12</t>
  </si>
  <si>
    <t>JUK13</t>
  </si>
  <si>
    <t>JUK14</t>
  </si>
  <si>
    <t>JUK15</t>
  </si>
  <si>
    <t>JUK16</t>
  </si>
  <si>
    <t>JUK17</t>
  </si>
  <si>
    <t>JUK18</t>
  </si>
  <si>
    <t>JUK19</t>
  </si>
  <si>
    <t>JUK20</t>
  </si>
  <si>
    <t>자재구분</t>
  </si>
  <si>
    <t>공종+자재</t>
  </si>
  <si>
    <t>고유번호</t>
  </si>
  <si>
    <t>콘테이너형 가설사무소 설치 및 해체</t>
  </si>
  <si>
    <t>3.0*6.0m, 3개월</t>
  </si>
  <si>
    <t>개소</t>
  </si>
  <si>
    <t>3429245F7BE767CF218864B72497</t>
  </si>
  <si>
    <t>T</t>
  </si>
  <si>
    <t>F</t>
  </si>
  <si>
    <t>0101013429245F7BE767CF218864B72497</t>
  </si>
  <si>
    <t>TOTAL</t>
  </si>
  <si>
    <t>고소작업차/스카이</t>
  </si>
  <si>
    <t>5ton</t>
  </si>
  <si>
    <t>일</t>
  </si>
  <si>
    <t>3429244796C6698DE488A4997A35</t>
  </si>
  <si>
    <t>0101023429244796C6698DE488A4997A35</t>
  </si>
  <si>
    <t>콘크리트 펌프차 타설(무근) - 벽, 기둥, 슬래브 등</t>
  </si>
  <si>
    <t>slump 8~12cm</t>
  </si>
  <si>
    <t>일당</t>
  </si>
  <si>
    <t>3429212F8C916A7D318129FBC25C</t>
  </si>
  <si>
    <t>0101033429212F8C916A7D318129FBC25C</t>
  </si>
  <si>
    <t>레미콘</t>
  </si>
  <si>
    <t>25-210-12</t>
  </si>
  <si>
    <t>M3</t>
  </si>
  <si>
    <t>3409D478C10F69FFC083789E52F732C3D704</t>
  </si>
  <si>
    <t>0101033409D478C10F69FFC083789E52F732C3D704</t>
  </si>
  <si>
    <t>수밀코킹(실리콘)</t>
  </si>
  <si>
    <t>삼각, 10mm, 창호주위</t>
  </si>
  <si>
    <t>M</t>
  </si>
  <si>
    <t>34292D7C702861ECDA87037F0F3F</t>
  </si>
  <si>
    <t>01010434292D7C702861ECDA87037F0F3F</t>
  </si>
  <si>
    <t>수밀코킹(12*8mm)</t>
  </si>
  <si>
    <t>복합패널줄눈</t>
  </si>
  <si>
    <t>34292D7C702E6A730784E44B9444</t>
  </si>
  <si>
    <t>01010434292D7C702E6A730784E44B9444</t>
  </si>
  <si>
    <t>바닥청소(고압물세척)</t>
  </si>
  <si>
    <t>M2</t>
  </si>
  <si>
    <t>34B9C0D3B5F167405A8946A9B2BD</t>
  </si>
  <si>
    <t>01010434B9C0D3B5F167405A8946A9B2BD</t>
  </si>
  <si>
    <t>우레탄방수 - 프라이머 포함</t>
  </si>
  <si>
    <t>수직 0.5mm(도막1회+마감), 노출</t>
  </si>
  <si>
    <t>34292D79BD086F813984BFBD4A0A</t>
  </si>
  <si>
    <t>01010434292D79BD086F813984BFBD4A0A</t>
  </si>
  <si>
    <t>알루미늄 복합패널</t>
  </si>
  <si>
    <t>평판 t=4 불소수지</t>
  </si>
  <si>
    <t>33091B62EF9A67C3738565CA557718AEE52A</t>
  </si>
  <si>
    <t>01010533091B62EF9A67C3738565CA557718AEE52A</t>
  </si>
  <si>
    <t>와이어메시 바닥깔기</t>
  </si>
  <si>
    <t>#8-150*150</t>
  </si>
  <si>
    <t>34292F43577B6A62EB8ADCA1917A</t>
  </si>
  <si>
    <t>01010534292F43577B6A62EB8ADCA1917A</t>
  </si>
  <si>
    <t>스텐후레싱설치</t>
  </si>
  <si>
    <t>기존자재,0.25*0.2</t>
  </si>
  <si>
    <t>34292F42B3466833CA8A9F031B70</t>
  </si>
  <si>
    <t>01010534292F42B3466833CA8A9F031B70</t>
  </si>
  <si>
    <t>AL복합패널설치</t>
  </si>
  <si>
    <t>기존자재</t>
  </si>
  <si>
    <t>34292F42B3466833CA8A9F042538</t>
  </si>
  <si>
    <t>01010534292F42B3466833CA8A9F042538</t>
  </si>
  <si>
    <t>스텐처마홈통설치</t>
  </si>
  <si>
    <t>200*200*1.5t</t>
  </si>
  <si>
    <t>34292E6349CA6DB58582EC236696</t>
  </si>
  <si>
    <t>01010534292E6349CA6DB58582EC236696</t>
  </si>
  <si>
    <t>기계휘니셔마감</t>
  </si>
  <si>
    <t>34292211421D6236448D8F208D71</t>
  </si>
  <si>
    <t>01010634292211421D6236448D8F208D71</t>
  </si>
  <si>
    <t>창호주위 발포우레탄 충전</t>
  </si>
  <si>
    <t>준불연</t>
  </si>
  <si>
    <t>342929D93808671A9488620E5447</t>
  </si>
  <si>
    <t>010106342929D93808671A9488620E5447</t>
  </si>
  <si>
    <t>강화유리문(세이프,중간key포함)</t>
  </si>
  <si>
    <t>투명,손보호,12mm*1.0×2.1m</t>
  </si>
  <si>
    <t>개</t>
  </si>
  <si>
    <t>33091B62EDEF668BD48D28C6E35F95869FCB</t>
  </si>
  <si>
    <t>01010733091B62EDEF668BD48D28C6E35F95869FCB</t>
  </si>
  <si>
    <t>단열강화유리문(세이프,중간key포함)</t>
  </si>
  <si>
    <t>1.0×2.1m, 유리별도</t>
  </si>
  <si>
    <t>33091B62EDEF668BD48D28C6E35F9585FEE9</t>
  </si>
  <si>
    <t>01010733091B62EDEF668BD48D28C6E35F9585FEE9</t>
  </si>
  <si>
    <t>강화유리문손잡이</t>
  </si>
  <si>
    <t>스텐</t>
  </si>
  <si>
    <t>33091B62EDEF668BD48D28C6E35F9585FFF1</t>
  </si>
  <si>
    <t>01010733091B62EDEF668BD48D28C6E35F9585FFF1</t>
  </si>
  <si>
    <t>플로어힌지</t>
  </si>
  <si>
    <t>플로어힌지, KS3호, 105kg, 강화유리문(K-8300)</t>
  </si>
  <si>
    <t>조</t>
  </si>
  <si>
    <t>33091A5C99A66EB75C8106854B32263816AE</t>
  </si>
  <si>
    <t>01010733091A5C99A66EB75C8106854B32263816AE</t>
  </si>
  <si>
    <t>SSD-01[단열스텐문틀(헤어라인)]</t>
  </si>
  <si>
    <t>4.8*2.6</t>
  </si>
  <si>
    <t>342929DEBF8469C9818C56A89155</t>
  </si>
  <si>
    <t>010107342929DEBF8469C9818C56A89155</t>
  </si>
  <si>
    <t>플로어힌지 설치</t>
  </si>
  <si>
    <t>재료비 별도</t>
  </si>
  <si>
    <t>342929D93E90654D42817F71B0C8</t>
  </si>
  <si>
    <t>010107342929D93E90654D42817F71B0C8</t>
  </si>
  <si>
    <t>복층유리</t>
  </si>
  <si>
    <t>투명+일면로이, 24mm(6CL+12아르곤+6LE)</t>
  </si>
  <si>
    <t>33091B62EDEF66A63D85645BF01EE4805EA4</t>
  </si>
  <si>
    <t>01010833091B62EDEF66A63D85645BF01EE4805EA4</t>
  </si>
  <si>
    <t>투명+일면로이, 28mm(6CL+16아르곤+6LE)</t>
  </si>
  <si>
    <t>33091B62EDEF66A63D85645BF01EE480581D</t>
  </si>
  <si>
    <t>01010833091B62EDEF66A63D85645BF01EE480581D</t>
  </si>
  <si>
    <t>유리주위 코킹</t>
  </si>
  <si>
    <t>5*5, 실리콘</t>
  </si>
  <si>
    <t>34292D7C713061421E8CA19FE491</t>
  </si>
  <si>
    <t>01010834292D7C713061421E8CA19FE491</t>
  </si>
  <si>
    <t>창호유리설치 / 복층유리</t>
  </si>
  <si>
    <t>유리두께 24mm 이하</t>
  </si>
  <si>
    <t>342929D70F8F68FCEB89465AD844</t>
  </si>
  <si>
    <t>010108342929D70F8F68FCEB89465AD844</t>
  </si>
  <si>
    <t>유리두께 28mm 이하</t>
  </si>
  <si>
    <t>342929D70F8F68FCEB89465ADB19</t>
  </si>
  <si>
    <t>010108342929D70F8F68FCEB89465ADB19</t>
  </si>
  <si>
    <t>투수블록재설치</t>
  </si>
  <si>
    <t>기존자재+모래40+잡석100mm</t>
  </si>
  <si>
    <t>34292E634E4A668ABB8D6EC3F19A</t>
  </si>
  <si>
    <t>01010934292E634E4A668ABB8D6EC3F19A</t>
  </si>
  <si>
    <t>차양설치</t>
  </si>
  <si>
    <t>폴리카보네이트, 6.0*1.0</t>
  </si>
  <si>
    <t>EA</t>
  </si>
  <si>
    <t>34292E634E4A668ABB8D1F8FD3F4</t>
  </si>
  <si>
    <t>01010934292E634E4A668ABB8D1F8FD3F4</t>
  </si>
  <si>
    <t>콘테이너이동및재설치</t>
  </si>
  <si>
    <t>5.0*2.4</t>
  </si>
  <si>
    <t>34292E634E4A668ABB8D1F8FD3F0</t>
  </si>
  <si>
    <t>01010934292E634E4A668ABB8D1F8FD3F0</t>
  </si>
  <si>
    <t>카스톱퍼설치</t>
  </si>
  <si>
    <t>34292AC84D71667B2D8C87FBD633</t>
  </si>
  <si>
    <t>01010934292AC84D71667B2D8C87FBD633</t>
  </si>
  <si>
    <t>각형맨홀설치(토공사포함)</t>
  </si>
  <si>
    <t>1000*1000*1200,그레이팅50t</t>
  </si>
  <si>
    <t>34293533BA4A6CEA1386227BCD5C</t>
  </si>
  <si>
    <t>01010934293533BA4A6CEA1386227BCD5C</t>
  </si>
  <si>
    <t>측구수로관부설(토공사포함)</t>
  </si>
  <si>
    <t>400*400,앵글및뚜껑포함</t>
  </si>
  <si>
    <t>34293533BA4F64FD65830DCA9AC1</t>
  </si>
  <si>
    <t>01010934293533BA4F64FD65830DCA9AC1</t>
  </si>
  <si>
    <t>콘크리트컷팅</t>
  </si>
  <si>
    <t>20cm미만</t>
  </si>
  <si>
    <t>342934C826716566EC8DE0957031</t>
  </si>
  <si>
    <t>010110342934C826716566EC8DE0957031</t>
  </si>
  <si>
    <t>콘크리트구조물 헐기(인력)</t>
  </si>
  <si>
    <t>소형브레이커(전기식), 무근</t>
  </si>
  <si>
    <t>342934C826776FCBA88996A71C76</t>
  </si>
  <si>
    <t>010110342934C826776FCBA88996A71C76</t>
  </si>
  <si>
    <t>복합패널(틀포함)철거</t>
  </si>
  <si>
    <t>342934C82DA26D24938A1744D9FA</t>
  </si>
  <si>
    <t>010110342934C82DA26D24938A1744D9FA</t>
  </si>
  <si>
    <t>복합패널(틀제외)철거</t>
  </si>
  <si>
    <t>재사용</t>
  </si>
  <si>
    <t>342934C82DA26D24938A1744D9FB</t>
  </si>
  <si>
    <t>010110342934C82DA26D24938A1744D9FB</t>
  </si>
  <si>
    <t>단열재철거</t>
  </si>
  <si>
    <t>342934C82DA26D24938A1747A479</t>
  </si>
  <si>
    <t>010110342934C82DA26D24938A1747A479</t>
  </si>
  <si>
    <t>합성목재데크철거</t>
  </si>
  <si>
    <t>틀포함</t>
  </si>
  <si>
    <t>342934C82DA26D2481888AE6C002</t>
  </si>
  <si>
    <t>010110342934C82DA26D2481888AE6C002</t>
  </si>
  <si>
    <t>합성목재의자철거</t>
  </si>
  <si>
    <t>342934C82DA26D2481888AE6C005</t>
  </si>
  <si>
    <t>010110342934C82DA26D2481888AE6C005</t>
  </si>
  <si>
    <t>보도블럭철거</t>
  </si>
  <si>
    <t>342934C82DA26D24818889D8A505</t>
  </si>
  <si>
    <t>010110342934C82DA26D24818889D8A505</t>
  </si>
  <si>
    <t>차양철거</t>
  </si>
  <si>
    <t>6.0*1.0</t>
  </si>
  <si>
    <t>342934C82DA26D24818889DA6F34</t>
  </si>
  <si>
    <t>010110342934C82DA26D24818889DA6F34</t>
  </si>
  <si>
    <t>카스토퍼철거</t>
  </si>
  <si>
    <t>342934C82DA26D24818889DA6F35</t>
  </si>
  <si>
    <t>010110342934C82DA26D24818889DA6F35</t>
  </si>
  <si>
    <t>스텐후레싱철거</t>
  </si>
  <si>
    <t>재사용,0.25*0.2</t>
  </si>
  <si>
    <t>342934C82DA26D24818889DA688E</t>
  </si>
  <si>
    <t>010110342934C82DA26D24818889DA688E</t>
  </si>
  <si>
    <t>창호주위코킹철거</t>
  </si>
  <si>
    <t>10*10</t>
  </si>
  <si>
    <t>342934C82DA26D24818889DA6B43</t>
  </si>
  <si>
    <t>010110342934C82DA26D24818889DA6B43</t>
  </si>
  <si>
    <t>복합패널코킹철거</t>
  </si>
  <si>
    <t>342934C82DA26D24818889DA6B42</t>
  </si>
  <si>
    <t>010110342934C82DA26D24818889DA6B42</t>
  </si>
  <si>
    <t>물받이철거</t>
  </si>
  <si>
    <t>L:3500, 200*200</t>
  </si>
  <si>
    <t>342934C82DA26D24818889DA6B44</t>
  </si>
  <si>
    <t>010110342934C82DA26D24818889DA6B44</t>
  </si>
  <si>
    <t>철거재 운반</t>
  </si>
  <si>
    <t>장비+인력</t>
  </si>
  <si>
    <t>톤</t>
  </si>
  <si>
    <t>342934C82DA26D24818889D5ECDA</t>
  </si>
  <si>
    <t>010110342934C82DA26D24818889D5ECDA</t>
  </si>
  <si>
    <t>우레탄방수 철거</t>
  </si>
  <si>
    <t>바닥, 바탕처리별도</t>
  </si>
  <si>
    <t>342934CBF98E6D6A188B9D8729C1</t>
  </si>
  <si>
    <t>010110342934CBF98E6D6A188B9D8729C1</t>
  </si>
  <si>
    <t>모래</t>
  </si>
  <si>
    <t>도착도</t>
  </si>
  <si>
    <t>3329C8F68B55645D0A8EEF7966FB7DA7A5C2</t>
  </si>
  <si>
    <t>0101113329C8F68B55645D0A8EEF7966FB7DA7A5C2</t>
  </si>
  <si>
    <t>건설폐재류 상차비</t>
  </si>
  <si>
    <t>TON</t>
  </si>
  <si>
    <t>346930C82DA5638B838784746C229882323E</t>
  </si>
  <si>
    <t>010112346930C82DA5638B838784746C229882323E</t>
  </si>
  <si>
    <t>혼합건설폐기물 상차비</t>
  </si>
  <si>
    <t>(매립지반입대상 폐기물 포함)</t>
  </si>
  <si>
    <t>346930C82DA5638B838784746C229882323D</t>
  </si>
  <si>
    <t>010112346930C82DA5638B838784746C229882323D</t>
  </si>
  <si>
    <t>철강설/학교회계처리</t>
  </si>
  <si>
    <t>고철, 작업설부산물</t>
  </si>
  <si>
    <t>kg</t>
  </si>
  <si>
    <t>3329C8F6831F684B0A8A503768039C5D2B3F</t>
  </si>
  <si>
    <t>0101133329C8F6831F684B0A8A503768039C5D2B3F</t>
  </si>
  <si>
    <t>기타도막방수제,에코쿨루프</t>
  </si>
  <si>
    <t>34193CBF4A7D6F0BFF81B6AEAA0F8320B260</t>
  </si>
  <si>
    <t>01011434193CBF4A7D6F0BFF81B6AEAA0F8320B260</t>
  </si>
  <si>
    <t>0102013429212F8C916A7D318129FBC25C</t>
  </si>
  <si>
    <t>0102013409D478C10F69FFC083789E52F732C3D704</t>
  </si>
  <si>
    <t>01020234B9C0D3B5F167405A8946A9B2BD</t>
  </si>
  <si>
    <t>01020234292D79BD086F813984BFBD4A0A</t>
  </si>
  <si>
    <t>01020333091B62EF9A67C3738565CA557718AEE52A</t>
  </si>
  <si>
    <t>01020334292F43577B6A62EB8ADCA1917A</t>
  </si>
  <si>
    <t>010204342934C82DA26D24938A1744D9FA</t>
  </si>
  <si>
    <t>010204342934C82DA26D24938A1747A479</t>
  </si>
  <si>
    <t>010204342934C82DA26D24818889D5ECDA</t>
  </si>
  <si>
    <t>010204342934CBF98E6D6A188B9D8729C1</t>
  </si>
  <si>
    <t>010205346930C82DA5638B838784746C229882323D</t>
  </si>
  <si>
    <t>0102063329C8F6831F684B0A8A503768039C5D2B3F</t>
  </si>
  <si>
    <t>01020734193CBF4A7D6F0BFF81B6AEAA0F8320B260</t>
  </si>
  <si>
    <t>금액 : 원(￦)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</si>
</sst>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#"/>
    <numFmt numFmtId="177" formatCode="#,###;\-#,###;#;"/>
  </numFmts>
  <fonts count="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u/>
      <sz val="16"/>
      <color theme="1"/>
      <name val="돋움체"/>
      <family val="3"/>
      <charset val="129"/>
    </font>
    <font>
      <sz val="11"/>
      <color theme="1"/>
      <name val="돋움체"/>
      <family val="3"/>
      <charset val="129"/>
    </font>
    <font>
      <b/>
      <u/>
      <sz val="16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color theme="1"/>
      <name val="굴림체"/>
      <family val="3"/>
      <charset val="129"/>
    </font>
    <font>
      <sz val="11"/>
      <color theme="1"/>
      <name val="굴림체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3" fillId="0" borderId="1" xfId="0" quotePrefix="1" applyFont="1" applyBorder="1" applyAlignment="1">
      <alignment horizontal="center" vertical="center" wrapText="1"/>
    </xf>
    <xf numFmtId="0" fontId="0" fillId="0" borderId="0" xfId="0" quotePrefix="1">
      <alignment vertical="center"/>
    </xf>
    <xf numFmtId="0" fontId="0" fillId="0" borderId="1" xfId="0" quotePrefix="1" applyBorder="1" applyAlignment="1">
      <alignment horizontal="center" vertical="center" wrapText="1"/>
    </xf>
    <xf numFmtId="176" fontId="0" fillId="0" borderId="1" xfId="0" applyNumberFormat="1" applyBorder="1" applyAlignment="1">
      <alignment vertical="center" wrapText="1"/>
    </xf>
    <xf numFmtId="0" fontId="0" fillId="0" borderId="1" xfId="0" quotePrefix="1" applyBorder="1" applyAlignment="1">
      <alignment vertical="center" wrapText="1"/>
    </xf>
    <xf numFmtId="176" fontId="0" fillId="2" borderId="1" xfId="0" applyNumberFormat="1" applyFill="1" applyBorder="1" applyAlignment="1">
      <alignment vertical="center" wrapText="1"/>
    </xf>
    <xf numFmtId="0" fontId="0" fillId="2" borderId="1" xfId="0" quotePrefix="1" applyFill="1" applyBorder="1" applyAlignment="1">
      <alignment vertical="center" wrapText="1"/>
    </xf>
    <xf numFmtId="0" fontId="6" fillId="0" borderId="1" xfId="0" quotePrefix="1" applyFont="1" applyBorder="1" applyAlignment="1">
      <alignment horizontal="center" vertical="center" wrapText="1"/>
    </xf>
    <xf numFmtId="0" fontId="7" fillId="0" borderId="1" xfId="0" quotePrefix="1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176" fontId="7" fillId="0" borderId="1" xfId="0" applyNumberFormat="1" applyFont="1" applyBorder="1" applyAlignment="1">
      <alignment vertical="center" wrapText="1"/>
    </xf>
    <xf numFmtId="176" fontId="0" fillId="0" borderId="0" xfId="0" applyNumberFormat="1">
      <alignment vertical="center"/>
    </xf>
    <xf numFmtId="0" fontId="5" fillId="0" borderId="1" xfId="0" quotePrefix="1" applyFont="1" applyBorder="1" applyAlignment="1">
      <alignment horizontal="center" vertical="center"/>
    </xf>
    <xf numFmtId="177" fontId="7" fillId="0" borderId="1" xfId="0" applyNumberFormat="1" applyFont="1" applyBorder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3" fillId="0" borderId="0" xfId="0" quotePrefix="1" applyFont="1">
      <alignment vertical="center"/>
    </xf>
    <xf numFmtId="0" fontId="3" fillId="0" borderId="0" xfId="0" applyFont="1" applyAlignment="1">
      <alignment horizontal="right" vertical="center"/>
    </xf>
    <xf numFmtId="0" fontId="3" fillId="0" borderId="1" xfId="0" quotePrefix="1" applyFont="1" applyBorder="1" applyAlignment="1">
      <alignment horizontal="center" vertical="center" wrapText="1"/>
    </xf>
    <xf numFmtId="0" fontId="0" fillId="0" borderId="1" xfId="0" quotePrefix="1" applyBorder="1" applyAlignment="1">
      <alignment horizontal="distributed" vertical="center" wrapText="1"/>
    </xf>
    <xf numFmtId="0" fontId="0" fillId="0" borderId="1" xfId="0" quotePrefix="1" applyBorder="1" applyAlignment="1">
      <alignment vertical="center" wrapText="1"/>
    </xf>
    <xf numFmtId="0" fontId="0" fillId="0" borderId="1" xfId="0" quotePrefix="1" applyBorder="1" applyAlignment="1">
      <alignment horizontal="center" vertical="center" wrapText="1"/>
    </xf>
    <xf numFmtId="0" fontId="0" fillId="2" borderId="1" xfId="0" quotePrefix="1" applyFill="1" applyBorder="1" applyAlignment="1">
      <alignment vertical="center" wrapText="1"/>
    </xf>
    <xf numFmtId="0" fontId="0" fillId="2" borderId="1" xfId="0" quotePrefix="1" applyFill="1" applyBorder="1" applyAlignment="1">
      <alignment horizontal="center" vertical="center" wrapText="1"/>
    </xf>
    <xf numFmtId="0" fontId="4" fillId="0" borderId="0" xfId="0" quotePrefix="1" applyFont="1" applyAlignment="1">
      <alignment horizontal="center" vertical="center"/>
    </xf>
    <xf numFmtId="0" fontId="0" fillId="0" borderId="0" xfId="0" quotePrefix="1">
      <alignment vertical="center"/>
    </xf>
    <xf numFmtId="0" fontId="5" fillId="0" borderId="1" xfId="0" quotePrefix="1" applyFont="1" applyBorder="1" applyAlignment="1">
      <alignment horizontal="center" vertical="center"/>
    </xf>
    <xf numFmtId="0" fontId="6" fillId="0" borderId="1" xfId="0" quotePrefix="1" applyFont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3B3707-E452-494E-B950-B4F7495EFF45}">
  <sheetPr>
    <pageSetUpPr fitToPage="1"/>
  </sheetPr>
  <dimension ref="A1:G34"/>
  <sheetViews>
    <sheetView tabSelected="1" topLeftCell="B1" workbookViewId="0">
      <selection activeCell="F7" sqref="F7"/>
    </sheetView>
  </sheetViews>
  <sheetFormatPr defaultRowHeight="16.5" x14ac:dyDescent="0.3"/>
  <cols>
    <col min="1" max="1" width="0" hidden="1" customWidth="1"/>
    <col min="2" max="3" width="4.625" customWidth="1"/>
    <col min="4" max="4" width="35.625" customWidth="1"/>
    <col min="5" max="5" width="25.625" customWidth="1"/>
    <col min="6" max="6" width="60.625" customWidth="1"/>
    <col min="7" max="7" width="30.625" customWidth="1"/>
  </cols>
  <sheetData>
    <row r="1" spans="1:7" ht="24" customHeight="1" x14ac:dyDescent="0.3">
      <c r="B1" s="15" t="s">
        <v>0</v>
      </c>
      <c r="C1" s="15"/>
      <c r="D1" s="15"/>
      <c r="E1" s="15"/>
      <c r="F1" s="15"/>
      <c r="G1" s="15"/>
    </row>
    <row r="2" spans="1:7" ht="21.95" customHeight="1" x14ac:dyDescent="0.3">
      <c r="B2" s="16" t="s">
        <v>1</v>
      </c>
      <c r="C2" s="16"/>
      <c r="D2" s="16"/>
      <c r="E2" s="16"/>
      <c r="F2" s="17" t="s">
        <v>416</v>
      </c>
      <c r="G2" s="17"/>
    </row>
    <row r="3" spans="1:7" ht="21.95" customHeight="1" x14ac:dyDescent="0.3">
      <c r="B3" s="18" t="s">
        <v>2</v>
      </c>
      <c r="C3" s="18"/>
      <c r="D3" s="18"/>
      <c r="E3" s="1" t="s">
        <v>3</v>
      </c>
      <c r="F3" s="1" t="s">
        <v>4</v>
      </c>
      <c r="G3" s="1" t="s">
        <v>5</v>
      </c>
    </row>
    <row r="4" spans="1:7" ht="21.95" customHeight="1" x14ac:dyDescent="0.3">
      <c r="A4" s="2" t="s">
        <v>6</v>
      </c>
      <c r="B4" s="19" t="s">
        <v>7</v>
      </c>
      <c r="C4" s="19" t="s">
        <v>8</v>
      </c>
      <c r="D4" s="3" t="s">
        <v>9</v>
      </c>
      <c r="E4" s="4">
        <f>TRUNC(공종별집계표!F5, 0)</f>
        <v>0</v>
      </c>
      <c r="F4" s="5" t="s">
        <v>10</v>
      </c>
      <c r="G4" s="5" t="s">
        <v>10</v>
      </c>
    </row>
    <row r="5" spans="1:7" ht="21.95" customHeight="1" x14ac:dyDescent="0.3">
      <c r="A5" s="2" t="s">
        <v>11</v>
      </c>
      <c r="B5" s="19"/>
      <c r="C5" s="19"/>
      <c r="D5" s="3" t="s">
        <v>12</v>
      </c>
      <c r="E5" s="4">
        <v>0</v>
      </c>
      <c r="F5" s="5" t="s">
        <v>10</v>
      </c>
      <c r="G5" s="5" t="s">
        <v>10</v>
      </c>
    </row>
    <row r="6" spans="1:7" ht="21.95" customHeight="1" x14ac:dyDescent="0.3">
      <c r="A6" s="2" t="s">
        <v>13</v>
      </c>
      <c r="B6" s="19"/>
      <c r="C6" s="19"/>
      <c r="D6" s="3" t="s">
        <v>14</v>
      </c>
      <c r="E6" s="4">
        <v>0</v>
      </c>
      <c r="F6" s="5" t="s">
        <v>10</v>
      </c>
      <c r="G6" s="5" t="s">
        <v>10</v>
      </c>
    </row>
    <row r="7" spans="1:7" ht="21.95" customHeight="1" x14ac:dyDescent="0.3">
      <c r="A7" s="2" t="s">
        <v>15</v>
      </c>
      <c r="B7" s="19"/>
      <c r="C7" s="19"/>
      <c r="D7" s="3" t="s">
        <v>16</v>
      </c>
      <c r="E7" s="4">
        <f>TRUNC(E4+E5-E6, 0)</f>
        <v>0</v>
      </c>
      <c r="F7" s="5" t="s">
        <v>10</v>
      </c>
      <c r="G7" s="5" t="s">
        <v>10</v>
      </c>
    </row>
    <row r="8" spans="1:7" ht="21.95" customHeight="1" x14ac:dyDescent="0.3">
      <c r="A8" s="2" t="s">
        <v>17</v>
      </c>
      <c r="B8" s="19"/>
      <c r="C8" s="19" t="s">
        <v>18</v>
      </c>
      <c r="D8" s="3" t="s">
        <v>19</v>
      </c>
      <c r="E8" s="4">
        <f>TRUNC(공종별집계표!H5, 0)</f>
        <v>0</v>
      </c>
      <c r="F8" s="5" t="s">
        <v>10</v>
      </c>
      <c r="G8" s="5" t="s">
        <v>10</v>
      </c>
    </row>
    <row r="9" spans="1:7" ht="21.95" customHeight="1" x14ac:dyDescent="0.3">
      <c r="A9" s="2" t="s">
        <v>20</v>
      </c>
      <c r="B9" s="19"/>
      <c r="C9" s="19"/>
      <c r="D9" s="3" t="s">
        <v>21</v>
      </c>
      <c r="E9" s="4">
        <f>TRUNC(E8*0.175, 0)</f>
        <v>0</v>
      </c>
      <c r="F9" s="5" t="s">
        <v>22</v>
      </c>
      <c r="G9" s="5" t="s">
        <v>10</v>
      </c>
    </row>
    <row r="10" spans="1:7" ht="21.95" customHeight="1" x14ac:dyDescent="0.3">
      <c r="A10" s="2" t="s">
        <v>23</v>
      </c>
      <c r="B10" s="19"/>
      <c r="C10" s="19"/>
      <c r="D10" s="3" t="s">
        <v>16</v>
      </c>
      <c r="E10" s="4">
        <f>TRUNC(E8+E9, 0)</f>
        <v>0</v>
      </c>
      <c r="F10" s="5" t="s">
        <v>10</v>
      </c>
      <c r="G10" s="5" t="s">
        <v>10</v>
      </c>
    </row>
    <row r="11" spans="1:7" ht="21.95" customHeight="1" x14ac:dyDescent="0.3">
      <c r="A11" s="2" t="s">
        <v>24</v>
      </c>
      <c r="B11" s="19"/>
      <c r="C11" s="19" t="s">
        <v>25</v>
      </c>
      <c r="D11" s="3" t="s">
        <v>26</v>
      </c>
      <c r="E11" s="4">
        <f>TRUNC(공종별집계표!J5, 0)</f>
        <v>0</v>
      </c>
      <c r="F11" s="5" t="s">
        <v>10</v>
      </c>
      <c r="G11" s="5" t="s">
        <v>10</v>
      </c>
    </row>
    <row r="12" spans="1:7" ht="21.95" customHeight="1" x14ac:dyDescent="0.3">
      <c r="A12" s="2" t="s">
        <v>27</v>
      </c>
      <c r="B12" s="19"/>
      <c r="C12" s="19"/>
      <c r="D12" s="3" t="s">
        <v>28</v>
      </c>
      <c r="E12" s="4">
        <f>TRUNC(공종별집계표!T7, 0)</f>
        <v>0</v>
      </c>
      <c r="F12" s="5" t="s">
        <v>10</v>
      </c>
      <c r="G12" s="5" t="s">
        <v>10</v>
      </c>
    </row>
    <row r="13" spans="1:7" ht="21.95" customHeight="1" x14ac:dyDescent="0.3">
      <c r="A13" s="2" t="s">
        <v>29</v>
      </c>
      <c r="B13" s="19"/>
      <c r="C13" s="19"/>
      <c r="D13" s="3" t="s">
        <v>30</v>
      </c>
      <c r="E13" s="4">
        <f>TRUNC(E10*0.0356, 0)</f>
        <v>0</v>
      </c>
      <c r="F13" s="5" t="s">
        <v>31</v>
      </c>
      <c r="G13" s="5" t="s">
        <v>10</v>
      </c>
    </row>
    <row r="14" spans="1:7" ht="21.95" customHeight="1" x14ac:dyDescent="0.3">
      <c r="A14" s="2" t="s">
        <v>32</v>
      </c>
      <c r="B14" s="19"/>
      <c r="C14" s="19"/>
      <c r="D14" s="3" t="s">
        <v>33</v>
      </c>
      <c r="E14" s="4">
        <f>TRUNC(E10*0.0101, 0)</f>
        <v>0</v>
      </c>
      <c r="F14" s="5" t="s">
        <v>34</v>
      </c>
      <c r="G14" s="5" t="s">
        <v>10</v>
      </c>
    </row>
    <row r="15" spans="1:7" ht="21.95" customHeight="1" x14ac:dyDescent="0.3">
      <c r="A15" s="2" t="s">
        <v>35</v>
      </c>
      <c r="B15" s="19"/>
      <c r="C15" s="19"/>
      <c r="D15" s="3" t="s">
        <v>36</v>
      </c>
      <c r="E15" s="4">
        <f>TRUNC(E8*0.03595, 0)</f>
        <v>0</v>
      </c>
      <c r="F15" s="5" t="s">
        <v>37</v>
      </c>
      <c r="G15" s="5" t="s">
        <v>10</v>
      </c>
    </row>
    <row r="16" spans="1:7" ht="21.95" customHeight="1" x14ac:dyDescent="0.3">
      <c r="A16" s="2" t="s">
        <v>38</v>
      </c>
      <c r="B16" s="19"/>
      <c r="C16" s="19"/>
      <c r="D16" s="3" t="s">
        <v>39</v>
      </c>
      <c r="E16" s="4">
        <f>TRUNC(E8*0.0475, 0)</f>
        <v>0</v>
      </c>
      <c r="F16" s="5" t="s">
        <v>40</v>
      </c>
      <c r="G16" s="5" t="s">
        <v>10</v>
      </c>
    </row>
    <row r="17" spans="1:7" ht="21.95" customHeight="1" x14ac:dyDescent="0.3">
      <c r="A17" s="2" t="s">
        <v>41</v>
      </c>
      <c r="B17" s="19"/>
      <c r="C17" s="19"/>
      <c r="D17" s="3" t="s">
        <v>42</v>
      </c>
      <c r="E17" s="4">
        <f>TRUNC(E15*0.1314, 0)</f>
        <v>0</v>
      </c>
      <c r="F17" s="5" t="s">
        <v>43</v>
      </c>
      <c r="G17" s="5" t="s">
        <v>10</v>
      </c>
    </row>
    <row r="18" spans="1:7" ht="21.95" customHeight="1" x14ac:dyDescent="0.3">
      <c r="A18" s="2" t="s">
        <v>44</v>
      </c>
      <c r="B18" s="19"/>
      <c r="C18" s="19"/>
      <c r="D18" s="3" t="s">
        <v>45</v>
      </c>
      <c r="E18" s="4">
        <f>TRUNC(E8*0.023, 0)</f>
        <v>0</v>
      </c>
      <c r="F18" s="5" t="s">
        <v>46</v>
      </c>
      <c r="G18" s="5" t="s">
        <v>10</v>
      </c>
    </row>
    <row r="19" spans="1:7" ht="21.95" customHeight="1" x14ac:dyDescent="0.3">
      <c r="A19" s="2" t="s">
        <v>47</v>
      </c>
      <c r="B19" s="19"/>
      <c r="C19" s="19"/>
      <c r="D19" s="3" t="s">
        <v>48</v>
      </c>
      <c r="E19" s="4">
        <f>TRUNC((E7+E8+0)*0.0311, 0)</f>
        <v>0</v>
      </c>
      <c r="F19" s="5" t="s">
        <v>49</v>
      </c>
      <c r="G19" s="5" t="s">
        <v>10</v>
      </c>
    </row>
    <row r="20" spans="1:7" ht="21.95" customHeight="1" x14ac:dyDescent="0.3">
      <c r="A20" s="2" t="s">
        <v>50</v>
      </c>
      <c r="B20" s="19"/>
      <c r="C20" s="19"/>
      <c r="D20" s="3" t="s">
        <v>51</v>
      </c>
      <c r="E20" s="4">
        <f>TRUNC(E10*0.0009, 0)</f>
        <v>0</v>
      </c>
      <c r="F20" s="5" t="s">
        <v>52</v>
      </c>
      <c r="G20" s="5" t="s">
        <v>10</v>
      </c>
    </row>
    <row r="21" spans="1:7" ht="21.95" customHeight="1" x14ac:dyDescent="0.3">
      <c r="A21" s="2" t="s">
        <v>53</v>
      </c>
      <c r="B21" s="19"/>
      <c r="C21" s="19"/>
      <c r="D21" s="3" t="s">
        <v>54</v>
      </c>
      <c r="E21" s="4">
        <f>TRUNC(E10*0.00006, 0)</f>
        <v>0</v>
      </c>
      <c r="F21" s="5" t="s">
        <v>55</v>
      </c>
      <c r="G21" s="5" t="s">
        <v>10</v>
      </c>
    </row>
    <row r="22" spans="1:7" ht="21.95" customHeight="1" x14ac:dyDescent="0.3">
      <c r="A22" s="2" t="s">
        <v>56</v>
      </c>
      <c r="B22" s="19"/>
      <c r="C22" s="19"/>
      <c r="D22" s="3" t="s">
        <v>57</v>
      </c>
      <c r="E22" s="4">
        <f>TRUNC((E7+E8+E11)*0.003, 0)</f>
        <v>0</v>
      </c>
      <c r="F22" s="5" t="s">
        <v>58</v>
      </c>
      <c r="G22" s="5" t="s">
        <v>10</v>
      </c>
    </row>
    <row r="23" spans="1:7" ht="21.95" customHeight="1" x14ac:dyDescent="0.3">
      <c r="A23" s="2" t="s">
        <v>59</v>
      </c>
      <c r="B23" s="19"/>
      <c r="C23" s="19"/>
      <c r="D23" s="3" t="s">
        <v>60</v>
      </c>
      <c r="E23" s="4">
        <f>TRUNC((E7+E10)*0.05, 0)</f>
        <v>0</v>
      </c>
      <c r="F23" s="5" t="s">
        <v>61</v>
      </c>
      <c r="G23" s="5" t="s">
        <v>10</v>
      </c>
    </row>
    <row r="24" spans="1:7" ht="21.95" customHeight="1" x14ac:dyDescent="0.3">
      <c r="A24" s="2" t="s">
        <v>62</v>
      </c>
      <c r="B24" s="19"/>
      <c r="C24" s="19"/>
      <c r="D24" s="3" t="s">
        <v>63</v>
      </c>
      <c r="E24" s="4">
        <f>TRUNC((E7+E8+E11)*0.001, 0)</f>
        <v>0</v>
      </c>
      <c r="F24" s="5" t="s">
        <v>64</v>
      </c>
      <c r="G24" s="5" t="s">
        <v>10</v>
      </c>
    </row>
    <row r="25" spans="1:7" ht="21.95" customHeight="1" x14ac:dyDescent="0.3">
      <c r="A25" s="2" t="s">
        <v>65</v>
      </c>
      <c r="B25" s="19"/>
      <c r="C25" s="19"/>
      <c r="D25" s="3" t="s">
        <v>16</v>
      </c>
      <c r="E25" s="4">
        <f>TRUNC(E11+E12+E13+E14+E15+E16+E18+E19+E17+E20+E21+E23+E22+E24, 0)</f>
        <v>0</v>
      </c>
      <c r="F25" s="5" t="s">
        <v>10</v>
      </c>
      <c r="G25" s="5" t="s">
        <v>10</v>
      </c>
    </row>
    <row r="26" spans="1:7" ht="21.95" customHeight="1" x14ac:dyDescent="0.3">
      <c r="A26" s="2" t="s">
        <v>66</v>
      </c>
      <c r="B26" s="20" t="s">
        <v>67</v>
      </c>
      <c r="C26" s="20"/>
      <c r="D26" s="21"/>
      <c r="E26" s="4">
        <f>TRUNC(E7+E10+E25, 0)</f>
        <v>0</v>
      </c>
      <c r="F26" s="5" t="s">
        <v>10</v>
      </c>
      <c r="G26" s="5" t="s">
        <v>10</v>
      </c>
    </row>
    <row r="27" spans="1:7" ht="21.95" customHeight="1" x14ac:dyDescent="0.3">
      <c r="A27" s="2" t="s">
        <v>68</v>
      </c>
      <c r="B27" s="20" t="s">
        <v>69</v>
      </c>
      <c r="C27" s="20"/>
      <c r="D27" s="21"/>
      <c r="E27" s="4">
        <f>TRUNC(E26*0.08, 0)</f>
        <v>0</v>
      </c>
      <c r="F27" s="5" t="s">
        <v>70</v>
      </c>
      <c r="G27" s="5" t="s">
        <v>10</v>
      </c>
    </row>
    <row r="28" spans="1:7" ht="21.95" customHeight="1" x14ac:dyDescent="0.3">
      <c r="A28" s="2" t="s">
        <v>71</v>
      </c>
      <c r="B28" s="20" t="s">
        <v>72</v>
      </c>
      <c r="C28" s="20"/>
      <c r="D28" s="21"/>
      <c r="E28" s="4"/>
      <c r="F28" s="5" t="s">
        <v>73</v>
      </c>
      <c r="G28" s="5" t="s">
        <v>10</v>
      </c>
    </row>
    <row r="29" spans="1:7" ht="21.95" customHeight="1" x14ac:dyDescent="0.3">
      <c r="A29" s="2" t="s">
        <v>74</v>
      </c>
      <c r="B29" s="20" t="s">
        <v>75</v>
      </c>
      <c r="C29" s="20"/>
      <c r="D29" s="21"/>
      <c r="E29" s="4"/>
      <c r="F29" s="5" t="s">
        <v>10</v>
      </c>
      <c r="G29" s="5" t="s">
        <v>10</v>
      </c>
    </row>
    <row r="30" spans="1:7" ht="21.95" customHeight="1" x14ac:dyDescent="0.3">
      <c r="A30" s="2" t="s">
        <v>76</v>
      </c>
      <c r="B30" s="20" t="s">
        <v>77</v>
      </c>
      <c r="C30" s="20"/>
      <c r="D30" s="21"/>
      <c r="E30" s="4"/>
      <c r="F30" s="5" t="s">
        <v>78</v>
      </c>
      <c r="G30" s="5" t="s">
        <v>10</v>
      </c>
    </row>
    <row r="31" spans="1:7" ht="21.95" customHeight="1" x14ac:dyDescent="0.3">
      <c r="A31" s="2" t="s">
        <v>79</v>
      </c>
      <c r="B31" s="22" t="s">
        <v>80</v>
      </c>
      <c r="C31" s="22"/>
      <c r="D31" s="23"/>
      <c r="E31" s="6"/>
      <c r="F31" s="7" t="s">
        <v>10</v>
      </c>
      <c r="G31" s="7" t="s">
        <v>10</v>
      </c>
    </row>
    <row r="32" spans="1:7" ht="21.95" customHeight="1" x14ac:dyDescent="0.3">
      <c r="A32" s="2" t="s">
        <v>81</v>
      </c>
      <c r="B32" s="20" t="s">
        <v>82</v>
      </c>
      <c r="C32" s="20"/>
      <c r="D32" s="21"/>
      <c r="E32" s="4">
        <f>TRUNC(공종별집계표!T20+공종별집계표!T28, 0)</f>
        <v>0</v>
      </c>
      <c r="F32" s="5" t="s">
        <v>10</v>
      </c>
      <c r="G32" s="5" t="s">
        <v>10</v>
      </c>
    </row>
    <row r="33" spans="1:7" ht="21.95" customHeight="1" x14ac:dyDescent="0.3">
      <c r="A33" s="2" t="s">
        <v>83</v>
      </c>
      <c r="B33" s="20" t="s">
        <v>84</v>
      </c>
      <c r="C33" s="20"/>
      <c r="D33" s="21"/>
      <c r="E33" s="4"/>
      <c r="F33" s="5" t="s">
        <v>10</v>
      </c>
      <c r="G33" s="5" t="s">
        <v>10</v>
      </c>
    </row>
    <row r="34" spans="1:7" ht="21.95" customHeight="1" x14ac:dyDescent="0.3">
      <c r="A34" s="2" t="s">
        <v>85</v>
      </c>
      <c r="B34" s="20" t="s">
        <v>86</v>
      </c>
      <c r="C34" s="20"/>
      <c r="D34" s="21"/>
      <c r="E34" s="4">
        <f>TRUNC(E31+0+E32+E33, 0)</f>
        <v>0</v>
      </c>
      <c r="F34" s="5" t="s">
        <v>10</v>
      </c>
      <c r="G34" s="5" t="s">
        <v>10</v>
      </c>
    </row>
  </sheetData>
  <mergeCells count="17">
    <mergeCell ref="B32:D32"/>
    <mergeCell ref="B33:D33"/>
    <mergeCell ref="B34:D34"/>
    <mergeCell ref="B26:D26"/>
    <mergeCell ref="B27:D27"/>
    <mergeCell ref="B28:D28"/>
    <mergeCell ref="B29:D29"/>
    <mergeCell ref="B30:D30"/>
    <mergeCell ref="B31:D31"/>
    <mergeCell ref="B1:G1"/>
    <mergeCell ref="B2:E2"/>
    <mergeCell ref="F2:G2"/>
    <mergeCell ref="B3:D3"/>
    <mergeCell ref="B4:B25"/>
    <mergeCell ref="C4:C7"/>
    <mergeCell ref="C8:C10"/>
    <mergeCell ref="C11:C25"/>
  </mergeCells>
  <phoneticPr fontId="1" type="noConversion"/>
  <pageMargins left="0.78740157480314954" right="0" top="0.39370078740157477" bottom="0.39370078740157477" header="0" footer="0"/>
  <pageSetup paperSize="9" scale="7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1B461D-F6FC-4778-887E-CDB55F63D1E4}">
  <sheetPr>
    <pageSetUpPr fitToPage="1"/>
  </sheetPr>
  <dimension ref="A1:T29"/>
  <sheetViews>
    <sheetView workbookViewId="0">
      <selection activeCell="G10" sqref="G10"/>
    </sheetView>
  </sheetViews>
  <sheetFormatPr defaultRowHeight="16.5" x14ac:dyDescent="0.3"/>
  <cols>
    <col min="1" max="1" width="40.625" customWidth="1"/>
    <col min="2" max="2" width="20.625" customWidth="1"/>
    <col min="3" max="4" width="4.625" customWidth="1"/>
    <col min="5" max="12" width="13.625" customWidth="1"/>
    <col min="13" max="13" width="12.625" customWidth="1"/>
    <col min="14" max="16" width="2.625" hidden="1" customWidth="1"/>
    <col min="17" max="19" width="1.625" hidden="1" customWidth="1"/>
    <col min="20" max="20" width="18.625" hidden="1" customWidth="1"/>
  </cols>
  <sheetData>
    <row r="1" spans="1:20" ht="30" customHeight="1" x14ac:dyDescent="0.3">
      <c r="A1" s="24" t="s">
        <v>87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</row>
    <row r="2" spans="1:20" ht="30" customHeight="1" x14ac:dyDescent="0.3">
      <c r="A2" s="25" t="s">
        <v>88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</row>
    <row r="3" spans="1:20" ht="30" customHeight="1" x14ac:dyDescent="0.3">
      <c r="A3" s="26" t="s">
        <v>89</v>
      </c>
      <c r="B3" s="26" t="s">
        <v>90</v>
      </c>
      <c r="C3" s="26" t="s">
        <v>91</v>
      </c>
      <c r="D3" s="26" t="s">
        <v>92</v>
      </c>
      <c r="E3" s="26" t="s">
        <v>93</v>
      </c>
      <c r="F3" s="26"/>
      <c r="G3" s="26" t="s">
        <v>94</v>
      </c>
      <c r="H3" s="26"/>
      <c r="I3" s="26" t="s">
        <v>95</v>
      </c>
      <c r="J3" s="26"/>
      <c r="K3" s="26" t="s">
        <v>96</v>
      </c>
      <c r="L3" s="26"/>
      <c r="M3" s="26" t="s">
        <v>97</v>
      </c>
      <c r="N3" s="25" t="s">
        <v>98</v>
      </c>
      <c r="O3" s="25" t="s">
        <v>99</v>
      </c>
      <c r="P3" s="25" t="s">
        <v>100</v>
      </c>
      <c r="Q3" s="25" t="s">
        <v>101</v>
      </c>
      <c r="R3" s="25" t="s">
        <v>102</v>
      </c>
      <c r="S3" s="25" t="s">
        <v>103</v>
      </c>
      <c r="T3" s="25" t="s">
        <v>104</v>
      </c>
    </row>
    <row r="4" spans="1:20" ht="30" customHeight="1" x14ac:dyDescent="0.3">
      <c r="A4" s="27"/>
      <c r="B4" s="27"/>
      <c r="C4" s="27"/>
      <c r="D4" s="27"/>
      <c r="E4" s="8" t="s">
        <v>105</v>
      </c>
      <c r="F4" s="8" t="s">
        <v>106</v>
      </c>
      <c r="G4" s="8" t="s">
        <v>105</v>
      </c>
      <c r="H4" s="8" t="s">
        <v>106</v>
      </c>
      <c r="I4" s="8" t="s">
        <v>105</v>
      </c>
      <c r="J4" s="8" t="s">
        <v>106</v>
      </c>
      <c r="K4" s="8" t="s">
        <v>105</v>
      </c>
      <c r="L4" s="8" t="s">
        <v>106</v>
      </c>
      <c r="M4" s="27"/>
      <c r="N4" s="25"/>
      <c r="O4" s="25"/>
      <c r="P4" s="25"/>
      <c r="Q4" s="25"/>
      <c r="R4" s="25"/>
      <c r="S4" s="25"/>
      <c r="T4" s="25"/>
    </row>
    <row r="5" spans="1:20" ht="30" customHeight="1" x14ac:dyDescent="0.3">
      <c r="A5" s="9" t="s">
        <v>107</v>
      </c>
      <c r="B5" s="9" t="s">
        <v>10</v>
      </c>
      <c r="C5" s="9" t="s">
        <v>10</v>
      </c>
      <c r="D5" s="10">
        <v>1</v>
      </c>
      <c r="E5" s="11">
        <f>F6+F21</f>
        <v>0</v>
      </c>
      <c r="F5" s="11">
        <f t="shared" ref="F5:F28" si="0">E5*D5</f>
        <v>0</v>
      </c>
      <c r="G5" s="11">
        <f>H6+H21</f>
        <v>0</v>
      </c>
      <c r="H5" s="11">
        <f t="shared" ref="H5:H28" si="1">G5*D5</f>
        <v>0</v>
      </c>
      <c r="I5" s="11">
        <f>J6+J21</f>
        <v>0</v>
      </c>
      <c r="J5" s="11">
        <f t="shared" ref="J5:J28" si="2">I5*D5</f>
        <v>0</v>
      </c>
      <c r="K5" s="11">
        <f t="shared" ref="K5:L28" si="3">E5+G5+I5</f>
        <v>0</v>
      </c>
      <c r="L5" s="11">
        <f t="shared" si="3"/>
        <v>0</v>
      </c>
      <c r="M5" s="9" t="s">
        <v>10</v>
      </c>
      <c r="N5" s="2" t="s">
        <v>108</v>
      </c>
      <c r="O5" s="2" t="s">
        <v>10</v>
      </c>
      <c r="P5" s="2" t="s">
        <v>10</v>
      </c>
      <c r="Q5" s="2" t="s">
        <v>10</v>
      </c>
      <c r="R5">
        <v>1</v>
      </c>
      <c r="S5" s="2" t="s">
        <v>10</v>
      </c>
      <c r="T5" s="12"/>
    </row>
    <row r="6" spans="1:20" ht="30" customHeight="1" x14ac:dyDescent="0.3">
      <c r="A6" s="9" t="s">
        <v>109</v>
      </c>
      <c r="B6" s="9" t="s">
        <v>10</v>
      </c>
      <c r="C6" s="9" t="s">
        <v>10</v>
      </c>
      <c r="D6" s="10">
        <v>1</v>
      </c>
      <c r="E6" s="11">
        <f>F8+F9+F10+F11+F12+F13+F14+F15+F16+F17+F18+F19</f>
        <v>0</v>
      </c>
      <c r="F6" s="11">
        <f t="shared" si="0"/>
        <v>0</v>
      </c>
      <c r="G6" s="11">
        <f>H8+H9+H10+H11+H12+H13+H14+H15+H16+H17+H18+H19</f>
        <v>0</v>
      </c>
      <c r="H6" s="11">
        <f t="shared" si="1"/>
        <v>0</v>
      </c>
      <c r="I6" s="11">
        <f>J8+J9+J10+J11+J12+J13+J14+J15+J16+J17+J18+J19</f>
        <v>0</v>
      </c>
      <c r="J6" s="11">
        <f t="shared" si="2"/>
        <v>0</v>
      </c>
      <c r="K6" s="11">
        <f t="shared" si="3"/>
        <v>0</v>
      </c>
      <c r="L6" s="11">
        <f t="shared" si="3"/>
        <v>0</v>
      </c>
      <c r="M6" s="9" t="s">
        <v>10</v>
      </c>
      <c r="N6" s="2" t="s">
        <v>110</v>
      </c>
      <c r="O6" s="2" t="s">
        <v>10</v>
      </c>
      <c r="P6" s="2" t="s">
        <v>108</v>
      </c>
      <c r="Q6" s="2" t="s">
        <v>10</v>
      </c>
      <c r="R6">
        <v>2</v>
      </c>
      <c r="S6" s="2" t="s">
        <v>10</v>
      </c>
      <c r="T6" s="12"/>
    </row>
    <row r="7" spans="1:20" ht="30" customHeight="1" x14ac:dyDescent="0.3">
      <c r="A7" s="9" t="s">
        <v>111</v>
      </c>
      <c r="B7" s="9" t="s">
        <v>10</v>
      </c>
      <c r="C7" s="9" t="s">
        <v>10</v>
      </c>
      <c r="D7" s="10">
        <v>1</v>
      </c>
      <c r="E7" s="11">
        <f>공종별내역서!F29</f>
        <v>0</v>
      </c>
      <c r="F7" s="11">
        <f t="shared" si="0"/>
        <v>0</v>
      </c>
      <c r="G7" s="11">
        <f>공종별내역서!H29</f>
        <v>0</v>
      </c>
      <c r="H7" s="11">
        <f t="shared" si="1"/>
        <v>0</v>
      </c>
      <c r="I7" s="11">
        <f>공종별내역서!J29</f>
        <v>0</v>
      </c>
      <c r="J7" s="11">
        <f t="shared" si="2"/>
        <v>0</v>
      </c>
      <c r="K7" s="11">
        <f t="shared" si="3"/>
        <v>0</v>
      </c>
      <c r="L7" s="11">
        <f t="shared" si="3"/>
        <v>0</v>
      </c>
      <c r="M7" s="9" t="s">
        <v>10</v>
      </c>
      <c r="N7" s="2" t="s">
        <v>112</v>
      </c>
      <c r="O7" s="2" t="s">
        <v>10</v>
      </c>
      <c r="P7" s="2" t="s">
        <v>10</v>
      </c>
      <c r="Q7" s="2" t="s">
        <v>113</v>
      </c>
      <c r="R7">
        <v>3</v>
      </c>
      <c r="S7" s="2" t="s">
        <v>10</v>
      </c>
      <c r="T7" s="12">
        <f>L7*1</f>
        <v>0</v>
      </c>
    </row>
    <row r="8" spans="1:20" ht="30" customHeight="1" x14ac:dyDescent="0.3">
      <c r="A8" s="9" t="s">
        <v>114</v>
      </c>
      <c r="B8" s="9" t="s">
        <v>10</v>
      </c>
      <c r="C8" s="9" t="s">
        <v>10</v>
      </c>
      <c r="D8" s="10">
        <v>1</v>
      </c>
      <c r="E8" s="11">
        <f>공종별내역서!F55</f>
        <v>0</v>
      </c>
      <c r="F8" s="11">
        <f t="shared" si="0"/>
        <v>0</v>
      </c>
      <c r="G8" s="11">
        <f>공종별내역서!H55</f>
        <v>0</v>
      </c>
      <c r="H8" s="11">
        <f t="shared" si="1"/>
        <v>0</v>
      </c>
      <c r="I8" s="11">
        <f>공종별내역서!J55</f>
        <v>0</v>
      </c>
      <c r="J8" s="11">
        <f t="shared" si="2"/>
        <v>0</v>
      </c>
      <c r="K8" s="11">
        <f t="shared" si="3"/>
        <v>0</v>
      </c>
      <c r="L8" s="11">
        <f t="shared" si="3"/>
        <v>0</v>
      </c>
      <c r="M8" s="9" t="s">
        <v>10</v>
      </c>
      <c r="N8" s="2" t="s">
        <v>115</v>
      </c>
      <c r="O8" s="2" t="s">
        <v>10</v>
      </c>
      <c r="P8" s="2" t="s">
        <v>110</v>
      </c>
      <c r="Q8" s="2" t="s">
        <v>10</v>
      </c>
      <c r="R8">
        <v>3</v>
      </c>
      <c r="S8" s="2" t="s">
        <v>10</v>
      </c>
      <c r="T8" s="12"/>
    </row>
    <row r="9" spans="1:20" ht="30" customHeight="1" x14ac:dyDescent="0.3">
      <c r="A9" s="9" t="s">
        <v>116</v>
      </c>
      <c r="B9" s="9" t="s">
        <v>10</v>
      </c>
      <c r="C9" s="9" t="s">
        <v>10</v>
      </c>
      <c r="D9" s="10">
        <v>1</v>
      </c>
      <c r="E9" s="11">
        <f>공종별내역서!F81</f>
        <v>0</v>
      </c>
      <c r="F9" s="11">
        <f t="shared" si="0"/>
        <v>0</v>
      </c>
      <c r="G9" s="11">
        <f>공종별내역서!H81</f>
        <v>0</v>
      </c>
      <c r="H9" s="11">
        <f t="shared" si="1"/>
        <v>0</v>
      </c>
      <c r="I9" s="11">
        <f>공종별내역서!J81</f>
        <v>0</v>
      </c>
      <c r="J9" s="11">
        <f t="shared" si="2"/>
        <v>0</v>
      </c>
      <c r="K9" s="11">
        <f t="shared" si="3"/>
        <v>0</v>
      </c>
      <c r="L9" s="11">
        <f t="shared" si="3"/>
        <v>0</v>
      </c>
      <c r="M9" s="9" t="s">
        <v>10</v>
      </c>
      <c r="N9" s="2" t="s">
        <v>117</v>
      </c>
      <c r="O9" s="2" t="s">
        <v>10</v>
      </c>
      <c r="P9" s="2" t="s">
        <v>110</v>
      </c>
      <c r="Q9" s="2" t="s">
        <v>10</v>
      </c>
      <c r="R9">
        <v>3</v>
      </c>
      <c r="S9" s="2" t="s">
        <v>10</v>
      </c>
      <c r="T9" s="12"/>
    </row>
    <row r="10" spans="1:20" ht="30" customHeight="1" x14ac:dyDescent="0.3">
      <c r="A10" s="9" t="s">
        <v>118</v>
      </c>
      <c r="B10" s="9" t="s">
        <v>10</v>
      </c>
      <c r="C10" s="9" t="s">
        <v>10</v>
      </c>
      <c r="D10" s="10">
        <v>1</v>
      </c>
      <c r="E10" s="11">
        <f>공종별내역서!F107</f>
        <v>0</v>
      </c>
      <c r="F10" s="11">
        <f t="shared" si="0"/>
        <v>0</v>
      </c>
      <c r="G10" s="11">
        <f>공종별내역서!H107</f>
        <v>0</v>
      </c>
      <c r="H10" s="11">
        <f t="shared" si="1"/>
        <v>0</v>
      </c>
      <c r="I10" s="11">
        <f>공종별내역서!J107</f>
        <v>0</v>
      </c>
      <c r="J10" s="11">
        <f t="shared" si="2"/>
        <v>0</v>
      </c>
      <c r="K10" s="11">
        <f t="shared" si="3"/>
        <v>0</v>
      </c>
      <c r="L10" s="11">
        <f t="shared" si="3"/>
        <v>0</v>
      </c>
      <c r="M10" s="9" t="s">
        <v>10</v>
      </c>
      <c r="N10" s="2" t="s">
        <v>119</v>
      </c>
      <c r="O10" s="2" t="s">
        <v>10</v>
      </c>
      <c r="P10" s="2" t="s">
        <v>110</v>
      </c>
      <c r="Q10" s="2" t="s">
        <v>10</v>
      </c>
      <c r="R10">
        <v>3</v>
      </c>
      <c r="S10" s="2" t="s">
        <v>10</v>
      </c>
      <c r="T10" s="12"/>
    </row>
    <row r="11" spans="1:20" ht="30" customHeight="1" x14ac:dyDescent="0.3">
      <c r="A11" s="9" t="s">
        <v>120</v>
      </c>
      <c r="B11" s="9" t="s">
        <v>10</v>
      </c>
      <c r="C11" s="9" t="s">
        <v>10</v>
      </c>
      <c r="D11" s="10">
        <v>1</v>
      </c>
      <c r="E11" s="11">
        <f>공종별내역서!F133</f>
        <v>0</v>
      </c>
      <c r="F11" s="11">
        <f t="shared" si="0"/>
        <v>0</v>
      </c>
      <c r="G11" s="11">
        <f>공종별내역서!H133</f>
        <v>0</v>
      </c>
      <c r="H11" s="11">
        <f t="shared" si="1"/>
        <v>0</v>
      </c>
      <c r="I11" s="11">
        <f>공종별내역서!J133</f>
        <v>0</v>
      </c>
      <c r="J11" s="11">
        <f t="shared" si="2"/>
        <v>0</v>
      </c>
      <c r="K11" s="11">
        <f t="shared" si="3"/>
        <v>0</v>
      </c>
      <c r="L11" s="11">
        <f t="shared" si="3"/>
        <v>0</v>
      </c>
      <c r="M11" s="9" t="s">
        <v>10</v>
      </c>
      <c r="N11" s="2" t="s">
        <v>121</v>
      </c>
      <c r="O11" s="2" t="s">
        <v>10</v>
      </c>
      <c r="P11" s="2" t="s">
        <v>110</v>
      </c>
      <c r="Q11" s="2" t="s">
        <v>10</v>
      </c>
      <c r="R11">
        <v>3</v>
      </c>
      <c r="S11" s="2" t="s">
        <v>10</v>
      </c>
      <c r="T11" s="12"/>
    </row>
    <row r="12" spans="1:20" ht="30" customHeight="1" x14ac:dyDescent="0.3">
      <c r="A12" s="9" t="s">
        <v>122</v>
      </c>
      <c r="B12" s="9" t="s">
        <v>10</v>
      </c>
      <c r="C12" s="9" t="s">
        <v>10</v>
      </c>
      <c r="D12" s="10">
        <v>1</v>
      </c>
      <c r="E12" s="11">
        <f>공종별내역서!F159</f>
        <v>0</v>
      </c>
      <c r="F12" s="11">
        <f t="shared" si="0"/>
        <v>0</v>
      </c>
      <c r="G12" s="11">
        <f>공종별내역서!H159</f>
        <v>0</v>
      </c>
      <c r="H12" s="11">
        <f t="shared" si="1"/>
        <v>0</v>
      </c>
      <c r="I12" s="11">
        <f>공종별내역서!J159</f>
        <v>0</v>
      </c>
      <c r="J12" s="11">
        <f t="shared" si="2"/>
        <v>0</v>
      </c>
      <c r="K12" s="11">
        <f t="shared" si="3"/>
        <v>0</v>
      </c>
      <c r="L12" s="11">
        <f t="shared" si="3"/>
        <v>0</v>
      </c>
      <c r="M12" s="9" t="s">
        <v>10</v>
      </c>
      <c r="N12" s="2" t="s">
        <v>123</v>
      </c>
      <c r="O12" s="2" t="s">
        <v>10</v>
      </c>
      <c r="P12" s="2" t="s">
        <v>110</v>
      </c>
      <c r="Q12" s="2" t="s">
        <v>10</v>
      </c>
      <c r="R12">
        <v>3</v>
      </c>
      <c r="S12" s="2" t="s">
        <v>10</v>
      </c>
      <c r="T12" s="12"/>
    </row>
    <row r="13" spans="1:20" ht="30" customHeight="1" x14ac:dyDescent="0.3">
      <c r="A13" s="9" t="s">
        <v>124</v>
      </c>
      <c r="B13" s="9" t="s">
        <v>10</v>
      </c>
      <c r="C13" s="9" t="s">
        <v>10</v>
      </c>
      <c r="D13" s="10">
        <v>1</v>
      </c>
      <c r="E13" s="11">
        <f>공종별내역서!F185</f>
        <v>0</v>
      </c>
      <c r="F13" s="11">
        <f t="shared" si="0"/>
        <v>0</v>
      </c>
      <c r="G13" s="11">
        <f>공종별내역서!H185</f>
        <v>0</v>
      </c>
      <c r="H13" s="11">
        <f t="shared" si="1"/>
        <v>0</v>
      </c>
      <c r="I13" s="11">
        <f>공종별내역서!J185</f>
        <v>0</v>
      </c>
      <c r="J13" s="11">
        <f t="shared" si="2"/>
        <v>0</v>
      </c>
      <c r="K13" s="11">
        <f t="shared" si="3"/>
        <v>0</v>
      </c>
      <c r="L13" s="11">
        <f t="shared" si="3"/>
        <v>0</v>
      </c>
      <c r="M13" s="9" t="s">
        <v>10</v>
      </c>
      <c r="N13" s="2" t="s">
        <v>125</v>
      </c>
      <c r="O13" s="2" t="s">
        <v>10</v>
      </c>
      <c r="P13" s="2" t="s">
        <v>110</v>
      </c>
      <c r="Q13" s="2" t="s">
        <v>10</v>
      </c>
      <c r="R13">
        <v>3</v>
      </c>
      <c r="S13" s="2" t="s">
        <v>10</v>
      </c>
      <c r="T13" s="12"/>
    </row>
    <row r="14" spans="1:20" ht="30" customHeight="1" x14ac:dyDescent="0.3">
      <c r="A14" s="9" t="s">
        <v>126</v>
      </c>
      <c r="B14" s="9" t="s">
        <v>10</v>
      </c>
      <c r="C14" s="9" t="s">
        <v>10</v>
      </c>
      <c r="D14" s="10">
        <v>1</v>
      </c>
      <c r="E14" s="11">
        <f>공종별내역서!F211</f>
        <v>0</v>
      </c>
      <c r="F14" s="11">
        <f t="shared" si="0"/>
        <v>0</v>
      </c>
      <c r="G14" s="11">
        <f>공종별내역서!H211</f>
        <v>0</v>
      </c>
      <c r="H14" s="11">
        <f t="shared" si="1"/>
        <v>0</v>
      </c>
      <c r="I14" s="11">
        <f>공종별내역서!J211</f>
        <v>0</v>
      </c>
      <c r="J14" s="11">
        <f t="shared" si="2"/>
        <v>0</v>
      </c>
      <c r="K14" s="11">
        <f t="shared" si="3"/>
        <v>0</v>
      </c>
      <c r="L14" s="11">
        <f t="shared" si="3"/>
        <v>0</v>
      </c>
      <c r="M14" s="9" t="s">
        <v>10</v>
      </c>
      <c r="N14" s="2" t="s">
        <v>127</v>
      </c>
      <c r="O14" s="2" t="s">
        <v>10</v>
      </c>
      <c r="P14" s="2" t="s">
        <v>110</v>
      </c>
      <c r="Q14" s="2" t="s">
        <v>10</v>
      </c>
      <c r="R14">
        <v>3</v>
      </c>
      <c r="S14" s="2" t="s">
        <v>10</v>
      </c>
      <c r="T14" s="12"/>
    </row>
    <row r="15" spans="1:20" ht="30" customHeight="1" x14ac:dyDescent="0.3">
      <c r="A15" s="9" t="s">
        <v>128</v>
      </c>
      <c r="B15" s="9" t="s">
        <v>10</v>
      </c>
      <c r="C15" s="9" t="s">
        <v>10</v>
      </c>
      <c r="D15" s="10">
        <v>1</v>
      </c>
      <c r="E15" s="11">
        <f>공종별내역서!F237</f>
        <v>0</v>
      </c>
      <c r="F15" s="11">
        <f t="shared" si="0"/>
        <v>0</v>
      </c>
      <c r="G15" s="11">
        <f>공종별내역서!H237</f>
        <v>0</v>
      </c>
      <c r="H15" s="11">
        <f t="shared" si="1"/>
        <v>0</v>
      </c>
      <c r="I15" s="11">
        <f>공종별내역서!J237</f>
        <v>0</v>
      </c>
      <c r="J15" s="11">
        <f t="shared" si="2"/>
        <v>0</v>
      </c>
      <c r="K15" s="11">
        <f t="shared" si="3"/>
        <v>0</v>
      </c>
      <c r="L15" s="11">
        <f t="shared" si="3"/>
        <v>0</v>
      </c>
      <c r="M15" s="9" t="s">
        <v>10</v>
      </c>
      <c r="N15" s="2" t="s">
        <v>129</v>
      </c>
      <c r="O15" s="2" t="s">
        <v>10</v>
      </c>
      <c r="P15" s="2" t="s">
        <v>110</v>
      </c>
      <c r="Q15" s="2" t="s">
        <v>10</v>
      </c>
      <c r="R15">
        <v>3</v>
      </c>
      <c r="S15" s="2" t="s">
        <v>10</v>
      </c>
      <c r="T15" s="12"/>
    </row>
    <row r="16" spans="1:20" ht="30" customHeight="1" x14ac:dyDescent="0.3">
      <c r="A16" s="9" t="s">
        <v>130</v>
      </c>
      <c r="B16" s="9" t="s">
        <v>10</v>
      </c>
      <c r="C16" s="9" t="s">
        <v>10</v>
      </c>
      <c r="D16" s="10">
        <v>1</v>
      </c>
      <c r="E16" s="11">
        <f>공종별내역서!F263</f>
        <v>0</v>
      </c>
      <c r="F16" s="11">
        <f t="shared" si="0"/>
        <v>0</v>
      </c>
      <c r="G16" s="11">
        <f>공종별내역서!H263</f>
        <v>0</v>
      </c>
      <c r="H16" s="11">
        <f t="shared" si="1"/>
        <v>0</v>
      </c>
      <c r="I16" s="11">
        <f>공종별내역서!J263</f>
        <v>0</v>
      </c>
      <c r="J16" s="11">
        <f t="shared" si="2"/>
        <v>0</v>
      </c>
      <c r="K16" s="11">
        <f t="shared" si="3"/>
        <v>0</v>
      </c>
      <c r="L16" s="11">
        <f t="shared" si="3"/>
        <v>0</v>
      </c>
      <c r="M16" s="9" t="s">
        <v>10</v>
      </c>
      <c r="N16" s="2" t="s">
        <v>131</v>
      </c>
      <c r="O16" s="2" t="s">
        <v>10</v>
      </c>
      <c r="P16" s="2" t="s">
        <v>110</v>
      </c>
      <c r="Q16" s="2" t="s">
        <v>10</v>
      </c>
      <c r="R16">
        <v>3</v>
      </c>
      <c r="S16" s="2" t="s">
        <v>10</v>
      </c>
      <c r="T16" s="12"/>
    </row>
    <row r="17" spans="1:20" ht="30" customHeight="1" x14ac:dyDescent="0.3">
      <c r="A17" s="9" t="s">
        <v>132</v>
      </c>
      <c r="B17" s="9" t="s">
        <v>10</v>
      </c>
      <c r="C17" s="9" t="s">
        <v>10</v>
      </c>
      <c r="D17" s="10">
        <v>1</v>
      </c>
      <c r="E17" s="11">
        <f>공종별내역서!F289</f>
        <v>0</v>
      </c>
      <c r="F17" s="11">
        <f t="shared" si="0"/>
        <v>0</v>
      </c>
      <c r="G17" s="11">
        <f>공종별내역서!H289</f>
        <v>0</v>
      </c>
      <c r="H17" s="11">
        <f t="shared" si="1"/>
        <v>0</v>
      </c>
      <c r="I17" s="11">
        <f>공종별내역서!J289</f>
        <v>0</v>
      </c>
      <c r="J17" s="11">
        <f t="shared" si="2"/>
        <v>0</v>
      </c>
      <c r="K17" s="11">
        <f t="shared" si="3"/>
        <v>0</v>
      </c>
      <c r="L17" s="11">
        <f t="shared" si="3"/>
        <v>0</v>
      </c>
      <c r="M17" s="9" t="s">
        <v>10</v>
      </c>
      <c r="N17" s="2" t="s">
        <v>133</v>
      </c>
      <c r="O17" s="2" t="s">
        <v>10</v>
      </c>
      <c r="P17" s="2" t="s">
        <v>110</v>
      </c>
      <c r="Q17" s="2" t="s">
        <v>10</v>
      </c>
      <c r="R17">
        <v>3</v>
      </c>
      <c r="S17" s="2" t="s">
        <v>10</v>
      </c>
      <c r="T17" s="12"/>
    </row>
    <row r="18" spans="1:20" ht="30" customHeight="1" x14ac:dyDescent="0.3">
      <c r="A18" s="9" t="s">
        <v>134</v>
      </c>
      <c r="B18" s="9" t="s">
        <v>10</v>
      </c>
      <c r="C18" s="9" t="s">
        <v>10</v>
      </c>
      <c r="D18" s="10">
        <v>1</v>
      </c>
      <c r="E18" s="11">
        <f>공종별내역서!F315</f>
        <v>0</v>
      </c>
      <c r="F18" s="11">
        <f t="shared" si="0"/>
        <v>0</v>
      </c>
      <c r="G18" s="11">
        <f>공종별내역서!H315</f>
        <v>0</v>
      </c>
      <c r="H18" s="11">
        <f t="shared" si="1"/>
        <v>0</v>
      </c>
      <c r="I18" s="11">
        <f>공종별내역서!J315</f>
        <v>0</v>
      </c>
      <c r="J18" s="11">
        <f t="shared" si="2"/>
        <v>0</v>
      </c>
      <c r="K18" s="11">
        <f t="shared" si="3"/>
        <v>0</v>
      </c>
      <c r="L18" s="11">
        <f t="shared" si="3"/>
        <v>0</v>
      </c>
      <c r="M18" s="9" t="s">
        <v>10</v>
      </c>
      <c r="N18" s="2" t="s">
        <v>135</v>
      </c>
      <c r="O18" s="2" t="s">
        <v>10</v>
      </c>
      <c r="P18" s="2" t="s">
        <v>110</v>
      </c>
      <c r="Q18" s="2" t="s">
        <v>10</v>
      </c>
      <c r="R18">
        <v>3</v>
      </c>
      <c r="S18" s="2" t="s">
        <v>10</v>
      </c>
      <c r="T18" s="12"/>
    </row>
    <row r="19" spans="1:20" ht="30" customHeight="1" x14ac:dyDescent="0.3">
      <c r="A19" s="9" t="s">
        <v>136</v>
      </c>
      <c r="B19" s="9" t="s">
        <v>10</v>
      </c>
      <c r="C19" s="9" t="s">
        <v>10</v>
      </c>
      <c r="D19" s="10">
        <v>1</v>
      </c>
      <c r="E19" s="11">
        <f>공종별내역서!F341</f>
        <v>0</v>
      </c>
      <c r="F19" s="11">
        <f t="shared" si="0"/>
        <v>0</v>
      </c>
      <c r="G19" s="11">
        <f>공종별내역서!H341</f>
        <v>0</v>
      </c>
      <c r="H19" s="11">
        <f t="shared" si="1"/>
        <v>0</v>
      </c>
      <c r="I19" s="11">
        <f>공종별내역서!J341</f>
        <v>0</v>
      </c>
      <c r="J19" s="11">
        <f t="shared" si="2"/>
        <v>0</v>
      </c>
      <c r="K19" s="11">
        <f t="shared" si="3"/>
        <v>0</v>
      </c>
      <c r="L19" s="11">
        <f t="shared" si="3"/>
        <v>0</v>
      </c>
      <c r="M19" s="9" t="s">
        <v>10</v>
      </c>
      <c r="N19" s="2" t="s">
        <v>137</v>
      </c>
      <c r="O19" s="2" t="s">
        <v>10</v>
      </c>
      <c r="P19" s="2" t="s">
        <v>110</v>
      </c>
      <c r="Q19" s="2" t="s">
        <v>10</v>
      </c>
      <c r="R19">
        <v>3</v>
      </c>
      <c r="S19" s="2" t="s">
        <v>10</v>
      </c>
      <c r="T19" s="12"/>
    </row>
    <row r="20" spans="1:20" ht="30" customHeight="1" x14ac:dyDescent="0.3">
      <c r="A20" s="9" t="s">
        <v>138</v>
      </c>
      <c r="B20" s="9" t="s">
        <v>10</v>
      </c>
      <c r="C20" s="9" t="s">
        <v>10</v>
      </c>
      <c r="D20" s="10">
        <v>1</v>
      </c>
      <c r="E20" s="11">
        <f>공종별내역서!F367</f>
        <v>0</v>
      </c>
      <c r="F20" s="11">
        <f t="shared" si="0"/>
        <v>0</v>
      </c>
      <c r="G20" s="11">
        <f>공종별내역서!H367</f>
        <v>0</v>
      </c>
      <c r="H20" s="11">
        <f t="shared" si="1"/>
        <v>0</v>
      </c>
      <c r="I20" s="11">
        <f>공종별내역서!J367</f>
        <v>0</v>
      </c>
      <c r="J20" s="11">
        <f t="shared" si="2"/>
        <v>0</v>
      </c>
      <c r="K20" s="11">
        <f t="shared" si="3"/>
        <v>0</v>
      </c>
      <c r="L20" s="11">
        <f t="shared" si="3"/>
        <v>0</v>
      </c>
      <c r="M20" s="9" t="s">
        <v>10</v>
      </c>
      <c r="N20" s="2" t="s">
        <v>139</v>
      </c>
      <c r="O20" s="2" t="s">
        <v>10</v>
      </c>
      <c r="P20" s="2" t="s">
        <v>10</v>
      </c>
      <c r="Q20" s="2" t="s">
        <v>140</v>
      </c>
      <c r="R20">
        <v>3</v>
      </c>
      <c r="S20" s="2" t="s">
        <v>10</v>
      </c>
      <c r="T20" s="12">
        <f>L20*1</f>
        <v>0</v>
      </c>
    </row>
    <row r="21" spans="1:20" ht="30" customHeight="1" x14ac:dyDescent="0.3">
      <c r="A21" s="9" t="s">
        <v>141</v>
      </c>
      <c r="B21" s="9" t="s">
        <v>10</v>
      </c>
      <c r="C21" s="9" t="s">
        <v>10</v>
      </c>
      <c r="D21" s="10">
        <v>1</v>
      </c>
      <c r="E21" s="11">
        <f>F22+F23+F24+F25+F26+F27</f>
        <v>0</v>
      </c>
      <c r="F21" s="11">
        <f t="shared" si="0"/>
        <v>0</v>
      </c>
      <c r="G21" s="11">
        <f>H22+H23+H24+H25+H26+H27</f>
        <v>0</v>
      </c>
      <c r="H21" s="11">
        <f t="shared" si="1"/>
        <v>0</v>
      </c>
      <c r="I21" s="11">
        <f>J22+J23+J24+J25+J26+J27</f>
        <v>0</v>
      </c>
      <c r="J21" s="11">
        <f t="shared" si="2"/>
        <v>0</v>
      </c>
      <c r="K21" s="11">
        <f t="shared" si="3"/>
        <v>0</v>
      </c>
      <c r="L21" s="11">
        <f t="shared" si="3"/>
        <v>0</v>
      </c>
      <c r="M21" s="9" t="s">
        <v>10</v>
      </c>
      <c r="N21" s="2" t="s">
        <v>142</v>
      </c>
      <c r="O21" s="2" t="s">
        <v>10</v>
      </c>
      <c r="P21" s="2" t="s">
        <v>108</v>
      </c>
      <c r="Q21" s="2" t="s">
        <v>10</v>
      </c>
      <c r="R21">
        <v>2</v>
      </c>
      <c r="S21" s="2" t="s">
        <v>10</v>
      </c>
      <c r="T21" s="12"/>
    </row>
    <row r="22" spans="1:20" ht="30" customHeight="1" x14ac:dyDescent="0.3">
      <c r="A22" s="9" t="s">
        <v>143</v>
      </c>
      <c r="B22" s="9" t="s">
        <v>10</v>
      </c>
      <c r="C22" s="9" t="s">
        <v>10</v>
      </c>
      <c r="D22" s="10">
        <v>1</v>
      </c>
      <c r="E22" s="11">
        <f>공종별내역서!F393</f>
        <v>0</v>
      </c>
      <c r="F22" s="11">
        <f t="shared" si="0"/>
        <v>0</v>
      </c>
      <c r="G22" s="11">
        <f>공종별내역서!H393</f>
        <v>0</v>
      </c>
      <c r="H22" s="11">
        <f t="shared" si="1"/>
        <v>0</v>
      </c>
      <c r="I22" s="11">
        <f>공종별내역서!J393</f>
        <v>0</v>
      </c>
      <c r="J22" s="11">
        <f t="shared" si="2"/>
        <v>0</v>
      </c>
      <c r="K22" s="11">
        <f t="shared" si="3"/>
        <v>0</v>
      </c>
      <c r="L22" s="11">
        <f t="shared" si="3"/>
        <v>0</v>
      </c>
      <c r="M22" s="9" t="s">
        <v>10</v>
      </c>
      <c r="N22" s="2" t="s">
        <v>144</v>
      </c>
      <c r="O22" s="2" t="s">
        <v>10</v>
      </c>
      <c r="P22" s="2" t="s">
        <v>142</v>
      </c>
      <c r="Q22" s="2" t="s">
        <v>10</v>
      </c>
      <c r="R22">
        <v>3</v>
      </c>
      <c r="S22" s="2" t="s">
        <v>10</v>
      </c>
      <c r="T22" s="12"/>
    </row>
    <row r="23" spans="1:20" ht="30" customHeight="1" x14ac:dyDescent="0.3">
      <c r="A23" s="9" t="s">
        <v>145</v>
      </c>
      <c r="B23" s="9" t="s">
        <v>10</v>
      </c>
      <c r="C23" s="9" t="s">
        <v>10</v>
      </c>
      <c r="D23" s="10">
        <v>1</v>
      </c>
      <c r="E23" s="11">
        <f>공종별내역서!F419</f>
        <v>0</v>
      </c>
      <c r="F23" s="11">
        <f t="shared" si="0"/>
        <v>0</v>
      </c>
      <c r="G23" s="11">
        <f>공종별내역서!H419</f>
        <v>0</v>
      </c>
      <c r="H23" s="11">
        <f t="shared" si="1"/>
        <v>0</v>
      </c>
      <c r="I23" s="11">
        <f>공종별내역서!J419</f>
        <v>0</v>
      </c>
      <c r="J23" s="11">
        <f t="shared" si="2"/>
        <v>0</v>
      </c>
      <c r="K23" s="11">
        <f t="shared" si="3"/>
        <v>0</v>
      </c>
      <c r="L23" s="11">
        <f t="shared" si="3"/>
        <v>0</v>
      </c>
      <c r="M23" s="9" t="s">
        <v>10</v>
      </c>
      <c r="N23" s="2" t="s">
        <v>146</v>
      </c>
      <c r="O23" s="2" t="s">
        <v>10</v>
      </c>
      <c r="P23" s="2" t="s">
        <v>142</v>
      </c>
      <c r="Q23" s="2" t="s">
        <v>10</v>
      </c>
      <c r="R23">
        <v>3</v>
      </c>
      <c r="S23" s="2" t="s">
        <v>10</v>
      </c>
      <c r="T23" s="12"/>
    </row>
    <row r="24" spans="1:20" ht="30" customHeight="1" x14ac:dyDescent="0.3">
      <c r="A24" s="9" t="s">
        <v>147</v>
      </c>
      <c r="B24" s="9" t="s">
        <v>10</v>
      </c>
      <c r="C24" s="9" t="s">
        <v>10</v>
      </c>
      <c r="D24" s="10">
        <v>1</v>
      </c>
      <c r="E24" s="11">
        <f>공종별내역서!F445</f>
        <v>0</v>
      </c>
      <c r="F24" s="11">
        <f t="shared" si="0"/>
        <v>0</v>
      </c>
      <c r="G24" s="11">
        <f>공종별내역서!H445</f>
        <v>0</v>
      </c>
      <c r="H24" s="11">
        <f t="shared" si="1"/>
        <v>0</v>
      </c>
      <c r="I24" s="11">
        <f>공종별내역서!J445</f>
        <v>0</v>
      </c>
      <c r="J24" s="11">
        <f t="shared" si="2"/>
        <v>0</v>
      </c>
      <c r="K24" s="11">
        <f t="shared" si="3"/>
        <v>0</v>
      </c>
      <c r="L24" s="11">
        <f t="shared" si="3"/>
        <v>0</v>
      </c>
      <c r="M24" s="9" t="s">
        <v>10</v>
      </c>
      <c r="N24" s="2" t="s">
        <v>148</v>
      </c>
      <c r="O24" s="2" t="s">
        <v>10</v>
      </c>
      <c r="P24" s="2" t="s">
        <v>142</v>
      </c>
      <c r="Q24" s="2" t="s">
        <v>10</v>
      </c>
      <c r="R24">
        <v>3</v>
      </c>
      <c r="S24" s="2" t="s">
        <v>10</v>
      </c>
      <c r="T24" s="12"/>
    </row>
    <row r="25" spans="1:20" ht="30" customHeight="1" x14ac:dyDescent="0.3">
      <c r="A25" s="9" t="s">
        <v>149</v>
      </c>
      <c r="B25" s="9" t="s">
        <v>10</v>
      </c>
      <c r="C25" s="9" t="s">
        <v>10</v>
      </c>
      <c r="D25" s="10">
        <v>1</v>
      </c>
      <c r="E25" s="11">
        <f>공종별내역서!F471</f>
        <v>0</v>
      </c>
      <c r="F25" s="11">
        <f t="shared" si="0"/>
        <v>0</v>
      </c>
      <c r="G25" s="11">
        <f>공종별내역서!H471</f>
        <v>0</v>
      </c>
      <c r="H25" s="11">
        <f t="shared" si="1"/>
        <v>0</v>
      </c>
      <c r="I25" s="11">
        <f>공종별내역서!J471</f>
        <v>0</v>
      </c>
      <c r="J25" s="11">
        <f t="shared" si="2"/>
        <v>0</v>
      </c>
      <c r="K25" s="11">
        <f t="shared" si="3"/>
        <v>0</v>
      </c>
      <c r="L25" s="11">
        <f t="shared" si="3"/>
        <v>0</v>
      </c>
      <c r="M25" s="9" t="s">
        <v>10</v>
      </c>
      <c r="N25" s="2" t="s">
        <v>150</v>
      </c>
      <c r="O25" s="2" t="s">
        <v>10</v>
      </c>
      <c r="P25" s="2" t="s">
        <v>142</v>
      </c>
      <c r="Q25" s="2" t="s">
        <v>10</v>
      </c>
      <c r="R25">
        <v>3</v>
      </c>
      <c r="S25" s="2" t="s">
        <v>10</v>
      </c>
      <c r="T25" s="12"/>
    </row>
    <row r="26" spans="1:20" ht="30" customHeight="1" x14ac:dyDescent="0.3">
      <c r="A26" s="9" t="s">
        <v>151</v>
      </c>
      <c r="B26" s="9" t="s">
        <v>10</v>
      </c>
      <c r="C26" s="9" t="s">
        <v>10</v>
      </c>
      <c r="D26" s="10">
        <v>1</v>
      </c>
      <c r="E26" s="11">
        <f>공종별내역서!F497</f>
        <v>0</v>
      </c>
      <c r="F26" s="11">
        <f t="shared" si="0"/>
        <v>0</v>
      </c>
      <c r="G26" s="11">
        <f>공종별내역서!H497</f>
        <v>0</v>
      </c>
      <c r="H26" s="11">
        <f t="shared" si="1"/>
        <v>0</v>
      </c>
      <c r="I26" s="11">
        <f>공종별내역서!J497</f>
        <v>0</v>
      </c>
      <c r="J26" s="11">
        <f t="shared" si="2"/>
        <v>0</v>
      </c>
      <c r="K26" s="11">
        <f t="shared" si="3"/>
        <v>0</v>
      </c>
      <c r="L26" s="11">
        <f t="shared" si="3"/>
        <v>0</v>
      </c>
      <c r="M26" s="9" t="s">
        <v>10</v>
      </c>
      <c r="N26" s="2" t="s">
        <v>152</v>
      </c>
      <c r="O26" s="2" t="s">
        <v>10</v>
      </c>
      <c r="P26" s="2" t="s">
        <v>142</v>
      </c>
      <c r="Q26" s="2" t="s">
        <v>10</v>
      </c>
      <c r="R26">
        <v>3</v>
      </c>
      <c r="S26" s="2" t="s">
        <v>10</v>
      </c>
      <c r="T26" s="12"/>
    </row>
    <row r="27" spans="1:20" ht="30" customHeight="1" x14ac:dyDescent="0.3">
      <c r="A27" s="9" t="s">
        <v>153</v>
      </c>
      <c r="B27" s="9" t="s">
        <v>10</v>
      </c>
      <c r="C27" s="9" t="s">
        <v>10</v>
      </c>
      <c r="D27" s="10">
        <v>1</v>
      </c>
      <c r="E27" s="11">
        <f>공종별내역서!F523</f>
        <v>0</v>
      </c>
      <c r="F27" s="11">
        <f t="shared" si="0"/>
        <v>0</v>
      </c>
      <c r="G27" s="11">
        <f>공종별내역서!H523</f>
        <v>0</v>
      </c>
      <c r="H27" s="11">
        <f t="shared" si="1"/>
        <v>0</v>
      </c>
      <c r="I27" s="11">
        <f>공종별내역서!J523</f>
        <v>0</v>
      </c>
      <c r="J27" s="11">
        <f t="shared" si="2"/>
        <v>0</v>
      </c>
      <c r="K27" s="11">
        <f t="shared" si="3"/>
        <v>0</v>
      </c>
      <c r="L27" s="11">
        <f t="shared" si="3"/>
        <v>0</v>
      </c>
      <c r="M27" s="9" t="s">
        <v>10</v>
      </c>
      <c r="N27" s="2" t="s">
        <v>154</v>
      </c>
      <c r="O27" s="2" t="s">
        <v>10</v>
      </c>
      <c r="P27" s="2" t="s">
        <v>142</v>
      </c>
      <c r="Q27" s="2" t="s">
        <v>10</v>
      </c>
      <c r="R27">
        <v>3</v>
      </c>
      <c r="S27" s="2" t="s">
        <v>10</v>
      </c>
      <c r="T27" s="12"/>
    </row>
    <row r="28" spans="1:20" ht="30" customHeight="1" x14ac:dyDescent="0.3">
      <c r="A28" s="9" t="s">
        <v>155</v>
      </c>
      <c r="B28" s="9" t="s">
        <v>10</v>
      </c>
      <c r="C28" s="9" t="s">
        <v>10</v>
      </c>
      <c r="D28" s="10">
        <v>1</v>
      </c>
      <c r="E28" s="11">
        <f>공종별내역서!F549</f>
        <v>0</v>
      </c>
      <c r="F28" s="11">
        <f t="shared" si="0"/>
        <v>0</v>
      </c>
      <c r="G28" s="11">
        <f>공종별내역서!H549</f>
        <v>0</v>
      </c>
      <c r="H28" s="11">
        <f t="shared" si="1"/>
        <v>0</v>
      </c>
      <c r="I28" s="11">
        <f>공종별내역서!J549</f>
        <v>0</v>
      </c>
      <c r="J28" s="11">
        <f t="shared" si="2"/>
        <v>0</v>
      </c>
      <c r="K28" s="11">
        <f t="shared" si="3"/>
        <v>0</v>
      </c>
      <c r="L28" s="11">
        <f t="shared" si="3"/>
        <v>0</v>
      </c>
      <c r="M28" s="9" t="s">
        <v>10</v>
      </c>
      <c r="N28" s="2" t="s">
        <v>156</v>
      </c>
      <c r="O28" s="2" t="s">
        <v>10</v>
      </c>
      <c r="P28" s="2" t="s">
        <v>10</v>
      </c>
      <c r="Q28" s="2" t="s">
        <v>140</v>
      </c>
      <c r="R28">
        <v>3</v>
      </c>
      <c r="S28" s="2" t="s">
        <v>10</v>
      </c>
      <c r="T28" s="12">
        <f>L28*1</f>
        <v>0</v>
      </c>
    </row>
    <row r="29" spans="1:20" ht="30" customHeight="1" x14ac:dyDescent="0.3">
      <c r="A29" s="9" t="s">
        <v>157</v>
      </c>
      <c r="B29" s="10"/>
      <c r="C29" s="10"/>
      <c r="D29" s="10"/>
      <c r="E29" s="10"/>
      <c r="F29" s="11">
        <f>F5</f>
        <v>0</v>
      </c>
      <c r="G29" s="10"/>
      <c r="H29" s="11">
        <f>H5</f>
        <v>0</v>
      </c>
      <c r="I29" s="10"/>
      <c r="J29" s="11">
        <f>J5</f>
        <v>0</v>
      </c>
      <c r="K29" s="10"/>
      <c r="L29" s="11">
        <f>L5</f>
        <v>0</v>
      </c>
      <c r="M29" s="10"/>
      <c r="T29" s="12"/>
    </row>
  </sheetData>
  <mergeCells count="18">
    <mergeCell ref="S3:S4"/>
    <mergeCell ref="T3:T4"/>
    <mergeCell ref="M3:M4"/>
    <mergeCell ref="N3:N4"/>
    <mergeCell ref="O3:O4"/>
    <mergeCell ref="P3:P4"/>
    <mergeCell ref="Q3:Q4"/>
    <mergeCell ref="R3:R4"/>
    <mergeCell ref="A1:M1"/>
    <mergeCell ref="A2:M2"/>
    <mergeCell ref="A3:A4"/>
    <mergeCell ref="B3:B4"/>
    <mergeCell ref="C3:C4"/>
    <mergeCell ref="D3:D4"/>
    <mergeCell ref="E3:F3"/>
    <mergeCell ref="G3:H3"/>
    <mergeCell ref="I3:J3"/>
    <mergeCell ref="K3:L3"/>
  </mergeCells>
  <phoneticPr fontId="1" type="noConversion"/>
  <pageMargins left="0.78740157480314954" right="0" top="0.39370078740157477" bottom="0.39370078740157477" header="0" footer="0"/>
  <pageSetup paperSize="9" scale="67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74D508-134E-4990-8A1B-0C528EE552F1}">
  <sheetPr>
    <pageSetUpPr fitToPage="1"/>
  </sheetPr>
  <dimension ref="A1:AV549"/>
  <sheetViews>
    <sheetView workbookViewId="0">
      <selection activeCell="C14" sqref="C14"/>
    </sheetView>
  </sheetViews>
  <sheetFormatPr defaultRowHeight="16.5" x14ac:dyDescent="0.3"/>
  <cols>
    <col min="1" max="2" width="30.625" customWidth="1"/>
    <col min="3" max="3" width="4.625" customWidth="1"/>
    <col min="4" max="4" width="8.625" customWidth="1"/>
    <col min="5" max="12" width="13.625" customWidth="1"/>
    <col min="13" max="13" width="12.625" customWidth="1"/>
    <col min="14" max="43" width="2.625" hidden="1" customWidth="1"/>
    <col min="44" max="44" width="10.625" hidden="1" customWidth="1"/>
    <col min="45" max="46" width="1.625" hidden="1" customWidth="1"/>
    <col min="47" max="47" width="24.625" hidden="1" customWidth="1"/>
    <col min="48" max="48" width="10.625" hidden="1" customWidth="1"/>
  </cols>
  <sheetData>
    <row r="1" spans="1:48" ht="30" customHeight="1" x14ac:dyDescent="0.3">
      <c r="A1" s="25" t="s">
        <v>88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</row>
    <row r="2" spans="1:48" ht="30" customHeight="1" x14ac:dyDescent="0.3">
      <c r="A2" s="26" t="s">
        <v>89</v>
      </c>
      <c r="B2" s="26" t="s">
        <v>90</v>
      </c>
      <c r="C2" s="26" t="s">
        <v>91</v>
      </c>
      <c r="D2" s="26" t="s">
        <v>92</v>
      </c>
      <c r="E2" s="26" t="s">
        <v>93</v>
      </c>
      <c r="F2" s="26"/>
      <c r="G2" s="26" t="s">
        <v>94</v>
      </c>
      <c r="H2" s="26"/>
      <c r="I2" s="26" t="s">
        <v>95</v>
      </c>
      <c r="J2" s="26"/>
      <c r="K2" s="26" t="s">
        <v>96</v>
      </c>
      <c r="L2" s="26"/>
      <c r="M2" s="26" t="s">
        <v>97</v>
      </c>
      <c r="N2" s="25" t="s">
        <v>158</v>
      </c>
      <c r="O2" s="25" t="s">
        <v>99</v>
      </c>
      <c r="P2" s="25" t="s">
        <v>159</v>
      </c>
      <c r="Q2" s="25" t="s">
        <v>98</v>
      </c>
      <c r="R2" s="25" t="s">
        <v>160</v>
      </c>
      <c r="S2" s="25" t="s">
        <v>161</v>
      </c>
      <c r="T2" s="25" t="s">
        <v>162</v>
      </c>
      <c r="U2" s="25" t="s">
        <v>163</v>
      </c>
      <c r="V2" s="25" t="s">
        <v>164</v>
      </c>
      <c r="W2" s="25" t="s">
        <v>165</v>
      </c>
      <c r="X2" s="25" t="s">
        <v>166</v>
      </c>
      <c r="Y2" s="25" t="s">
        <v>167</v>
      </c>
      <c r="Z2" s="25" t="s">
        <v>168</v>
      </c>
      <c r="AA2" s="25" t="s">
        <v>169</v>
      </c>
      <c r="AB2" s="25" t="s">
        <v>170</v>
      </c>
      <c r="AC2" s="25" t="s">
        <v>171</v>
      </c>
      <c r="AD2" s="25" t="s">
        <v>172</v>
      </c>
      <c r="AE2" s="25" t="s">
        <v>173</v>
      </c>
      <c r="AF2" s="25" t="s">
        <v>174</v>
      </c>
      <c r="AG2" s="25" t="s">
        <v>175</v>
      </c>
      <c r="AH2" s="25" t="s">
        <v>176</v>
      </c>
      <c r="AI2" s="25" t="s">
        <v>177</v>
      </c>
      <c r="AJ2" s="25" t="s">
        <v>178</v>
      </c>
      <c r="AK2" s="25" t="s">
        <v>179</v>
      </c>
      <c r="AL2" s="25" t="s">
        <v>180</v>
      </c>
      <c r="AM2" s="25" t="s">
        <v>181</v>
      </c>
      <c r="AN2" s="25" t="s">
        <v>182</v>
      </c>
      <c r="AO2" s="25" t="s">
        <v>183</v>
      </c>
      <c r="AP2" s="25" t="s">
        <v>184</v>
      </c>
      <c r="AQ2" s="25" t="s">
        <v>185</v>
      </c>
      <c r="AR2" s="25" t="s">
        <v>186</v>
      </c>
      <c r="AS2" s="25" t="s">
        <v>101</v>
      </c>
      <c r="AT2" s="25" t="s">
        <v>102</v>
      </c>
      <c r="AU2" s="25" t="s">
        <v>187</v>
      </c>
      <c r="AV2" s="25" t="s">
        <v>188</v>
      </c>
    </row>
    <row r="3" spans="1:48" ht="30" customHeight="1" x14ac:dyDescent="0.3">
      <c r="A3" s="26"/>
      <c r="B3" s="26"/>
      <c r="C3" s="26"/>
      <c r="D3" s="26"/>
      <c r="E3" s="13" t="s">
        <v>105</v>
      </c>
      <c r="F3" s="13" t="s">
        <v>106</v>
      </c>
      <c r="G3" s="13" t="s">
        <v>105</v>
      </c>
      <c r="H3" s="13" t="s">
        <v>106</v>
      </c>
      <c r="I3" s="13" t="s">
        <v>105</v>
      </c>
      <c r="J3" s="13" t="s">
        <v>106</v>
      </c>
      <c r="K3" s="13" t="s">
        <v>105</v>
      </c>
      <c r="L3" s="13" t="s">
        <v>106</v>
      </c>
      <c r="M3" s="26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  <c r="AJ3" s="25"/>
      <c r="AK3" s="25"/>
      <c r="AL3" s="25"/>
      <c r="AM3" s="25"/>
      <c r="AN3" s="25"/>
      <c r="AO3" s="25"/>
      <c r="AP3" s="25"/>
      <c r="AQ3" s="25"/>
      <c r="AR3" s="25"/>
      <c r="AS3" s="25"/>
      <c r="AT3" s="25"/>
      <c r="AU3" s="25"/>
      <c r="AV3" s="25"/>
    </row>
    <row r="4" spans="1:48" ht="30" customHeight="1" x14ac:dyDescent="0.3">
      <c r="A4" s="9" t="s">
        <v>111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Q4" s="2" t="s">
        <v>112</v>
      </c>
    </row>
    <row r="5" spans="1:48" ht="30" customHeight="1" x14ac:dyDescent="0.3">
      <c r="A5" s="9" t="s">
        <v>189</v>
      </c>
      <c r="B5" s="9" t="s">
        <v>190</v>
      </c>
      <c r="C5" s="9" t="s">
        <v>191</v>
      </c>
      <c r="D5" s="10">
        <v>1</v>
      </c>
      <c r="E5" s="14"/>
      <c r="F5" s="14"/>
      <c r="G5" s="14"/>
      <c r="H5" s="14"/>
      <c r="I5" s="14"/>
      <c r="J5" s="14"/>
      <c r="K5" s="14"/>
      <c r="L5" s="14"/>
      <c r="M5" s="9"/>
      <c r="N5" s="2" t="s">
        <v>192</v>
      </c>
      <c r="O5" s="2" t="s">
        <v>10</v>
      </c>
      <c r="P5" s="2" t="s">
        <v>10</v>
      </c>
      <c r="Q5" s="2" t="s">
        <v>112</v>
      </c>
      <c r="R5" s="2" t="s">
        <v>193</v>
      </c>
      <c r="S5" s="2" t="s">
        <v>194</v>
      </c>
      <c r="T5" s="2" t="s">
        <v>194</v>
      </c>
      <c r="AR5" s="2" t="s">
        <v>10</v>
      </c>
      <c r="AS5" s="2" t="s">
        <v>10</v>
      </c>
      <c r="AU5" s="2" t="s">
        <v>195</v>
      </c>
      <c r="AV5">
        <v>4</v>
      </c>
    </row>
    <row r="6" spans="1:48" ht="30" customHeight="1" x14ac:dyDescent="0.3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</row>
    <row r="7" spans="1:48" ht="30" customHeight="1" x14ac:dyDescent="0.3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</row>
    <row r="8" spans="1:48" ht="30" customHeight="1" x14ac:dyDescent="0.3">
      <c r="A8" s="10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</row>
    <row r="9" spans="1:48" ht="30" customHeight="1" x14ac:dyDescent="0.3">
      <c r="A9" s="10"/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</row>
    <row r="10" spans="1:48" ht="30" customHeight="1" x14ac:dyDescent="0.3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</row>
    <row r="11" spans="1:48" ht="30" customHeight="1" x14ac:dyDescent="0.3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</row>
    <row r="12" spans="1:48" ht="30" customHeight="1" x14ac:dyDescent="0.3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</row>
    <row r="13" spans="1:48" ht="30" customHeight="1" x14ac:dyDescent="0.3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</row>
    <row r="14" spans="1:48" ht="30" customHeight="1" x14ac:dyDescent="0.3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</row>
    <row r="15" spans="1:48" ht="30" customHeight="1" x14ac:dyDescent="0.3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</row>
    <row r="16" spans="1:48" ht="30" customHeight="1" x14ac:dyDescent="0.3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</row>
    <row r="17" spans="1:48" ht="30" customHeight="1" x14ac:dyDescent="0.3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</row>
    <row r="18" spans="1:48" ht="30" customHeight="1" x14ac:dyDescent="0.3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</row>
    <row r="19" spans="1:48" ht="30" customHeight="1" x14ac:dyDescent="0.3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</row>
    <row r="20" spans="1:48" ht="30" customHeight="1" x14ac:dyDescent="0.3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</row>
    <row r="21" spans="1:48" ht="30" customHeight="1" x14ac:dyDescent="0.3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</row>
    <row r="22" spans="1:48" ht="30" customHeight="1" x14ac:dyDescent="0.3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</row>
    <row r="23" spans="1:48" ht="30" customHeight="1" x14ac:dyDescent="0.3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spans="1:48" ht="30" customHeight="1" x14ac:dyDescent="0.3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</row>
    <row r="25" spans="1:48" ht="30" customHeight="1" x14ac:dyDescent="0.3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</row>
    <row r="26" spans="1:48" ht="30" customHeight="1" x14ac:dyDescent="0.3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</row>
    <row r="27" spans="1:48" ht="30" customHeight="1" x14ac:dyDescent="0.3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</row>
    <row r="28" spans="1:48" ht="30" customHeight="1" x14ac:dyDescent="0.3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</row>
    <row r="29" spans="1:48" ht="30" customHeight="1" x14ac:dyDescent="0.3">
      <c r="A29" s="9" t="s">
        <v>157</v>
      </c>
      <c r="B29" s="10"/>
      <c r="C29" s="10"/>
      <c r="D29" s="10"/>
      <c r="E29" s="10"/>
      <c r="F29" s="14"/>
      <c r="G29" s="10"/>
      <c r="H29" s="14"/>
      <c r="I29" s="10"/>
      <c r="J29" s="14"/>
      <c r="K29" s="10"/>
      <c r="L29" s="14"/>
      <c r="M29" s="10"/>
      <c r="N29" t="s">
        <v>196</v>
      </c>
    </row>
    <row r="30" spans="1:48" ht="30" customHeight="1" x14ac:dyDescent="0.3">
      <c r="A30" s="9" t="s">
        <v>114</v>
      </c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Q30" s="2" t="s">
        <v>115</v>
      </c>
    </row>
    <row r="31" spans="1:48" ht="30" customHeight="1" x14ac:dyDescent="0.3">
      <c r="A31" s="9" t="s">
        <v>197</v>
      </c>
      <c r="B31" s="9" t="s">
        <v>198</v>
      </c>
      <c r="C31" s="9" t="s">
        <v>199</v>
      </c>
      <c r="D31" s="10">
        <v>4</v>
      </c>
      <c r="E31" s="14"/>
      <c r="F31" s="14"/>
      <c r="G31" s="14"/>
      <c r="H31" s="14"/>
      <c r="I31" s="14"/>
      <c r="J31" s="14"/>
      <c r="K31" s="14"/>
      <c r="L31" s="14"/>
      <c r="M31" s="9"/>
      <c r="N31" s="2" t="s">
        <v>200</v>
      </c>
      <c r="O31" s="2" t="s">
        <v>10</v>
      </c>
      <c r="P31" s="2" t="s">
        <v>10</v>
      </c>
      <c r="Q31" s="2" t="s">
        <v>115</v>
      </c>
      <c r="R31" s="2" t="s">
        <v>193</v>
      </c>
      <c r="S31" s="2" t="s">
        <v>194</v>
      </c>
      <c r="T31" s="2" t="s">
        <v>194</v>
      </c>
      <c r="AR31" s="2" t="s">
        <v>10</v>
      </c>
      <c r="AS31" s="2" t="s">
        <v>10</v>
      </c>
      <c r="AU31" s="2" t="s">
        <v>201</v>
      </c>
      <c r="AV31">
        <v>8</v>
      </c>
    </row>
    <row r="32" spans="1:48" ht="30" customHeight="1" x14ac:dyDescent="0.3">
      <c r="A32" s="10"/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</row>
    <row r="33" spans="1:13" ht="30" customHeight="1" x14ac:dyDescent="0.3">
      <c r="A33" s="10"/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</row>
    <row r="34" spans="1:13" ht="30" customHeight="1" x14ac:dyDescent="0.3">
      <c r="A34" s="10"/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</row>
    <row r="35" spans="1:13" ht="30" customHeight="1" x14ac:dyDescent="0.3">
      <c r="A35" s="10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</row>
    <row r="36" spans="1:13" ht="30" customHeight="1" x14ac:dyDescent="0.3">
      <c r="A36" s="10"/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</row>
    <row r="37" spans="1:13" ht="30" customHeight="1" x14ac:dyDescent="0.3">
      <c r="A37" s="10"/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</row>
    <row r="38" spans="1:13" ht="30" customHeight="1" x14ac:dyDescent="0.3">
      <c r="A38" s="10"/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</row>
    <row r="39" spans="1:13" ht="30" customHeight="1" x14ac:dyDescent="0.3">
      <c r="A39" s="10"/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</row>
    <row r="40" spans="1:13" ht="30" customHeight="1" x14ac:dyDescent="0.3">
      <c r="A40" s="10"/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</row>
    <row r="41" spans="1:13" ht="30" customHeight="1" x14ac:dyDescent="0.3">
      <c r="A41" s="10"/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</row>
    <row r="42" spans="1:13" ht="30" customHeight="1" x14ac:dyDescent="0.3">
      <c r="A42" s="10"/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</row>
    <row r="43" spans="1:13" ht="30" customHeight="1" x14ac:dyDescent="0.3">
      <c r="A43" s="10"/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</row>
    <row r="44" spans="1:13" ht="30" customHeight="1" x14ac:dyDescent="0.3">
      <c r="A44" s="10"/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</row>
    <row r="45" spans="1:13" ht="30" customHeight="1" x14ac:dyDescent="0.3">
      <c r="A45" s="10"/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</row>
    <row r="46" spans="1:13" ht="30" customHeight="1" x14ac:dyDescent="0.3">
      <c r="A46" s="10"/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</row>
    <row r="47" spans="1:13" ht="30" customHeight="1" x14ac:dyDescent="0.3">
      <c r="A47" s="10"/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</row>
    <row r="48" spans="1:13" ht="30" customHeight="1" x14ac:dyDescent="0.3">
      <c r="A48" s="10"/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</row>
    <row r="49" spans="1:48" ht="30" customHeight="1" x14ac:dyDescent="0.3">
      <c r="A49" s="10"/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</row>
    <row r="50" spans="1:48" ht="30" customHeight="1" x14ac:dyDescent="0.3">
      <c r="A50" s="10"/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</row>
    <row r="51" spans="1:48" ht="30" customHeight="1" x14ac:dyDescent="0.3">
      <c r="A51" s="10"/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</row>
    <row r="52" spans="1:48" ht="30" customHeight="1" x14ac:dyDescent="0.3">
      <c r="A52" s="10"/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</row>
    <row r="53" spans="1:48" ht="30" customHeight="1" x14ac:dyDescent="0.3">
      <c r="A53" s="10"/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</row>
    <row r="54" spans="1:48" ht="30" customHeight="1" x14ac:dyDescent="0.3">
      <c r="A54" s="10"/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</row>
    <row r="55" spans="1:48" ht="30" customHeight="1" x14ac:dyDescent="0.3">
      <c r="A55" s="9" t="s">
        <v>157</v>
      </c>
      <c r="B55" s="10"/>
      <c r="C55" s="10"/>
      <c r="D55" s="10"/>
      <c r="E55" s="10"/>
      <c r="F55" s="14"/>
      <c r="G55" s="10"/>
      <c r="H55" s="14"/>
      <c r="I55" s="10"/>
      <c r="J55" s="14"/>
      <c r="K55" s="10"/>
      <c r="L55" s="14"/>
      <c r="M55" s="10"/>
      <c r="N55" t="s">
        <v>196</v>
      </c>
    </row>
    <row r="56" spans="1:48" ht="30" customHeight="1" x14ac:dyDescent="0.3">
      <c r="A56" s="9" t="s">
        <v>116</v>
      </c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Q56" s="2" t="s">
        <v>117</v>
      </c>
    </row>
    <row r="57" spans="1:48" ht="30" customHeight="1" x14ac:dyDescent="0.3">
      <c r="A57" s="9" t="s">
        <v>202</v>
      </c>
      <c r="B57" s="9" t="s">
        <v>203</v>
      </c>
      <c r="C57" s="9" t="s">
        <v>204</v>
      </c>
      <c r="D57" s="10">
        <v>1</v>
      </c>
      <c r="E57" s="14"/>
      <c r="F57" s="14"/>
      <c r="G57" s="14"/>
      <c r="H57" s="14"/>
      <c r="I57" s="14"/>
      <c r="J57" s="14"/>
      <c r="K57" s="14"/>
      <c r="L57" s="14"/>
      <c r="M57" s="9"/>
      <c r="N57" s="2" t="s">
        <v>205</v>
      </c>
      <c r="O57" s="2" t="s">
        <v>10</v>
      </c>
      <c r="P57" s="2" t="s">
        <v>10</v>
      </c>
      <c r="Q57" s="2" t="s">
        <v>117</v>
      </c>
      <c r="R57" s="2" t="s">
        <v>193</v>
      </c>
      <c r="S57" s="2" t="s">
        <v>194</v>
      </c>
      <c r="T57" s="2" t="s">
        <v>194</v>
      </c>
      <c r="AR57" s="2" t="s">
        <v>10</v>
      </c>
      <c r="AS57" s="2" t="s">
        <v>10</v>
      </c>
      <c r="AU57" s="2" t="s">
        <v>206</v>
      </c>
      <c r="AV57">
        <v>10</v>
      </c>
    </row>
    <row r="58" spans="1:48" ht="30" customHeight="1" x14ac:dyDescent="0.3">
      <c r="A58" s="9" t="s">
        <v>207</v>
      </c>
      <c r="B58" s="9" t="s">
        <v>208</v>
      </c>
      <c r="C58" s="9" t="s">
        <v>209</v>
      </c>
      <c r="D58" s="10">
        <v>71</v>
      </c>
      <c r="E58" s="14"/>
      <c r="F58" s="14"/>
      <c r="G58" s="14"/>
      <c r="H58" s="14"/>
      <c r="I58" s="14"/>
      <c r="J58" s="14"/>
      <c r="K58" s="14"/>
      <c r="L58" s="14"/>
      <c r="M58" s="9"/>
      <c r="N58" s="2" t="s">
        <v>210</v>
      </c>
      <c r="O58" s="2" t="s">
        <v>10</v>
      </c>
      <c r="P58" s="2" t="s">
        <v>10</v>
      </c>
      <c r="Q58" s="2" t="s">
        <v>117</v>
      </c>
      <c r="R58" s="2" t="s">
        <v>194</v>
      </c>
      <c r="S58" s="2" t="s">
        <v>194</v>
      </c>
      <c r="T58" s="2" t="s">
        <v>193</v>
      </c>
      <c r="AR58" s="2" t="s">
        <v>10</v>
      </c>
      <c r="AS58" s="2" t="s">
        <v>10</v>
      </c>
      <c r="AU58" s="2" t="s">
        <v>211</v>
      </c>
      <c r="AV58">
        <v>11</v>
      </c>
    </row>
    <row r="59" spans="1:48" ht="30" customHeight="1" x14ac:dyDescent="0.3">
      <c r="A59" s="10"/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</row>
    <row r="60" spans="1:48" ht="30" customHeight="1" x14ac:dyDescent="0.3">
      <c r="A60" s="10"/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</row>
    <row r="61" spans="1:48" ht="30" customHeight="1" x14ac:dyDescent="0.3">
      <c r="A61" s="10"/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</row>
    <row r="62" spans="1:48" ht="30" customHeight="1" x14ac:dyDescent="0.3">
      <c r="A62" s="10"/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</row>
    <row r="63" spans="1:48" ht="30" customHeight="1" x14ac:dyDescent="0.3">
      <c r="A63" s="10"/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</row>
    <row r="64" spans="1:48" ht="30" customHeight="1" x14ac:dyDescent="0.3">
      <c r="A64" s="10"/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</row>
    <row r="65" spans="1:13" ht="30" customHeight="1" x14ac:dyDescent="0.3">
      <c r="A65" s="10"/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</row>
    <row r="66" spans="1:13" ht="30" customHeight="1" x14ac:dyDescent="0.3">
      <c r="A66" s="10"/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</row>
    <row r="67" spans="1:13" ht="30" customHeight="1" x14ac:dyDescent="0.3">
      <c r="A67" s="10"/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</row>
    <row r="68" spans="1:13" ht="30" customHeight="1" x14ac:dyDescent="0.3">
      <c r="A68" s="10"/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</row>
    <row r="69" spans="1:13" ht="30" customHeight="1" x14ac:dyDescent="0.3">
      <c r="A69" s="10"/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</row>
    <row r="70" spans="1:13" ht="30" customHeight="1" x14ac:dyDescent="0.3">
      <c r="A70" s="10"/>
      <c r="B70" s="10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</row>
    <row r="71" spans="1:13" ht="30" customHeight="1" x14ac:dyDescent="0.3">
      <c r="A71" s="10"/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</row>
    <row r="72" spans="1:13" ht="30" customHeight="1" x14ac:dyDescent="0.3">
      <c r="A72" s="10"/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</row>
    <row r="73" spans="1:13" ht="30" customHeight="1" x14ac:dyDescent="0.3">
      <c r="A73" s="10"/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</row>
    <row r="74" spans="1:13" ht="30" customHeight="1" x14ac:dyDescent="0.3">
      <c r="A74" s="10"/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</row>
    <row r="75" spans="1:13" ht="30" customHeight="1" x14ac:dyDescent="0.3">
      <c r="A75" s="10"/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</row>
    <row r="76" spans="1:13" ht="30" customHeight="1" x14ac:dyDescent="0.3">
      <c r="A76" s="10"/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</row>
    <row r="77" spans="1:13" ht="30" customHeight="1" x14ac:dyDescent="0.3">
      <c r="A77" s="10"/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</row>
    <row r="78" spans="1:13" ht="30" customHeight="1" x14ac:dyDescent="0.3">
      <c r="A78" s="10"/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</row>
    <row r="79" spans="1:13" ht="30" customHeight="1" x14ac:dyDescent="0.3">
      <c r="A79" s="10"/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</row>
    <row r="80" spans="1:13" ht="30" customHeight="1" x14ac:dyDescent="0.3">
      <c r="A80" s="10"/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</row>
    <row r="81" spans="1:48" ht="30" customHeight="1" x14ac:dyDescent="0.3">
      <c r="A81" s="9" t="s">
        <v>157</v>
      </c>
      <c r="B81" s="10"/>
      <c r="C81" s="10"/>
      <c r="D81" s="10"/>
      <c r="E81" s="10"/>
      <c r="F81" s="14"/>
      <c r="G81" s="10"/>
      <c r="H81" s="14"/>
      <c r="I81" s="10"/>
      <c r="J81" s="14"/>
      <c r="K81" s="10"/>
      <c r="L81" s="14"/>
      <c r="M81" s="10"/>
      <c r="N81" t="s">
        <v>196</v>
      </c>
    </row>
    <row r="82" spans="1:48" ht="30" customHeight="1" x14ac:dyDescent="0.3">
      <c r="A82" s="9" t="s">
        <v>118</v>
      </c>
      <c r="B82" s="10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Q82" s="2" t="s">
        <v>119</v>
      </c>
    </row>
    <row r="83" spans="1:48" ht="30" customHeight="1" x14ac:dyDescent="0.3">
      <c r="A83" s="9" t="s">
        <v>212</v>
      </c>
      <c r="B83" s="9" t="s">
        <v>213</v>
      </c>
      <c r="C83" s="9" t="s">
        <v>214</v>
      </c>
      <c r="D83" s="10">
        <v>20</v>
      </c>
      <c r="E83" s="14"/>
      <c r="F83" s="14"/>
      <c r="G83" s="14"/>
      <c r="H83" s="14"/>
      <c r="I83" s="14"/>
      <c r="J83" s="14"/>
      <c r="K83" s="14"/>
      <c r="L83" s="14"/>
      <c r="M83" s="9"/>
      <c r="N83" s="2" t="s">
        <v>215</v>
      </c>
      <c r="O83" s="2" t="s">
        <v>10</v>
      </c>
      <c r="P83" s="2" t="s">
        <v>10</v>
      </c>
      <c r="Q83" s="2" t="s">
        <v>119</v>
      </c>
      <c r="R83" s="2" t="s">
        <v>193</v>
      </c>
      <c r="S83" s="2" t="s">
        <v>194</v>
      </c>
      <c r="T83" s="2" t="s">
        <v>194</v>
      </c>
      <c r="AR83" s="2" t="s">
        <v>10</v>
      </c>
      <c r="AS83" s="2" t="s">
        <v>10</v>
      </c>
      <c r="AU83" s="2" t="s">
        <v>216</v>
      </c>
      <c r="AV83">
        <v>13</v>
      </c>
    </row>
    <row r="84" spans="1:48" ht="30" customHeight="1" x14ac:dyDescent="0.3">
      <c r="A84" s="9" t="s">
        <v>217</v>
      </c>
      <c r="B84" s="9" t="s">
        <v>218</v>
      </c>
      <c r="C84" s="9" t="s">
        <v>214</v>
      </c>
      <c r="D84" s="10">
        <v>28</v>
      </c>
      <c r="E84" s="14"/>
      <c r="F84" s="14"/>
      <c r="G84" s="14"/>
      <c r="H84" s="14"/>
      <c r="I84" s="14"/>
      <c r="J84" s="14"/>
      <c r="K84" s="14"/>
      <c r="L84" s="14"/>
      <c r="M84" s="9"/>
      <c r="N84" s="2" t="s">
        <v>219</v>
      </c>
      <c r="O84" s="2" t="s">
        <v>10</v>
      </c>
      <c r="P84" s="2" t="s">
        <v>10</v>
      </c>
      <c r="Q84" s="2" t="s">
        <v>119</v>
      </c>
      <c r="R84" s="2" t="s">
        <v>193</v>
      </c>
      <c r="S84" s="2" t="s">
        <v>194</v>
      </c>
      <c r="T84" s="2" t="s">
        <v>194</v>
      </c>
      <c r="AR84" s="2" t="s">
        <v>10</v>
      </c>
      <c r="AS84" s="2" t="s">
        <v>10</v>
      </c>
      <c r="AU84" s="2" t="s">
        <v>220</v>
      </c>
      <c r="AV84">
        <v>14</v>
      </c>
    </row>
    <row r="85" spans="1:48" ht="30" customHeight="1" x14ac:dyDescent="0.3">
      <c r="A85" s="9" t="s">
        <v>221</v>
      </c>
      <c r="B85" s="9" t="s">
        <v>10</v>
      </c>
      <c r="C85" s="9" t="s">
        <v>222</v>
      </c>
      <c r="D85" s="10">
        <v>1222</v>
      </c>
      <c r="E85" s="14"/>
      <c r="F85" s="14"/>
      <c r="G85" s="14"/>
      <c r="H85" s="14"/>
      <c r="I85" s="14"/>
      <c r="J85" s="14"/>
      <c r="K85" s="14"/>
      <c r="L85" s="14"/>
      <c r="M85" s="9"/>
      <c r="N85" s="2" t="s">
        <v>223</v>
      </c>
      <c r="O85" s="2" t="s">
        <v>10</v>
      </c>
      <c r="P85" s="2" t="s">
        <v>10</v>
      </c>
      <c r="Q85" s="2" t="s">
        <v>119</v>
      </c>
      <c r="R85" s="2" t="s">
        <v>193</v>
      </c>
      <c r="S85" s="2" t="s">
        <v>194</v>
      </c>
      <c r="T85" s="2" t="s">
        <v>194</v>
      </c>
      <c r="AR85" s="2" t="s">
        <v>10</v>
      </c>
      <c r="AS85" s="2" t="s">
        <v>10</v>
      </c>
      <c r="AU85" s="2" t="s">
        <v>224</v>
      </c>
      <c r="AV85">
        <v>15</v>
      </c>
    </row>
    <row r="86" spans="1:48" ht="30" customHeight="1" x14ac:dyDescent="0.3">
      <c r="A86" s="9" t="s">
        <v>225</v>
      </c>
      <c r="B86" s="9" t="s">
        <v>226</v>
      </c>
      <c r="C86" s="9" t="s">
        <v>222</v>
      </c>
      <c r="D86" s="10">
        <v>254</v>
      </c>
      <c r="E86" s="14"/>
      <c r="F86" s="14"/>
      <c r="G86" s="14"/>
      <c r="H86" s="14"/>
      <c r="I86" s="14"/>
      <c r="J86" s="14"/>
      <c r="K86" s="14"/>
      <c r="L86" s="14"/>
      <c r="M86" s="9"/>
      <c r="N86" s="2" t="s">
        <v>227</v>
      </c>
      <c r="O86" s="2" t="s">
        <v>10</v>
      </c>
      <c r="P86" s="2" t="s">
        <v>10</v>
      </c>
      <c r="Q86" s="2" t="s">
        <v>119</v>
      </c>
      <c r="R86" s="2" t="s">
        <v>193</v>
      </c>
      <c r="S86" s="2" t="s">
        <v>194</v>
      </c>
      <c r="T86" s="2" t="s">
        <v>194</v>
      </c>
      <c r="AR86" s="2" t="s">
        <v>10</v>
      </c>
      <c r="AS86" s="2" t="s">
        <v>10</v>
      </c>
      <c r="AU86" s="2" t="s">
        <v>228</v>
      </c>
      <c r="AV86">
        <v>95</v>
      </c>
    </row>
    <row r="87" spans="1:48" ht="30" customHeight="1" x14ac:dyDescent="0.3">
      <c r="A87" s="10"/>
      <c r="B87" s="10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</row>
    <row r="88" spans="1:48" ht="30" customHeight="1" x14ac:dyDescent="0.3">
      <c r="A88" s="10"/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</row>
    <row r="89" spans="1:48" ht="30" customHeight="1" x14ac:dyDescent="0.3">
      <c r="A89" s="10"/>
      <c r="B89" s="10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</row>
    <row r="90" spans="1:48" ht="30" customHeight="1" x14ac:dyDescent="0.3">
      <c r="A90" s="10"/>
      <c r="B90" s="10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</row>
    <row r="91" spans="1:48" ht="30" customHeight="1" x14ac:dyDescent="0.3">
      <c r="A91" s="10"/>
      <c r="B91" s="10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</row>
    <row r="92" spans="1:48" ht="30" customHeight="1" x14ac:dyDescent="0.3">
      <c r="A92" s="10"/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</row>
    <row r="93" spans="1:48" ht="30" customHeight="1" x14ac:dyDescent="0.3">
      <c r="A93" s="10"/>
      <c r="B93" s="10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</row>
    <row r="94" spans="1:48" ht="30" customHeight="1" x14ac:dyDescent="0.3">
      <c r="A94" s="10"/>
      <c r="B94" s="10"/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</row>
    <row r="95" spans="1:48" ht="30" customHeight="1" x14ac:dyDescent="0.3">
      <c r="A95" s="10"/>
      <c r="B95" s="10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</row>
    <row r="96" spans="1:48" ht="30" customHeight="1" x14ac:dyDescent="0.3">
      <c r="A96" s="10"/>
      <c r="B96" s="10"/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</row>
    <row r="97" spans="1:48" ht="30" customHeight="1" x14ac:dyDescent="0.3">
      <c r="A97" s="10"/>
      <c r="B97" s="10"/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10"/>
    </row>
    <row r="98" spans="1:48" ht="30" customHeight="1" x14ac:dyDescent="0.3">
      <c r="A98" s="10"/>
      <c r="B98" s="10"/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10"/>
    </row>
    <row r="99" spans="1:48" ht="30" customHeight="1" x14ac:dyDescent="0.3">
      <c r="A99" s="10"/>
      <c r="B99" s="10"/>
      <c r="C99" s="10"/>
      <c r="D99" s="10"/>
      <c r="E99" s="10"/>
      <c r="F99" s="10"/>
      <c r="G99" s="10"/>
      <c r="H99" s="10"/>
      <c r="I99" s="10"/>
      <c r="J99" s="10"/>
      <c r="K99" s="10"/>
      <c r="L99" s="10"/>
      <c r="M99" s="10"/>
    </row>
    <row r="100" spans="1:48" ht="30" customHeight="1" x14ac:dyDescent="0.3">
      <c r="A100" s="10"/>
      <c r="B100" s="10"/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0"/>
    </row>
    <row r="101" spans="1:48" ht="30" customHeight="1" x14ac:dyDescent="0.3">
      <c r="A101" s="10"/>
      <c r="B101" s="10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</row>
    <row r="102" spans="1:48" ht="30" customHeight="1" x14ac:dyDescent="0.3">
      <c r="A102" s="10"/>
      <c r="B102" s="10"/>
      <c r="C102" s="10"/>
      <c r="D102" s="10"/>
      <c r="E102" s="10"/>
      <c r="F102" s="10"/>
      <c r="G102" s="10"/>
      <c r="H102" s="10"/>
      <c r="I102" s="10"/>
      <c r="J102" s="10"/>
      <c r="K102" s="10"/>
      <c r="L102" s="10"/>
      <c r="M102" s="10"/>
    </row>
    <row r="103" spans="1:48" ht="30" customHeight="1" x14ac:dyDescent="0.3">
      <c r="A103" s="10"/>
      <c r="B103" s="10"/>
      <c r="C103" s="10"/>
      <c r="D103" s="10"/>
      <c r="E103" s="10"/>
      <c r="F103" s="10"/>
      <c r="G103" s="10"/>
      <c r="H103" s="10"/>
      <c r="I103" s="10"/>
      <c r="J103" s="10"/>
      <c r="K103" s="10"/>
      <c r="L103" s="10"/>
      <c r="M103" s="10"/>
    </row>
    <row r="104" spans="1:48" ht="30" customHeight="1" x14ac:dyDescent="0.3">
      <c r="A104" s="10"/>
      <c r="B104" s="10"/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</row>
    <row r="105" spans="1:48" ht="30" customHeight="1" x14ac:dyDescent="0.3">
      <c r="A105" s="10"/>
      <c r="B105" s="10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</row>
    <row r="106" spans="1:48" ht="30" customHeight="1" x14ac:dyDescent="0.3">
      <c r="A106" s="10"/>
      <c r="B106" s="10"/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</row>
    <row r="107" spans="1:48" ht="30" customHeight="1" x14ac:dyDescent="0.3">
      <c r="A107" s="9" t="s">
        <v>157</v>
      </c>
      <c r="B107" s="10"/>
      <c r="C107" s="10"/>
      <c r="D107" s="10"/>
      <c r="E107" s="10"/>
      <c r="F107" s="14"/>
      <c r="G107" s="10"/>
      <c r="H107" s="14"/>
      <c r="I107" s="10"/>
      <c r="J107" s="14"/>
      <c r="K107" s="10"/>
      <c r="L107" s="14"/>
      <c r="M107" s="10"/>
      <c r="N107" t="s">
        <v>196</v>
      </c>
    </row>
    <row r="108" spans="1:48" ht="30" customHeight="1" x14ac:dyDescent="0.3">
      <c r="A108" s="9" t="s">
        <v>120</v>
      </c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Q108" s="2" t="s">
        <v>121</v>
      </c>
    </row>
    <row r="109" spans="1:48" ht="30" customHeight="1" x14ac:dyDescent="0.3">
      <c r="A109" s="9" t="s">
        <v>229</v>
      </c>
      <c r="B109" s="9" t="s">
        <v>230</v>
      </c>
      <c r="C109" s="9" t="s">
        <v>222</v>
      </c>
      <c r="D109" s="10">
        <v>134</v>
      </c>
      <c r="E109" s="14"/>
      <c r="F109" s="14"/>
      <c r="G109" s="14"/>
      <c r="H109" s="14"/>
      <c r="I109" s="14"/>
      <c r="J109" s="14"/>
      <c r="K109" s="14"/>
      <c r="L109" s="14"/>
      <c r="M109" s="9"/>
      <c r="N109" s="2" t="s">
        <v>231</v>
      </c>
      <c r="O109" s="2" t="s">
        <v>10</v>
      </c>
      <c r="P109" s="2" t="s">
        <v>10</v>
      </c>
      <c r="Q109" s="2" t="s">
        <v>121</v>
      </c>
      <c r="R109" s="2" t="s">
        <v>194</v>
      </c>
      <c r="S109" s="2" t="s">
        <v>194</v>
      </c>
      <c r="T109" s="2" t="s">
        <v>193</v>
      </c>
      <c r="AR109" s="2" t="s">
        <v>10</v>
      </c>
      <c r="AS109" s="2" t="s">
        <v>10</v>
      </c>
      <c r="AU109" s="2" t="s">
        <v>232</v>
      </c>
      <c r="AV109">
        <v>17</v>
      </c>
    </row>
    <row r="110" spans="1:48" ht="30" customHeight="1" x14ac:dyDescent="0.3">
      <c r="A110" s="9" t="s">
        <v>233</v>
      </c>
      <c r="B110" s="9" t="s">
        <v>234</v>
      </c>
      <c r="C110" s="9" t="s">
        <v>222</v>
      </c>
      <c r="D110" s="10">
        <v>701</v>
      </c>
      <c r="E110" s="14"/>
      <c r="F110" s="14"/>
      <c r="G110" s="14"/>
      <c r="H110" s="14"/>
      <c r="I110" s="14"/>
      <c r="J110" s="14"/>
      <c r="K110" s="14"/>
      <c r="L110" s="14"/>
      <c r="M110" s="9"/>
      <c r="N110" s="2" t="s">
        <v>235</v>
      </c>
      <c r="O110" s="2" t="s">
        <v>10</v>
      </c>
      <c r="P110" s="2" t="s">
        <v>10</v>
      </c>
      <c r="Q110" s="2" t="s">
        <v>121</v>
      </c>
      <c r="R110" s="2" t="s">
        <v>193</v>
      </c>
      <c r="S110" s="2" t="s">
        <v>194</v>
      </c>
      <c r="T110" s="2" t="s">
        <v>194</v>
      </c>
      <c r="AR110" s="2" t="s">
        <v>10</v>
      </c>
      <c r="AS110" s="2" t="s">
        <v>10</v>
      </c>
      <c r="AU110" s="2" t="s">
        <v>236</v>
      </c>
      <c r="AV110">
        <v>19</v>
      </c>
    </row>
    <row r="111" spans="1:48" ht="30" customHeight="1" x14ac:dyDescent="0.3">
      <c r="A111" s="9" t="s">
        <v>237</v>
      </c>
      <c r="B111" s="9" t="s">
        <v>238</v>
      </c>
      <c r="C111" s="9" t="s">
        <v>214</v>
      </c>
      <c r="D111" s="10">
        <v>8</v>
      </c>
      <c r="E111" s="14"/>
      <c r="F111" s="14"/>
      <c r="G111" s="14"/>
      <c r="H111" s="14"/>
      <c r="I111" s="14"/>
      <c r="J111" s="14"/>
      <c r="K111" s="14"/>
      <c r="L111" s="14"/>
      <c r="M111" s="9"/>
      <c r="N111" s="2" t="s">
        <v>239</v>
      </c>
      <c r="O111" s="2" t="s">
        <v>10</v>
      </c>
      <c r="P111" s="2" t="s">
        <v>10</v>
      </c>
      <c r="Q111" s="2" t="s">
        <v>121</v>
      </c>
      <c r="R111" s="2" t="s">
        <v>193</v>
      </c>
      <c r="S111" s="2" t="s">
        <v>194</v>
      </c>
      <c r="T111" s="2" t="s">
        <v>194</v>
      </c>
      <c r="AR111" s="2" t="s">
        <v>10</v>
      </c>
      <c r="AS111" s="2" t="s">
        <v>10</v>
      </c>
      <c r="AU111" s="2" t="s">
        <v>240</v>
      </c>
      <c r="AV111">
        <v>20</v>
      </c>
    </row>
    <row r="112" spans="1:48" ht="30" customHeight="1" x14ac:dyDescent="0.3">
      <c r="A112" s="9" t="s">
        <v>241</v>
      </c>
      <c r="B112" s="9" t="s">
        <v>242</v>
      </c>
      <c r="C112" s="9" t="s">
        <v>222</v>
      </c>
      <c r="D112" s="10">
        <v>32</v>
      </c>
      <c r="E112" s="14"/>
      <c r="F112" s="14"/>
      <c r="G112" s="14"/>
      <c r="H112" s="14"/>
      <c r="I112" s="14"/>
      <c r="J112" s="14"/>
      <c r="K112" s="14"/>
      <c r="L112" s="14"/>
      <c r="M112" s="9"/>
      <c r="N112" s="2" t="s">
        <v>243</v>
      </c>
      <c r="O112" s="2" t="s">
        <v>10</v>
      </c>
      <c r="P112" s="2" t="s">
        <v>10</v>
      </c>
      <c r="Q112" s="2" t="s">
        <v>121</v>
      </c>
      <c r="R112" s="2" t="s">
        <v>193</v>
      </c>
      <c r="S112" s="2" t="s">
        <v>194</v>
      </c>
      <c r="T112" s="2" t="s">
        <v>194</v>
      </c>
      <c r="AR112" s="2" t="s">
        <v>10</v>
      </c>
      <c r="AS112" s="2" t="s">
        <v>10</v>
      </c>
      <c r="AU112" s="2" t="s">
        <v>244</v>
      </c>
      <c r="AV112">
        <v>21</v>
      </c>
    </row>
    <row r="113" spans="1:48" ht="30" customHeight="1" x14ac:dyDescent="0.3">
      <c r="A113" s="9" t="s">
        <v>245</v>
      </c>
      <c r="B113" s="9" t="s">
        <v>246</v>
      </c>
      <c r="C113" s="9" t="s">
        <v>214</v>
      </c>
      <c r="D113" s="10">
        <v>4</v>
      </c>
      <c r="E113" s="14"/>
      <c r="F113" s="14"/>
      <c r="G113" s="14"/>
      <c r="H113" s="14"/>
      <c r="I113" s="14"/>
      <c r="J113" s="14"/>
      <c r="K113" s="14"/>
      <c r="L113" s="14"/>
      <c r="M113" s="9"/>
      <c r="N113" s="2" t="s">
        <v>247</v>
      </c>
      <c r="O113" s="2" t="s">
        <v>10</v>
      </c>
      <c r="P113" s="2" t="s">
        <v>10</v>
      </c>
      <c r="Q113" s="2" t="s">
        <v>121</v>
      </c>
      <c r="R113" s="2" t="s">
        <v>193</v>
      </c>
      <c r="S113" s="2" t="s">
        <v>194</v>
      </c>
      <c r="T113" s="2" t="s">
        <v>194</v>
      </c>
      <c r="AR113" s="2" t="s">
        <v>10</v>
      </c>
      <c r="AS113" s="2" t="s">
        <v>10</v>
      </c>
      <c r="AU113" s="2" t="s">
        <v>248</v>
      </c>
      <c r="AV113">
        <v>22</v>
      </c>
    </row>
    <row r="114" spans="1:48" ht="30" customHeight="1" x14ac:dyDescent="0.3">
      <c r="A114" s="10"/>
      <c r="B114" s="10"/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10"/>
    </row>
    <row r="115" spans="1:48" ht="30" customHeight="1" x14ac:dyDescent="0.3">
      <c r="A115" s="10"/>
      <c r="B115" s="10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</row>
    <row r="116" spans="1:48" ht="30" customHeight="1" x14ac:dyDescent="0.3">
      <c r="A116" s="10"/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</row>
    <row r="117" spans="1:48" ht="30" customHeight="1" x14ac:dyDescent="0.3">
      <c r="A117" s="10"/>
      <c r="B117" s="10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</row>
    <row r="118" spans="1:48" ht="30" customHeight="1" x14ac:dyDescent="0.3">
      <c r="A118" s="10"/>
      <c r="B118" s="10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</row>
    <row r="119" spans="1:48" ht="30" customHeight="1" x14ac:dyDescent="0.3">
      <c r="A119" s="10"/>
      <c r="B119" s="10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</row>
    <row r="120" spans="1:48" ht="30" customHeight="1" x14ac:dyDescent="0.3">
      <c r="A120" s="10"/>
      <c r="B120" s="10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</row>
    <row r="121" spans="1:48" ht="30" customHeight="1" x14ac:dyDescent="0.3">
      <c r="A121" s="10"/>
      <c r="B121" s="10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</row>
    <row r="122" spans="1:48" ht="30" customHeight="1" x14ac:dyDescent="0.3">
      <c r="A122" s="10"/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</row>
    <row r="123" spans="1:48" ht="30" customHeight="1" x14ac:dyDescent="0.3">
      <c r="A123" s="10"/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</row>
    <row r="124" spans="1:48" ht="30" customHeight="1" x14ac:dyDescent="0.3">
      <c r="A124" s="10"/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</row>
    <row r="125" spans="1:48" ht="30" customHeight="1" x14ac:dyDescent="0.3">
      <c r="A125" s="10"/>
      <c r="B125" s="10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</row>
    <row r="126" spans="1:48" ht="30" customHeight="1" x14ac:dyDescent="0.3">
      <c r="A126" s="10"/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</row>
    <row r="127" spans="1:48" ht="30" customHeight="1" x14ac:dyDescent="0.3">
      <c r="A127" s="10"/>
      <c r="B127" s="10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</row>
    <row r="128" spans="1:48" ht="30" customHeight="1" x14ac:dyDescent="0.3">
      <c r="A128" s="10"/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</row>
    <row r="129" spans="1:48" ht="30" customHeight="1" x14ac:dyDescent="0.3">
      <c r="A129" s="10"/>
      <c r="B129" s="10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</row>
    <row r="130" spans="1:48" ht="30" customHeight="1" x14ac:dyDescent="0.3">
      <c r="A130" s="10"/>
      <c r="B130" s="10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0"/>
    </row>
    <row r="131" spans="1:48" ht="30" customHeight="1" x14ac:dyDescent="0.3">
      <c r="A131" s="10"/>
      <c r="B131" s="10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</row>
    <row r="132" spans="1:48" ht="30" customHeight="1" x14ac:dyDescent="0.3">
      <c r="A132" s="10"/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</row>
    <row r="133" spans="1:48" ht="30" customHeight="1" x14ac:dyDescent="0.3">
      <c r="A133" s="9" t="s">
        <v>157</v>
      </c>
      <c r="B133" s="10"/>
      <c r="C133" s="10"/>
      <c r="D133" s="10"/>
      <c r="E133" s="10"/>
      <c r="F133" s="14"/>
      <c r="G133" s="10"/>
      <c r="H133" s="14"/>
      <c r="I133" s="10"/>
      <c r="J133" s="14"/>
      <c r="K133" s="10"/>
      <c r="L133" s="14"/>
      <c r="M133" s="10"/>
      <c r="N133" t="s">
        <v>196</v>
      </c>
    </row>
    <row r="134" spans="1:48" ht="30" customHeight="1" x14ac:dyDescent="0.3">
      <c r="A134" s="9" t="s">
        <v>122</v>
      </c>
      <c r="B134" s="10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Q134" s="2" t="s">
        <v>123</v>
      </c>
    </row>
    <row r="135" spans="1:48" ht="30" customHeight="1" x14ac:dyDescent="0.3">
      <c r="A135" s="9" t="s">
        <v>249</v>
      </c>
      <c r="B135" s="9" t="s">
        <v>10</v>
      </c>
      <c r="C135" s="9" t="s">
        <v>222</v>
      </c>
      <c r="D135" s="10">
        <v>701</v>
      </c>
      <c r="E135" s="14"/>
      <c r="F135" s="14"/>
      <c r="G135" s="14"/>
      <c r="H135" s="14"/>
      <c r="I135" s="14"/>
      <c r="J135" s="14"/>
      <c r="K135" s="14"/>
      <c r="L135" s="14"/>
      <c r="M135" s="9"/>
      <c r="N135" s="2" t="s">
        <v>250</v>
      </c>
      <c r="O135" s="2" t="s">
        <v>10</v>
      </c>
      <c r="P135" s="2" t="s">
        <v>10</v>
      </c>
      <c r="Q135" s="2" t="s">
        <v>123</v>
      </c>
      <c r="R135" s="2" t="s">
        <v>193</v>
      </c>
      <c r="S135" s="2" t="s">
        <v>194</v>
      </c>
      <c r="T135" s="2" t="s">
        <v>194</v>
      </c>
      <c r="AR135" s="2" t="s">
        <v>10</v>
      </c>
      <c r="AS135" s="2" t="s">
        <v>10</v>
      </c>
      <c r="AU135" s="2" t="s">
        <v>251</v>
      </c>
      <c r="AV135">
        <v>24</v>
      </c>
    </row>
    <row r="136" spans="1:48" ht="30" customHeight="1" x14ac:dyDescent="0.3">
      <c r="A136" s="9" t="s">
        <v>252</v>
      </c>
      <c r="B136" s="9" t="s">
        <v>253</v>
      </c>
      <c r="C136" s="9" t="s">
        <v>214</v>
      </c>
      <c r="D136" s="10">
        <v>10</v>
      </c>
      <c r="E136" s="14"/>
      <c r="F136" s="14"/>
      <c r="G136" s="14"/>
      <c r="H136" s="14"/>
      <c r="I136" s="14"/>
      <c r="J136" s="14"/>
      <c r="K136" s="14"/>
      <c r="L136" s="14"/>
      <c r="M136" s="9"/>
      <c r="N136" s="2" t="s">
        <v>254</v>
      </c>
      <c r="O136" s="2" t="s">
        <v>10</v>
      </c>
      <c r="P136" s="2" t="s">
        <v>10</v>
      </c>
      <c r="Q136" s="2" t="s">
        <v>123</v>
      </c>
      <c r="R136" s="2" t="s">
        <v>193</v>
      </c>
      <c r="S136" s="2" t="s">
        <v>194</v>
      </c>
      <c r="T136" s="2" t="s">
        <v>194</v>
      </c>
      <c r="AR136" s="2" t="s">
        <v>10</v>
      </c>
      <c r="AS136" s="2" t="s">
        <v>10</v>
      </c>
      <c r="AU136" s="2" t="s">
        <v>255</v>
      </c>
      <c r="AV136">
        <v>25</v>
      </c>
    </row>
    <row r="137" spans="1:48" ht="30" customHeight="1" x14ac:dyDescent="0.3">
      <c r="A137" s="10"/>
      <c r="B137" s="10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0"/>
    </row>
    <row r="138" spans="1:48" ht="30" customHeight="1" x14ac:dyDescent="0.3">
      <c r="A138" s="10"/>
      <c r="B138" s="10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</row>
    <row r="139" spans="1:48" ht="30" customHeight="1" x14ac:dyDescent="0.3">
      <c r="A139" s="10"/>
      <c r="B139" s="10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</row>
    <row r="140" spans="1:48" ht="30" customHeight="1" x14ac:dyDescent="0.3">
      <c r="A140" s="10"/>
      <c r="B140" s="10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0"/>
    </row>
    <row r="141" spans="1:48" ht="30" customHeight="1" x14ac:dyDescent="0.3">
      <c r="A141" s="10"/>
      <c r="B141" s="10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</row>
    <row r="142" spans="1:48" ht="30" customHeight="1" x14ac:dyDescent="0.3">
      <c r="A142" s="10"/>
      <c r="B142" s="10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0"/>
    </row>
    <row r="143" spans="1:48" ht="30" customHeight="1" x14ac:dyDescent="0.3">
      <c r="A143" s="10"/>
      <c r="B143" s="10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0"/>
    </row>
    <row r="144" spans="1:48" ht="30" customHeight="1" x14ac:dyDescent="0.3">
      <c r="A144" s="10"/>
      <c r="B144" s="10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0"/>
    </row>
    <row r="145" spans="1:17" ht="30" customHeight="1" x14ac:dyDescent="0.3">
      <c r="A145" s="10"/>
      <c r="B145" s="10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0"/>
    </row>
    <row r="146" spans="1:17" ht="30" customHeight="1" x14ac:dyDescent="0.3">
      <c r="A146" s="10"/>
      <c r="B146" s="10"/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0"/>
    </row>
    <row r="147" spans="1:17" ht="30" customHeight="1" x14ac:dyDescent="0.3">
      <c r="A147" s="10"/>
      <c r="B147" s="10"/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0"/>
    </row>
    <row r="148" spans="1:17" ht="30" customHeight="1" x14ac:dyDescent="0.3">
      <c r="A148" s="10"/>
      <c r="B148" s="10"/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0"/>
    </row>
    <row r="149" spans="1:17" ht="30" customHeight="1" x14ac:dyDescent="0.3">
      <c r="A149" s="10"/>
      <c r="B149" s="10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0"/>
    </row>
    <row r="150" spans="1:17" ht="30" customHeight="1" x14ac:dyDescent="0.3">
      <c r="A150" s="10"/>
      <c r="B150" s="10"/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10"/>
    </row>
    <row r="151" spans="1:17" ht="30" customHeight="1" x14ac:dyDescent="0.3">
      <c r="A151" s="10"/>
      <c r="B151" s="10"/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0"/>
    </row>
    <row r="152" spans="1:17" ht="30" customHeight="1" x14ac:dyDescent="0.3">
      <c r="A152" s="10"/>
      <c r="B152" s="10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0"/>
    </row>
    <row r="153" spans="1:17" ht="30" customHeight="1" x14ac:dyDescent="0.3">
      <c r="A153" s="10"/>
      <c r="B153" s="10"/>
      <c r="C153" s="10"/>
      <c r="D153" s="10"/>
      <c r="E153" s="10"/>
      <c r="F153" s="10"/>
      <c r="G153" s="10"/>
      <c r="H153" s="10"/>
      <c r="I153" s="10"/>
      <c r="J153" s="10"/>
      <c r="K153" s="10"/>
      <c r="L153" s="10"/>
      <c r="M153" s="10"/>
    </row>
    <row r="154" spans="1:17" ht="30" customHeight="1" x14ac:dyDescent="0.3">
      <c r="A154" s="10"/>
      <c r="B154" s="10"/>
      <c r="C154" s="10"/>
      <c r="D154" s="10"/>
      <c r="E154" s="10"/>
      <c r="F154" s="10"/>
      <c r="G154" s="10"/>
      <c r="H154" s="10"/>
      <c r="I154" s="10"/>
      <c r="J154" s="10"/>
      <c r="K154" s="10"/>
      <c r="L154" s="10"/>
      <c r="M154" s="10"/>
    </row>
    <row r="155" spans="1:17" ht="30" customHeight="1" x14ac:dyDescent="0.3">
      <c r="A155" s="10"/>
      <c r="B155" s="10"/>
      <c r="C155" s="10"/>
      <c r="D155" s="10"/>
      <c r="E155" s="10"/>
      <c r="F155" s="10"/>
      <c r="G155" s="10"/>
      <c r="H155" s="10"/>
      <c r="I155" s="10"/>
      <c r="J155" s="10"/>
      <c r="K155" s="10"/>
      <c r="L155" s="10"/>
      <c r="M155" s="10"/>
    </row>
    <row r="156" spans="1:17" ht="30" customHeight="1" x14ac:dyDescent="0.3">
      <c r="A156" s="10"/>
      <c r="B156" s="10"/>
      <c r="C156" s="10"/>
      <c r="D156" s="10"/>
      <c r="E156" s="10"/>
      <c r="F156" s="10"/>
      <c r="G156" s="10"/>
      <c r="H156" s="10"/>
      <c r="I156" s="10"/>
      <c r="J156" s="10"/>
      <c r="K156" s="10"/>
      <c r="L156" s="10"/>
      <c r="M156" s="10"/>
    </row>
    <row r="157" spans="1:17" ht="30" customHeight="1" x14ac:dyDescent="0.3">
      <c r="A157" s="10"/>
      <c r="B157" s="10"/>
      <c r="C157" s="10"/>
      <c r="D157" s="10"/>
      <c r="E157" s="10"/>
      <c r="F157" s="10"/>
      <c r="G157" s="10"/>
      <c r="H157" s="10"/>
      <c r="I157" s="10"/>
      <c r="J157" s="10"/>
      <c r="K157" s="10"/>
      <c r="L157" s="10"/>
      <c r="M157" s="10"/>
    </row>
    <row r="158" spans="1:17" ht="30" customHeight="1" x14ac:dyDescent="0.3">
      <c r="A158" s="10"/>
      <c r="B158" s="10"/>
      <c r="C158" s="10"/>
      <c r="D158" s="10"/>
      <c r="E158" s="10"/>
      <c r="F158" s="10"/>
      <c r="G158" s="10"/>
      <c r="H158" s="10"/>
      <c r="I158" s="10"/>
      <c r="J158" s="10"/>
      <c r="K158" s="10"/>
      <c r="L158" s="10"/>
      <c r="M158" s="10"/>
    </row>
    <row r="159" spans="1:17" ht="30" customHeight="1" x14ac:dyDescent="0.3">
      <c r="A159" s="9" t="s">
        <v>157</v>
      </c>
      <c r="B159" s="10"/>
      <c r="C159" s="10"/>
      <c r="D159" s="10"/>
      <c r="E159" s="10"/>
      <c r="F159" s="14"/>
      <c r="G159" s="10"/>
      <c r="H159" s="14"/>
      <c r="I159" s="10"/>
      <c r="J159" s="14"/>
      <c r="K159" s="10"/>
      <c r="L159" s="14"/>
      <c r="M159" s="10"/>
      <c r="N159" t="s">
        <v>196</v>
      </c>
    </row>
    <row r="160" spans="1:17" ht="30" customHeight="1" x14ac:dyDescent="0.3">
      <c r="A160" s="9" t="s">
        <v>124</v>
      </c>
      <c r="B160" s="10"/>
      <c r="C160" s="10"/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Q160" s="2" t="s">
        <v>125</v>
      </c>
    </row>
    <row r="161" spans="1:48" ht="30" customHeight="1" x14ac:dyDescent="0.3">
      <c r="A161" s="9" t="s">
        <v>256</v>
      </c>
      <c r="B161" s="9" t="s">
        <v>257</v>
      </c>
      <c r="C161" s="9" t="s">
        <v>258</v>
      </c>
      <c r="D161" s="10">
        <v>2</v>
      </c>
      <c r="E161" s="14"/>
      <c r="F161" s="14"/>
      <c r="G161" s="14"/>
      <c r="H161" s="14"/>
      <c r="I161" s="14"/>
      <c r="J161" s="14"/>
      <c r="K161" s="14"/>
      <c r="L161" s="14"/>
      <c r="M161" s="9"/>
      <c r="N161" s="2" t="s">
        <v>259</v>
      </c>
      <c r="O161" s="2" t="s">
        <v>10</v>
      </c>
      <c r="P161" s="2" t="s">
        <v>10</v>
      </c>
      <c r="Q161" s="2" t="s">
        <v>125</v>
      </c>
      <c r="R161" s="2" t="s">
        <v>194</v>
      </c>
      <c r="S161" s="2" t="s">
        <v>194</v>
      </c>
      <c r="T161" s="2" t="s">
        <v>193</v>
      </c>
      <c r="AR161" s="2" t="s">
        <v>10</v>
      </c>
      <c r="AS161" s="2" t="s">
        <v>10</v>
      </c>
      <c r="AU161" s="2" t="s">
        <v>260</v>
      </c>
      <c r="AV161">
        <v>27</v>
      </c>
    </row>
    <row r="162" spans="1:48" ht="30" customHeight="1" x14ac:dyDescent="0.3">
      <c r="A162" s="9" t="s">
        <v>261</v>
      </c>
      <c r="B162" s="9" t="s">
        <v>262</v>
      </c>
      <c r="C162" s="9" t="s">
        <v>258</v>
      </c>
      <c r="D162" s="10">
        <v>2</v>
      </c>
      <c r="E162" s="14"/>
      <c r="F162" s="14"/>
      <c r="G162" s="14"/>
      <c r="H162" s="14"/>
      <c r="I162" s="14"/>
      <c r="J162" s="14"/>
      <c r="K162" s="14"/>
      <c r="L162" s="14"/>
      <c r="M162" s="9"/>
      <c r="N162" s="2" t="s">
        <v>263</v>
      </c>
      <c r="O162" s="2" t="s">
        <v>10</v>
      </c>
      <c r="P162" s="2" t="s">
        <v>10</v>
      </c>
      <c r="Q162" s="2" t="s">
        <v>125</v>
      </c>
      <c r="R162" s="2" t="s">
        <v>194</v>
      </c>
      <c r="S162" s="2" t="s">
        <v>194</v>
      </c>
      <c r="T162" s="2" t="s">
        <v>193</v>
      </c>
      <c r="AR162" s="2" t="s">
        <v>10</v>
      </c>
      <c r="AS162" s="2" t="s">
        <v>10</v>
      </c>
      <c r="AU162" s="2" t="s">
        <v>264</v>
      </c>
      <c r="AV162">
        <v>28</v>
      </c>
    </row>
    <row r="163" spans="1:48" ht="30" customHeight="1" x14ac:dyDescent="0.3">
      <c r="A163" s="9" t="s">
        <v>265</v>
      </c>
      <c r="B163" s="9" t="s">
        <v>266</v>
      </c>
      <c r="C163" s="9" t="s">
        <v>258</v>
      </c>
      <c r="D163" s="10">
        <v>4</v>
      </c>
      <c r="E163" s="14"/>
      <c r="F163" s="14"/>
      <c r="G163" s="14"/>
      <c r="H163" s="14"/>
      <c r="I163" s="14"/>
      <c r="J163" s="14"/>
      <c r="K163" s="14"/>
      <c r="L163" s="14"/>
      <c r="M163" s="9"/>
      <c r="N163" s="2" t="s">
        <v>267</v>
      </c>
      <c r="O163" s="2" t="s">
        <v>10</v>
      </c>
      <c r="P163" s="2" t="s">
        <v>10</v>
      </c>
      <c r="Q163" s="2" t="s">
        <v>125</v>
      </c>
      <c r="R163" s="2" t="s">
        <v>194</v>
      </c>
      <c r="S163" s="2" t="s">
        <v>194</v>
      </c>
      <c r="T163" s="2" t="s">
        <v>193</v>
      </c>
      <c r="AR163" s="2" t="s">
        <v>10</v>
      </c>
      <c r="AS163" s="2" t="s">
        <v>10</v>
      </c>
      <c r="AU163" s="2" t="s">
        <v>268</v>
      </c>
      <c r="AV163">
        <v>105</v>
      </c>
    </row>
    <row r="164" spans="1:48" ht="30" customHeight="1" x14ac:dyDescent="0.3">
      <c r="A164" s="9" t="s">
        <v>269</v>
      </c>
      <c r="B164" s="9" t="s">
        <v>270</v>
      </c>
      <c r="C164" s="9" t="s">
        <v>271</v>
      </c>
      <c r="D164" s="10">
        <v>4</v>
      </c>
      <c r="E164" s="14"/>
      <c r="F164" s="14"/>
      <c r="G164" s="14"/>
      <c r="H164" s="14"/>
      <c r="I164" s="14"/>
      <c r="J164" s="14"/>
      <c r="K164" s="14"/>
      <c r="L164" s="14"/>
      <c r="M164" s="9"/>
      <c r="N164" s="2" t="s">
        <v>272</v>
      </c>
      <c r="O164" s="2" t="s">
        <v>10</v>
      </c>
      <c r="P164" s="2" t="s">
        <v>10</v>
      </c>
      <c r="Q164" s="2" t="s">
        <v>125</v>
      </c>
      <c r="R164" s="2" t="s">
        <v>194</v>
      </c>
      <c r="S164" s="2" t="s">
        <v>194</v>
      </c>
      <c r="T164" s="2" t="s">
        <v>193</v>
      </c>
      <c r="AR164" s="2" t="s">
        <v>10</v>
      </c>
      <c r="AS164" s="2" t="s">
        <v>10</v>
      </c>
      <c r="AU164" s="2" t="s">
        <v>273</v>
      </c>
      <c r="AV164">
        <v>30</v>
      </c>
    </row>
    <row r="165" spans="1:48" ht="30" customHeight="1" x14ac:dyDescent="0.3">
      <c r="A165" s="9" t="s">
        <v>274</v>
      </c>
      <c r="B165" s="9" t="s">
        <v>275</v>
      </c>
      <c r="C165" s="9" t="s">
        <v>191</v>
      </c>
      <c r="D165" s="10">
        <v>1</v>
      </c>
      <c r="E165" s="14"/>
      <c r="F165" s="14"/>
      <c r="G165" s="14"/>
      <c r="H165" s="14"/>
      <c r="I165" s="14"/>
      <c r="J165" s="14"/>
      <c r="K165" s="14"/>
      <c r="L165" s="14"/>
      <c r="M165" s="9"/>
      <c r="N165" s="2" t="s">
        <v>276</v>
      </c>
      <c r="O165" s="2" t="s">
        <v>10</v>
      </c>
      <c r="P165" s="2" t="s">
        <v>10</v>
      </c>
      <c r="Q165" s="2" t="s">
        <v>125</v>
      </c>
      <c r="R165" s="2" t="s">
        <v>193</v>
      </c>
      <c r="S165" s="2" t="s">
        <v>194</v>
      </c>
      <c r="T165" s="2" t="s">
        <v>194</v>
      </c>
      <c r="AR165" s="2" t="s">
        <v>10</v>
      </c>
      <c r="AS165" s="2" t="s">
        <v>10</v>
      </c>
      <c r="AU165" s="2" t="s">
        <v>277</v>
      </c>
      <c r="AV165">
        <v>31</v>
      </c>
    </row>
    <row r="166" spans="1:48" ht="30" customHeight="1" x14ac:dyDescent="0.3">
      <c r="A166" s="9" t="s">
        <v>278</v>
      </c>
      <c r="B166" s="9" t="s">
        <v>279</v>
      </c>
      <c r="C166" s="9" t="s">
        <v>191</v>
      </c>
      <c r="D166" s="10">
        <v>4</v>
      </c>
      <c r="E166" s="14"/>
      <c r="F166" s="14"/>
      <c r="G166" s="14"/>
      <c r="H166" s="14"/>
      <c r="I166" s="14"/>
      <c r="J166" s="14"/>
      <c r="K166" s="14"/>
      <c r="L166" s="14"/>
      <c r="M166" s="9"/>
      <c r="N166" s="2" t="s">
        <v>280</v>
      </c>
      <c r="O166" s="2" t="s">
        <v>10</v>
      </c>
      <c r="P166" s="2" t="s">
        <v>10</v>
      </c>
      <c r="Q166" s="2" t="s">
        <v>125</v>
      </c>
      <c r="R166" s="2" t="s">
        <v>193</v>
      </c>
      <c r="S166" s="2" t="s">
        <v>194</v>
      </c>
      <c r="T166" s="2" t="s">
        <v>194</v>
      </c>
      <c r="AR166" s="2" t="s">
        <v>10</v>
      </c>
      <c r="AS166" s="2" t="s">
        <v>10</v>
      </c>
      <c r="AU166" s="2" t="s">
        <v>281</v>
      </c>
      <c r="AV166">
        <v>32</v>
      </c>
    </row>
    <row r="167" spans="1:48" ht="30" customHeight="1" x14ac:dyDescent="0.3">
      <c r="A167" s="10"/>
      <c r="B167" s="10"/>
      <c r="C167" s="10"/>
      <c r="D167" s="10"/>
      <c r="E167" s="10"/>
      <c r="F167" s="10"/>
      <c r="G167" s="10"/>
      <c r="H167" s="10"/>
      <c r="I167" s="10"/>
      <c r="J167" s="10"/>
      <c r="K167" s="10"/>
      <c r="L167" s="10"/>
      <c r="M167" s="10"/>
    </row>
    <row r="168" spans="1:48" ht="30" customHeight="1" x14ac:dyDescent="0.3">
      <c r="A168" s="10"/>
      <c r="B168" s="10"/>
      <c r="C168" s="10"/>
      <c r="D168" s="10"/>
      <c r="E168" s="10"/>
      <c r="F168" s="10"/>
      <c r="G168" s="10"/>
      <c r="H168" s="10"/>
      <c r="I168" s="10"/>
      <c r="J168" s="10"/>
      <c r="K168" s="10"/>
      <c r="L168" s="10"/>
      <c r="M168" s="10"/>
    </row>
    <row r="169" spans="1:48" ht="30" customHeight="1" x14ac:dyDescent="0.3">
      <c r="A169" s="10"/>
      <c r="B169" s="10"/>
      <c r="C169" s="10"/>
      <c r="D169" s="10"/>
      <c r="E169" s="10"/>
      <c r="F169" s="10"/>
      <c r="G169" s="10"/>
      <c r="H169" s="10"/>
      <c r="I169" s="10"/>
      <c r="J169" s="10"/>
      <c r="K169" s="10"/>
      <c r="L169" s="10"/>
      <c r="M169" s="10"/>
    </row>
    <row r="170" spans="1:48" ht="30" customHeight="1" x14ac:dyDescent="0.3">
      <c r="A170" s="10"/>
      <c r="B170" s="10"/>
      <c r="C170" s="10"/>
      <c r="D170" s="10"/>
      <c r="E170" s="10"/>
      <c r="F170" s="10"/>
      <c r="G170" s="10"/>
      <c r="H170" s="10"/>
      <c r="I170" s="10"/>
      <c r="J170" s="10"/>
      <c r="K170" s="10"/>
      <c r="L170" s="10"/>
      <c r="M170" s="10"/>
    </row>
    <row r="171" spans="1:48" ht="30" customHeight="1" x14ac:dyDescent="0.3">
      <c r="A171" s="10"/>
      <c r="B171" s="10"/>
      <c r="C171" s="10"/>
      <c r="D171" s="10"/>
      <c r="E171" s="10"/>
      <c r="F171" s="10"/>
      <c r="G171" s="10"/>
      <c r="H171" s="10"/>
      <c r="I171" s="10"/>
      <c r="J171" s="10"/>
      <c r="K171" s="10"/>
      <c r="L171" s="10"/>
      <c r="M171" s="10"/>
    </row>
    <row r="172" spans="1:48" ht="30" customHeight="1" x14ac:dyDescent="0.3">
      <c r="A172" s="10"/>
      <c r="B172" s="10"/>
      <c r="C172" s="10"/>
      <c r="D172" s="10"/>
      <c r="E172" s="10"/>
      <c r="F172" s="10"/>
      <c r="G172" s="10"/>
      <c r="H172" s="10"/>
      <c r="I172" s="10"/>
      <c r="J172" s="10"/>
      <c r="K172" s="10"/>
      <c r="L172" s="10"/>
      <c r="M172" s="10"/>
    </row>
    <row r="173" spans="1:48" ht="30" customHeight="1" x14ac:dyDescent="0.3">
      <c r="A173" s="10"/>
      <c r="B173" s="10"/>
      <c r="C173" s="10"/>
      <c r="D173" s="10"/>
      <c r="E173" s="10"/>
      <c r="F173" s="10"/>
      <c r="G173" s="10"/>
      <c r="H173" s="10"/>
      <c r="I173" s="10"/>
      <c r="J173" s="10"/>
      <c r="K173" s="10"/>
      <c r="L173" s="10"/>
      <c r="M173" s="10"/>
    </row>
    <row r="174" spans="1:48" ht="30" customHeight="1" x14ac:dyDescent="0.3">
      <c r="A174" s="10"/>
      <c r="B174" s="10"/>
      <c r="C174" s="10"/>
      <c r="D174" s="10"/>
      <c r="E174" s="10"/>
      <c r="F174" s="10"/>
      <c r="G174" s="10"/>
      <c r="H174" s="10"/>
      <c r="I174" s="10"/>
      <c r="J174" s="10"/>
      <c r="K174" s="10"/>
      <c r="L174" s="10"/>
      <c r="M174" s="10"/>
    </row>
    <row r="175" spans="1:48" ht="30" customHeight="1" x14ac:dyDescent="0.3">
      <c r="A175" s="10"/>
      <c r="B175" s="10"/>
      <c r="C175" s="10"/>
      <c r="D175" s="10"/>
      <c r="E175" s="10"/>
      <c r="F175" s="10"/>
      <c r="G175" s="10"/>
      <c r="H175" s="10"/>
      <c r="I175" s="10"/>
      <c r="J175" s="10"/>
      <c r="K175" s="10"/>
      <c r="L175" s="10"/>
      <c r="M175" s="10"/>
    </row>
    <row r="176" spans="1:48" ht="30" customHeight="1" x14ac:dyDescent="0.3">
      <c r="A176" s="10"/>
      <c r="B176" s="10"/>
      <c r="C176" s="10"/>
      <c r="D176" s="10"/>
      <c r="E176" s="10"/>
      <c r="F176" s="10"/>
      <c r="G176" s="10"/>
      <c r="H176" s="10"/>
      <c r="I176" s="10"/>
      <c r="J176" s="10"/>
      <c r="K176" s="10"/>
      <c r="L176" s="10"/>
      <c r="M176" s="10"/>
    </row>
    <row r="177" spans="1:48" ht="30" customHeight="1" x14ac:dyDescent="0.3">
      <c r="A177" s="10"/>
      <c r="B177" s="10"/>
      <c r="C177" s="10"/>
      <c r="D177" s="10"/>
      <c r="E177" s="10"/>
      <c r="F177" s="10"/>
      <c r="G177" s="10"/>
      <c r="H177" s="10"/>
      <c r="I177" s="10"/>
      <c r="J177" s="10"/>
      <c r="K177" s="10"/>
      <c r="L177" s="10"/>
      <c r="M177" s="10"/>
    </row>
    <row r="178" spans="1:48" ht="30" customHeight="1" x14ac:dyDescent="0.3">
      <c r="A178" s="10"/>
      <c r="B178" s="10"/>
      <c r="C178" s="10"/>
      <c r="D178" s="10"/>
      <c r="E178" s="10"/>
      <c r="F178" s="10"/>
      <c r="G178" s="10"/>
      <c r="H178" s="10"/>
      <c r="I178" s="10"/>
      <c r="J178" s="10"/>
      <c r="K178" s="10"/>
      <c r="L178" s="10"/>
      <c r="M178" s="10"/>
    </row>
    <row r="179" spans="1:48" ht="30" customHeight="1" x14ac:dyDescent="0.3">
      <c r="A179" s="10"/>
      <c r="B179" s="10"/>
      <c r="C179" s="10"/>
      <c r="D179" s="10"/>
      <c r="E179" s="10"/>
      <c r="F179" s="10"/>
      <c r="G179" s="10"/>
      <c r="H179" s="10"/>
      <c r="I179" s="10"/>
      <c r="J179" s="10"/>
      <c r="K179" s="10"/>
      <c r="L179" s="10"/>
      <c r="M179" s="10"/>
    </row>
    <row r="180" spans="1:48" ht="30" customHeight="1" x14ac:dyDescent="0.3">
      <c r="A180" s="10"/>
      <c r="B180" s="10"/>
      <c r="C180" s="10"/>
      <c r="D180" s="10"/>
      <c r="E180" s="10"/>
      <c r="F180" s="10"/>
      <c r="G180" s="10"/>
      <c r="H180" s="10"/>
      <c r="I180" s="10"/>
      <c r="J180" s="10"/>
      <c r="K180" s="10"/>
      <c r="L180" s="10"/>
      <c r="M180" s="10"/>
    </row>
    <row r="181" spans="1:48" ht="30" customHeight="1" x14ac:dyDescent="0.3">
      <c r="A181" s="10"/>
      <c r="B181" s="10"/>
      <c r="C181" s="10"/>
      <c r="D181" s="10"/>
      <c r="E181" s="10"/>
      <c r="F181" s="10"/>
      <c r="G181" s="10"/>
      <c r="H181" s="10"/>
      <c r="I181" s="10"/>
      <c r="J181" s="10"/>
      <c r="K181" s="10"/>
      <c r="L181" s="10"/>
      <c r="M181" s="10"/>
    </row>
    <row r="182" spans="1:48" ht="30" customHeight="1" x14ac:dyDescent="0.3">
      <c r="A182" s="10"/>
      <c r="B182" s="10"/>
      <c r="C182" s="10"/>
      <c r="D182" s="10"/>
      <c r="E182" s="10"/>
      <c r="F182" s="10"/>
      <c r="G182" s="10"/>
      <c r="H182" s="10"/>
      <c r="I182" s="10"/>
      <c r="J182" s="10"/>
      <c r="K182" s="10"/>
      <c r="L182" s="10"/>
      <c r="M182" s="10"/>
    </row>
    <row r="183" spans="1:48" ht="30" customHeight="1" x14ac:dyDescent="0.3">
      <c r="A183" s="10"/>
      <c r="B183" s="10"/>
      <c r="C183" s="10"/>
      <c r="D183" s="10"/>
      <c r="E183" s="10"/>
      <c r="F183" s="10"/>
      <c r="G183" s="10"/>
      <c r="H183" s="10"/>
      <c r="I183" s="10"/>
      <c r="J183" s="10"/>
      <c r="K183" s="10"/>
      <c r="L183" s="10"/>
      <c r="M183" s="10"/>
    </row>
    <row r="184" spans="1:48" ht="30" customHeight="1" x14ac:dyDescent="0.3">
      <c r="A184" s="10"/>
      <c r="B184" s="10"/>
      <c r="C184" s="10"/>
      <c r="D184" s="10"/>
      <c r="E184" s="10"/>
      <c r="F184" s="10"/>
      <c r="G184" s="10"/>
      <c r="H184" s="10"/>
      <c r="I184" s="10"/>
      <c r="J184" s="10"/>
      <c r="K184" s="10"/>
      <c r="L184" s="10"/>
      <c r="M184" s="10"/>
    </row>
    <row r="185" spans="1:48" ht="30" customHeight="1" x14ac:dyDescent="0.3">
      <c r="A185" s="9" t="s">
        <v>157</v>
      </c>
      <c r="B185" s="10"/>
      <c r="C185" s="10"/>
      <c r="D185" s="10"/>
      <c r="E185" s="10"/>
      <c r="F185" s="14"/>
      <c r="G185" s="10"/>
      <c r="H185" s="14"/>
      <c r="I185" s="10"/>
      <c r="J185" s="14"/>
      <c r="K185" s="10"/>
      <c r="L185" s="14"/>
      <c r="M185" s="10"/>
      <c r="N185" t="s">
        <v>196</v>
      </c>
    </row>
    <row r="186" spans="1:48" ht="30" customHeight="1" x14ac:dyDescent="0.3">
      <c r="A186" s="9" t="s">
        <v>126</v>
      </c>
      <c r="B186" s="10"/>
      <c r="C186" s="10"/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Q186" s="2" t="s">
        <v>127</v>
      </c>
    </row>
    <row r="187" spans="1:48" ht="30" customHeight="1" x14ac:dyDescent="0.3">
      <c r="A187" s="9" t="s">
        <v>282</v>
      </c>
      <c r="B187" s="9" t="s">
        <v>283</v>
      </c>
      <c r="C187" s="9" t="s">
        <v>222</v>
      </c>
      <c r="D187" s="10">
        <v>7</v>
      </c>
      <c r="E187" s="14"/>
      <c r="F187" s="14"/>
      <c r="G187" s="14"/>
      <c r="H187" s="14"/>
      <c r="I187" s="14"/>
      <c r="J187" s="14"/>
      <c r="K187" s="14"/>
      <c r="L187" s="14"/>
      <c r="M187" s="9"/>
      <c r="N187" s="2" t="s">
        <v>284</v>
      </c>
      <c r="O187" s="2" t="s">
        <v>10</v>
      </c>
      <c r="P187" s="2" t="s">
        <v>10</v>
      </c>
      <c r="Q187" s="2" t="s">
        <v>127</v>
      </c>
      <c r="R187" s="2" t="s">
        <v>194</v>
      </c>
      <c r="S187" s="2" t="s">
        <v>194</v>
      </c>
      <c r="T187" s="2" t="s">
        <v>193</v>
      </c>
      <c r="AR187" s="2" t="s">
        <v>10</v>
      </c>
      <c r="AS187" s="2" t="s">
        <v>10</v>
      </c>
      <c r="AU187" s="2" t="s">
        <v>285</v>
      </c>
      <c r="AV187">
        <v>34</v>
      </c>
    </row>
    <row r="188" spans="1:48" ht="30" customHeight="1" x14ac:dyDescent="0.3">
      <c r="A188" s="9" t="s">
        <v>282</v>
      </c>
      <c r="B188" s="9" t="s">
        <v>286</v>
      </c>
      <c r="C188" s="9" t="s">
        <v>222</v>
      </c>
      <c r="D188" s="10">
        <v>4</v>
      </c>
      <c r="E188" s="14"/>
      <c r="F188" s="14"/>
      <c r="G188" s="14"/>
      <c r="H188" s="14"/>
      <c r="I188" s="14"/>
      <c r="J188" s="14"/>
      <c r="K188" s="14"/>
      <c r="L188" s="14"/>
      <c r="M188" s="9"/>
      <c r="N188" s="2" t="s">
        <v>287</v>
      </c>
      <c r="O188" s="2" t="s">
        <v>10</v>
      </c>
      <c r="P188" s="2" t="s">
        <v>10</v>
      </c>
      <c r="Q188" s="2" t="s">
        <v>127</v>
      </c>
      <c r="R188" s="2" t="s">
        <v>194</v>
      </c>
      <c r="S188" s="2" t="s">
        <v>194</v>
      </c>
      <c r="T188" s="2" t="s">
        <v>193</v>
      </c>
      <c r="AR188" s="2" t="s">
        <v>10</v>
      </c>
      <c r="AS188" s="2" t="s">
        <v>10</v>
      </c>
      <c r="AU188" s="2" t="s">
        <v>288</v>
      </c>
      <c r="AV188">
        <v>35</v>
      </c>
    </row>
    <row r="189" spans="1:48" ht="30" customHeight="1" x14ac:dyDescent="0.3">
      <c r="A189" s="9" t="s">
        <v>289</v>
      </c>
      <c r="B189" s="9" t="s">
        <v>290</v>
      </c>
      <c r="C189" s="9" t="s">
        <v>214</v>
      </c>
      <c r="D189" s="10">
        <v>103</v>
      </c>
      <c r="E189" s="14"/>
      <c r="F189" s="14"/>
      <c r="G189" s="14"/>
      <c r="H189" s="14"/>
      <c r="I189" s="14"/>
      <c r="J189" s="14"/>
      <c r="K189" s="14"/>
      <c r="L189" s="14"/>
      <c r="M189" s="9"/>
      <c r="N189" s="2" t="s">
        <v>291</v>
      </c>
      <c r="O189" s="2" t="s">
        <v>10</v>
      </c>
      <c r="P189" s="2" t="s">
        <v>10</v>
      </c>
      <c r="Q189" s="2" t="s">
        <v>127</v>
      </c>
      <c r="R189" s="2" t="s">
        <v>193</v>
      </c>
      <c r="S189" s="2" t="s">
        <v>194</v>
      </c>
      <c r="T189" s="2" t="s">
        <v>194</v>
      </c>
      <c r="AR189" s="2" t="s">
        <v>10</v>
      </c>
      <c r="AS189" s="2" t="s">
        <v>10</v>
      </c>
      <c r="AU189" s="2" t="s">
        <v>292</v>
      </c>
      <c r="AV189">
        <v>36</v>
      </c>
    </row>
    <row r="190" spans="1:48" ht="30" customHeight="1" x14ac:dyDescent="0.3">
      <c r="A190" s="9" t="s">
        <v>293</v>
      </c>
      <c r="B190" s="9" t="s">
        <v>294</v>
      </c>
      <c r="C190" s="9" t="s">
        <v>222</v>
      </c>
      <c r="D190" s="10">
        <v>7</v>
      </c>
      <c r="E190" s="14"/>
      <c r="F190" s="14"/>
      <c r="G190" s="14"/>
      <c r="H190" s="14"/>
      <c r="I190" s="14"/>
      <c r="J190" s="14"/>
      <c r="K190" s="14"/>
      <c r="L190" s="14"/>
      <c r="M190" s="9"/>
      <c r="N190" s="2" t="s">
        <v>295</v>
      </c>
      <c r="O190" s="2" t="s">
        <v>10</v>
      </c>
      <c r="P190" s="2" t="s">
        <v>10</v>
      </c>
      <c r="Q190" s="2" t="s">
        <v>127</v>
      </c>
      <c r="R190" s="2" t="s">
        <v>193</v>
      </c>
      <c r="S190" s="2" t="s">
        <v>194</v>
      </c>
      <c r="T190" s="2" t="s">
        <v>194</v>
      </c>
      <c r="AR190" s="2" t="s">
        <v>10</v>
      </c>
      <c r="AS190" s="2" t="s">
        <v>10</v>
      </c>
      <c r="AU190" s="2" t="s">
        <v>296</v>
      </c>
      <c r="AV190">
        <v>37</v>
      </c>
    </row>
    <row r="191" spans="1:48" ht="30" customHeight="1" x14ac:dyDescent="0.3">
      <c r="A191" s="9" t="s">
        <v>293</v>
      </c>
      <c r="B191" s="9" t="s">
        <v>297</v>
      </c>
      <c r="C191" s="9" t="s">
        <v>222</v>
      </c>
      <c r="D191" s="10">
        <v>4</v>
      </c>
      <c r="E191" s="14"/>
      <c r="F191" s="14"/>
      <c r="G191" s="14"/>
      <c r="H191" s="14"/>
      <c r="I191" s="14"/>
      <c r="J191" s="14"/>
      <c r="K191" s="14"/>
      <c r="L191" s="14"/>
      <c r="M191" s="9"/>
      <c r="N191" s="2" t="s">
        <v>298</v>
      </c>
      <c r="O191" s="2" t="s">
        <v>10</v>
      </c>
      <c r="P191" s="2" t="s">
        <v>10</v>
      </c>
      <c r="Q191" s="2" t="s">
        <v>127</v>
      </c>
      <c r="R191" s="2" t="s">
        <v>193</v>
      </c>
      <c r="S191" s="2" t="s">
        <v>194</v>
      </c>
      <c r="T191" s="2" t="s">
        <v>194</v>
      </c>
      <c r="AR191" s="2" t="s">
        <v>10</v>
      </c>
      <c r="AS191" s="2" t="s">
        <v>10</v>
      </c>
      <c r="AU191" s="2" t="s">
        <v>299</v>
      </c>
      <c r="AV191">
        <v>38</v>
      </c>
    </row>
    <row r="192" spans="1:48" ht="30" customHeight="1" x14ac:dyDescent="0.3">
      <c r="A192" s="10"/>
      <c r="B192" s="10"/>
      <c r="C192" s="10"/>
      <c r="D192" s="10"/>
      <c r="E192" s="10"/>
      <c r="F192" s="10"/>
      <c r="G192" s="10"/>
      <c r="H192" s="10"/>
      <c r="I192" s="10"/>
      <c r="J192" s="10"/>
      <c r="K192" s="10"/>
      <c r="L192" s="10"/>
      <c r="M192" s="10"/>
    </row>
    <row r="193" spans="1:13" ht="30" customHeight="1" x14ac:dyDescent="0.3">
      <c r="A193" s="10"/>
      <c r="B193" s="10"/>
      <c r="C193" s="10"/>
      <c r="D193" s="10"/>
      <c r="E193" s="10"/>
      <c r="F193" s="10"/>
      <c r="G193" s="10"/>
      <c r="H193" s="10"/>
      <c r="I193" s="10"/>
      <c r="J193" s="10"/>
      <c r="K193" s="10"/>
      <c r="L193" s="10"/>
      <c r="M193" s="10"/>
    </row>
    <row r="194" spans="1:13" ht="30" customHeight="1" x14ac:dyDescent="0.3">
      <c r="A194" s="10"/>
      <c r="B194" s="10"/>
      <c r="C194" s="10"/>
      <c r="D194" s="10"/>
      <c r="E194" s="10"/>
      <c r="F194" s="10"/>
      <c r="G194" s="10"/>
      <c r="H194" s="10"/>
      <c r="I194" s="10"/>
      <c r="J194" s="10"/>
      <c r="K194" s="10"/>
      <c r="L194" s="10"/>
      <c r="M194" s="10"/>
    </row>
    <row r="195" spans="1:13" ht="30" customHeight="1" x14ac:dyDescent="0.3">
      <c r="A195" s="10"/>
      <c r="B195" s="10"/>
      <c r="C195" s="10"/>
      <c r="D195" s="10"/>
      <c r="E195" s="10"/>
      <c r="F195" s="10"/>
      <c r="G195" s="10"/>
      <c r="H195" s="10"/>
      <c r="I195" s="10"/>
      <c r="J195" s="10"/>
      <c r="K195" s="10"/>
      <c r="L195" s="10"/>
      <c r="M195" s="10"/>
    </row>
    <row r="196" spans="1:13" ht="30" customHeight="1" x14ac:dyDescent="0.3">
      <c r="A196" s="10"/>
      <c r="B196" s="10"/>
      <c r="C196" s="10"/>
      <c r="D196" s="10"/>
      <c r="E196" s="10"/>
      <c r="F196" s="10"/>
      <c r="G196" s="10"/>
      <c r="H196" s="10"/>
      <c r="I196" s="10"/>
      <c r="J196" s="10"/>
      <c r="K196" s="10"/>
      <c r="L196" s="10"/>
      <c r="M196" s="10"/>
    </row>
    <row r="197" spans="1:13" ht="30" customHeight="1" x14ac:dyDescent="0.3">
      <c r="A197" s="10"/>
      <c r="B197" s="10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</row>
    <row r="198" spans="1:13" ht="30" customHeight="1" x14ac:dyDescent="0.3">
      <c r="A198" s="10"/>
      <c r="B198" s="10"/>
      <c r="C198" s="10"/>
      <c r="D198" s="10"/>
      <c r="E198" s="10"/>
      <c r="F198" s="10"/>
      <c r="G198" s="10"/>
      <c r="H198" s="10"/>
      <c r="I198" s="10"/>
      <c r="J198" s="10"/>
      <c r="K198" s="10"/>
      <c r="L198" s="10"/>
      <c r="M198" s="10"/>
    </row>
    <row r="199" spans="1:13" ht="30" customHeight="1" x14ac:dyDescent="0.3">
      <c r="A199" s="10"/>
      <c r="B199" s="10"/>
      <c r="C199" s="10"/>
      <c r="D199" s="10"/>
      <c r="E199" s="10"/>
      <c r="F199" s="10"/>
      <c r="G199" s="10"/>
      <c r="H199" s="10"/>
      <c r="I199" s="10"/>
      <c r="J199" s="10"/>
      <c r="K199" s="10"/>
      <c r="L199" s="10"/>
      <c r="M199" s="10"/>
    </row>
    <row r="200" spans="1:13" ht="30" customHeight="1" x14ac:dyDescent="0.3">
      <c r="A200" s="10"/>
      <c r="B200" s="10"/>
      <c r="C200" s="10"/>
      <c r="D200" s="10"/>
      <c r="E200" s="10"/>
      <c r="F200" s="10"/>
      <c r="G200" s="10"/>
      <c r="H200" s="10"/>
      <c r="I200" s="10"/>
      <c r="J200" s="10"/>
      <c r="K200" s="10"/>
      <c r="L200" s="10"/>
      <c r="M200" s="10"/>
    </row>
    <row r="201" spans="1:13" ht="30" customHeight="1" x14ac:dyDescent="0.3">
      <c r="A201" s="10"/>
      <c r="B201" s="10"/>
      <c r="C201" s="10"/>
      <c r="D201" s="10"/>
      <c r="E201" s="10"/>
      <c r="F201" s="10"/>
      <c r="G201" s="10"/>
      <c r="H201" s="10"/>
      <c r="I201" s="10"/>
      <c r="J201" s="10"/>
      <c r="K201" s="10"/>
      <c r="L201" s="10"/>
      <c r="M201" s="10"/>
    </row>
    <row r="202" spans="1:13" ht="30" customHeight="1" x14ac:dyDescent="0.3">
      <c r="A202" s="10"/>
      <c r="B202" s="10"/>
      <c r="C202" s="10"/>
      <c r="D202" s="10"/>
      <c r="E202" s="10"/>
      <c r="F202" s="10"/>
      <c r="G202" s="10"/>
      <c r="H202" s="10"/>
      <c r="I202" s="10"/>
      <c r="J202" s="10"/>
      <c r="K202" s="10"/>
      <c r="L202" s="10"/>
      <c r="M202" s="10"/>
    </row>
    <row r="203" spans="1:13" ht="30" customHeight="1" x14ac:dyDescent="0.3">
      <c r="A203" s="10"/>
      <c r="B203" s="10"/>
      <c r="C203" s="10"/>
      <c r="D203" s="10"/>
      <c r="E203" s="10"/>
      <c r="F203" s="10"/>
      <c r="G203" s="10"/>
      <c r="H203" s="10"/>
      <c r="I203" s="10"/>
      <c r="J203" s="10"/>
      <c r="K203" s="10"/>
      <c r="L203" s="10"/>
      <c r="M203" s="10"/>
    </row>
    <row r="204" spans="1:13" ht="30" customHeight="1" x14ac:dyDescent="0.3">
      <c r="A204" s="10"/>
      <c r="B204" s="10"/>
      <c r="C204" s="10"/>
      <c r="D204" s="10"/>
      <c r="E204" s="10"/>
      <c r="F204" s="10"/>
      <c r="G204" s="10"/>
      <c r="H204" s="10"/>
      <c r="I204" s="10"/>
      <c r="J204" s="10"/>
      <c r="K204" s="10"/>
      <c r="L204" s="10"/>
      <c r="M204" s="10"/>
    </row>
    <row r="205" spans="1:13" ht="30" customHeight="1" x14ac:dyDescent="0.3">
      <c r="A205" s="10"/>
      <c r="B205" s="10"/>
      <c r="C205" s="10"/>
      <c r="D205" s="10"/>
      <c r="E205" s="10"/>
      <c r="F205" s="10"/>
      <c r="G205" s="10"/>
      <c r="H205" s="10"/>
      <c r="I205" s="10"/>
      <c r="J205" s="10"/>
      <c r="K205" s="10"/>
      <c r="L205" s="10"/>
      <c r="M205" s="10"/>
    </row>
    <row r="206" spans="1:13" ht="30" customHeight="1" x14ac:dyDescent="0.3">
      <c r="A206" s="10"/>
      <c r="B206" s="10"/>
      <c r="C206" s="10"/>
      <c r="D206" s="10"/>
      <c r="E206" s="10"/>
      <c r="F206" s="10"/>
      <c r="G206" s="10"/>
      <c r="H206" s="10"/>
      <c r="I206" s="10"/>
      <c r="J206" s="10"/>
      <c r="K206" s="10"/>
      <c r="L206" s="10"/>
      <c r="M206" s="10"/>
    </row>
    <row r="207" spans="1:13" ht="30" customHeight="1" x14ac:dyDescent="0.3">
      <c r="A207" s="10"/>
      <c r="B207" s="10"/>
      <c r="C207" s="10"/>
      <c r="D207" s="10"/>
      <c r="E207" s="10"/>
      <c r="F207" s="10"/>
      <c r="G207" s="10"/>
      <c r="H207" s="10"/>
      <c r="I207" s="10"/>
      <c r="J207" s="10"/>
      <c r="K207" s="10"/>
      <c r="L207" s="10"/>
      <c r="M207" s="10"/>
    </row>
    <row r="208" spans="1:13" ht="30" customHeight="1" x14ac:dyDescent="0.3">
      <c r="A208" s="10"/>
      <c r="B208" s="10"/>
      <c r="C208" s="10"/>
      <c r="D208" s="10"/>
      <c r="E208" s="10"/>
      <c r="F208" s="10"/>
      <c r="G208" s="10"/>
      <c r="H208" s="10"/>
      <c r="I208" s="10"/>
      <c r="J208" s="10"/>
      <c r="K208" s="10"/>
      <c r="L208" s="10"/>
      <c r="M208" s="10"/>
    </row>
    <row r="209" spans="1:48" ht="30" customHeight="1" x14ac:dyDescent="0.3">
      <c r="A209" s="10"/>
      <c r="B209" s="10"/>
      <c r="C209" s="10"/>
      <c r="D209" s="10"/>
      <c r="E209" s="10"/>
      <c r="F209" s="10"/>
      <c r="G209" s="10"/>
      <c r="H209" s="10"/>
      <c r="I209" s="10"/>
      <c r="J209" s="10"/>
      <c r="K209" s="10"/>
      <c r="L209" s="10"/>
      <c r="M209" s="10"/>
    </row>
    <row r="210" spans="1:48" ht="30" customHeight="1" x14ac:dyDescent="0.3">
      <c r="A210" s="10"/>
      <c r="B210" s="10"/>
      <c r="C210" s="10"/>
      <c r="D210" s="10"/>
      <c r="E210" s="10"/>
      <c r="F210" s="10"/>
      <c r="G210" s="10"/>
      <c r="H210" s="10"/>
      <c r="I210" s="10"/>
      <c r="J210" s="10"/>
      <c r="K210" s="10"/>
      <c r="L210" s="10"/>
      <c r="M210" s="10"/>
    </row>
    <row r="211" spans="1:48" ht="30" customHeight="1" x14ac:dyDescent="0.3">
      <c r="A211" s="9" t="s">
        <v>157</v>
      </c>
      <c r="B211" s="10"/>
      <c r="C211" s="10"/>
      <c r="D211" s="10"/>
      <c r="E211" s="10"/>
      <c r="F211" s="14"/>
      <c r="G211" s="10"/>
      <c r="H211" s="14"/>
      <c r="I211" s="10"/>
      <c r="J211" s="14"/>
      <c r="K211" s="10"/>
      <c r="L211" s="14"/>
      <c r="M211" s="10"/>
      <c r="N211" t="s">
        <v>196</v>
      </c>
    </row>
    <row r="212" spans="1:48" ht="30" customHeight="1" x14ac:dyDescent="0.3">
      <c r="A212" s="9" t="s">
        <v>128</v>
      </c>
      <c r="B212" s="10"/>
      <c r="C212" s="10"/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Q212" s="2" t="s">
        <v>129</v>
      </c>
    </row>
    <row r="213" spans="1:48" ht="30" customHeight="1" x14ac:dyDescent="0.3">
      <c r="A213" s="9" t="s">
        <v>300</v>
      </c>
      <c r="B213" s="9" t="s">
        <v>301</v>
      </c>
      <c r="C213" s="9" t="s">
        <v>222</v>
      </c>
      <c r="D213" s="10">
        <v>229</v>
      </c>
      <c r="E213" s="14"/>
      <c r="F213" s="14"/>
      <c r="G213" s="14"/>
      <c r="H213" s="14"/>
      <c r="I213" s="14"/>
      <c r="J213" s="14"/>
      <c r="K213" s="14"/>
      <c r="L213" s="14"/>
      <c r="M213" s="9"/>
      <c r="N213" s="2" t="s">
        <v>302</v>
      </c>
      <c r="O213" s="2" t="s">
        <v>10</v>
      </c>
      <c r="P213" s="2" t="s">
        <v>10</v>
      </c>
      <c r="Q213" s="2" t="s">
        <v>129</v>
      </c>
      <c r="R213" s="2" t="s">
        <v>193</v>
      </c>
      <c r="S213" s="2" t="s">
        <v>194</v>
      </c>
      <c r="T213" s="2" t="s">
        <v>194</v>
      </c>
      <c r="AR213" s="2" t="s">
        <v>10</v>
      </c>
      <c r="AS213" s="2" t="s">
        <v>10</v>
      </c>
      <c r="AU213" s="2" t="s">
        <v>303</v>
      </c>
      <c r="AV213">
        <v>40</v>
      </c>
    </row>
    <row r="214" spans="1:48" ht="30" customHeight="1" x14ac:dyDescent="0.3">
      <c r="A214" s="9" t="s">
        <v>304</v>
      </c>
      <c r="B214" s="9" t="s">
        <v>305</v>
      </c>
      <c r="C214" s="9" t="s">
        <v>306</v>
      </c>
      <c r="D214" s="10">
        <v>1</v>
      </c>
      <c r="E214" s="14"/>
      <c r="F214" s="14"/>
      <c r="G214" s="14"/>
      <c r="H214" s="14"/>
      <c r="I214" s="14"/>
      <c r="J214" s="14"/>
      <c r="K214" s="14"/>
      <c r="L214" s="14"/>
      <c r="M214" s="9"/>
      <c r="N214" s="2" t="s">
        <v>307</v>
      </c>
      <c r="O214" s="2" t="s">
        <v>10</v>
      </c>
      <c r="P214" s="2" t="s">
        <v>10</v>
      </c>
      <c r="Q214" s="2" t="s">
        <v>129</v>
      </c>
      <c r="R214" s="2" t="s">
        <v>193</v>
      </c>
      <c r="S214" s="2" t="s">
        <v>194</v>
      </c>
      <c r="T214" s="2" t="s">
        <v>194</v>
      </c>
      <c r="AR214" s="2" t="s">
        <v>10</v>
      </c>
      <c r="AS214" s="2" t="s">
        <v>10</v>
      </c>
      <c r="AU214" s="2" t="s">
        <v>308</v>
      </c>
      <c r="AV214">
        <v>41</v>
      </c>
    </row>
    <row r="215" spans="1:48" ht="30" customHeight="1" x14ac:dyDescent="0.3">
      <c r="A215" s="9" t="s">
        <v>309</v>
      </c>
      <c r="B215" s="9" t="s">
        <v>310</v>
      </c>
      <c r="C215" s="9" t="s">
        <v>306</v>
      </c>
      <c r="D215" s="10">
        <v>1</v>
      </c>
      <c r="E215" s="14"/>
      <c r="F215" s="14"/>
      <c r="G215" s="14"/>
      <c r="H215" s="14"/>
      <c r="I215" s="14"/>
      <c r="J215" s="14"/>
      <c r="K215" s="14"/>
      <c r="L215" s="14"/>
      <c r="M215" s="9"/>
      <c r="N215" s="2" t="s">
        <v>311</v>
      </c>
      <c r="O215" s="2" t="s">
        <v>10</v>
      </c>
      <c r="P215" s="2" t="s">
        <v>10</v>
      </c>
      <c r="Q215" s="2" t="s">
        <v>129</v>
      </c>
      <c r="R215" s="2" t="s">
        <v>193</v>
      </c>
      <c r="S215" s="2" t="s">
        <v>194</v>
      </c>
      <c r="T215" s="2" t="s">
        <v>194</v>
      </c>
      <c r="AR215" s="2" t="s">
        <v>10</v>
      </c>
      <c r="AS215" s="2" t="s">
        <v>10</v>
      </c>
      <c r="AU215" s="2" t="s">
        <v>312</v>
      </c>
      <c r="AV215">
        <v>94</v>
      </c>
    </row>
    <row r="216" spans="1:48" ht="30" customHeight="1" x14ac:dyDescent="0.3">
      <c r="A216" s="9" t="s">
        <v>313</v>
      </c>
      <c r="B216" s="9" t="s">
        <v>242</v>
      </c>
      <c r="C216" s="9" t="s">
        <v>191</v>
      </c>
      <c r="D216" s="10">
        <v>16</v>
      </c>
      <c r="E216" s="14"/>
      <c r="F216" s="14"/>
      <c r="G216" s="14"/>
      <c r="H216" s="14"/>
      <c r="I216" s="14"/>
      <c r="J216" s="14"/>
      <c r="K216" s="14"/>
      <c r="L216" s="14"/>
      <c r="M216" s="9"/>
      <c r="N216" s="2" t="s">
        <v>314</v>
      </c>
      <c r="O216" s="2" t="s">
        <v>10</v>
      </c>
      <c r="P216" s="2" t="s">
        <v>10</v>
      </c>
      <c r="Q216" s="2" t="s">
        <v>129</v>
      </c>
      <c r="R216" s="2" t="s">
        <v>193</v>
      </c>
      <c r="S216" s="2" t="s">
        <v>194</v>
      </c>
      <c r="T216" s="2" t="s">
        <v>194</v>
      </c>
      <c r="AR216" s="2" t="s">
        <v>10</v>
      </c>
      <c r="AS216" s="2" t="s">
        <v>10</v>
      </c>
      <c r="AU216" s="2" t="s">
        <v>315</v>
      </c>
      <c r="AV216">
        <v>43</v>
      </c>
    </row>
    <row r="217" spans="1:48" ht="30" customHeight="1" x14ac:dyDescent="0.3">
      <c r="A217" s="9" t="s">
        <v>316</v>
      </c>
      <c r="B217" s="9" t="s">
        <v>317</v>
      </c>
      <c r="C217" s="9" t="s">
        <v>191</v>
      </c>
      <c r="D217" s="10">
        <v>2</v>
      </c>
      <c r="E217" s="14"/>
      <c r="F217" s="14"/>
      <c r="G217" s="14"/>
      <c r="H217" s="14"/>
      <c r="I217" s="14"/>
      <c r="J217" s="14"/>
      <c r="K217" s="14"/>
      <c r="L217" s="14"/>
      <c r="M217" s="9"/>
      <c r="N217" s="2" t="s">
        <v>318</v>
      </c>
      <c r="O217" s="2" t="s">
        <v>10</v>
      </c>
      <c r="P217" s="2" t="s">
        <v>10</v>
      </c>
      <c r="Q217" s="2" t="s">
        <v>129</v>
      </c>
      <c r="R217" s="2" t="s">
        <v>193</v>
      </c>
      <c r="S217" s="2" t="s">
        <v>194</v>
      </c>
      <c r="T217" s="2" t="s">
        <v>194</v>
      </c>
      <c r="AR217" s="2" t="s">
        <v>10</v>
      </c>
      <c r="AS217" s="2" t="s">
        <v>10</v>
      </c>
      <c r="AU217" s="2" t="s">
        <v>319</v>
      </c>
      <c r="AV217">
        <v>44</v>
      </c>
    </row>
    <row r="218" spans="1:48" ht="30" customHeight="1" x14ac:dyDescent="0.3">
      <c r="A218" s="9" t="s">
        <v>320</v>
      </c>
      <c r="B218" s="9" t="s">
        <v>321</v>
      </c>
      <c r="C218" s="9" t="s">
        <v>214</v>
      </c>
      <c r="D218" s="10">
        <v>30</v>
      </c>
      <c r="E218" s="14"/>
      <c r="F218" s="14"/>
      <c r="G218" s="14"/>
      <c r="H218" s="14"/>
      <c r="I218" s="14"/>
      <c r="J218" s="14"/>
      <c r="K218" s="14"/>
      <c r="L218" s="14"/>
      <c r="M218" s="9"/>
      <c r="N218" s="2" t="s">
        <v>322</v>
      </c>
      <c r="O218" s="2" t="s">
        <v>10</v>
      </c>
      <c r="P218" s="2" t="s">
        <v>10</v>
      </c>
      <c r="Q218" s="2" t="s">
        <v>129</v>
      </c>
      <c r="R218" s="2" t="s">
        <v>193</v>
      </c>
      <c r="S218" s="2" t="s">
        <v>194</v>
      </c>
      <c r="T218" s="2" t="s">
        <v>194</v>
      </c>
      <c r="AR218" s="2" t="s">
        <v>10</v>
      </c>
      <c r="AS218" s="2" t="s">
        <v>10</v>
      </c>
      <c r="AU218" s="2" t="s">
        <v>323</v>
      </c>
      <c r="AV218">
        <v>45</v>
      </c>
    </row>
    <row r="219" spans="1:48" ht="30" customHeight="1" x14ac:dyDescent="0.3">
      <c r="A219" s="10"/>
      <c r="B219" s="10"/>
      <c r="C219" s="10"/>
      <c r="D219" s="10"/>
      <c r="E219" s="10"/>
      <c r="F219" s="10"/>
      <c r="G219" s="10"/>
      <c r="H219" s="10"/>
      <c r="I219" s="10"/>
      <c r="J219" s="10"/>
      <c r="K219" s="10"/>
      <c r="L219" s="10"/>
      <c r="M219" s="10"/>
    </row>
    <row r="220" spans="1:48" ht="30" customHeight="1" x14ac:dyDescent="0.3">
      <c r="A220" s="10"/>
      <c r="B220" s="10"/>
      <c r="C220" s="10"/>
      <c r="D220" s="10"/>
      <c r="E220" s="10"/>
      <c r="F220" s="10"/>
      <c r="G220" s="10"/>
      <c r="H220" s="10"/>
      <c r="I220" s="10"/>
      <c r="J220" s="10"/>
      <c r="K220" s="10"/>
      <c r="L220" s="10"/>
      <c r="M220" s="10"/>
    </row>
    <row r="221" spans="1:48" ht="30" customHeight="1" x14ac:dyDescent="0.3">
      <c r="A221" s="10"/>
      <c r="B221" s="10"/>
      <c r="C221" s="10"/>
      <c r="D221" s="10"/>
      <c r="E221" s="10"/>
      <c r="F221" s="10"/>
      <c r="G221" s="10"/>
      <c r="H221" s="10"/>
      <c r="I221" s="10"/>
      <c r="J221" s="10"/>
      <c r="K221" s="10"/>
      <c r="L221" s="10"/>
      <c r="M221" s="10"/>
    </row>
    <row r="222" spans="1:48" ht="30" customHeight="1" x14ac:dyDescent="0.3">
      <c r="A222" s="10"/>
      <c r="B222" s="10"/>
      <c r="C222" s="10"/>
      <c r="D222" s="10"/>
      <c r="E222" s="10"/>
      <c r="F222" s="10"/>
      <c r="G222" s="10"/>
      <c r="H222" s="10"/>
      <c r="I222" s="10"/>
      <c r="J222" s="10"/>
      <c r="K222" s="10"/>
      <c r="L222" s="10"/>
      <c r="M222" s="10"/>
    </row>
    <row r="223" spans="1:48" ht="30" customHeight="1" x14ac:dyDescent="0.3">
      <c r="A223" s="10"/>
      <c r="B223" s="10"/>
      <c r="C223" s="10"/>
      <c r="D223" s="10"/>
      <c r="E223" s="10"/>
      <c r="F223" s="10"/>
      <c r="G223" s="10"/>
      <c r="H223" s="10"/>
      <c r="I223" s="10"/>
      <c r="J223" s="10"/>
      <c r="K223" s="10"/>
      <c r="L223" s="10"/>
      <c r="M223" s="10"/>
    </row>
    <row r="224" spans="1:48" ht="30" customHeight="1" x14ac:dyDescent="0.3">
      <c r="A224" s="10"/>
      <c r="B224" s="10"/>
      <c r="C224" s="10"/>
      <c r="D224" s="10"/>
      <c r="E224" s="10"/>
      <c r="F224" s="10"/>
      <c r="G224" s="10"/>
      <c r="H224" s="10"/>
      <c r="I224" s="10"/>
      <c r="J224" s="10"/>
      <c r="K224" s="10"/>
      <c r="L224" s="10"/>
      <c r="M224" s="10"/>
    </row>
    <row r="225" spans="1:48" ht="30" customHeight="1" x14ac:dyDescent="0.3">
      <c r="A225" s="10"/>
      <c r="B225" s="10"/>
      <c r="C225" s="10"/>
      <c r="D225" s="10"/>
      <c r="E225" s="10"/>
      <c r="F225" s="10"/>
      <c r="G225" s="10"/>
      <c r="H225" s="10"/>
      <c r="I225" s="10"/>
      <c r="J225" s="10"/>
      <c r="K225" s="10"/>
      <c r="L225" s="10"/>
      <c r="M225" s="10"/>
    </row>
    <row r="226" spans="1:48" ht="30" customHeight="1" x14ac:dyDescent="0.3">
      <c r="A226" s="10"/>
      <c r="B226" s="10"/>
      <c r="C226" s="10"/>
      <c r="D226" s="10"/>
      <c r="E226" s="10"/>
      <c r="F226" s="10"/>
      <c r="G226" s="10"/>
      <c r="H226" s="10"/>
      <c r="I226" s="10"/>
      <c r="J226" s="10"/>
      <c r="K226" s="10"/>
      <c r="L226" s="10"/>
      <c r="M226" s="10"/>
    </row>
    <row r="227" spans="1:48" ht="30" customHeight="1" x14ac:dyDescent="0.3">
      <c r="A227" s="10"/>
      <c r="B227" s="10"/>
      <c r="C227" s="10"/>
      <c r="D227" s="10"/>
      <c r="E227" s="10"/>
      <c r="F227" s="10"/>
      <c r="G227" s="10"/>
      <c r="H227" s="10"/>
      <c r="I227" s="10"/>
      <c r="J227" s="10"/>
      <c r="K227" s="10"/>
      <c r="L227" s="10"/>
      <c r="M227" s="10"/>
    </row>
    <row r="228" spans="1:48" ht="30" customHeight="1" x14ac:dyDescent="0.3">
      <c r="A228" s="10"/>
      <c r="B228" s="10"/>
      <c r="C228" s="10"/>
      <c r="D228" s="10"/>
      <c r="E228" s="10"/>
      <c r="F228" s="10"/>
      <c r="G228" s="10"/>
      <c r="H228" s="10"/>
      <c r="I228" s="10"/>
      <c r="J228" s="10"/>
      <c r="K228" s="10"/>
      <c r="L228" s="10"/>
      <c r="M228" s="10"/>
    </row>
    <row r="229" spans="1:48" ht="30" customHeight="1" x14ac:dyDescent="0.3">
      <c r="A229" s="10"/>
      <c r="B229" s="10"/>
      <c r="C229" s="10"/>
      <c r="D229" s="10"/>
      <c r="E229" s="10"/>
      <c r="F229" s="10"/>
      <c r="G229" s="10"/>
      <c r="H229" s="10"/>
      <c r="I229" s="10"/>
      <c r="J229" s="10"/>
      <c r="K229" s="10"/>
      <c r="L229" s="10"/>
      <c r="M229" s="10"/>
    </row>
    <row r="230" spans="1:48" ht="30" customHeight="1" x14ac:dyDescent="0.3">
      <c r="A230" s="10"/>
      <c r="B230" s="10"/>
      <c r="C230" s="10"/>
      <c r="D230" s="10"/>
      <c r="E230" s="10"/>
      <c r="F230" s="10"/>
      <c r="G230" s="10"/>
      <c r="H230" s="10"/>
      <c r="I230" s="10"/>
      <c r="J230" s="10"/>
      <c r="K230" s="10"/>
      <c r="L230" s="10"/>
      <c r="M230" s="10"/>
    </row>
    <row r="231" spans="1:48" ht="30" customHeight="1" x14ac:dyDescent="0.3">
      <c r="A231" s="10"/>
      <c r="B231" s="10"/>
      <c r="C231" s="10"/>
      <c r="D231" s="10"/>
      <c r="E231" s="10"/>
      <c r="F231" s="10"/>
      <c r="G231" s="10"/>
      <c r="H231" s="10"/>
      <c r="I231" s="10"/>
      <c r="J231" s="10"/>
      <c r="K231" s="10"/>
      <c r="L231" s="10"/>
      <c r="M231" s="10"/>
    </row>
    <row r="232" spans="1:48" ht="30" customHeight="1" x14ac:dyDescent="0.3">
      <c r="A232" s="10"/>
      <c r="B232" s="10"/>
      <c r="C232" s="10"/>
      <c r="D232" s="10"/>
      <c r="E232" s="10"/>
      <c r="F232" s="10"/>
      <c r="G232" s="10"/>
      <c r="H232" s="10"/>
      <c r="I232" s="10"/>
      <c r="J232" s="10"/>
      <c r="K232" s="10"/>
      <c r="L232" s="10"/>
      <c r="M232" s="10"/>
    </row>
    <row r="233" spans="1:48" ht="30" customHeight="1" x14ac:dyDescent="0.3">
      <c r="A233" s="10"/>
      <c r="B233" s="10"/>
      <c r="C233" s="10"/>
      <c r="D233" s="10"/>
      <c r="E233" s="10"/>
      <c r="F233" s="10"/>
      <c r="G233" s="10"/>
      <c r="H233" s="10"/>
      <c r="I233" s="10"/>
      <c r="J233" s="10"/>
      <c r="K233" s="10"/>
      <c r="L233" s="10"/>
      <c r="M233" s="10"/>
    </row>
    <row r="234" spans="1:48" ht="30" customHeight="1" x14ac:dyDescent="0.3">
      <c r="A234" s="10"/>
      <c r="B234" s="10"/>
      <c r="C234" s="10"/>
      <c r="D234" s="10"/>
      <c r="E234" s="10"/>
      <c r="F234" s="10"/>
      <c r="G234" s="10"/>
      <c r="H234" s="10"/>
      <c r="I234" s="10"/>
      <c r="J234" s="10"/>
      <c r="K234" s="10"/>
      <c r="L234" s="10"/>
      <c r="M234" s="10"/>
    </row>
    <row r="235" spans="1:48" ht="30" customHeight="1" x14ac:dyDescent="0.3">
      <c r="A235" s="10"/>
      <c r="B235" s="10"/>
      <c r="C235" s="10"/>
      <c r="D235" s="10"/>
      <c r="E235" s="10"/>
      <c r="F235" s="10"/>
      <c r="G235" s="10"/>
      <c r="H235" s="10"/>
      <c r="I235" s="10"/>
      <c r="J235" s="10"/>
      <c r="K235" s="10"/>
      <c r="L235" s="10"/>
      <c r="M235" s="10"/>
    </row>
    <row r="236" spans="1:48" ht="30" customHeight="1" x14ac:dyDescent="0.3">
      <c r="A236" s="10"/>
      <c r="B236" s="10"/>
      <c r="C236" s="10"/>
      <c r="D236" s="10"/>
      <c r="E236" s="10"/>
      <c r="F236" s="10"/>
      <c r="G236" s="10"/>
      <c r="H236" s="10"/>
      <c r="I236" s="10"/>
      <c r="J236" s="10"/>
      <c r="K236" s="10"/>
      <c r="L236" s="10"/>
      <c r="M236" s="10"/>
    </row>
    <row r="237" spans="1:48" ht="30" customHeight="1" x14ac:dyDescent="0.3">
      <c r="A237" s="9" t="s">
        <v>157</v>
      </c>
      <c r="B237" s="10"/>
      <c r="C237" s="10"/>
      <c r="D237" s="10"/>
      <c r="E237" s="10"/>
      <c r="F237" s="14"/>
      <c r="G237" s="10"/>
      <c r="H237" s="14"/>
      <c r="I237" s="10"/>
      <c r="J237" s="14"/>
      <c r="K237" s="10"/>
      <c r="L237" s="14"/>
      <c r="M237" s="10"/>
      <c r="N237" t="s">
        <v>196</v>
      </c>
    </row>
    <row r="238" spans="1:48" ht="30" customHeight="1" x14ac:dyDescent="0.3">
      <c r="A238" s="9" t="s">
        <v>130</v>
      </c>
      <c r="B238" s="10"/>
      <c r="C238" s="10"/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Q238" s="2" t="s">
        <v>131</v>
      </c>
    </row>
    <row r="239" spans="1:48" ht="30" customHeight="1" x14ac:dyDescent="0.3">
      <c r="A239" s="9" t="s">
        <v>324</v>
      </c>
      <c r="B239" s="9" t="s">
        <v>325</v>
      </c>
      <c r="C239" s="9" t="s">
        <v>214</v>
      </c>
      <c r="D239" s="10">
        <v>1</v>
      </c>
      <c r="E239" s="14"/>
      <c r="F239" s="14"/>
      <c r="G239" s="14"/>
      <c r="H239" s="14"/>
      <c r="I239" s="14"/>
      <c r="J239" s="14"/>
      <c r="K239" s="14"/>
      <c r="L239" s="14"/>
      <c r="M239" s="9"/>
      <c r="N239" s="2" t="s">
        <v>326</v>
      </c>
      <c r="O239" s="2" t="s">
        <v>10</v>
      </c>
      <c r="P239" s="2" t="s">
        <v>10</v>
      </c>
      <c r="Q239" s="2" t="s">
        <v>131</v>
      </c>
      <c r="R239" s="2" t="s">
        <v>193</v>
      </c>
      <c r="S239" s="2" t="s">
        <v>194</v>
      </c>
      <c r="T239" s="2" t="s">
        <v>194</v>
      </c>
      <c r="AR239" s="2" t="s">
        <v>10</v>
      </c>
      <c r="AS239" s="2" t="s">
        <v>10</v>
      </c>
      <c r="AU239" s="2" t="s">
        <v>327</v>
      </c>
      <c r="AV239">
        <v>47</v>
      </c>
    </row>
    <row r="240" spans="1:48" ht="30" customHeight="1" x14ac:dyDescent="0.3">
      <c r="A240" s="9" t="s">
        <v>328</v>
      </c>
      <c r="B240" s="9" t="s">
        <v>329</v>
      </c>
      <c r="C240" s="9" t="s">
        <v>209</v>
      </c>
      <c r="D240" s="10">
        <v>72</v>
      </c>
      <c r="E240" s="14"/>
      <c r="F240" s="14"/>
      <c r="G240" s="14"/>
      <c r="H240" s="14"/>
      <c r="I240" s="14"/>
      <c r="J240" s="14"/>
      <c r="K240" s="14"/>
      <c r="L240" s="14"/>
      <c r="M240" s="9"/>
      <c r="N240" s="2" t="s">
        <v>330</v>
      </c>
      <c r="O240" s="2" t="s">
        <v>10</v>
      </c>
      <c r="P240" s="2" t="s">
        <v>10</v>
      </c>
      <c r="Q240" s="2" t="s">
        <v>131</v>
      </c>
      <c r="R240" s="2" t="s">
        <v>193</v>
      </c>
      <c r="S240" s="2" t="s">
        <v>194</v>
      </c>
      <c r="T240" s="2" t="s">
        <v>194</v>
      </c>
      <c r="AR240" s="2" t="s">
        <v>10</v>
      </c>
      <c r="AS240" s="2" t="s">
        <v>10</v>
      </c>
      <c r="AU240" s="2" t="s">
        <v>331</v>
      </c>
      <c r="AV240">
        <v>48</v>
      </c>
    </row>
    <row r="241" spans="1:48" ht="30" customHeight="1" x14ac:dyDescent="0.3">
      <c r="A241" s="9" t="s">
        <v>332</v>
      </c>
      <c r="B241" s="9" t="s">
        <v>10</v>
      </c>
      <c r="C241" s="9" t="s">
        <v>222</v>
      </c>
      <c r="D241" s="10">
        <v>18</v>
      </c>
      <c r="E241" s="14"/>
      <c r="F241" s="14"/>
      <c r="G241" s="14"/>
      <c r="H241" s="14"/>
      <c r="I241" s="14"/>
      <c r="J241" s="14"/>
      <c r="K241" s="14"/>
      <c r="L241" s="14"/>
      <c r="M241" s="9"/>
      <c r="N241" s="2" t="s">
        <v>333</v>
      </c>
      <c r="O241" s="2" t="s">
        <v>10</v>
      </c>
      <c r="P241" s="2" t="s">
        <v>10</v>
      </c>
      <c r="Q241" s="2" t="s">
        <v>131</v>
      </c>
      <c r="R241" s="2" t="s">
        <v>193</v>
      </c>
      <c r="S241" s="2" t="s">
        <v>194</v>
      </c>
      <c r="T241" s="2" t="s">
        <v>194</v>
      </c>
      <c r="AR241" s="2" t="s">
        <v>10</v>
      </c>
      <c r="AS241" s="2" t="s">
        <v>10</v>
      </c>
      <c r="AU241" s="2" t="s">
        <v>334</v>
      </c>
      <c r="AV241">
        <v>49</v>
      </c>
    </row>
    <row r="242" spans="1:48" ht="30" customHeight="1" x14ac:dyDescent="0.3">
      <c r="A242" s="9" t="s">
        <v>335</v>
      </c>
      <c r="B242" s="9" t="s">
        <v>336</v>
      </c>
      <c r="C242" s="9" t="s">
        <v>222</v>
      </c>
      <c r="D242" s="10">
        <v>32</v>
      </c>
      <c r="E242" s="14"/>
      <c r="F242" s="14"/>
      <c r="G242" s="14"/>
      <c r="H242" s="14"/>
      <c r="I242" s="14"/>
      <c r="J242" s="14"/>
      <c r="K242" s="14"/>
      <c r="L242" s="14"/>
      <c r="M242" s="9"/>
      <c r="N242" s="2" t="s">
        <v>337</v>
      </c>
      <c r="O242" s="2" t="s">
        <v>10</v>
      </c>
      <c r="P242" s="2" t="s">
        <v>10</v>
      </c>
      <c r="Q242" s="2" t="s">
        <v>131</v>
      </c>
      <c r="R242" s="2" t="s">
        <v>193</v>
      </c>
      <c r="S242" s="2" t="s">
        <v>194</v>
      </c>
      <c r="T242" s="2" t="s">
        <v>194</v>
      </c>
      <c r="AR242" s="2" t="s">
        <v>10</v>
      </c>
      <c r="AS242" s="2" t="s">
        <v>10</v>
      </c>
      <c r="AU242" s="2" t="s">
        <v>338</v>
      </c>
      <c r="AV242">
        <v>50</v>
      </c>
    </row>
    <row r="243" spans="1:48" ht="30" customHeight="1" x14ac:dyDescent="0.3">
      <c r="A243" s="9" t="s">
        <v>339</v>
      </c>
      <c r="B243" s="9" t="s">
        <v>10</v>
      </c>
      <c r="C243" s="9" t="s">
        <v>222</v>
      </c>
      <c r="D243" s="10">
        <v>1</v>
      </c>
      <c r="E243" s="14"/>
      <c r="F243" s="14"/>
      <c r="G243" s="14"/>
      <c r="H243" s="14"/>
      <c r="I243" s="14"/>
      <c r="J243" s="14"/>
      <c r="K243" s="14"/>
      <c r="L243" s="14"/>
      <c r="M243" s="9"/>
      <c r="N243" s="2" t="s">
        <v>340</v>
      </c>
      <c r="O243" s="2" t="s">
        <v>10</v>
      </c>
      <c r="P243" s="2" t="s">
        <v>10</v>
      </c>
      <c r="Q243" s="2" t="s">
        <v>131</v>
      </c>
      <c r="R243" s="2" t="s">
        <v>193</v>
      </c>
      <c r="S243" s="2" t="s">
        <v>194</v>
      </c>
      <c r="T243" s="2" t="s">
        <v>194</v>
      </c>
      <c r="AR243" s="2" t="s">
        <v>10</v>
      </c>
      <c r="AS243" s="2" t="s">
        <v>10</v>
      </c>
      <c r="AU243" s="2" t="s">
        <v>341</v>
      </c>
      <c r="AV243">
        <v>51</v>
      </c>
    </row>
    <row r="244" spans="1:48" ht="30" customHeight="1" x14ac:dyDescent="0.3">
      <c r="A244" s="9" t="s">
        <v>342</v>
      </c>
      <c r="B244" s="9" t="s">
        <v>343</v>
      </c>
      <c r="C244" s="9" t="s">
        <v>222</v>
      </c>
      <c r="D244" s="10">
        <v>349</v>
      </c>
      <c r="E244" s="14"/>
      <c r="F244" s="14"/>
      <c r="G244" s="14"/>
      <c r="H244" s="14"/>
      <c r="I244" s="14"/>
      <c r="J244" s="14"/>
      <c r="K244" s="14"/>
      <c r="L244" s="14"/>
      <c r="M244" s="9"/>
      <c r="N244" s="2" t="s">
        <v>344</v>
      </c>
      <c r="O244" s="2" t="s">
        <v>10</v>
      </c>
      <c r="P244" s="2" t="s">
        <v>10</v>
      </c>
      <c r="Q244" s="2" t="s">
        <v>131</v>
      </c>
      <c r="R244" s="2" t="s">
        <v>193</v>
      </c>
      <c r="S244" s="2" t="s">
        <v>194</v>
      </c>
      <c r="T244" s="2" t="s">
        <v>194</v>
      </c>
      <c r="AR244" s="2" t="s">
        <v>10</v>
      </c>
      <c r="AS244" s="2" t="s">
        <v>10</v>
      </c>
      <c r="AU244" s="2" t="s">
        <v>345</v>
      </c>
      <c r="AV244">
        <v>52</v>
      </c>
    </row>
    <row r="245" spans="1:48" ht="30" customHeight="1" x14ac:dyDescent="0.3">
      <c r="A245" s="9" t="s">
        <v>346</v>
      </c>
      <c r="B245" s="9" t="s">
        <v>343</v>
      </c>
      <c r="C245" s="9" t="s">
        <v>222</v>
      </c>
      <c r="D245" s="10">
        <v>15</v>
      </c>
      <c r="E245" s="14"/>
      <c r="F245" s="14"/>
      <c r="G245" s="14"/>
      <c r="H245" s="14"/>
      <c r="I245" s="14"/>
      <c r="J245" s="14"/>
      <c r="K245" s="14"/>
      <c r="L245" s="14"/>
      <c r="M245" s="9"/>
      <c r="N245" s="2" t="s">
        <v>347</v>
      </c>
      <c r="O245" s="2" t="s">
        <v>10</v>
      </c>
      <c r="P245" s="2" t="s">
        <v>10</v>
      </c>
      <c r="Q245" s="2" t="s">
        <v>131</v>
      </c>
      <c r="R245" s="2" t="s">
        <v>193</v>
      </c>
      <c r="S245" s="2" t="s">
        <v>194</v>
      </c>
      <c r="T245" s="2" t="s">
        <v>194</v>
      </c>
      <c r="AR245" s="2" t="s">
        <v>10</v>
      </c>
      <c r="AS245" s="2" t="s">
        <v>10</v>
      </c>
      <c r="AU245" s="2" t="s">
        <v>348</v>
      </c>
      <c r="AV245">
        <v>53</v>
      </c>
    </row>
    <row r="246" spans="1:48" ht="30" customHeight="1" x14ac:dyDescent="0.3">
      <c r="A246" s="9" t="s">
        <v>349</v>
      </c>
      <c r="B246" s="9" t="s">
        <v>336</v>
      </c>
      <c r="C246" s="9" t="s">
        <v>222</v>
      </c>
      <c r="D246" s="10">
        <v>240</v>
      </c>
      <c r="E246" s="14"/>
      <c r="F246" s="14"/>
      <c r="G246" s="14"/>
      <c r="H246" s="14"/>
      <c r="I246" s="14"/>
      <c r="J246" s="14"/>
      <c r="K246" s="14"/>
      <c r="L246" s="14"/>
      <c r="M246" s="9"/>
      <c r="N246" s="2" t="s">
        <v>350</v>
      </c>
      <c r="O246" s="2" t="s">
        <v>10</v>
      </c>
      <c r="P246" s="2" t="s">
        <v>10</v>
      </c>
      <c r="Q246" s="2" t="s">
        <v>131</v>
      </c>
      <c r="R246" s="2" t="s">
        <v>193</v>
      </c>
      <c r="S246" s="2" t="s">
        <v>194</v>
      </c>
      <c r="T246" s="2" t="s">
        <v>194</v>
      </c>
      <c r="AR246" s="2" t="s">
        <v>10</v>
      </c>
      <c r="AS246" s="2" t="s">
        <v>10</v>
      </c>
      <c r="AU246" s="2" t="s">
        <v>351</v>
      </c>
      <c r="AV246">
        <v>54</v>
      </c>
    </row>
    <row r="247" spans="1:48" ht="30" customHeight="1" x14ac:dyDescent="0.3">
      <c r="A247" s="9" t="s">
        <v>352</v>
      </c>
      <c r="B247" s="9" t="s">
        <v>353</v>
      </c>
      <c r="C247" s="9" t="s">
        <v>306</v>
      </c>
      <c r="D247" s="10">
        <v>1</v>
      </c>
      <c r="E247" s="14"/>
      <c r="F247" s="14"/>
      <c r="G247" s="14"/>
      <c r="H247" s="14"/>
      <c r="I247" s="14"/>
      <c r="J247" s="14"/>
      <c r="K247" s="14"/>
      <c r="L247" s="14"/>
      <c r="M247" s="9"/>
      <c r="N247" s="2" t="s">
        <v>354</v>
      </c>
      <c r="O247" s="2" t="s">
        <v>10</v>
      </c>
      <c r="P247" s="2" t="s">
        <v>10</v>
      </c>
      <c r="Q247" s="2" t="s">
        <v>131</v>
      </c>
      <c r="R247" s="2" t="s">
        <v>193</v>
      </c>
      <c r="S247" s="2" t="s">
        <v>194</v>
      </c>
      <c r="T247" s="2" t="s">
        <v>194</v>
      </c>
      <c r="AR247" s="2" t="s">
        <v>10</v>
      </c>
      <c r="AS247" s="2" t="s">
        <v>10</v>
      </c>
      <c r="AU247" s="2" t="s">
        <v>355</v>
      </c>
      <c r="AV247">
        <v>55</v>
      </c>
    </row>
    <row r="248" spans="1:48" ht="30" customHeight="1" x14ac:dyDescent="0.3">
      <c r="A248" s="9" t="s">
        <v>356</v>
      </c>
      <c r="B248" s="9" t="s">
        <v>336</v>
      </c>
      <c r="C248" s="9" t="s">
        <v>306</v>
      </c>
      <c r="D248" s="10">
        <v>16</v>
      </c>
      <c r="E248" s="14"/>
      <c r="F248" s="14"/>
      <c r="G248" s="14"/>
      <c r="H248" s="14"/>
      <c r="I248" s="14"/>
      <c r="J248" s="14"/>
      <c r="K248" s="14"/>
      <c r="L248" s="14"/>
      <c r="M248" s="9"/>
      <c r="N248" s="2" t="s">
        <v>357</v>
      </c>
      <c r="O248" s="2" t="s">
        <v>10</v>
      </c>
      <c r="P248" s="2" t="s">
        <v>10</v>
      </c>
      <c r="Q248" s="2" t="s">
        <v>131</v>
      </c>
      <c r="R248" s="2" t="s">
        <v>193</v>
      </c>
      <c r="S248" s="2" t="s">
        <v>194</v>
      </c>
      <c r="T248" s="2" t="s">
        <v>194</v>
      </c>
      <c r="AR248" s="2" t="s">
        <v>10</v>
      </c>
      <c r="AS248" s="2" t="s">
        <v>10</v>
      </c>
      <c r="AU248" s="2" t="s">
        <v>358</v>
      </c>
      <c r="AV248">
        <v>56</v>
      </c>
    </row>
    <row r="249" spans="1:48" ht="30" customHeight="1" x14ac:dyDescent="0.3">
      <c r="A249" s="9" t="s">
        <v>359</v>
      </c>
      <c r="B249" s="9" t="s">
        <v>360</v>
      </c>
      <c r="C249" s="9" t="s">
        <v>214</v>
      </c>
      <c r="D249" s="10">
        <v>8</v>
      </c>
      <c r="E249" s="14"/>
      <c r="F249" s="14"/>
      <c r="G249" s="14"/>
      <c r="H249" s="14"/>
      <c r="I249" s="14"/>
      <c r="J249" s="14"/>
      <c r="K249" s="14"/>
      <c r="L249" s="14"/>
      <c r="M249" s="9"/>
      <c r="N249" s="2" t="s">
        <v>361</v>
      </c>
      <c r="O249" s="2" t="s">
        <v>10</v>
      </c>
      <c r="P249" s="2" t="s">
        <v>10</v>
      </c>
      <c r="Q249" s="2" t="s">
        <v>131</v>
      </c>
      <c r="R249" s="2" t="s">
        <v>193</v>
      </c>
      <c r="S249" s="2" t="s">
        <v>194</v>
      </c>
      <c r="T249" s="2" t="s">
        <v>194</v>
      </c>
      <c r="AR249" s="2" t="s">
        <v>10</v>
      </c>
      <c r="AS249" s="2" t="s">
        <v>10</v>
      </c>
      <c r="AU249" s="2" t="s">
        <v>362</v>
      </c>
      <c r="AV249">
        <v>57</v>
      </c>
    </row>
    <row r="250" spans="1:48" ht="30" customHeight="1" x14ac:dyDescent="0.3">
      <c r="A250" s="9" t="s">
        <v>363</v>
      </c>
      <c r="B250" s="9" t="s">
        <v>364</v>
      </c>
      <c r="C250" s="9" t="s">
        <v>214</v>
      </c>
      <c r="D250" s="10">
        <v>202</v>
      </c>
      <c r="E250" s="14"/>
      <c r="F250" s="14"/>
      <c r="G250" s="14"/>
      <c r="H250" s="14"/>
      <c r="I250" s="14"/>
      <c r="J250" s="14"/>
      <c r="K250" s="14"/>
      <c r="L250" s="14"/>
      <c r="M250" s="9"/>
      <c r="N250" s="2" t="s">
        <v>365</v>
      </c>
      <c r="O250" s="2" t="s">
        <v>10</v>
      </c>
      <c r="P250" s="2" t="s">
        <v>10</v>
      </c>
      <c r="Q250" s="2" t="s">
        <v>131</v>
      </c>
      <c r="R250" s="2" t="s">
        <v>193</v>
      </c>
      <c r="S250" s="2" t="s">
        <v>194</v>
      </c>
      <c r="T250" s="2" t="s">
        <v>194</v>
      </c>
      <c r="AR250" s="2" t="s">
        <v>10</v>
      </c>
      <c r="AS250" s="2" t="s">
        <v>10</v>
      </c>
      <c r="AU250" s="2" t="s">
        <v>366</v>
      </c>
      <c r="AV250">
        <v>58</v>
      </c>
    </row>
    <row r="251" spans="1:48" ht="30" customHeight="1" x14ac:dyDescent="0.3">
      <c r="A251" s="9" t="s">
        <v>367</v>
      </c>
      <c r="B251" s="9" t="s">
        <v>10</v>
      </c>
      <c r="C251" s="9" t="s">
        <v>214</v>
      </c>
      <c r="D251" s="10">
        <v>28</v>
      </c>
      <c r="E251" s="14"/>
      <c r="F251" s="14"/>
      <c r="G251" s="14"/>
      <c r="H251" s="14"/>
      <c r="I251" s="14"/>
      <c r="J251" s="14"/>
      <c r="K251" s="14"/>
      <c r="L251" s="14"/>
      <c r="M251" s="9"/>
      <c r="N251" s="2" t="s">
        <v>368</v>
      </c>
      <c r="O251" s="2" t="s">
        <v>10</v>
      </c>
      <c r="P251" s="2" t="s">
        <v>10</v>
      </c>
      <c r="Q251" s="2" t="s">
        <v>131</v>
      </c>
      <c r="R251" s="2" t="s">
        <v>193</v>
      </c>
      <c r="S251" s="2" t="s">
        <v>194</v>
      </c>
      <c r="T251" s="2" t="s">
        <v>194</v>
      </c>
      <c r="AR251" s="2" t="s">
        <v>10</v>
      </c>
      <c r="AS251" s="2" t="s">
        <v>10</v>
      </c>
      <c r="AU251" s="2" t="s">
        <v>369</v>
      </c>
      <c r="AV251">
        <v>59</v>
      </c>
    </row>
    <row r="252" spans="1:48" ht="30" customHeight="1" x14ac:dyDescent="0.3">
      <c r="A252" s="9" t="s">
        <v>370</v>
      </c>
      <c r="B252" s="9" t="s">
        <v>371</v>
      </c>
      <c r="C252" s="9" t="s">
        <v>306</v>
      </c>
      <c r="D252" s="10">
        <v>1</v>
      </c>
      <c r="E252" s="14"/>
      <c r="F252" s="14"/>
      <c r="G252" s="14"/>
      <c r="H252" s="14"/>
      <c r="I252" s="14"/>
      <c r="J252" s="14"/>
      <c r="K252" s="14"/>
      <c r="L252" s="14"/>
      <c r="M252" s="9"/>
      <c r="N252" s="2" t="s">
        <v>372</v>
      </c>
      <c r="O252" s="2" t="s">
        <v>10</v>
      </c>
      <c r="P252" s="2" t="s">
        <v>10</v>
      </c>
      <c r="Q252" s="2" t="s">
        <v>131</v>
      </c>
      <c r="R252" s="2" t="s">
        <v>193</v>
      </c>
      <c r="S252" s="2" t="s">
        <v>194</v>
      </c>
      <c r="T252" s="2" t="s">
        <v>194</v>
      </c>
      <c r="AR252" s="2" t="s">
        <v>10</v>
      </c>
      <c r="AS252" s="2" t="s">
        <v>10</v>
      </c>
      <c r="AU252" s="2" t="s">
        <v>373</v>
      </c>
      <c r="AV252">
        <v>60</v>
      </c>
    </row>
    <row r="253" spans="1:48" ht="30" customHeight="1" x14ac:dyDescent="0.3">
      <c r="A253" s="9" t="s">
        <v>374</v>
      </c>
      <c r="B253" s="9" t="s">
        <v>375</v>
      </c>
      <c r="C253" s="9" t="s">
        <v>376</v>
      </c>
      <c r="D253" s="10">
        <v>182.05799999999999</v>
      </c>
      <c r="E253" s="14"/>
      <c r="F253" s="14"/>
      <c r="G253" s="14"/>
      <c r="H253" s="14"/>
      <c r="I253" s="14"/>
      <c r="J253" s="14"/>
      <c r="K253" s="14"/>
      <c r="L253" s="14"/>
      <c r="M253" s="9"/>
      <c r="N253" s="2" t="s">
        <v>377</v>
      </c>
      <c r="O253" s="2" t="s">
        <v>10</v>
      </c>
      <c r="P253" s="2" t="s">
        <v>10</v>
      </c>
      <c r="Q253" s="2" t="s">
        <v>131</v>
      </c>
      <c r="R253" s="2" t="s">
        <v>193</v>
      </c>
      <c r="S253" s="2" t="s">
        <v>194</v>
      </c>
      <c r="T253" s="2" t="s">
        <v>194</v>
      </c>
      <c r="AR253" s="2" t="s">
        <v>10</v>
      </c>
      <c r="AS253" s="2" t="s">
        <v>10</v>
      </c>
      <c r="AU253" s="2" t="s">
        <v>378</v>
      </c>
      <c r="AV253">
        <v>61</v>
      </c>
    </row>
    <row r="254" spans="1:48" ht="30" customHeight="1" x14ac:dyDescent="0.3">
      <c r="A254" s="9" t="s">
        <v>379</v>
      </c>
      <c r="B254" s="9" t="s">
        <v>380</v>
      </c>
      <c r="C254" s="9" t="s">
        <v>222</v>
      </c>
      <c r="D254" s="10">
        <v>701</v>
      </c>
      <c r="E254" s="14"/>
      <c r="F254" s="14"/>
      <c r="G254" s="14"/>
      <c r="H254" s="14"/>
      <c r="I254" s="14"/>
      <c r="J254" s="14"/>
      <c r="K254" s="14"/>
      <c r="L254" s="14"/>
      <c r="M254" s="9"/>
      <c r="N254" s="2" t="s">
        <v>381</v>
      </c>
      <c r="O254" s="2" t="s">
        <v>10</v>
      </c>
      <c r="P254" s="2" t="s">
        <v>10</v>
      </c>
      <c r="Q254" s="2" t="s">
        <v>131</v>
      </c>
      <c r="R254" s="2" t="s">
        <v>193</v>
      </c>
      <c r="S254" s="2" t="s">
        <v>194</v>
      </c>
      <c r="T254" s="2" t="s">
        <v>194</v>
      </c>
      <c r="AR254" s="2" t="s">
        <v>10</v>
      </c>
      <c r="AS254" s="2" t="s">
        <v>10</v>
      </c>
      <c r="AU254" s="2" t="s">
        <v>382</v>
      </c>
      <c r="AV254">
        <v>62</v>
      </c>
    </row>
    <row r="255" spans="1:48" ht="30" customHeight="1" x14ac:dyDescent="0.3">
      <c r="A255" s="10"/>
      <c r="B255" s="10"/>
      <c r="C255" s="10"/>
      <c r="D255" s="10"/>
      <c r="E255" s="10"/>
      <c r="F255" s="10"/>
      <c r="G255" s="10"/>
      <c r="H255" s="10"/>
      <c r="I255" s="10"/>
      <c r="J255" s="10"/>
      <c r="K255" s="10"/>
      <c r="L255" s="10"/>
      <c r="M255" s="10"/>
    </row>
    <row r="256" spans="1:48" ht="30" customHeight="1" x14ac:dyDescent="0.3">
      <c r="A256" s="10"/>
      <c r="B256" s="10"/>
      <c r="C256" s="10"/>
      <c r="D256" s="10"/>
      <c r="E256" s="10"/>
      <c r="F256" s="10"/>
      <c r="G256" s="10"/>
      <c r="H256" s="10"/>
      <c r="I256" s="10"/>
      <c r="J256" s="10"/>
      <c r="K256" s="10"/>
      <c r="L256" s="10"/>
      <c r="M256" s="10"/>
    </row>
    <row r="257" spans="1:48" ht="30" customHeight="1" x14ac:dyDescent="0.3">
      <c r="A257" s="10"/>
      <c r="B257" s="10"/>
      <c r="C257" s="10"/>
      <c r="D257" s="10"/>
      <c r="E257" s="10"/>
      <c r="F257" s="10"/>
      <c r="G257" s="10"/>
      <c r="H257" s="10"/>
      <c r="I257" s="10"/>
      <c r="J257" s="10"/>
      <c r="K257" s="10"/>
      <c r="L257" s="10"/>
      <c r="M257" s="10"/>
    </row>
    <row r="258" spans="1:48" ht="30" customHeight="1" x14ac:dyDescent="0.3">
      <c r="A258" s="10"/>
      <c r="B258" s="10"/>
      <c r="C258" s="10"/>
      <c r="D258" s="10"/>
      <c r="E258" s="10"/>
      <c r="F258" s="10"/>
      <c r="G258" s="10"/>
      <c r="H258" s="10"/>
      <c r="I258" s="10"/>
      <c r="J258" s="10"/>
      <c r="K258" s="10"/>
      <c r="L258" s="10"/>
      <c r="M258" s="10"/>
    </row>
    <row r="259" spans="1:48" ht="30" customHeight="1" x14ac:dyDescent="0.3">
      <c r="A259" s="10"/>
      <c r="B259" s="10"/>
      <c r="C259" s="10"/>
      <c r="D259" s="10"/>
      <c r="E259" s="10"/>
      <c r="F259" s="10"/>
      <c r="G259" s="10"/>
      <c r="H259" s="10"/>
      <c r="I259" s="10"/>
      <c r="J259" s="10"/>
      <c r="K259" s="10"/>
      <c r="L259" s="10"/>
      <c r="M259" s="10"/>
    </row>
    <row r="260" spans="1:48" ht="30" customHeight="1" x14ac:dyDescent="0.3">
      <c r="A260" s="10"/>
      <c r="B260" s="10"/>
      <c r="C260" s="10"/>
      <c r="D260" s="10"/>
      <c r="E260" s="10"/>
      <c r="F260" s="10"/>
      <c r="G260" s="10"/>
      <c r="H260" s="10"/>
      <c r="I260" s="10"/>
      <c r="J260" s="10"/>
      <c r="K260" s="10"/>
      <c r="L260" s="10"/>
      <c r="M260" s="10"/>
    </row>
    <row r="261" spans="1:48" ht="30" customHeight="1" x14ac:dyDescent="0.3">
      <c r="A261" s="10"/>
      <c r="B261" s="10"/>
      <c r="C261" s="10"/>
      <c r="D261" s="10"/>
      <c r="E261" s="10"/>
      <c r="F261" s="10"/>
      <c r="G261" s="10"/>
      <c r="H261" s="10"/>
      <c r="I261" s="10"/>
      <c r="J261" s="10"/>
      <c r="K261" s="10"/>
      <c r="L261" s="10"/>
      <c r="M261" s="10"/>
    </row>
    <row r="262" spans="1:48" ht="30" customHeight="1" x14ac:dyDescent="0.3">
      <c r="A262" s="10"/>
      <c r="B262" s="10"/>
      <c r="C262" s="10"/>
      <c r="D262" s="10"/>
      <c r="E262" s="10"/>
      <c r="F262" s="10"/>
      <c r="G262" s="10"/>
      <c r="H262" s="10"/>
      <c r="I262" s="10"/>
      <c r="J262" s="10"/>
      <c r="K262" s="10"/>
      <c r="L262" s="10"/>
      <c r="M262" s="10"/>
    </row>
    <row r="263" spans="1:48" ht="30" customHeight="1" x14ac:dyDescent="0.3">
      <c r="A263" s="9" t="s">
        <v>157</v>
      </c>
      <c r="B263" s="10"/>
      <c r="C263" s="10"/>
      <c r="D263" s="10"/>
      <c r="E263" s="10"/>
      <c r="F263" s="14"/>
      <c r="G263" s="10"/>
      <c r="H263" s="14"/>
      <c r="I263" s="10"/>
      <c r="J263" s="14"/>
      <c r="K263" s="10"/>
      <c r="L263" s="14"/>
      <c r="M263" s="10"/>
      <c r="N263" t="s">
        <v>196</v>
      </c>
    </row>
    <row r="264" spans="1:48" ht="30" customHeight="1" x14ac:dyDescent="0.3">
      <c r="A264" s="9" t="s">
        <v>132</v>
      </c>
      <c r="B264" s="10"/>
      <c r="C264" s="10"/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Q264" s="2" t="s">
        <v>133</v>
      </c>
    </row>
    <row r="265" spans="1:48" ht="30" customHeight="1" x14ac:dyDescent="0.3">
      <c r="A265" s="9" t="s">
        <v>383</v>
      </c>
      <c r="B265" s="9" t="s">
        <v>384</v>
      </c>
      <c r="C265" s="9" t="s">
        <v>209</v>
      </c>
      <c r="D265" s="10">
        <v>9.1999999999999993</v>
      </c>
      <c r="E265" s="14"/>
      <c r="F265" s="14"/>
      <c r="G265" s="14"/>
      <c r="H265" s="14"/>
      <c r="I265" s="14"/>
      <c r="J265" s="14"/>
      <c r="K265" s="14"/>
      <c r="L265" s="14"/>
      <c r="M265" s="9"/>
      <c r="N265" s="2" t="s">
        <v>385</v>
      </c>
      <c r="O265" s="2" t="s">
        <v>10</v>
      </c>
      <c r="P265" s="2" t="s">
        <v>10</v>
      </c>
      <c r="Q265" s="2" t="s">
        <v>133</v>
      </c>
      <c r="R265" s="2" t="s">
        <v>194</v>
      </c>
      <c r="S265" s="2" t="s">
        <v>194</v>
      </c>
      <c r="T265" s="2" t="s">
        <v>193</v>
      </c>
      <c r="AR265" s="2" t="s">
        <v>10</v>
      </c>
      <c r="AS265" s="2" t="s">
        <v>10</v>
      </c>
      <c r="AU265" s="2" t="s">
        <v>386</v>
      </c>
      <c r="AV265">
        <v>64</v>
      </c>
    </row>
    <row r="266" spans="1:48" ht="30" customHeight="1" x14ac:dyDescent="0.3">
      <c r="A266" s="10"/>
      <c r="B266" s="10"/>
      <c r="C266" s="10"/>
      <c r="D266" s="10"/>
      <c r="E266" s="10"/>
      <c r="F266" s="10"/>
      <c r="G266" s="10"/>
      <c r="H266" s="10"/>
      <c r="I266" s="10"/>
      <c r="J266" s="10"/>
      <c r="K266" s="10"/>
      <c r="L266" s="10"/>
      <c r="M266" s="10"/>
    </row>
    <row r="267" spans="1:48" ht="30" customHeight="1" x14ac:dyDescent="0.3">
      <c r="A267" s="10"/>
      <c r="B267" s="10"/>
      <c r="C267" s="10"/>
      <c r="D267" s="10"/>
      <c r="E267" s="10"/>
      <c r="F267" s="10"/>
      <c r="G267" s="10"/>
      <c r="H267" s="10"/>
      <c r="I267" s="10"/>
      <c r="J267" s="10"/>
      <c r="K267" s="10"/>
      <c r="L267" s="10"/>
      <c r="M267" s="10"/>
    </row>
    <row r="268" spans="1:48" ht="30" customHeight="1" x14ac:dyDescent="0.3">
      <c r="A268" s="10"/>
      <c r="B268" s="10"/>
      <c r="C268" s="10"/>
      <c r="D268" s="10"/>
      <c r="E268" s="10"/>
      <c r="F268" s="10"/>
      <c r="G268" s="10"/>
      <c r="H268" s="10"/>
      <c r="I268" s="10"/>
      <c r="J268" s="10"/>
      <c r="K268" s="10"/>
      <c r="L268" s="10"/>
      <c r="M268" s="10"/>
    </row>
    <row r="269" spans="1:48" ht="30" customHeight="1" x14ac:dyDescent="0.3">
      <c r="A269" s="10"/>
      <c r="B269" s="10"/>
      <c r="C269" s="10"/>
      <c r="D269" s="10"/>
      <c r="E269" s="10"/>
      <c r="F269" s="10"/>
      <c r="G269" s="10"/>
      <c r="H269" s="10"/>
      <c r="I269" s="10"/>
      <c r="J269" s="10"/>
      <c r="K269" s="10"/>
      <c r="L269" s="10"/>
      <c r="M269" s="10"/>
    </row>
    <row r="270" spans="1:48" ht="30" customHeight="1" x14ac:dyDescent="0.3">
      <c r="A270" s="10"/>
      <c r="B270" s="10"/>
      <c r="C270" s="10"/>
      <c r="D270" s="10"/>
      <c r="E270" s="10"/>
      <c r="F270" s="10"/>
      <c r="G270" s="10"/>
      <c r="H270" s="10"/>
      <c r="I270" s="10"/>
      <c r="J270" s="10"/>
      <c r="K270" s="10"/>
      <c r="L270" s="10"/>
      <c r="M270" s="10"/>
    </row>
    <row r="271" spans="1:48" ht="30" customHeight="1" x14ac:dyDescent="0.3">
      <c r="A271" s="10"/>
      <c r="B271" s="10"/>
      <c r="C271" s="10"/>
      <c r="D271" s="10"/>
      <c r="E271" s="10"/>
      <c r="F271" s="10"/>
      <c r="G271" s="10"/>
      <c r="H271" s="10"/>
      <c r="I271" s="10"/>
      <c r="J271" s="10"/>
      <c r="K271" s="10"/>
      <c r="L271" s="10"/>
      <c r="M271" s="10"/>
    </row>
    <row r="272" spans="1:48" ht="30" customHeight="1" x14ac:dyDescent="0.3">
      <c r="A272" s="10"/>
      <c r="B272" s="10"/>
      <c r="C272" s="10"/>
      <c r="D272" s="10"/>
      <c r="E272" s="10"/>
      <c r="F272" s="10"/>
      <c r="G272" s="10"/>
      <c r="H272" s="10"/>
      <c r="I272" s="10"/>
      <c r="J272" s="10"/>
      <c r="K272" s="10"/>
      <c r="L272" s="10"/>
      <c r="M272" s="10"/>
    </row>
    <row r="273" spans="1:13" ht="30" customHeight="1" x14ac:dyDescent="0.3">
      <c r="A273" s="10"/>
      <c r="B273" s="10"/>
      <c r="C273" s="10"/>
      <c r="D273" s="10"/>
      <c r="E273" s="10"/>
      <c r="F273" s="10"/>
      <c r="G273" s="10"/>
      <c r="H273" s="10"/>
      <c r="I273" s="10"/>
      <c r="J273" s="10"/>
      <c r="K273" s="10"/>
      <c r="L273" s="10"/>
      <c r="M273" s="10"/>
    </row>
    <row r="274" spans="1:13" ht="30" customHeight="1" x14ac:dyDescent="0.3">
      <c r="A274" s="10"/>
      <c r="B274" s="10"/>
      <c r="C274" s="10"/>
      <c r="D274" s="10"/>
      <c r="E274" s="10"/>
      <c r="F274" s="10"/>
      <c r="G274" s="10"/>
      <c r="H274" s="10"/>
      <c r="I274" s="10"/>
      <c r="J274" s="10"/>
      <c r="K274" s="10"/>
      <c r="L274" s="10"/>
      <c r="M274" s="10"/>
    </row>
    <row r="275" spans="1:13" ht="30" customHeight="1" x14ac:dyDescent="0.3">
      <c r="A275" s="10"/>
      <c r="B275" s="10"/>
      <c r="C275" s="10"/>
      <c r="D275" s="10"/>
      <c r="E275" s="10"/>
      <c r="F275" s="10"/>
      <c r="G275" s="10"/>
      <c r="H275" s="10"/>
      <c r="I275" s="10"/>
      <c r="J275" s="10"/>
      <c r="K275" s="10"/>
      <c r="L275" s="10"/>
      <c r="M275" s="10"/>
    </row>
    <row r="276" spans="1:13" ht="30" customHeight="1" x14ac:dyDescent="0.3">
      <c r="A276" s="10"/>
      <c r="B276" s="10"/>
      <c r="C276" s="10"/>
      <c r="D276" s="10"/>
      <c r="E276" s="10"/>
      <c r="F276" s="10"/>
      <c r="G276" s="10"/>
      <c r="H276" s="10"/>
      <c r="I276" s="10"/>
      <c r="J276" s="10"/>
      <c r="K276" s="10"/>
      <c r="L276" s="10"/>
      <c r="M276" s="10"/>
    </row>
    <row r="277" spans="1:13" ht="30" customHeight="1" x14ac:dyDescent="0.3">
      <c r="A277" s="10"/>
      <c r="B277" s="10"/>
      <c r="C277" s="10"/>
      <c r="D277" s="10"/>
      <c r="E277" s="10"/>
      <c r="F277" s="10"/>
      <c r="G277" s="10"/>
      <c r="H277" s="10"/>
      <c r="I277" s="10"/>
      <c r="J277" s="10"/>
      <c r="K277" s="10"/>
      <c r="L277" s="10"/>
      <c r="M277" s="10"/>
    </row>
    <row r="278" spans="1:13" ht="30" customHeight="1" x14ac:dyDescent="0.3">
      <c r="A278" s="10"/>
      <c r="B278" s="10"/>
      <c r="C278" s="10"/>
      <c r="D278" s="10"/>
      <c r="E278" s="10"/>
      <c r="F278" s="10"/>
      <c r="G278" s="10"/>
      <c r="H278" s="10"/>
      <c r="I278" s="10"/>
      <c r="J278" s="10"/>
      <c r="K278" s="10"/>
      <c r="L278" s="10"/>
      <c r="M278" s="10"/>
    </row>
    <row r="279" spans="1:13" ht="30" customHeight="1" x14ac:dyDescent="0.3">
      <c r="A279" s="10"/>
      <c r="B279" s="10"/>
      <c r="C279" s="10"/>
      <c r="D279" s="10"/>
      <c r="E279" s="10"/>
      <c r="F279" s="10"/>
      <c r="G279" s="10"/>
      <c r="H279" s="10"/>
      <c r="I279" s="10"/>
      <c r="J279" s="10"/>
      <c r="K279" s="10"/>
      <c r="L279" s="10"/>
      <c r="M279" s="10"/>
    </row>
    <row r="280" spans="1:13" ht="30" customHeight="1" x14ac:dyDescent="0.3">
      <c r="A280" s="10"/>
      <c r="B280" s="10"/>
      <c r="C280" s="10"/>
      <c r="D280" s="10"/>
      <c r="E280" s="10"/>
      <c r="F280" s="10"/>
      <c r="G280" s="10"/>
      <c r="H280" s="10"/>
      <c r="I280" s="10"/>
      <c r="J280" s="10"/>
      <c r="K280" s="10"/>
      <c r="L280" s="10"/>
      <c r="M280" s="10"/>
    </row>
    <row r="281" spans="1:13" ht="30" customHeight="1" x14ac:dyDescent="0.3">
      <c r="A281" s="10"/>
      <c r="B281" s="10"/>
      <c r="C281" s="10"/>
      <c r="D281" s="10"/>
      <c r="E281" s="10"/>
      <c r="F281" s="10"/>
      <c r="G281" s="10"/>
      <c r="H281" s="10"/>
      <c r="I281" s="10"/>
      <c r="J281" s="10"/>
      <c r="K281" s="10"/>
      <c r="L281" s="10"/>
      <c r="M281" s="10"/>
    </row>
    <row r="282" spans="1:13" ht="30" customHeight="1" x14ac:dyDescent="0.3">
      <c r="A282" s="10"/>
      <c r="B282" s="10"/>
      <c r="C282" s="10"/>
      <c r="D282" s="10"/>
      <c r="E282" s="10"/>
      <c r="F282" s="10"/>
      <c r="G282" s="10"/>
      <c r="H282" s="10"/>
      <c r="I282" s="10"/>
      <c r="J282" s="10"/>
      <c r="K282" s="10"/>
      <c r="L282" s="10"/>
      <c r="M282" s="10"/>
    </row>
    <row r="283" spans="1:13" ht="30" customHeight="1" x14ac:dyDescent="0.3">
      <c r="A283" s="10"/>
      <c r="B283" s="10"/>
      <c r="C283" s="10"/>
      <c r="D283" s="10"/>
      <c r="E283" s="10"/>
      <c r="F283" s="10"/>
      <c r="G283" s="10"/>
      <c r="H283" s="10"/>
      <c r="I283" s="10"/>
      <c r="J283" s="10"/>
      <c r="K283" s="10"/>
      <c r="L283" s="10"/>
      <c r="M283" s="10"/>
    </row>
    <row r="284" spans="1:13" ht="30" customHeight="1" x14ac:dyDescent="0.3">
      <c r="A284" s="10"/>
      <c r="B284" s="10"/>
      <c r="C284" s="10"/>
      <c r="D284" s="10"/>
      <c r="E284" s="10"/>
      <c r="F284" s="10"/>
      <c r="G284" s="10"/>
      <c r="H284" s="10"/>
      <c r="I284" s="10"/>
      <c r="J284" s="10"/>
      <c r="K284" s="10"/>
      <c r="L284" s="10"/>
      <c r="M284" s="10"/>
    </row>
    <row r="285" spans="1:13" ht="30" customHeight="1" x14ac:dyDescent="0.3">
      <c r="A285" s="10"/>
      <c r="B285" s="10"/>
      <c r="C285" s="10"/>
      <c r="D285" s="10"/>
      <c r="E285" s="10"/>
      <c r="F285" s="10"/>
      <c r="G285" s="10"/>
      <c r="H285" s="10"/>
      <c r="I285" s="10"/>
      <c r="J285" s="10"/>
      <c r="K285" s="10"/>
      <c r="L285" s="10"/>
      <c r="M285" s="10"/>
    </row>
    <row r="286" spans="1:13" ht="30" customHeight="1" x14ac:dyDescent="0.3">
      <c r="A286" s="10"/>
      <c r="B286" s="10"/>
      <c r="C286" s="10"/>
      <c r="D286" s="10"/>
      <c r="E286" s="10"/>
      <c r="F286" s="10"/>
      <c r="G286" s="10"/>
      <c r="H286" s="10"/>
      <c r="I286" s="10"/>
      <c r="J286" s="10"/>
      <c r="K286" s="10"/>
      <c r="L286" s="10"/>
      <c r="M286" s="10"/>
    </row>
    <row r="287" spans="1:13" ht="30" customHeight="1" x14ac:dyDescent="0.3">
      <c r="A287" s="10"/>
      <c r="B287" s="10"/>
      <c r="C287" s="10"/>
      <c r="D287" s="10"/>
      <c r="E287" s="10"/>
      <c r="F287" s="10"/>
      <c r="G287" s="10"/>
      <c r="H287" s="10"/>
      <c r="I287" s="10"/>
      <c r="J287" s="10"/>
      <c r="K287" s="10"/>
      <c r="L287" s="10"/>
      <c r="M287" s="10"/>
    </row>
    <row r="288" spans="1:13" ht="30" customHeight="1" x14ac:dyDescent="0.3">
      <c r="A288" s="10"/>
      <c r="B288" s="10"/>
      <c r="C288" s="10"/>
      <c r="D288" s="10"/>
      <c r="E288" s="10"/>
      <c r="F288" s="10"/>
      <c r="G288" s="10"/>
      <c r="H288" s="10"/>
      <c r="I288" s="10"/>
      <c r="J288" s="10"/>
      <c r="K288" s="10"/>
      <c r="L288" s="10"/>
      <c r="M288" s="10"/>
    </row>
    <row r="289" spans="1:48" ht="30" customHeight="1" x14ac:dyDescent="0.3">
      <c r="A289" s="9" t="s">
        <v>157</v>
      </c>
      <c r="B289" s="10"/>
      <c r="C289" s="10"/>
      <c r="D289" s="10"/>
      <c r="E289" s="10"/>
      <c r="F289" s="14"/>
      <c r="G289" s="10"/>
      <c r="H289" s="14"/>
      <c r="I289" s="10"/>
      <c r="J289" s="14"/>
      <c r="K289" s="10"/>
      <c r="L289" s="14"/>
      <c r="M289" s="10"/>
      <c r="N289" t="s">
        <v>196</v>
      </c>
    </row>
    <row r="290" spans="1:48" ht="30" customHeight="1" x14ac:dyDescent="0.3">
      <c r="A290" s="9" t="s">
        <v>134</v>
      </c>
      <c r="B290" s="10"/>
      <c r="C290" s="10"/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Q290" s="2" t="s">
        <v>135</v>
      </c>
    </row>
    <row r="291" spans="1:48" ht="30" customHeight="1" x14ac:dyDescent="0.3">
      <c r="A291" s="9" t="s">
        <v>387</v>
      </c>
      <c r="B291" s="9" t="s">
        <v>10</v>
      </c>
      <c r="C291" s="9" t="s">
        <v>388</v>
      </c>
      <c r="D291" s="10">
        <v>164.73</v>
      </c>
      <c r="E291" s="14"/>
      <c r="F291" s="14"/>
      <c r="G291" s="14"/>
      <c r="H291" s="14"/>
      <c r="I291" s="14"/>
      <c r="J291" s="14"/>
      <c r="K291" s="14"/>
      <c r="L291" s="14"/>
      <c r="M291" s="9"/>
      <c r="N291" s="2" t="s">
        <v>389</v>
      </c>
      <c r="O291" s="2" t="s">
        <v>10</v>
      </c>
      <c r="P291" s="2" t="s">
        <v>10</v>
      </c>
      <c r="Q291" s="2" t="s">
        <v>135</v>
      </c>
      <c r="R291" s="2" t="s">
        <v>194</v>
      </c>
      <c r="S291" s="2" t="s">
        <v>194</v>
      </c>
      <c r="T291" s="2" t="s">
        <v>193</v>
      </c>
      <c r="AR291" s="2" t="s">
        <v>10</v>
      </c>
      <c r="AS291" s="2" t="s">
        <v>10</v>
      </c>
      <c r="AU291" s="2" t="s">
        <v>390</v>
      </c>
      <c r="AV291">
        <v>66</v>
      </c>
    </row>
    <row r="292" spans="1:48" ht="30" customHeight="1" x14ac:dyDescent="0.3">
      <c r="A292" s="9" t="s">
        <v>391</v>
      </c>
      <c r="B292" s="9" t="s">
        <v>392</v>
      </c>
      <c r="C292" s="9" t="s">
        <v>388</v>
      </c>
      <c r="D292" s="10">
        <v>17.329999999999998</v>
      </c>
      <c r="E292" s="14"/>
      <c r="F292" s="14"/>
      <c r="G292" s="14"/>
      <c r="H292" s="14"/>
      <c r="I292" s="14"/>
      <c r="J292" s="14"/>
      <c r="K292" s="14"/>
      <c r="L292" s="14"/>
      <c r="M292" s="9"/>
      <c r="N292" s="2" t="s">
        <v>393</v>
      </c>
      <c r="O292" s="2" t="s">
        <v>10</v>
      </c>
      <c r="P292" s="2" t="s">
        <v>10</v>
      </c>
      <c r="Q292" s="2" t="s">
        <v>135</v>
      </c>
      <c r="R292" s="2" t="s">
        <v>194</v>
      </c>
      <c r="S292" s="2" t="s">
        <v>194</v>
      </c>
      <c r="T292" s="2" t="s">
        <v>193</v>
      </c>
      <c r="AR292" s="2" t="s">
        <v>10</v>
      </c>
      <c r="AS292" s="2" t="s">
        <v>10</v>
      </c>
      <c r="AU292" s="2" t="s">
        <v>394</v>
      </c>
      <c r="AV292">
        <v>67</v>
      </c>
    </row>
    <row r="293" spans="1:48" ht="30" customHeight="1" x14ac:dyDescent="0.3">
      <c r="A293" s="10"/>
      <c r="B293" s="10"/>
      <c r="C293" s="10"/>
      <c r="D293" s="10"/>
      <c r="E293" s="10"/>
      <c r="F293" s="10"/>
      <c r="G293" s="10"/>
      <c r="H293" s="10"/>
      <c r="I293" s="10"/>
      <c r="J293" s="10"/>
      <c r="K293" s="10"/>
      <c r="L293" s="10"/>
      <c r="M293" s="10"/>
    </row>
    <row r="294" spans="1:48" ht="30" customHeight="1" x14ac:dyDescent="0.3">
      <c r="A294" s="10"/>
      <c r="B294" s="10"/>
      <c r="C294" s="10"/>
      <c r="D294" s="10"/>
      <c r="E294" s="10"/>
      <c r="F294" s="10"/>
      <c r="G294" s="10"/>
      <c r="H294" s="10"/>
      <c r="I294" s="10"/>
      <c r="J294" s="10"/>
      <c r="K294" s="10"/>
      <c r="L294" s="10"/>
      <c r="M294" s="10"/>
    </row>
    <row r="295" spans="1:48" ht="30" customHeight="1" x14ac:dyDescent="0.3">
      <c r="A295" s="10"/>
      <c r="B295" s="10"/>
      <c r="C295" s="10"/>
      <c r="D295" s="10"/>
      <c r="E295" s="10"/>
      <c r="F295" s="10"/>
      <c r="G295" s="10"/>
      <c r="H295" s="10"/>
      <c r="I295" s="10"/>
      <c r="J295" s="10"/>
      <c r="K295" s="10"/>
      <c r="L295" s="10"/>
      <c r="M295" s="10"/>
    </row>
    <row r="296" spans="1:48" ht="30" customHeight="1" x14ac:dyDescent="0.3">
      <c r="A296" s="10"/>
      <c r="B296" s="10"/>
      <c r="C296" s="10"/>
      <c r="D296" s="10"/>
      <c r="E296" s="10"/>
      <c r="F296" s="10"/>
      <c r="G296" s="10"/>
      <c r="H296" s="10"/>
      <c r="I296" s="10"/>
      <c r="J296" s="10"/>
      <c r="K296" s="10"/>
      <c r="L296" s="10"/>
      <c r="M296" s="10"/>
    </row>
    <row r="297" spans="1:48" ht="30" customHeight="1" x14ac:dyDescent="0.3">
      <c r="A297" s="10"/>
      <c r="B297" s="10"/>
      <c r="C297" s="10"/>
      <c r="D297" s="10"/>
      <c r="E297" s="10"/>
      <c r="F297" s="10"/>
      <c r="G297" s="10"/>
      <c r="H297" s="10"/>
      <c r="I297" s="10"/>
      <c r="J297" s="10"/>
      <c r="K297" s="10"/>
      <c r="L297" s="10"/>
      <c r="M297" s="10"/>
    </row>
    <row r="298" spans="1:48" ht="30" customHeight="1" x14ac:dyDescent="0.3">
      <c r="A298" s="10"/>
      <c r="B298" s="10"/>
      <c r="C298" s="10"/>
      <c r="D298" s="10"/>
      <c r="E298" s="10"/>
      <c r="F298" s="10"/>
      <c r="G298" s="10"/>
      <c r="H298" s="10"/>
      <c r="I298" s="10"/>
      <c r="J298" s="10"/>
      <c r="K298" s="10"/>
      <c r="L298" s="10"/>
      <c r="M298" s="10"/>
    </row>
    <row r="299" spans="1:48" ht="30" customHeight="1" x14ac:dyDescent="0.3">
      <c r="A299" s="10"/>
      <c r="B299" s="10"/>
      <c r="C299" s="10"/>
      <c r="D299" s="10"/>
      <c r="E299" s="10"/>
      <c r="F299" s="10"/>
      <c r="G299" s="10"/>
      <c r="H299" s="10"/>
      <c r="I299" s="10"/>
      <c r="J299" s="10"/>
      <c r="K299" s="10"/>
      <c r="L299" s="10"/>
      <c r="M299" s="10"/>
    </row>
    <row r="300" spans="1:48" ht="30" customHeight="1" x14ac:dyDescent="0.3">
      <c r="A300" s="10"/>
      <c r="B300" s="10"/>
      <c r="C300" s="10"/>
      <c r="D300" s="10"/>
      <c r="E300" s="10"/>
      <c r="F300" s="10"/>
      <c r="G300" s="10"/>
      <c r="H300" s="10"/>
      <c r="I300" s="10"/>
      <c r="J300" s="10"/>
      <c r="K300" s="10"/>
      <c r="L300" s="10"/>
      <c r="M300" s="10"/>
    </row>
    <row r="301" spans="1:48" ht="30" customHeight="1" x14ac:dyDescent="0.3">
      <c r="A301" s="10"/>
      <c r="B301" s="10"/>
      <c r="C301" s="10"/>
      <c r="D301" s="10"/>
      <c r="E301" s="10"/>
      <c r="F301" s="10"/>
      <c r="G301" s="10"/>
      <c r="H301" s="10"/>
      <c r="I301" s="10"/>
      <c r="J301" s="10"/>
      <c r="K301" s="10"/>
      <c r="L301" s="10"/>
      <c r="M301" s="10"/>
    </row>
    <row r="302" spans="1:48" ht="30" customHeight="1" x14ac:dyDescent="0.3">
      <c r="A302" s="10"/>
      <c r="B302" s="10"/>
      <c r="C302" s="10"/>
      <c r="D302" s="10"/>
      <c r="E302" s="10"/>
      <c r="F302" s="10"/>
      <c r="G302" s="10"/>
      <c r="H302" s="10"/>
      <c r="I302" s="10"/>
      <c r="J302" s="10"/>
      <c r="K302" s="10"/>
      <c r="L302" s="10"/>
      <c r="M302" s="10"/>
    </row>
    <row r="303" spans="1:48" ht="30" customHeight="1" x14ac:dyDescent="0.3">
      <c r="A303" s="10"/>
      <c r="B303" s="10"/>
      <c r="C303" s="10"/>
      <c r="D303" s="10"/>
      <c r="E303" s="10"/>
      <c r="F303" s="10"/>
      <c r="G303" s="10"/>
      <c r="H303" s="10"/>
      <c r="I303" s="10"/>
      <c r="J303" s="10"/>
      <c r="K303" s="10"/>
      <c r="L303" s="10"/>
      <c r="M303" s="10"/>
    </row>
    <row r="304" spans="1:48" ht="30" customHeight="1" x14ac:dyDescent="0.3">
      <c r="A304" s="10"/>
      <c r="B304" s="10"/>
      <c r="C304" s="10"/>
      <c r="D304" s="10"/>
      <c r="E304" s="10"/>
      <c r="F304" s="10"/>
      <c r="G304" s="10"/>
      <c r="H304" s="10"/>
      <c r="I304" s="10"/>
      <c r="J304" s="10"/>
      <c r="K304" s="10"/>
      <c r="L304" s="10"/>
      <c r="M304" s="10"/>
    </row>
    <row r="305" spans="1:48" ht="30" customHeight="1" x14ac:dyDescent="0.3">
      <c r="A305" s="10"/>
      <c r="B305" s="10"/>
      <c r="C305" s="10"/>
      <c r="D305" s="10"/>
      <c r="E305" s="10"/>
      <c r="F305" s="10"/>
      <c r="G305" s="10"/>
      <c r="H305" s="10"/>
      <c r="I305" s="10"/>
      <c r="J305" s="10"/>
      <c r="K305" s="10"/>
      <c r="L305" s="10"/>
      <c r="M305" s="10"/>
    </row>
    <row r="306" spans="1:48" ht="30" customHeight="1" x14ac:dyDescent="0.3">
      <c r="A306" s="10"/>
      <c r="B306" s="10"/>
      <c r="C306" s="10"/>
      <c r="D306" s="10"/>
      <c r="E306" s="10"/>
      <c r="F306" s="10"/>
      <c r="G306" s="10"/>
      <c r="H306" s="10"/>
      <c r="I306" s="10"/>
      <c r="J306" s="10"/>
      <c r="K306" s="10"/>
      <c r="L306" s="10"/>
      <c r="M306" s="10"/>
    </row>
    <row r="307" spans="1:48" ht="30" customHeight="1" x14ac:dyDescent="0.3">
      <c r="A307" s="10"/>
      <c r="B307" s="10"/>
      <c r="C307" s="10"/>
      <c r="D307" s="10"/>
      <c r="E307" s="10"/>
      <c r="F307" s="10"/>
      <c r="G307" s="10"/>
      <c r="H307" s="10"/>
      <c r="I307" s="10"/>
      <c r="J307" s="10"/>
      <c r="K307" s="10"/>
      <c r="L307" s="10"/>
      <c r="M307" s="10"/>
    </row>
    <row r="308" spans="1:48" ht="30" customHeight="1" x14ac:dyDescent="0.3">
      <c r="A308" s="10"/>
      <c r="B308" s="10"/>
      <c r="C308" s="10"/>
      <c r="D308" s="10"/>
      <c r="E308" s="10"/>
      <c r="F308" s="10"/>
      <c r="G308" s="10"/>
      <c r="H308" s="10"/>
      <c r="I308" s="10"/>
      <c r="J308" s="10"/>
      <c r="K308" s="10"/>
      <c r="L308" s="10"/>
      <c r="M308" s="10"/>
    </row>
    <row r="309" spans="1:48" ht="30" customHeight="1" x14ac:dyDescent="0.3">
      <c r="A309" s="10"/>
      <c r="B309" s="10"/>
      <c r="C309" s="10"/>
      <c r="D309" s="10"/>
      <c r="E309" s="10"/>
      <c r="F309" s="10"/>
      <c r="G309" s="10"/>
      <c r="H309" s="10"/>
      <c r="I309" s="10"/>
      <c r="J309" s="10"/>
      <c r="K309" s="10"/>
      <c r="L309" s="10"/>
      <c r="M309" s="10"/>
    </row>
    <row r="310" spans="1:48" ht="30" customHeight="1" x14ac:dyDescent="0.3">
      <c r="A310" s="10"/>
      <c r="B310" s="10"/>
      <c r="C310" s="10"/>
      <c r="D310" s="10"/>
      <c r="E310" s="10"/>
      <c r="F310" s="10"/>
      <c r="G310" s="10"/>
      <c r="H310" s="10"/>
      <c r="I310" s="10"/>
      <c r="J310" s="10"/>
      <c r="K310" s="10"/>
      <c r="L310" s="10"/>
      <c r="M310" s="10"/>
    </row>
    <row r="311" spans="1:48" ht="30" customHeight="1" x14ac:dyDescent="0.3">
      <c r="A311" s="10"/>
      <c r="B311" s="10"/>
      <c r="C311" s="10"/>
      <c r="D311" s="10"/>
      <c r="E311" s="10"/>
      <c r="F311" s="10"/>
      <c r="G311" s="10"/>
      <c r="H311" s="10"/>
      <c r="I311" s="10"/>
      <c r="J311" s="10"/>
      <c r="K311" s="10"/>
      <c r="L311" s="10"/>
      <c r="M311" s="10"/>
    </row>
    <row r="312" spans="1:48" ht="30" customHeight="1" x14ac:dyDescent="0.3">
      <c r="A312" s="10"/>
      <c r="B312" s="10"/>
      <c r="C312" s="10"/>
      <c r="D312" s="10"/>
      <c r="E312" s="10"/>
      <c r="F312" s="10"/>
      <c r="G312" s="10"/>
      <c r="H312" s="10"/>
      <c r="I312" s="10"/>
      <c r="J312" s="10"/>
      <c r="K312" s="10"/>
      <c r="L312" s="10"/>
      <c r="M312" s="10"/>
    </row>
    <row r="313" spans="1:48" ht="30" customHeight="1" x14ac:dyDescent="0.3">
      <c r="A313" s="10"/>
      <c r="B313" s="10"/>
      <c r="C313" s="10"/>
      <c r="D313" s="10"/>
      <c r="E313" s="10"/>
      <c r="F313" s="10"/>
      <c r="G313" s="10"/>
      <c r="H313" s="10"/>
      <c r="I313" s="10"/>
      <c r="J313" s="10"/>
      <c r="K313" s="10"/>
      <c r="L313" s="10"/>
      <c r="M313" s="10"/>
    </row>
    <row r="314" spans="1:48" ht="30" customHeight="1" x14ac:dyDescent="0.3">
      <c r="A314" s="10"/>
      <c r="B314" s="10"/>
      <c r="C314" s="10"/>
      <c r="D314" s="10"/>
      <c r="E314" s="10"/>
      <c r="F314" s="10"/>
      <c r="G314" s="10"/>
      <c r="H314" s="10"/>
      <c r="I314" s="10"/>
      <c r="J314" s="10"/>
      <c r="K314" s="10"/>
      <c r="L314" s="10"/>
      <c r="M314" s="10"/>
    </row>
    <row r="315" spans="1:48" ht="30" customHeight="1" x14ac:dyDescent="0.3">
      <c r="A315" s="9" t="s">
        <v>157</v>
      </c>
      <c r="B315" s="10"/>
      <c r="C315" s="10"/>
      <c r="D315" s="10"/>
      <c r="E315" s="10"/>
      <c r="F315" s="14"/>
      <c r="G315" s="10"/>
      <c r="H315" s="14"/>
      <c r="I315" s="10"/>
      <c r="J315" s="14"/>
      <c r="K315" s="10"/>
      <c r="L315" s="14"/>
      <c r="M315" s="10"/>
      <c r="N315" t="s">
        <v>196</v>
      </c>
    </row>
    <row r="316" spans="1:48" ht="30" customHeight="1" x14ac:dyDescent="0.3">
      <c r="A316" s="9" t="s">
        <v>136</v>
      </c>
      <c r="B316" s="10"/>
      <c r="C316" s="10"/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Q316" s="2" t="s">
        <v>137</v>
      </c>
    </row>
    <row r="317" spans="1:48" ht="30" customHeight="1" x14ac:dyDescent="0.3">
      <c r="A317" s="9" t="s">
        <v>395</v>
      </c>
      <c r="B317" s="9" t="s">
        <v>396</v>
      </c>
      <c r="C317" s="9" t="s">
        <v>397</v>
      </c>
      <c r="D317" s="10">
        <v>3254</v>
      </c>
      <c r="E317" s="14"/>
      <c r="F317" s="14"/>
      <c r="G317" s="14"/>
      <c r="H317" s="14"/>
      <c r="I317" s="14"/>
      <c r="J317" s="14"/>
      <c r="K317" s="14"/>
      <c r="L317" s="14"/>
      <c r="M317" s="9"/>
      <c r="N317" s="2" t="s">
        <v>398</v>
      </c>
      <c r="O317" s="2" t="s">
        <v>10</v>
      </c>
      <c r="P317" s="2" t="s">
        <v>10</v>
      </c>
      <c r="Q317" s="2" t="s">
        <v>137</v>
      </c>
      <c r="R317" s="2" t="s">
        <v>194</v>
      </c>
      <c r="S317" s="2" t="s">
        <v>194</v>
      </c>
      <c r="T317" s="2" t="s">
        <v>193</v>
      </c>
      <c r="AR317" s="2" t="s">
        <v>10</v>
      </c>
      <c r="AS317" s="2" t="s">
        <v>10</v>
      </c>
      <c r="AU317" s="2" t="s">
        <v>399</v>
      </c>
      <c r="AV317">
        <v>69</v>
      </c>
    </row>
    <row r="318" spans="1:48" ht="30" customHeight="1" x14ac:dyDescent="0.3">
      <c r="A318" s="10"/>
      <c r="B318" s="10"/>
      <c r="C318" s="10"/>
      <c r="D318" s="10"/>
      <c r="E318" s="10"/>
      <c r="F318" s="10"/>
      <c r="G318" s="10"/>
      <c r="H318" s="10"/>
      <c r="I318" s="10"/>
      <c r="J318" s="10"/>
      <c r="K318" s="10"/>
      <c r="L318" s="10"/>
      <c r="M318" s="10"/>
    </row>
    <row r="319" spans="1:48" ht="30" customHeight="1" x14ac:dyDescent="0.3">
      <c r="A319" s="10"/>
      <c r="B319" s="10"/>
      <c r="C319" s="10"/>
      <c r="D319" s="10"/>
      <c r="E319" s="10"/>
      <c r="F319" s="10"/>
      <c r="G319" s="10"/>
      <c r="H319" s="10"/>
      <c r="I319" s="10"/>
      <c r="J319" s="10"/>
      <c r="K319" s="10"/>
      <c r="L319" s="10"/>
      <c r="M319" s="10"/>
    </row>
    <row r="320" spans="1:48" ht="30" customHeight="1" x14ac:dyDescent="0.3">
      <c r="A320" s="10"/>
      <c r="B320" s="10"/>
      <c r="C320" s="10"/>
      <c r="D320" s="10"/>
      <c r="E320" s="10"/>
      <c r="F320" s="10"/>
      <c r="G320" s="10"/>
      <c r="H320" s="10"/>
      <c r="I320" s="10"/>
      <c r="J320" s="10"/>
      <c r="K320" s="10"/>
      <c r="L320" s="10"/>
      <c r="M320" s="10"/>
    </row>
    <row r="321" spans="1:13" ht="30" customHeight="1" x14ac:dyDescent="0.3">
      <c r="A321" s="10"/>
      <c r="B321" s="10"/>
      <c r="C321" s="10"/>
      <c r="D321" s="10"/>
      <c r="E321" s="10"/>
      <c r="F321" s="10"/>
      <c r="G321" s="10"/>
      <c r="H321" s="10"/>
      <c r="I321" s="10"/>
      <c r="J321" s="10"/>
      <c r="K321" s="10"/>
      <c r="L321" s="10"/>
      <c r="M321" s="10"/>
    </row>
    <row r="322" spans="1:13" ht="30" customHeight="1" x14ac:dyDescent="0.3">
      <c r="A322" s="10"/>
      <c r="B322" s="10"/>
      <c r="C322" s="10"/>
      <c r="D322" s="10"/>
      <c r="E322" s="10"/>
      <c r="F322" s="10"/>
      <c r="G322" s="10"/>
      <c r="H322" s="10"/>
      <c r="I322" s="10"/>
      <c r="J322" s="10"/>
      <c r="K322" s="10"/>
      <c r="L322" s="10"/>
      <c r="M322" s="10"/>
    </row>
    <row r="323" spans="1:13" ht="30" customHeight="1" x14ac:dyDescent="0.3">
      <c r="A323" s="10"/>
      <c r="B323" s="10"/>
      <c r="C323" s="10"/>
      <c r="D323" s="10"/>
      <c r="E323" s="10"/>
      <c r="F323" s="10"/>
      <c r="G323" s="10"/>
      <c r="H323" s="10"/>
      <c r="I323" s="10"/>
      <c r="J323" s="10"/>
      <c r="K323" s="10"/>
      <c r="L323" s="10"/>
      <c r="M323" s="10"/>
    </row>
    <row r="324" spans="1:13" ht="30" customHeight="1" x14ac:dyDescent="0.3">
      <c r="A324" s="10"/>
      <c r="B324" s="10"/>
      <c r="C324" s="10"/>
      <c r="D324" s="10"/>
      <c r="E324" s="10"/>
      <c r="F324" s="10"/>
      <c r="G324" s="10"/>
      <c r="H324" s="10"/>
      <c r="I324" s="10"/>
      <c r="J324" s="10"/>
      <c r="K324" s="10"/>
      <c r="L324" s="10"/>
      <c r="M324" s="10"/>
    </row>
    <row r="325" spans="1:13" ht="30" customHeight="1" x14ac:dyDescent="0.3">
      <c r="A325" s="10"/>
      <c r="B325" s="10"/>
      <c r="C325" s="10"/>
      <c r="D325" s="10"/>
      <c r="E325" s="10"/>
      <c r="F325" s="10"/>
      <c r="G325" s="10"/>
      <c r="H325" s="10"/>
      <c r="I325" s="10"/>
      <c r="J325" s="10"/>
      <c r="K325" s="10"/>
      <c r="L325" s="10"/>
      <c r="M325" s="10"/>
    </row>
    <row r="326" spans="1:13" ht="30" customHeight="1" x14ac:dyDescent="0.3">
      <c r="A326" s="10"/>
      <c r="B326" s="10"/>
      <c r="C326" s="10"/>
      <c r="D326" s="10"/>
      <c r="E326" s="10"/>
      <c r="F326" s="10"/>
      <c r="G326" s="10"/>
      <c r="H326" s="10"/>
      <c r="I326" s="10"/>
      <c r="J326" s="10"/>
      <c r="K326" s="10"/>
      <c r="L326" s="10"/>
      <c r="M326" s="10"/>
    </row>
    <row r="327" spans="1:13" ht="30" customHeight="1" x14ac:dyDescent="0.3">
      <c r="A327" s="10"/>
      <c r="B327" s="10"/>
      <c r="C327" s="10"/>
      <c r="D327" s="10"/>
      <c r="E327" s="10"/>
      <c r="F327" s="10"/>
      <c r="G327" s="10"/>
      <c r="H327" s="10"/>
      <c r="I327" s="10"/>
      <c r="J327" s="10"/>
      <c r="K327" s="10"/>
      <c r="L327" s="10"/>
      <c r="M327" s="10"/>
    </row>
    <row r="328" spans="1:13" ht="30" customHeight="1" x14ac:dyDescent="0.3">
      <c r="A328" s="10"/>
      <c r="B328" s="10"/>
      <c r="C328" s="10"/>
      <c r="D328" s="10"/>
      <c r="E328" s="10"/>
      <c r="F328" s="10"/>
      <c r="G328" s="10"/>
      <c r="H328" s="10"/>
      <c r="I328" s="10"/>
      <c r="J328" s="10"/>
      <c r="K328" s="10"/>
      <c r="L328" s="10"/>
      <c r="M328" s="10"/>
    </row>
    <row r="329" spans="1:13" ht="30" customHeight="1" x14ac:dyDescent="0.3">
      <c r="A329" s="10"/>
      <c r="B329" s="10"/>
      <c r="C329" s="10"/>
      <c r="D329" s="10"/>
      <c r="E329" s="10"/>
      <c r="F329" s="10"/>
      <c r="G329" s="10"/>
      <c r="H329" s="10"/>
      <c r="I329" s="10"/>
      <c r="J329" s="10"/>
      <c r="K329" s="10"/>
      <c r="L329" s="10"/>
      <c r="M329" s="10"/>
    </row>
    <row r="330" spans="1:13" ht="30" customHeight="1" x14ac:dyDescent="0.3">
      <c r="A330" s="10"/>
      <c r="B330" s="10"/>
      <c r="C330" s="10"/>
      <c r="D330" s="10"/>
      <c r="E330" s="10"/>
      <c r="F330" s="10"/>
      <c r="G330" s="10"/>
      <c r="H330" s="10"/>
      <c r="I330" s="10"/>
      <c r="J330" s="10"/>
      <c r="K330" s="10"/>
      <c r="L330" s="10"/>
      <c r="M330" s="10"/>
    </row>
    <row r="331" spans="1:13" ht="30" customHeight="1" x14ac:dyDescent="0.3">
      <c r="A331" s="10"/>
      <c r="B331" s="10"/>
      <c r="C331" s="10"/>
      <c r="D331" s="10"/>
      <c r="E331" s="10"/>
      <c r="F331" s="10"/>
      <c r="G331" s="10"/>
      <c r="H331" s="10"/>
      <c r="I331" s="10"/>
      <c r="J331" s="10"/>
      <c r="K331" s="10"/>
      <c r="L331" s="10"/>
      <c r="M331" s="10"/>
    </row>
    <row r="332" spans="1:13" ht="30" customHeight="1" x14ac:dyDescent="0.3">
      <c r="A332" s="10"/>
      <c r="B332" s="10"/>
      <c r="C332" s="10"/>
      <c r="D332" s="10"/>
      <c r="E332" s="10"/>
      <c r="F332" s="10"/>
      <c r="G332" s="10"/>
      <c r="H332" s="10"/>
      <c r="I332" s="10"/>
      <c r="J332" s="10"/>
      <c r="K332" s="10"/>
      <c r="L332" s="10"/>
      <c r="M332" s="10"/>
    </row>
    <row r="333" spans="1:13" ht="30" customHeight="1" x14ac:dyDescent="0.3">
      <c r="A333" s="10"/>
      <c r="B333" s="10"/>
      <c r="C333" s="10"/>
      <c r="D333" s="10"/>
      <c r="E333" s="10"/>
      <c r="F333" s="10"/>
      <c r="G333" s="10"/>
      <c r="H333" s="10"/>
      <c r="I333" s="10"/>
      <c r="J333" s="10"/>
      <c r="K333" s="10"/>
      <c r="L333" s="10"/>
      <c r="M333" s="10"/>
    </row>
    <row r="334" spans="1:13" ht="30" customHeight="1" x14ac:dyDescent="0.3">
      <c r="A334" s="10"/>
      <c r="B334" s="10"/>
      <c r="C334" s="10"/>
      <c r="D334" s="10"/>
      <c r="E334" s="10"/>
      <c r="F334" s="10"/>
      <c r="G334" s="10"/>
      <c r="H334" s="10"/>
      <c r="I334" s="10"/>
      <c r="J334" s="10"/>
      <c r="K334" s="10"/>
      <c r="L334" s="10"/>
      <c r="M334" s="10"/>
    </row>
    <row r="335" spans="1:13" ht="30" customHeight="1" x14ac:dyDescent="0.3">
      <c r="A335" s="10"/>
      <c r="B335" s="10"/>
      <c r="C335" s="10"/>
      <c r="D335" s="10"/>
      <c r="E335" s="10"/>
      <c r="F335" s="10"/>
      <c r="G335" s="10"/>
      <c r="H335" s="10"/>
      <c r="I335" s="10"/>
      <c r="J335" s="10"/>
      <c r="K335" s="10"/>
      <c r="L335" s="10"/>
      <c r="M335" s="10"/>
    </row>
    <row r="336" spans="1:13" ht="30" customHeight="1" x14ac:dyDescent="0.3">
      <c r="A336" s="10"/>
      <c r="B336" s="10"/>
      <c r="C336" s="10"/>
      <c r="D336" s="10"/>
      <c r="E336" s="10"/>
      <c r="F336" s="10"/>
      <c r="G336" s="10"/>
      <c r="H336" s="10"/>
      <c r="I336" s="10"/>
      <c r="J336" s="10"/>
      <c r="K336" s="10"/>
      <c r="L336" s="10"/>
      <c r="M336" s="10"/>
    </row>
    <row r="337" spans="1:48" ht="30" customHeight="1" x14ac:dyDescent="0.3">
      <c r="A337" s="10"/>
      <c r="B337" s="10"/>
      <c r="C337" s="10"/>
      <c r="D337" s="10"/>
      <c r="E337" s="10"/>
      <c r="F337" s="10"/>
      <c r="G337" s="10"/>
      <c r="H337" s="10"/>
      <c r="I337" s="10"/>
      <c r="J337" s="10"/>
      <c r="K337" s="10"/>
      <c r="L337" s="10"/>
      <c r="M337" s="10"/>
    </row>
    <row r="338" spans="1:48" ht="30" customHeight="1" x14ac:dyDescent="0.3">
      <c r="A338" s="10"/>
      <c r="B338" s="10"/>
      <c r="C338" s="10"/>
      <c r="D338" s="10"/>
      <c r="E338" s="10"/>
      <c r="F338" s="10"/>
      <c r="G338" s="10"/>
      <c r="H338" s="10"/>
      <c r="I338" s="10"/>
      <c r="J338" s="10"/>
      <c r="K338" s="10"/>
      <c r="L338" s="10"/>
      <c r="M338" s="10"/>
    </row>
    <row r="339" spans="1:48" ht="30" customHeight="1" x14ac:dyDescent="0.3">
      <c r="A339" s="10"/>
      <c r="B339" s="10"/>
      <c r="C339" s="10"/>
      <c r="D339" s="10"/>
      <c r="E339" s="10"/>
      <c r="F339" s="10"/>
      <c r="G339" s="10"/>
      <c r="H339" s="10"/>
      <c r="I339" s="10"/>
      <c r="J339" s="10"/>
      <c r="K339" s="10"/>
      <c r="L339" s="10"/>
      <c r="M339" s="10"/>
    </row>
    <row r="340" spans="1:48" ht="30" customHeight="1" x14ac:dyDescent="0.3">
      <c r="A340" s="10"/>
      <c r="B340" s="10"/>
      <c r="C340" s="10"/>
      <c r="D340" s="10"/>
      <c r="E340" s="10"/>
      <c r="F340" s="10"/>
      <c r="G340" s="10"/>
      <c r="H340" s="10"/>
      <c r="I340" s="10"/>
      <c r="J340" s="10"/>
      <c r="K340" s="10"/>
      <c r="L340" s="10"/>
      <c r="M340" s="10"/>
    </row>
    <row r="341" spans="1:48" ht="30" customHeight="1" x14ac:dyDescent="0.3">
      <c r="A341" s="9" t="s">
        <v>157</v>
      </c>
      <c r="B341" s="10"/>
      <c r="C341" s="10"/>
      <c r="D341" s="10"/>
      <c r="E341" s="10"/>
      <c r="F341" s="14"/>
      <c r="G341" s="10"/>
      <c r="H341" s="14"/>
      <c r="I341" s="10"/>
      <c r="J341" s="14"/>
      <c r="K341" s="10"/>
      <c r="L341" s="14"/>
      <c r="M341" s="10"/>
      <c r="N341" t="s">
        <v>196</v>
      </c>
    </row>
    <row r="342" spans="1:48" ht="30" customHeight="1" x14ac:dyDescent="0.3">
      <c r="A342" s="9" t="s">
        <v>138</v>
      </c>
      <c r="B342" s="10"/>
      <c r="C342" s="10"/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Q342" s="2" t="s">
        <v>139</v>
      </c>
    </row>
    <row r="343" spans="1:48" ht="30" customHeight="1" x14ac:dyDescent="0.3">
      <c r="A343" s="9" t="s">
        <v>400</v>
      </c>
      <c r="B343" s="9" t="s">
        <v>10</v>
      </c>
      <c r="C343" s="9" t="s">
        <v>222</v>
      </c>
      <c r="D343" s="10">
        <v>2073</v>
      </c>
      <c r="E343" s="14"/>
      <c r="F343" s="14"/>
      <c r="G343" s="14"/>
      <c r="H343" s="14"/>
      <c r="I343" s="14"/>
      <c r="J343" s="14"/>
      <c r="K343" s="14"/>
      <c r="L343" s="14"/>
      <c r="M343" s="9"/>
      <c r="N343" s="2" t="s">
        <v>401</v>
      </c>
      <c r="O343" s="2" t="s">
        <v>10</v>
      </c>
      <c r="P343" s="2" t="s">
        <v>10</v>
      </c>
      <c r="Q343" s="2" t="s">
        <v>139</v>
      </c>
      <c r="R343" s="2" t="s">
        <v>194</v>
      </c>
      <c r="S343" s="2" t="s">
        <v>194</v>
      </c>
      <c r="T343" s="2" t="s">
        <v>193</v>
      </c>
      <c r="AR343" s="2" t="s">
        <v>10</v>
      </c>
      <c r="AS343" s="2" t="s">
        <v>10</v>
      </c>
      <c r="AU343" s="2" t="s">
        <v>402</v>
      </c>
      <c r="AV343">
        <v>71</v>
      </c>
    </row>
    <row r="344" spans="1:48" ht="30" customHeight="1" x14ac:dyDescent="0.3">
      <c r="A344" s="10"/>
      <c r="B344" s="10"/>
      <c r="C344" s="10"/>
      <c r="D344" s="10"/>
      <c r="E344" s="10"/>
      <c r="F344" s="10"/>
      <c r="G344" s="10"/>
      <c r="H344" s="10"/>
      <c r="I344" s="10"/>
      <c r="J344" s="10"/>
      <c r="K344" s="10"/>
      <c r="L344" s="10"/>
      <c r="M344" s="10"/>
    </row>
    <row r="345" spans="1:48" ht="30" customHeight="1" x14ac:dyDescent="0.3">
      <c r="A345" s="10"/>
      <c r="B345" s="10"/>
      <c r="C345" s="10"/>
      <c r="D345" s="10"/>
      <c r="E345" s="10"/>
      <c r="F345" s="10"/>
      <c r="G345" s="10"/>
      <c r="H345" s="10"/>
      <c r="I345" s="10"/>
      <c r="J345" s="10"/>
      <c r="K345" s="10"/>
      <c r="L345" s="10"/>
      <c r="M345" s="10"/>
    </row>
    <row r="346" spans="1:48" ht="30" customHeight="1" x14ac:dyDescent="0.3">
      <c r="A346" s="10"/>
      <c r="B346" s="10"/>
      <c r="C346" s="10"/>
      <c r="D346" s="10"/>
      <c r="E346" s="10"/>
      <c r="F346" s="10"/>
      <c r="G346" s="10"/>
      <c r="H346" s="10"/>
      <c r="I346" s="10"/>
      <c r="J346" s="10"/>
      <c r="K346" s="10"/>
      <c r="L346" s="10"/>
      <c r="M346" s="10"/>
    </row>
    <row r="347" spans="1:48" ht="30" customHeight="1" x14ac:dyDescent="0.3">
      <c r="A347" s="10"/>
      <c r="B347" s="10"/>
      <c r="C347" s="10"/>
      <c r="D347" s="10"/>
      <c r="E347" s="10"/>
      <c r="F347" s="10"/>
      <c r="G347" s="10"/>
      <c r="H347" s="10"/>
      <c r="I347" s="10"/>
      <c r="J347" s="10"/>
      <c r="K347" s="10"/>
      <c r="L347" s="10"/>
      <c r="M347" s="10"/>
    </row>
    <row r="348" spans="1:48" ht="30" customHeight="1" x14ac:dyDescent="0.3">
      <c r="A348" s="10"/>
      <c r="B348" s="10"/>
      <c r="C348" s="10"/>
      <c r="D348" s="10"/>
      <c r="E348" s="10"/>
      <c r="F348" s="10"/>
      <c r="G348" s="10"/>
      <c r="H348" s="10"/>
      <c r="I348" s="10"/>
      <c r="J348" s="10"/>
      <c r="K348" s="10"/>
      <c r="L348" s="10"/>
      <c r="M348" s="10"/>
    </row>
    <row r="349" spans="1:48" ht="30" customHeight="1" x14ac:dyDescent="0.3">
      <c r="A349" s="10"/>
      <c r="B349" s="10"/>
      <c r="C349" s="10"/>
      <c r="D349" s="10"/>
      <c r="E349" s="10"/>
      <c r="F349" s="10"/>
      <c r="G349" s="10"/>
      <c r="H349" s="10"/>
      <c r="I349" s="10"/>
      <c r="J349" s="10"/>
      <c r="K349" s="10"/>
      <c r="L349" s="10"/>
      <c r="M349" s="10"/>
    </row>
    <row r="350" spans="1:48" ht="30" customHeight="1" x14ac:dyDescent="0.3">
      <c r="A350" s="10"/>
      <c r="B350" s="10"/>
      <c r="C350" s="10"/>
      <c r="D350" s="10"/>
      <c r="E350" s="10"/>
      <c r="F350" s="10"/>
      <c r="G350" s="10"/>
      <c r="H350" s="10"/>
      <c r="I350" s="10"/>
      <c r="J350" s="10"/>
      <c r="K350" s="10"/>
      <c r="L350" s="10"/>
      <c r="M350" s="10"/>
    </row>
    <row r="351" spans="1:48" ht="30" customHeight="1" x14ac:dyDescent="0.3">
      <c r="A351" s="10"/>
      <c r="B351" s="10"/>
      <c r="C351" s="10"/>
      <c r="D351" s="10"/>
      <c r="E351" s="10"/>
      <c r="F351" s="10"/>
      <c r="G351" s="10"/>
      <c r="H351" s="10"/>
      <c r="I351" s="10"/>
      <c r="J351" s="10"/>
      <c r="K351" s="10"/>
      <c r="L351" s="10"/>
      <c r="M351" s="10"/>
    </row>
    <row r="352" spans="1:48" ht="30" customHeight="1" x14ac:dyDescent="0.3">
      <c r="A352" s="10"/>
      <c r="B352" s="10"/>
      <c r="C352" s="10"/>
      <c r="D352" s="10"/>
      <c r="E352" s="10"/>
      <c r="F352" s="10"/>
      <c r="G352" s="10"/>
      <c r="H352" s="10"/>
      <c r="I352" s="10"/>
      <c r="J352" s="10"/>
      <c r="K352" s="10"/>
      <c r="L352" s="10"/>
      <c r="M352" s="10"/>
    </row>
    <row r="353" spans="1:17" ht="30" customHeight="1" x14ac:dyDescent="0.3">
      <c r="A353" s="10"/>
      <c r="B353" s="10"/>
      <c r="C353" s="10"/>
      <c r="D353" s="10"/>
      <c r="E353" s="10"/>
      <c r="F353" s="10"/>
      <c r="G353" s="10"/>
      <c r="H353" s="10"/>
      <c r="I353" s="10"/>
      <c r="J353" s="10"/>
      <c r="K353" s="10"/>
      <c r="L353" s="10"/>
      <c r="M353" s="10"/>
    </row>
    <row r="354" spans="1:17" ht="30" customHeight="1" x14ac:dyDescent="0.3">
      <c r="A354" s="10"/>
      <c r="B354" s="10"/>
      <c r="C354" s="10"/>
      <c r="D354" s="10"/>
      <c r="E354" s="10"/>
      <c r="F354" s="10"/>
      <c r="G354" s="10"/>
      <c r="H354" s="10"/>
      <c r="I354" s="10"/>
      <c r="J354" s="10"/>
      <c r="K354" s="10"/>
      <c r="L354" s="10"/>
      <c r="M354" s="10"/>
    </row>
    <row r="355" spans="1:17" ht="30" customHeight="1" x14ac:dyDescent="0.3">
      <c r="A355" s="10"/>
      <c r="B355" s="10"/>
      <c r="C355" s="10"/>
      <c r="D355" s="10"/>
      <c r="E355" s="10"/>
      <c r="F355" s="10"/>
      <c r="G355" s="10"/>
      <c r="H355" s="10"/>
      <c r="I355" s="10"/>
      <c r="J355" s="10"/>
      <c r="K355" s="10"/>
      <c r="L355" s="10"/>
      <c r="M355" s="10"/>
    </row>
    <row r="356" spans="1:17" ht="30" customHeight="1" x14ac:dyDescent="0.3">
      <c r="A356" s="10"/>
      <c r="B356" s="10"/>
      <c r="C356" s="10"/>
      <c r="D356" s="10"/>
      <c r="E356" s="10"/>
      <c r="F356" s="10"/>
      <c r="G356" s="10"/>
      <c r="H356" s="10"/>
      <c r="I356" s="10"/>
      <c r="J356" s="10"/>
      <c r="K356" s="10"/>
      <c r="L356" s="10"/>
      <c r="M356" s="10"/>
    </row>
    <row r="357" spans="1:17" ht="30" customHeight="1" x14ac:dyDescent="0.3">
      <c r="A357" s="10"/>
      <c r="B357" s="10"/>
      <c r="C357" s="10"/>
      <c r="D357" s="10"/>
      <c r="E357" s="10"/>
      <c r="F357" s="10"/>
      <c r="G357" s="10"/>
      <c r="H357" s="10"/>
      <c r="I357" s="10"/>
      <c r="J357" s="10"/>
      <c r="K357" s="10"/>
      <c r="L357" s="10"/>
      <c r="M357" s="10"/>
    </row>
    <row r="358" spans="1:17" ht="30" customHeight="1" x14ac:dyDescent="0.3">
      <c r="A358" s="10"/>
      <c r="B358" s="10"/>
      <c r="C358" s="10"/>
      <c r="D358" s="10"/>
      <c r="E358" s="10"/>
      <c r="F358" s="10"/>
      <c r="G358" s="10"/>
      <c r="H358" s="10"/>
      <c r="I358" s="10"/>
      <c r="J358" s="10"/>
      <c r="K358" s="10"/>
      <c r="L358" s="10"/>
      <c r="M358" s="10"/>
    </row>
    <row r="359" spans="1:17" ht="30" customHeight="1" x14ac:dyDescent="0.3">
      <c r="A359" s="10"/>
      <c r="B359" s="10"/>
      <c r="C359" s="10"/>
      <c r="D359" s="10"/>
      <c r="E359" s="10"/>
      <c r="F359" s="10"/>
      <c r="G359" s="10"/>
      <c r="H359" s="10"/>
      <c r="I359" s="10"/>
      <c r="J359" s="10"/>
      <c r="K359" s="10"/>
      <c r="L359" s="10"/>
      <c r="M359" s="10"/>
    </row>
    <row r="360" spans="1:17" ht="30" customHeight="1" x14ac:dyDescent="0.3">
      <c r="A360" s="10"/>
      <c r="B360" s="10"/>
      <c r="C360" s="10"/>
      <c r="D360" s="10"/>
      <c r="E360" s="10"/>
      <c r="F360" s="10"/>
      <c r="G360" s="10"/>
      <c r="H360" s="10"/>
      <c r="I360" s="10"/>
      <c r="J360" s="10"/>
      <c r="K360" s="10"/>
      <c r="L360" s="10"/>
      <c r="M360" s="10"/>
    </row>
    <row r="361" spans="1:17" ht="30" customHeight="1" x14ac:dyDescent="0.3">
      <c r="A361" s="10"/>
      <c r="B361" s="10"/>
      <c r="C361" s="10"/>
      <c r="D361" s="10"/>
      <c r="E361" s="10"/>
      <c r="F361" s="10"/>
      <c r="G361" s="10"/>
      <c r="H361" s="10"/>
      <c r="I361" s="10"/>
      <c r="J361" s="10"/>
      <c r="K361" s="10"/>
      <c r="L361" s="10"/>
      <c r="M361" s="10"/>
    </row>
    <row r="362" spans="1:17" ht="30" customHeight="1" x14ac:dyDescent="0.3">
      <c r="A362" s="10"/>
      <c r="B362" s="10"/>
      <c r="C362" s="10"/>
      <c r="D362" s="10"/>
      <c r="E362" s="10"/>
      <c r="F362" s="10"/>
      <c r="G362" s="10"/>
      <c r="H362" s="10"/>
      <c r="I362" s="10"/>
      <c r="J362" s="10"/>
      <c r="K362" s="10"/>
      <c r="L362" s="10"/>
      <c r="M362" s="10"/>
    </row>
    <row r="363" spans="1:17" ht="30" customHeight="1" x14ac:dyDescent="0.3">
      <c r="A363" s="10"/>
      <c r="B363" s="10"/>
      <c r="C363" s="10"/>
      <c r="D363" s="10"/>
      <c r="E363" s="10"/>
      <c r="F363" s="10"/>
      <c r="G363" s="10"/>
      <c r="H363" s="10"/>
      <c r="I363" s="10"/>
      <c r="J363" s="10"/>
      <c r="K363" s="10"/>
      <c r="L363" s="10"/>
      <c r="M363" s="10"/>
    </row>
    <row r="364" spans="1:17" ht="30" customHeight="1" x14ac:dyDescent="0.3">
      <c r="A364" s="10"/>
      <c r="B364" s="10"/>
      <c r="C364" s="10"/>
      <c r="D364" s="10"/>
      <c r="E364" s="10"/>
      <c r="F364" s="10"/>
      <c r="G364" s="10"/>
      <c r="H364" s="10"/>
      <c r="I364" s="10"/>
      <c r="J364" s="10"/>
      <c r="K364" s="10"/>
      <c r="L364" s="10"/>
      <c r="M364" s="10"/>
    </row>
    <row r="365" spans="1:17" ht="30" customHeight="1" x14ac:dyDescent="0.3">
      <c r="A365" s="10"/>
      <c r="B365" s="10"/>
      <c r="C365" s="10"/>
      <c r="D365" s="10"/>
      <c r="E365" s="10"/>
      <c r="F365" s="10"/>
      <c r="G365" s="10"/>
      <c r="H365" s="10"/>
      <c r="I365" s="10"/>
      <c r="J365" s="10"/>
      <c r="K365" s="10"/>
      <c r="L365" s="10"/>
      <c r="M365" s="10"/>
    </row>
    <row r="366" spans="1:17" ht="30" customHeight="1" x14ac:dyDescent="0.3">
      <c r="A366" s="10"/>
      <c r="B366" s="10"/>
      <c r="C366" s="10"/>
      <c r="D366" s="10"/>
      <c r="E366" s="10"/>
      <c r="F366" s="10"/>
      <c r="G366" s="10"/>
      <c r="H366" s="10"/>
      <c r="I366" s="10"/>
      <c r="J366" s="10"/>
      <c r="K366" s="10"/>
      <c r="L366" s="10"/>
      <c r="M366" s="10"/>
    </row>
    <row r="367" spans="1:17" ht="30" customHeight="1" x14ac:dyDescent="0.3">
      <c r="A367" s="9" t="s">
        <v>157</v>
      </c>
      <c r="B367" s="10"/>
      <c r="C367" s="10"/>
      <c r="D367" s="10"/>
      <c r="E367" s="10"/>
      <c r="F367" s="14"/>
      <c r="G367" s="10"/>
      <c r="H367" s="14"/>
      <c r="I367" s="10"/>
      <c r="J367" s="14"/>
      <c r="K367" s="10"/>
      <c r="L367" s="14"/>
      <c r="M367" s="10"/>
      <c r="N367" t="s">
        <v>196</v>
      </c>
    </row>
    <row r="368" spans="1:17" ht="30" customHeight="1" x14ac:dyDescent="0.3">
      <c r="A368" s="9" t="s">
        <v>143</v>
      </c>
      <c r="B368" s="10"/>
      <c r="C368" s="10"/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Q368" s="2" t="s">
        <v>144</v>
      </c>
    </row>
    <row r="369" spans="1:48" ht="30" customHeight="1" x14ac:dyDescent="0.3">
      <c r="A369" s="9" t="s">
        <v>202</v>
      </c>
      <c r="B369" s="9" t="s">
        <v>203</v>
      </c>
      <c r="C369" s="9" t="s">
        <v>204</v>
      </c>
      <c r="D369" s="10">
        <v>1</v>
      </c>
      <c r="E369" s="14"/>
      <c r="F369" s="14"/>
      <c r="G369" s="14"/>
      <c r="H369" s="14"/>
      <c r="I369" s="14"/>
      <c r="J369" s="14"/>
      <c r="K369" s="14"/>
      <c r="L369" s="14"/>
      <c r="M369" s="9"/>
      <c r="N369" s="2" t="s">
        <v>205</v>
      </c>
      <c r="O369" s="2" t="s">
        <v>10</v>
      </c>
      <c r="P369" s="2" t="s">
        <v>10</v>
      </c>
      <c r="Q369" s="2" t="s">
        <v>144</v>
      </c>
      <c r="R369" s="2" t="s">
        <v>193</v>
      </c>
      <c r="S369" s="2" t="s">
        <v>194</v>
      </c>
      <c r="T369" s="2" t="s">
        <v>194</v>
      </c>
      <c r="AR369" s="2" t="s">
        <v>10</v>
      </c>
      <c r="AS369" s="2" t="s">
        <v>10</v>
      </c>
      <c r="AU369" s="2" t="s">
        <v>403</v>
      </c>
      <c r="AV369">
        <v>103</v>
      </c>
    </row>
    <row r="370" spans="1:48" ht="30" customHeight="1" x14ac:dyDescent="0.3">
      <c r="A370" s="9" t="s">
        <v>207</v>
      </c>
      <c r="B370" s="9" t="s">
        <v>208</v>
      </c>
      <c r="C370" s="9" t="s">
        <v>209</v>
      </c>
      <c r="D370" s="10">
        <v>13</v>
      </c>
      <c r="E370" s="14"/>
      <c r="F370" s="14"/>
      <c r="G370" s="14"/>
      <c r="H370" s="14"/>
      <c r="I370" s="14"/>
      <c r="J370" s="14"/>
      <c r="K370" s="14"/>
      <c r="L370" s="14"/>
      <c r="M370" s="9"/>
      <c r="N370" s="2" t="s">
        <v>210</v>
      </c>
      <c r="O370" s="2" t="s">
        <v>10</v>
      </c>
      <c r="P370" s="2" t="s">
        <v>10</v>
      </c>
      <c r="Q370" s="2" t="s">
        <v>144</v>
      </c>
      <c r="R370" s="2" t="s">
        <v>194</v>
      </c>
      <c r="S370" s="2" t="s">
        <v>194</v>
      </c>
      <c r="T370" s="2" t="s">
        <v>193</v>
      </c>
      <c r="AR370" s="2" t="s">
        <v>10</v>
      </c>
      <c r="AS370" s="2" t="s">
        <v>10</v>
      </c>
      <c r="AU370" s="2" t="s">
        <v>404</v>
      </c>
      <c r="AV370">
        <v>101</v>
      </c>
    </row>
    <row r="371" spans="1:48" ht="30" customHeight="1" x14ac:dyDescent="0.3">
      <c r="A371" s="10"/>
      <c r="B371" s="10"/>
      <c r="C371" s="10"/>
      <c r="D371" s="10"/>
      <c r="E371" s="10"/>
      <c r="F371" s="10"/>
      <c r="G371" s="10"/>
      <c r="H371" s="10"/>
      <c r="I371" s="10"/>
      <c r="J371" s="10"/>
      <c r="K371" s="10"/>
      <c r="L371" s="10"/>
      <c r="M371" s="10"/>
    </row>
    <row r="372" spans="1:48" ht="30" customHeight="1" x14ac:dyDescent="0.3">
      <c r="A372" s="10"/>
      <c r="B372" s="10"/>
      <c r="C372" s="10"/>
      <c r="D372" s="10"/>
      <c r="E372" s="10"/>
      <c r="F372" s="10"/>
      <c r="G372" s="10"/>
      <c r="H372" s="10"/>
      <c r="I372" s="10"/>
      <c r="J372" s="10"/>
      <c r="K372" s="10"/>
      <c r="L372" s="10"/>
      <c r="M372" s="10"/>
    </row>
    <row r="373" spans="1:48" ht="30" customHeight="1" x14ac:dyDescent="0.3">
      <c r="A373" s="10"/>
      <c r="B373" s="10"/>
      <c r="C373" s="10"/>
      <c r="D373" s="10"/>
      <c r="E373" s="10"/>
      <c r="F373" s="10"/>
      <c r="G373" s="10"/>
      <c r="H373" s="10"/>
      <c r="I373" s="10"/>
      <c r="J373" s="10"/>
      <c r="K373" s="10"/>
      <c r="L373" s="10"/>
      <c r="M373" s="10"/>
    </row>
    <row r="374" spans="1:48" ht="30" customHeight="1" x14ac:dyDescent="0.3">
      <c r="A374" s="10"/>
      <c r="B374" s="10"/>
      <c r="C374" s="10"/>
      <c r="D374" s="10"/>
      <c r="E374" s="10"/>
      <c r="F374" s="10"/>
      <c r="G374" s="10"/>
      <c r="H374" s="10"/>
      <c r="I374" s="10"/>
      <c r="J374" s="10"/>
      <c r="K374" s="10"/>
      <c r="L374" s="10"/>
      <c r="M374" s="10"/>
    </row>
    <row r="375" spans="1:48" ht="30" customHeight="1" x14ac:dyDescent="0.3">
      <c r="A375" s="10"/>
      <c r="B375" s="10"/>
      <c r="C375" s="10"/>
      <c r="D375" s="10"/>
      <c r="E375" s="10"/>
      <c r="F375" s="10"/>
      <c r="G375" s="10"/>
      <c r="H375" s="10"/>
      <c r="I375" s="10"/>
      <c r="J375" s="10"/>
      <c r="K375" s="10"/>
      <c r="L375" s="10"/>
      <c r="M375" s="10"/>
    </row>
    <row r="376" spans="1:48" ht="30" customHeight="1" x14ac:dyDescent="0.3">
      <c r="A376" s="10"/>
      <c r="B376" s="10"/>
      <c r="C376" s="10"/>
      <c r="D376" s="10"/>
      <c r="E376" s="10"/>
      <c r="F376" s="10"/>
      <c r="G376" s="10"/>
      <c r="H376" s="10"/>
      <c r="I376" s="10"/>
      <c r="J376" s="10"/>
      <c r="K376" s="10"/>
      <c r="L376" s="10"/>
      <c r="M376" s="10"/>
    </row>
    <row r="377" spans="1:48" ht="30" customHeight="1" x14ac:dyDescent="0.3">
      <c r="A377" s="10"/>
      <c r="B377" s="10"/>
      <c r="C377" s="10"/>
      <c r="D377" s="10"/>
      <c r="E377" s="10"/>
      <c r="F377" s="10"/>
      <c r="G377" s="10"/>
      <c r="H377" s="10"/>
      <c r="I377" s="10"/>
      <c r="J377" s="10"/>
      <c r="K377" s="10"/>
      <c r="L377" s="10"/>
      <c r="M377" s="10"/>
    </row>
    <row r="378" spans="1:48" ht="30" customHeight="1" x14ac:dyDescent="0.3">
      <c r="A378" s="10"/>
      <c r="B378" s="10"/>
      <c r="C378" s="10"/>
      <c r="D378" s="10"/>
      <c r="E378" s="10"/>
      <c r="F378" s="10"/>
      <c r="G378" s="10"/>
      <c r="H378" s="10"/>
      <c r="I378" s="10"/>
      <c r="J378" s="10"/>
      <c r="K378" s="10"/>
      <c r="L378" s="10"/>
      <c r="M378" s="10"/>
    </row>
    <row r="379" spans="1:48" ht="30" customHeight="1" x14ac:dyDescent="0.3">
      <c r="A379" s="10"/>
      <c r="B379" s="10"/>
      <c r="C379" s="10"/>
      <c r="D379" s="10"/>
      <c r="E379" s="10"/>
      <c r="F379" s="10"/>
      <c r="G379" s="10"/>
      <c r="H379" s="10"/>
      <c r="I379" s="10"/>
      <c r="J379" s="10"/>
      <c r="K379" s="10"/>
      <c r="L379" s="10"/>
      <c r="M379" s="10"/>
    </row>
    <row r="380" spans="1:48" ht="30" customHeight="1" x14ac:dyDescent="0.3">
      <c r="A380" s="10"/>
      <c r="B380" s="10"/>
      <c r="C380" s="10"/>
      <c r="D380" s="10"/>
      <c r="E380" s="10"/>
      <c r="F380" s="10"/>
      <c r="G380" s="10"/>
      <c r="H380" s="10"/>
      <c r="I380" s="10"/>
      <c r="J380" s="10"/>
      <c r="K380" s="10"/>
      <c r="L380" s="10"/>
      <c r="M380" s="10"/>
    </row>
    <row r="381" spans="1:48" ht="30" customHeight="1" x14ac:dyDescent="0.3">
      <c r="A381" s="10"/>
      <c r="B381" s="10"/>
      <c r="C381" s="10"/>
      <c r="D381" s="10"/>
      <c r="E381" s="10"/>
      <c r="F381" s="10"/>
      <c r="G381" s="10"/>
      <c r="H381" s="10"/>
      <c r="I381" s="10"/>
      <c r="J381" s="10"/>
      <c r="K381" s="10"/>
      <c r="L381" s="10"/>
      <c r="M381" s="10"/>
    </row>
    <row r="382" spans="1:48" ht="30" customHeight="1" x14ac:dyDescent="0.3">
      <c r="A382" s="10"/>
      <c r="B382" s="10"/>
      <c r="C382" s="10"/>
      <c r="D382" s="10"/>
      <c r="E382" s="10"/>
      <c r="F382" s="10"/>
      <c r="G382" s="10"/>
      <c r="H382" s="10"/>
      <c r="I382" s="10"/>
      <c r="J382" s="10"/>
      <c r="K382" s="10"/>
      <c r="L382" s="10"/>
      <c r="M382" s="10"/>
    </row>
    <row r="383" spans="1:48" ht="30" customHeight="1" x14ac:dyDescent="0.3">
      <c r="A383" s="10"/>
      <c r="B383" s="10"/>
      <c r="C383" s="10"/>
      <c r="D383" s="10"/>
      <c r="E383" s="10"/>
      <c r="F383" s="10"/>
      <c r="G383" s="10"/>
      <c r="H383" s="10"/>
      <c r="I383" s="10"/>
      <c r="J383" s="10"/>
      <c r="K383" s="10"/>
      <c r="L383" s="10"/>
      <c r="M383" s="10"/>
    </row>
    <row r="384" spans="1:48" ht="30" customHeight="1" x14ac:dyDescent="0.3">
      <c r="A384" s="10"/>
      <c r="B384" s="10"/>
      <c r="C384" s="10"/>
      <c r="D384" s="10"/>
      <c r="E384" s="10"/>
      <c r="F384" s="10"/>
      <c r="G384" s="10"/>
      <c r="H384" s="10"/>
      <c r="I384" s="10"/>
      <c r="J384" s="10"/>
      <c r="K384" s="10"/>
      <c r="L384" s="10"/>
      <c r="M384" s="10"/>
    </row>
    <row r="385" spans="1:48" ht="30" customHeight="1" x14ac:dyDescent="0.3">
      <c r="A385" s="10"/>
      <c r="B385" s="10"/>
      <c r="C385" s="10"/>
      <c r="D385" s="10"/>
      <c r="E385" s="10"/>
      <c r="F385" s="10"/>
      <c r="G385" s="10"/>
      <c r="H385" s="10"/>
      <c r="I385" s="10"/>
      <c r="J385" s="10"/>
      <c r="K385" s="10"/>
      <c r="L385" s="10"/>
      <c r="M385" s="10"/>
    </row>
    <row r="386" spans="1:48" ht="30" customHeight="1" x14ac:dyDescent="0.3">
      <c r="A386" s="10"/>
      <c r="B386" s="10"/>
      <c r="C386" s="10"/>
      <c r="D386" s="10"/>
      <c r="E386" s="10"/>
      <c r="F386" s="10"/>
      <c r="G386" s="10"/>
      <c r="H386" s="10"/>
      <c r="I386" s="10"/>
      <c r="J386" s="10"/>
      <c r="K386" s="10"/>
      <c r="L386" s="10"/>
      <c r="M386" s="10"/>
    </row>
    <row r="387" spans="1:48" ht="30" customHeight="1" x14ac:dyDescent="0.3">
      <c r="A387" s="10"/>
      <c r="B387" s="10"/>
      <c r="C387" s="10"/>
      <c r="D387" s="10"/>
      <c r="E387" s="10"/>
      <c r="F387" s="10"/>
      <c r="G387" s="10"/>
      <c r="H387" s="10"/>
      <c r="I387" s="10"/>
      <c r="J387" s="10"/>
      <c r="K387" s="10"/>
      <c r="L387" s="10"/>
      <c r="M387" s="10"/>
    </row>
    <row r="388" spans="1:48" ht="30" customHeight="1" x14ac:dyDescent="0.3">
      <c r="A388" s="10"/>
      <c r="B388" s="10"/>
      <c r="C388" s="10"/>
      <c r="D388" s="10"/>
      <c r="E388" s="10"/>
      <c r="F388" s="10"/>
      <c r="G388" s="10"/>
      <c r="H388" s="10"/>
      <c r="I388" s="10"/>
      <c r="J388" s="10"/>
      <c r="K388" s="10"/>
      <c r="L388" s="10"/>
      <c r="M388" s="10"/>
    </row>
    <row r="389" spans="1:48" ht="30" customHeight="1" x14ac:dyDescent="0.3">
      <c r="A389" s="10"/>
      <c r="B389" s="10"/>
      <c r="C389" s="10"/>
      <c r="D389" s="10"/>
      <c r="E389" s="10"/>
      <c r="F389" s="10"/>
      <c r="G389" s="10"/>
      <c r="H389" s="10"/>
      <c r="I389" s="10"/>
      <c r="J389" s="10"/>
      <c r="K389" s="10"/>
      <c r="L389" s="10"/>
      <c r="M389" s="10"/>
    </row>
    <row r="390" spans="1:48" ht="30" customHeight="1" x14ac:dyDescent="0.3">
      <c r="A390" s="10"/>
      <c r="B390" s="10"/>
      <c r="C390" s="10"/>
      <c r="D390" s="10"/>
      <c r="E390" s="10"/>
      <c r="F390" s="10"/>
      <c r="G390" s="10"/>
      <c r="H390" s="10"/>
      <c r="I390" s="10"/>
      <c r="J390" s="10"/>
      <c r="K390" s="10"/>
      <c r="L390" s="10"/>
      <c r="M390" s="10"/>
    </row>
    <row r="391" spans="1:48" ht="30" customHeight="1" x14ac:dyDescent="0.3">
      <c r="A391" s="10"/>
      <c r="B391" s="10"/>
      <c r="C391" s="10"/>
      <c r="D391" s="10"/>
      <c r="E391" s="10"/>
      <c r="F391" s="10"/>
      <c r="G391" s="10"/>
      <c r="H391" s="10"/>
      <c r="I391" s="10"/>
      <c r="J391" s="10"/>
      <c r="K391" s="10"/>
      <c r="L391" s="10"/>
      <c r="M391" s="10"/>
    </row>
    <row r="392" spans="1:48" ht="30" customHeight="1" x14ac:dyDescent="0.3">
      <c r="A392" s="10"/>
      <c r="B392" s="10"/>
      <c r="C392" s="10"/>
      <c r="D392" s="10"/>
      <c r="E392" s="10"/>
      <c r="F392" s="10"/>
      <c r="G392" s="10"/>
      <c r="H392" s="10"/>
      <c r="I392" s="10"/>
      <c r="J392" s="10"/>
      <c r="K392" s="10"/>
      <c r="L392" s="10"/>
      <c r="M392" s="10"/>
    </row>
    <row r="393" spans="1:48" ht="30" customHeight="1" x14ac:dyDescent="0.3">
      <c r="A393" s="9" t="s">
        <v>157</v>
      </c>
      <c r="B393" s="10"/>
      <c r="C393" s="10"/>
      <c r="D393" s="10"/>
      <c r="E393" s="10"/>
      <c r="F393" s="14"/>
      <c r="G393" s="10"/>
      <c r="H393" s="14"/>
      <c r="I393" s="10"/>
      <c r="J393" s="14"/>
      <c r="K393" s="10"/>
      <c r="L393" s="14"/>
      <c r="M393" s="10"/>
      <c r="N393" t="s">
        <v>196</v>
      </c>
    </row>
    <row r="394" spans="1:48" ht="30" customHeight="1" x14ac:dyDescent="0.3">
      <c r="A394" s="9" t="s">
        <v>145</v>
      </c>
      <c r="B394" s="10"/>
      <c r="C394" s="10"/>
      <c r="D394" s="10"/>
      <c r="E394" s="10"/>
      <c r="F394" s="10"/>
      <c r="G394" s="10"/>
      <c r="H394" s="10"/>
      <c r="I394" s="10"/>
      <c r="J394" s="10"/>
      <c r="K394" s="10"/>
      <c r="L394" s="10"/>
      <c r="M394" s="10"/>
      <c r="Q394" s="2" t="s">
        <v>146</v>
      </c>
    </row>
    <row r="395" spans="1:48" ht="30" customHeight="1" x14ac:dyDescent="0.3">
      <c r="A395" s="9" t="s">
        <v>221</v>
      </c>
      <c r="B395" s="9" t="s">
        <v>10</v>
      </c>
      <c r="C395" s="9" t="s">
        <v>222</v>
      </c>
      <c r="D395" s="10">
        <v>559</v>
      </c>
      <c r="E395" s="14"/>
      <c r="F395" s="14"/>
      <c r="G395" s="14"/>
      <c r="H395" s="14"/>
      <c r="I395" s="14"/>
      <c r="J395" s="14"/>
      <c r="K395" s="14"/>
      <c r="L395" s="14"/>
      <c r="M395" s="9"/>
      <c r="N395" s="2" t="s">
        <v>223</v>
      </c>
      <c r="O395" s="2" t="s">
        <v>10</v>
      </c>
      <c r="P395" s="2" t="s">
        <v>10</v>
      </c>
      <c r="Q395" s="2" t="s">
        <v>146</v>
      </c>
      <c r="R395" s="2" t="s">
        <v>193</v>
      </c>
      <c r="S395" s="2" t="s">
        <v>194</v>
      </c>
      <c r="T395" s="2" t="s">
        <v>194</v>
      </c>
      <c r="AR395" s="2" t="s">
        <v>10</v>
      </c>
      <c r="AS395" s="2" t="s">
        <v>10</v>
      </c>
      <c r="AU395" s="2" t="s">
        <v>405</v>
      </c>
      <c r="AV395">
        <v>77</v>
      </c>
    </row>
    <row r="396" spans="1:48" ht="30" customHeight="1" x14ac:dyDescent="0.3">
      <c r="A396" s="9" t="s">
        <v>225</v>
      </c>
      <c r="B396" s="9" t="s">
        <v>226</v>
      </c>
      <c r="C396" s="9" t="s">
        <v>222</v>
      </c>
      <c r="D396" s="10">
        <v>106</v>
      </c>
      <c r="E396" s="14"/>
      <c r="F396" s="14"/>
      <c r="G396" s="14"/>
      <c r="H396" s="14"/>
      <c r="I396" s="14"/>
      <c r="J396" s="14"/>
      <c r="K396" s="14"/>
      <c r="L396" s="14"/>
      <c r="M396" s="9"/>
      <c r="N396" s="2" t="s">
        <v>227</v>
      </c>
      <c r="O396" s="2" t="s">
        <v>10</v>
      </c>
      <c r="P396" s="2" t="s">
        <v>10</v>
      </c>
      <c r="Q396" s="2" t="s">
        <v>146</v>
      </c>
      <c r="R396" s="2" t="s">
        <v>193</v>
      </c>
      <c r="S396" s="2" t="s">
        <v>194</v>
      </c>
      <c r="T396" s="2" t="s">
        <v>194</v>
      </c>
      <c r="AR396" s="2" t="s">
        <v>10</v>
      </c>
      <c r="AS396" s="2" t="s">
        <v>10</v>
      </c>
      <c r="AU396" s="2" t="s">
        <v>406</v>
      </c>
      <c r="AV396">
        <v>104</v>
      </c>
    </row>
    <row r="397" spans="1:48" ht="30" customHeight="1" x14ac:dyDescent="0.3">
      <c r="A397" s="10"/>
      <c r="B397" s="10"/>
      <c r="C397" s="10"/>
      <c r="D397" s="10"/>
      <c r="E397" s="10"/>
      <c r="F397" s="10"/>
      <c r="G397" s="10"/>
      <c r="H397" s="10"/>
      <c r="I397" s="10"/>
      <c r="J397" s="10"/>
      <c r="K397" s="10"/>
      <c r="L397" s="10"/>
      <c r="M397" s="10"/>
    </row>
    <row r="398" spans="1:48" ht="30" customHeight="1" x14ac:dyDescent="0.3">
      <c r="A398" s="10"/>
      <c r="B398" s="10"/>
      <c r="C398" s="10"/>
      <c r="D398" s="10"/>
      <c r="E398" s="10"/>
      <c r="F398" s="10"/>
      <c r="G398" s="10"/>
      <c r="H398" s="10"/>
      <c r="I398" s="10"/>
      <c r="J398" s="10"/>
      <c r="K398" s="10"/>
      <c r="L398" s="10"/>
      <c r="M398" s="10"/>
    </row>
    <row r="399" spans="1:48" ht="30" customHeight="1" x14ac:dyDescent="0.3">
      <c r="A399" s="10"/>
      <c r="B399" s="10"/>
      <c r="C399" s="10"/>
      <c r="D399" s="10"/>
      <c r="E399" s="10"/>
      <c r="F399" s="10"/>
      <c r="G399" s="10"/>
      <c r="H399" s="10"/>
      <c r="I399" s="10"/>
      <c r="J399" s="10"/>
      <c r="K399" s="10"/>
      <c r="L399" s="10"/>
      <c r="M399" s="10"/>
    </row>
    <row r="400" spans="1:48" ht="30" customHeight="1" x14ac:dyDescent="0.3">
      <c r="A400" s="10"/>
      <c r="B400" s="10"/>
      <c r="C400" s="10"/>
      <c r="D400" s="10"/>
      <c r="E400" s="10"/>
      <c r="F400" s="10"/>
      <c r="G400" s="10"/>
      <c r="H400" s="10"/>
      <c r="I400" s="10"/>
      <c r="J400" s="10"/>
      <c r="K400" s="10"/>
      <c r="L400" s="10"/>
      <c r="M400" s="10"/>
    </row>
    <row r="401" spans="1:13" ht="30" customHeight="1" x14ac:dyDescent="0.3">
      <c r="A401" s="10"/>
      <c r="B401" s="10"/>
      <c r="C401" s="10"/>
      <c r="D401" s="10"/>
      <c r="E401" s="10"/>
      <c r="F401" s="10"/>
      <c r="G401" s="10"/>
      <c r="H401" s="10"/>
      <c r="I401" s="10"/>
      <c r="J401" s="10"/>
      <c r="K401" s="10"/>
      <c r="L401" s="10"/>
      <c r="M401" s="10"/>
    </row>
    <row r="402" spans="1:13" ht="30" customHeight="1" x14ac:dyDescent="0.3">
      <c r="A402" s="10"/>
      <c r="B402" s="10"/>
      <c r="C402" s="10"/>
      <c r="D402" s="10"/>
      <c r="E402" s="10"/>
      <c r="F402" s="10"/>
      <c r="G402" s="10"/>
      <c r="H402" s="10"/>
      <c r="I402" s="10"/>
      <c r="J402" s="10"/>
      <c r="K402" s="10"/>
      <c r="L402" s="10"/>
      <c r="M402" s="10"/>
    </row>
    <row r="403" spans="1:13" ht="30" customHeight="1" x14ac:dyDescent="0.3">
      <c r="A403" s="10"/>
      <c r="B403" s="10"/>
      <c r="C403" s="10"/>
      <c r="D403" s="10"/>
      <c r="E403" s="10"/>
      <c r="F403" s="10"/>
      <c r="G403" s="10"/>
      <c r="H403" s="10"/>
      <c r="I403" s="10"/>
      <c r="J403" s="10"/>
      <c r="K403" s="10"/>
      <c r="L403" s="10"/>
      <c r="M403" s="10"/>
    </row>
    <row r="404" spans="1:13" ht="30" customHeight="1" x14ac:dyDescent="0.3">
      <c r="A404" s="10"/>
      <c r="B404" s="10"/>
      <c r="C404" s="10"/>
      <c r="D404" s="10"/>
      <c r="E404" s="10"/>
      <c r="F404" s="10"/>
      <c r="G404" s="10"/>
      <c r="H404" s="10"/>
      <c r="I404" s="10"/>
      <c r="J404" s="10"/>
      <c r="K404" s="10"/>
      <c r="L404" s="10"/>
      <c r="M404" s="10"/>
    </row>
    <row r="405" spans="1:13" ht="30" customHeight="1" x14ac:dyDescent="0.3">
      <c r="A405" s="10"/>
      <c r="B405" s="10"/>
      <c r="C405" s="10"/>
      <c r="D405" s="10"/>
      <c r="E405" s="10"/>
      <c r="F405" s="10"/>
      <c r="G405" s="10"/>
      <c r="H405" s="10"/>
      <c r="I405" s="10"/>
      <c r="J405" s="10"/>
      <c r="K405" s="10"/>
      <c r="L405" s="10"/>
      <c r="M405" s="10"/>
    </row>
    <row r="406" spans="1:13" ht="30" customHeight="1" x14ac:dyDescent="0.3">
      <c r="A406" s="10"/>
      <c r="B406" s="10"/>
      <c r="C406" s="10"/>
      <c r="D406" s="10"/>
      <c r="E406" s="10"/>
      <c r="F406" s="10"/>
      <c r="G406" s="10"/>
      <c r="H406" s="10"/>
      <c r="I406" s="10"/>
      <c r="J406" s="10"/>
      <c r="K406" s="10"/>
      <c r="L406" s="10"/>
      <c r="M406" s="10"/>
    </row>
    <row r="407" spans="1:13" ht="30" customHeight="1" x14ac:dyDescent="0.3">
      <c r="A407" s="10"/>
      <c r="B407" s="10"/>
      <c r="C407" s="10"/>
      <c r="D407" s="10"/>
      <c r="E407" s="10"/>
      <c r="F407" s="10"/>
      <c r="G407" s="10"/>
      <c r="H407" s="10"/>
      <c r="I407" s="10"/>
      <c r="J407" s="10"/>
      <c r="K407" s="10"/>
      <c r="L407" s="10"/>
      <c r="M407" s="10"/>
    </row>
    <row r="408" spans="1:13" ht="30" customHeight="1" x14ac:dyDescent="0.3">
      <c r="A408" s="10"/>
      <c r="B408" s="10"/>
      <c r="C408" s="10"/>
      <c r="D408" s="10"/>
      <c r="E408" s="10"/>
      <c r="F408" s="10"/>
      <c r="G408" s="10"/>
      <c r="H408" s="10"/>
      <c r="I408" s="10"/>
      <c r="J408" s="10"/>
      <c r="K408" s="10"/>
      <c r="L408" s="10"/>
      <c r="M408" s="10"/>
    </row>
    <row r="409" spans="1:13" ht="30" customHeight="1" x14ac:dyDescent="0.3">
      <c r="A409" s="10"/>
      <c r="B409" s="10"/>
      <c r="C409" s="10"/>
      <c r="D409" s="10"/>
      <c r="E409" s="10"/>
      <c r="F409" s="10"/>
      <c r="G409" s="10"/>
      <c r="H409" s="10"/>
      <c r="I409" s="10"/>
      <c r="J409" s="10"/>
      <c r="K409" s="10"/>
      <c r="L409" s="10"/>
      <c r="M409" s="10"/>
    </row>
    <row r="410" spans="1:13" ht="30" customHeight="1" x14ac:dyDescent="0.3">
      <c r="A410" s="10"/>
      <c r="B410" s="10"/>
      <c r="C410" s="10"/>
      <c r="D410" s="10"/>
      <c r="E410" s="10"/>
      <c r="F410" s="10"/>
      <c r="G410" s="10"/>
      <c r="H410" s="10"/>
      <c r="I410" s="10"/>
      <c r="J410" s="10"/>
      <c r="K410" s="10"/>
      <c r="L410" s="10"/>
      <c r="M410" s="10"/>
    </row>
    <row r="411" spans="1:13" ht="30" customHeight="1" x14ac:dyDescent="0.3">
      <c r="A411" s="10"/>
      <c r="B411" s="10"/>
      <c r="C411" s="10"/>
      <c r="D411" s="10"/>
      <c r="E411" s="10"/>
      <c r="F411" s="10"/>
      <c r="G411" s="10"/>
      <c r="H411" s="10"/>
      <c r="I411" s="10"/>
      <c r="J411" s="10"/>
      <c r="K411" s="10"/>
      <c r="L411" s="10"/>
      <c r="M411" s="10"/>
    </row>
    <row r="412" spans="1:13" ht="30" customHeight="1" x14ac:dyDescent="0.3">
      <c r="A412" s="10"/>
      <c r="B412" s="10"/>
      <c r="C412" s="10"/>
      <c r="D412" s="10"/>
      <c r="E412" s="10"/>
      <c r="F412" s="10"/>
      <c r="G412" s="10"/>
      <c r="H412" s="10"/>
      <c r="I412" s="10"/>
      <c r="J412" s="10"/>
      <c r="K412" s="10"/>
      <c r="L412" s="10"/>
      <c r="M412" s="10"/>
    </row>
    <row r="413" spans="1:13" ht="30" customHeight="1" x14ac:dyDescent="0.3">
      <c r="A413" s="10"/>
      <c r="B413" s="10"/>
      <c r="C413" s="10"/>
      <c r="D413" s="10"/>
      <c r="E413" s="10"/>
      <c r="F413" s="10"/>
      <c r="G413" s="10"/>
      <c r="H413" s="10"/>
      <c r="I413" s="10"/>
      <c r="J413" s="10"/>
      <c r="K413" s="10"/>
      <c r="L413" s="10"/>
      <c r="M413" s="10"/>
    </row>
    <row r="414" spans="1:13" ht="30" customHeight="1" x14ac:dyDescent="0.3">
      <c r="A414" s="10"/>
      <c r="B414" s="10"/>
      <c r="C414" s="10"/>
      <c r="D414" s="10"/>
      <c r="E414" s="10"/>
      <c r="F414" s="10"/>
      <c r="G414" s="10"/>
      <c r="H414" s="10"/>
      <c r="I414" s="10"/>
      <c r="J414" s="10"/>
      <c r="K414" s="10"/>
      <c r="L414" s="10"/>
      <c r="M414" s="10"/>
    </row>
    <row r="415" spans="1:13" ht="30" customHeight="1" x14ac:dyDescent="0.3">
      <c r="A415" s="10"/>
      <c r="B415" s="10"/>
      <c r="C415" s="10"/>
      <c r="D415" s="10"/>
      <c r="E415" s="10"/>
      <c r="F415" s="10"/>
      <c r="G415" s="10"/>
      <c r="H415" s="10"/>
      <c r="I415" s="10"/>
      <c r="J415" s="10"/>
      <c r="K415" s="10"/>
      <c r="L415" s="10"/>
      <c r="M415" s="10"/>
    </row>
    <row r="416" spans="1:13" ht="30" customHeight="1" x14ac:dyDescent="0.3">
      <c r="A416" s="10"/>
      <c r="B416" s="10"/>
      <c r="C416" s="10"/>
      <c r="D416" s="10"/>
      <c r="E416" s="10"/>
      <c r="F416" s="10"/>
      <c r="G416" s="10"/>
      <c r="H416" s="10"/>
      <c r="I416" s="10"/>
      <c r="J416" s="10"/>
      <c r="K416" s="10"/>
      <c r="L416" s="10"/>
      <c r="M416" s="10"/>
    </row>
    <row r="417" spans="1:48" ht="30" customHeight="1" x14ac:dyDescent="0.3">
      <c r="A417" s="10"/>
      <c r="B417" s="10"/>
      <c r="C417" s="10"/>
      <c r="D417" s="10"/>
      <c r="E417" s="10"/>
      <c r="F417" s="10"/>
      <c r="G417" s="10"/>
      <c r="H417" s="10"/>
      <c r="I417" s="10"/>
      <c r="J417" s="10"/>
      <c r="K417" s="10"/>
      <c r="L417" s="10"/>
      <c r="M417" s="10"/>
    </row>
    <row r="418" spans="1:48" ht="30" customHeight="1" x14ac:dyDescent="0.3">
      <c r="A418" s="10"/>
      <c r="B418" s="10"/>
      <c r="C418" s="10"/>
      <c r="D418" s="10"/>
      <c r="E418" s="10"/>
      <c r="F418" s="10"/>
      <c r="G418" s="10"/>
      <c r="H418" s="10"/>
      <c r="I418" s="10"/>
      <c r="J418" s="10"/>
      <c r="K418" s="10"/>
      <c r="L418" s="10"/>
      <c r="M418" s="10"/>
    </row>
    <row r="419" spans="1:48" ht="30" customHeight="1" x14ac:dyDescent="0.3">
      <c r="A419" s="9" t="s">
        <v>157</v>
      </c>
      <c r="B419" s="10"/>
      <c r="C419" s="10"/>
      <c r="D419" s="10"/>
      <c r="E419" s="10"/>
      <c r="F419" s="14"/>
      <c r="G419" s="10"/>
      <c r="H419" s="14"/>
      <c r="I419" s="10"/>
      <c r="J419" s="14"/>
      <c r="K419" s="10"/>
      <c r="L419" s="14"/>
      <c r="M419" s="10"/>
      <c r="N419" t="s">
        <v>196</v>
      </c>
    </row>
    <row r="420" spans="1:48" ht="30" customHeight="1" x14ac:dyDescent="0.3">
      <c r="A420" s="9" t="s">
        <v>147</v>
      </c>
      <c r="B420" s="10"/>
      <c r="C420" s="10"/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Q420" s="2" t="s">
        <v>148</v>
      </c>
    </row>
    <row r="421" spans="1:48" ht="30" customHeight="1" x14ac:dyDescent="0.3">
      <c r="A421" s="9" t="s">
        <v>229</v>
      </c>
      <c r="B421" s="9" t="s">
        <v>230</v>
      </c>
      <c r="C421" s="9" t="s">
        <v>222</v>
      </c>
      <c r="D421" s="10">
        <v>25</v>
      </c>
      <c r="E421" s="14"/>
      <c r="F421" s="14"/>
      <c r="G421" s="14"/>
      <c r="H421" s="14"/>
      <c r="I421" s="14"/>
      <c r="J421" s="14"/>
      <c r="K421" s="14"/>
      <c r="L421" s="14"/>
      <c r="M421" s="9"/>
      <c r="N421" s="2" t="s">
        <v>231</v>
      </c>
      <c r="O421" s="2" t="s">
        <v>10</v>
      </c>
      <c r="P421" s="2" t="s">
        <v>10</v>
      </c>
      <c r="Q421" s="2" t="s">
        <v>148</v>
      </c>
      <c r="R421" s="2" t="s">
        <v>194</v>
      </c>
      <c r="S421" s="2" t="s">
        <v>194</v>
      </c>
      <c r="T421" s="2" t="s">
        <v>193</v>
      </c>
      <c r="AR421" s="2" t="s">
        <v>10</v>
      </c>
      <c r="AS421" s="2" t="s">
        <v>10</v>
      </c>
      <c r="AU421" s="2" t="s">
        <v>407</v>
      </c>
      <c r="AV421">
        <v>79</v>
      </c>
    </row>
    <row r="422" spans="1:48" ht="30" customHeight="1" x14ac:dyDescent="0.3">
      <c r="A422" s="9" t="s">
        <v>233</v>
      </c>
      <c r="B422" s="9" t="s">
        <v>234</v>
      </c>
      <c r="C422" s="9" t="s">
        <v>222</v>
      </c>
      <c r="D422" s="10">
        <v>131</v>
      </c>
      <c r="E422" s="14"/>
      <c r="F422" s="14"/>
      <c r="G422" s="14"/>
      <c r="H422" s="14"/>
      <c r="I422" s="14"/>
      <c r="J422" s="14"/>
      <c r="K422" s="14"/>
      <c r="L422" s="14"/>
      <c r="M422" s="9"/>
      <c r="N422" s="2" t="s">
        <v>235</v>
      </c>
      <c r="O422" s="2" t="s">
        <v>10</v>
      </c>
      <c r="P422" s="2" t="s">
        <v>10</v>
      </c>
      <c r="Q422" s="2" t="s">
        <v>148</v>
      </c>
      <c r="R422" s="2" t="s">
        <v>193</v>
      </c>
      <c r="S422" s="2" t="s">
        <v>194</v>
      </c>
      <c r="T422" s="2" t="s">
        <v>194</v>
      </c>
      <c r="AR422" s="2" t="s">
        <v>10</v>
      </c>
      <c r="AS422" s="2" t="s">
        <v>10</v>
      </c>
      <c r="AU422" s="2" t="s">
        <v>408</v>
      </c>
      <c r="AV422">
        <v>80</v>
      </c>
    </row>
    <row r="423" spans="1:48" ht="30" customHeight="1" x14ac:dyDescent="0.3">
      <c r="A423" s="10"/>
      <c r="B423" s="10"/>
      <c r="C423" s="10"/>
      <c r="D423" s="10"/>
      <c r="E423" s="10"/>
      <c r="F423" s="10"/>
      <c r="G423" s="10"/>
      <c r="H423" s="10"/>
      <c r="I423" s="10"/>
      <c r="J423" s="10"/>
      <c r="K423" s="10"/>
      <c r="L423" s="10"/>
      <c r="M423" s="10"/>
    </row>
    <row r="424" spans="1:48" ht="30" customHeight="1" x14ac:dyDescent="0.3">
      <c r="A424" s="10"/>
      <c r="B424" s="10"/>
      <c r="C424" s="10"/>
      <c r="D424" s="10"/>
      <c r="E424" s="10"/>
      <c r="F424" s="10"/>
      <c r="G424" s="10"/>
      <c r="H424" s="10"/>
      <c r="I424" s="10"/>
      <c r="J424" s="10"/>
      <c r="K424" s="10"/>
      <c r="L424" s="10"/>
      <c r="M424" s="10"/>
    </row>
    <row r="425" spans="1:48" ht="30" customHeight="1" x14ac:dyDescent="0.3">
      <c r="A425" s="10"/>
      <c r="B425" s="10"/>
      <c r="C425" s="10"/>
      <c r="D425" s="10"/>
      <c r="E425" s="10"/>
      <c r="F425" s="10"/>
      <c r="G425" s="10"/>
      <c r="H425" s="10"/>
      <c r="I425" s="10"/>
      <c r="J425" s="10"/>
      <c r="K425" s="10"/>
      <c r="L425" s="10"/>
      <c r="M425" s="10"/>
    </row>
    <row r="426" spans="1:48" ht="30" customHeight="1" x14ac:dyDescent="0.3">
      <c r="A426" s="10"/>
      <c r="B426" s="10"/>
      <c r="C426" s="10"/>
      <c r="D426" s="10"/>
      <c r="E426" s="10"/>
      <c r="F426" s="10"/>
      <c r="G426" s="10"/>
      <c r="H426" s="10"/>
      <c r="I426" s="10"/>
      <c r="J426" s="10"/>
      <c r="K426" s="10"/>
      <c r="L426" s="10"/>
      <c r="M426" s="10"/>
    </row>
    <row r="427" spans="1:48" ht="30" customHeight="1" x14ac:dyDescent="0.3">
      <c r="A427" s="10"/>
      <c r="B427" s="10"/>
      <c r="C427" s="10"/>
      <c r="D427" s="10"/>
      <c r="E427" s="10"/>
      <c r="F427" s="10"/>
      <c r="G427" s="10"/>
      <c r="H427" s="10"/>
      <c r="I427" s="10"/>
      <c r="J427" s="10"/>
      <c r="K427" s="10"/>
      <c r="L427" s="10"/>
      <c r="M427" s="10"/>
    </row>
    <row r="428" spans="1:48" ht="30" customHeight="1" x14ac:dyDescent="0.3">
      <c r="A428" s="10"/>
      <c r="B428" s="10"/>
      <c r="C428" s="10"/>
      <c r="D428" s="10"/>
      <c r="E428" s="10"/>
      <c r="F428" s="10"/>
      <c r="G428" s="10"/>
      <c r="H428" s="10"/>
      <c r="I428" s="10"/>
      <c r="J428" s="10"/>
      <c r="K428" s="10"/>
      <c r="L428" s="10"/>
      <c r="M428" s="10"/>
    </row>
    <row r="429" spans="1:48" ht="30" customHeight="1" x14ac:dyDescent="0.3">
      <c r="A429" s="10"/>
      <c r="B429" s="10"/>
      <c r="C429" s="10"/>
      <c r="D429" s="10"/>
      <c r="E429" s="10"/>
      <c r="F429" s="10"/>
      <c r="G429" s="10"/>
      <c r="H429" s="10"/>
      <c r="I429" s="10"/>
      <c r="J429" s="10"/>
      <c r="K429" s="10"/>
      <c r="L429" s="10"/>
      <c r="M429" s="10"/>
    </row>
    <row r="430" spans="1:48" ht="30" customHeight="1" x14ac:dyDescent="0.3">
      <c r="A430" s="10"/>
      <c r="B430" s="10"/>
      <c r="C430" s="10"/>
      <c r="D430" s="10"/>
      <c r="E430" s="10"/>
      <c r="F430" s="10"/>
      <c r="G430" s="10"/>
      <c r="H430" s="10"/>
      <c r="I430" s="10"/>
      <c r="J430" s="10"/>
      <c r="K430" s="10"/>
      <c r="L430" s="10"/>
      <c r="M430" s="10"/>
    </row>
    <row r="431" spans="1:48" ht="30" customHeight="1" x14ac:dyDescent="0.3">
      <c r="A431" s="10"/>
      <c r="B431" s="10"/>
      <c r="C431" s="10"/>
      <c r="D431" s="10"/>
      <c r="E431" s="10"/>
      <c r="F431" s="10"/>
      <c r="G431" s="10"/>
      <c r="H431" s="10"/>
      <c r="I431" s="10"/>
      <c r="J431" s="10"/>
      <c r="K431" s="10"/>
      <c r="L431" s="10"/>
      <c r="M431" s="10"/>
    </row>
    <row r="432" spans="1:48" ht="30" customHeight="1" x14ac:dyDescent="0.3">
      <c r="A432" s="10"/>
      <c r="B432" s="10"/>
      <c r="C432" s="10"/>
      <c r="D432" s="10"/>
      <c r="E432" s="10"/>
      <c r="F432" s="10"/>
      <c r="G432" s="10"/>
      <c r="H432" s="10"/>
      <c r="I432" s="10"/>
      <c r="J432" s="10"/>
      <c r="K432" s="10"/>
      <c r="L432" s="10"/>
      <c r="M432" s="10"/>
    </row>
    <row r="433" spans="1:48" ht="30" customHeight="1" x14ac:dyDescent="0.3">
      <c r="A433" s="10"/>
      <c r="B433" s="10"/>
      <c r="C433" s="10"/>
      <c r="D433" s="10"/>
      <c r="E433" s="10"/>
      <c r="F433" s="10"/>
      <c r="G433" s="10"/>
      <c r="H433" s="10"/>
      <c r="I433" s="10"/>
      <c r="J433" s="10"/>
      <c r="K433" s="10"/>
      <c r="L433" s="10"/>
      <c r="M433" s="10"/>
    </row>
    <row r="434" spans="1:48" ht="30" customHeight="1" x14ac:dyDescent="0.3">
      <c r="A434" s="10"/>
      <c r="B434" s="10"/>
      <c r="C434" s="10"/>
      <c r="D434" s="10"/>
      <c r="E434" s="10"/>
      <c r="F434" s="10"/>
      <c r="G434" s="10"/>
      <c r="H434" s="10"/>
      <c r="I434" s="10"/>
      <c r="J434" s="10"/>
      <c r="K434" s="10"/>
      <c r="L434" s="10"/>
      <c r="M434" s="10"/>
    </row>
    <row r="435" spans="1:48" ht="30" customHeight="1" x14ac:dyDescent="0.3">
      <c r="A435" s="10"/>
      <c r="B435" s="10"/>
      <c r="C435" s="10"/>
      <c r="D435" s="10"/>
      <c r="E435" s="10"/>
      <c r="F435" s="10"/>
      <c r="G435" s="10"/>
      <c r="H435" s="10"/>
      <c r="I435" s="10"/>
      <c r="J435" s="10"/>
      <c r="K435" s="10"/>
      <c r="L435" s="10"/>
      <c r="M435" s="10"/>
    </row>
    <row r="436" spans="1:48" ht="30" customHeight="1" x14ac:dyDescent="0.3">
      <c r="A436" s="10"/>
      <c r="B436" s="10"/>
      <c r="C436" s="10"/>
      <c r="D436" s="10"/>
      <c r="E436" s="10"/>
      <c r="F436" s="10"/>
      <c r="G436" s="10"/>
      <c r="H436" s="10"/>
      <c r="I436" s="10"/>
      <c r="J436" s="10"/>
      <c r="K436" s="10"/>
      <c r="L436" s="10"/>
      <c r="M436" s="10"/>
    </row>
    <row r="437" spans="1:48" ht="30" customHeight="1" x14ac:dyDescent="0.3">
      <c r="A437" s="10"/>
      <c r="B437" s="10"/>
      <c r="C437" s="10"/>
      <c r="D437" s="10"/>
      <c r="E437" s="10"/>
      <c r="F437" s="10"/>
      <c r="G437" s="10"/>
      <c r="H437" s="10"/>
      <c r="I437" s="10"/>
      <c r="J437" s="10"/>
      <c r="K437" s="10"/>
      <c r="L437" s="10"/>
      <c r="M437" s="10"/>
    </row>
    <row r="438" spans="1:48" ht="30" customHeight="1" x14ac:dyDescent="0.3">
      <c r="A438" s="10"/>
      <c r="B438" s="10"/>
      <c r="C438" s="10"/>
      <c r="D438" s="10"/>
      <c r="E438" s="10"/>
      <c r="F438" s="10"/>
      <c r="G438" s="10"/>
      <c r="H438" s="10"/>
      <c r="I438" s="10"/>
      <c r="J438" s="10"/>
      <c r="K438" s="10"/>
      <c r="L438" s="10"/>
      <c r="M438" s="10"/>
    </row>
    <row r="439" spans="1:48" ht="30" customHeight="1" x14ac:dyDescent="0.3">
      <c r="A439" s="10"/>
      <c r="B439" s="10"/>
      <c r="C439" s="10"/>
      <c r="D439" s="10"/>
      <c r="E439" s="10"/>
      <c r="F439" s="10"/>
      <c r="G439" s="10"/>
      <c r="H439" s="10"/>
      <c r="I439" s="10"/>
      <c r="J439" s="10"/>
      <c r="K439" s="10"/>
      <c r="L439" s="10"/>
      <c r="M439" s="10"/>
    </row>
    <row r="440" spans="1:48" ht="30" customHeight="1" x14ac:dyDescent="0.3">
      <c r="A440" s="10"/>
      <c r="B440" s="10"/>
      <c r="C440" s="10"/>
      <c r="D440" s="10"/>
      <c r="E440" s="10"/>
      <c r="F440" s="10"/>
      <c r="G440" s="10"/>
      <c r="H440" s="10"/>
      <c r="I440" s="10"/>
      <c r="J440" s="10"/>
      <c r="K440" s="10"/>
      <c r="L440" s="10"/>
      <c r="M440" s="10"/>
    </row>
    <row r="441" spans="1:48" ht="30" customHeight="1" x14ac:dyDescent="0.3">
      <c r="A441" s="10"/>
      <c r="B441" s="10"/>
      <c r="C441" s="10"/>
      <c r="D441" s="10"/>
      <c r="E441" s="10"/>
      <c r="F441" s="10"/>
      <c r="G441" s="10"/>
      <c r="H441" s="10"/>
      <c r="I441" s="10"/>
      <c r="J441" s="10"/>
      <c r="K441" s="10"/>
      <c r="L441" s="10"/>
      <c r="M441" s="10"/>
    </row>
    <row r="442" spans="1:48" ht="30" customHeight="1" x14ac:dyDescent="0.3">
      <c r="A442" s="10"/>
      <c r="B442" s="10"/>
      <c r="C442" s="10"/>
      <c r="D442" s="10"/>
      <c r="E442" s="10"/>
      <c r="F442" s="10"/>
      <c r="G442" s="10"/>
      <c r="H442" s="10"/>
      <c r="I442" s="10"/>
      <c r="J442" s="10"/>
      <c r="K442" s="10"/>
      <c r="L442" s="10"/>
      <c r="M442" s="10"/>
    </row>
    <row r="443" spans="1:48" ht="30" customHeight="1" x14ac:dyDescent="0.3">
      <c r="A443" s="10"/>
      <c r="B443" s="10"/>
      <c r="C443" s="10"/>
      <c r="D443" s="10"/>
      <c r="E443" s="10"/>
      <c r="F443" s="10"/>
      <c r="G443" s="10"/>
      <c r="H443" s="10"/>
      <c r="I443" s="10"/>
      <c r="J443" s="10"/>
      <c r="K443" s="10"/>
      <c r="L443" s="10"/>
      <c r="M443" s="10"/>
    </row>
    <row r="444" spans="1:48" ht="30" customHeight="1" x14ac:dyDescent="0.3">
      <c r="A444" s="10"/>
      <c r="B444" s="10"/>
      <c r="C444" s="10"/>
      <c r="D444" s="10"/>
      <c r="E444" s="10"/>
      <c r="F444" s="10"/>
      <c r="G444" s="10"/>
      <c r="H444" s="10"/>
      <c r="I444" s="10"/>
      <c r="J444" s="10"/>
      <c r="K444" s="10"/>
      <c r="L444" s="10"/>
      <c r="M444" s="10"/>
    </row>
    <row r="445" spans="1:48" ht="30" customHeight="1" x14ac:dyDescent="0.3">
      <c r="A445" s="9" t="s">
        <v>157</v>
      </c>
      <c r="B445" s="10"/>
      <c r="C445" s="10"/>
      <c r="D445" s="10"/>
      <c r="E445" s="10"/>
      <c r="F445" s="14"/>
      <c r="G445" s="10"/>
      <c r="H445" s="14"/>
      <c r="I445" s="10"/>
      <c r="J445" s="14"/>
      <c r="K445" s="10"/>
      <c r="L445" s="14"/>
      <c r="M445" s="10"/>
      <c r="N445" t="s">
        <v>196</v>
      </c>
    </row>
    <row r="446" spans="1:48" ht="30" customHeight="1" x14ac:dyDescent="0.3">
      <c r="A446" s="9" t="s">
        <v>149</v>
      </c>
      <c r="B446" s="10"/>
      <c r="C446" s="10"/>
      <c r="D446" s="10"/>
      <c r="E446" s="10"/>
      <c r="F446" s="10"/>
      <c r="G446" s="10"/>
      <c r="H446" s="10"/>
      <c r="I446" s="10"/>
      <c r="J446" s="10"/>
      <c r="K446" s="10"/>
      <c r="L446" s="10"/>
      <c r="M446" s="10"/>
      <c r="Q446" s="2" t="s">
        <v>150</v>
      </c>
    </row>
    <row r="447" spans="1:48" ht="30" customHeight="1" x14ac:dyDescent="0.3">
      <c r="A447" s="9" t="s">
        <v>332</v>
      </c>
      <c r="B447" s="9" t="s">
        <v>10</v>
      </c>
      <c r="C447" s="9" t="s">
        <v>222</v>
      </c>
      <c r="D447" s="10">
        <v>16</v>
      </c>
      <c r="E447" s="14"/>
      <c r="F447" s="14"/>
      <c r="G447" s="14"/>
      <c r="H447" s="14"/>
      <c r="I447" s="14"/>
      <c r="J447" s="14"/>
      <c r="K447" s="14"/>
      <c r="L447" s="14"/>
      <c r="M447" s="9"/>
      <c r="N447" s="2" t="s">
        <v>333</v>
      </c>
      <c r="O447" s="2" t="s">
        <v>10</v>
      </c>
      <c r="P447" s="2" t="s">
        <v>10</v>
      </c>
      <c r="Q447" s="2" t="s">
        <v>150</v>
      </c>
      <c r="R447" s="2" t="s">
        <v>193</v>
      </c>
      <c r="S447" s="2" t="s">
        <v>194</v>
      </c>
      <c r="T447" s="2" t="s">
        <v>194</v>
      </c>
      <c r="AR447" s="2" t="s">
        <v>10</v>
      </c>
      <c r="AS447" s="2" t="s">
        <v>10</v>
      </c>
      <c r="AU447" s="2" t="s">
        <v>409</v>
      </c>
      <c r="AV447">
        <v>82</v>
      </c>
    </row>
    <row r="448" spans="1:48" ht="30" customHeight="1" x14ac:dyDescent="0.3">
      <c r="A448" s="9" t="s">
        <v>339</v>
      </c>
      <c r="B448" s="9" t="s">
        <v>10</v>
      </c>
      <c r="C448" s="9" t="s">
        <v>222</v>
      </c>
      <c r="D448" s="10">
        <v>4</v>
      </c>
      <c r="E448" s="14"/>
      <c r="F448" s="14"/>
      <c r="G448" s="14"/>
      <c r="H448" s="14"/>
      <c r="I448" s="14"/>
      <c r="J448" s="14"/>
      <c r="K448" s="14"/>
      <c r="L448" s="14"/>
      <c r="M448" s="9"/>
      <c r="N448" s="2" t="s">
        <v>340</v>
      </c>
      <c r="O448" s="2" t="s">
        <v>10</v>
      </c>
      <c r="P448" s="2" t="s">
        <v>10</v>
      </c>
      <c r="Q448" s="2" t="s">
        <v>150</v>
      </c>
      <c r="R448" s="2" t="s">
        <v>193</v>
      </c>
      <c r="S448" s="2" t="s">
        <v>194</v>
      </c>
      <c r="T448" s="2" t="s">
        <v>194</v>
      </c>
      <c r="AR448" s="2" t="s">
        <v>10</v>
      </c>
      <c r="AS448" s="2" t="s">
        <v>10</v>
      </c>
      <c r="AU448" s="2" t="s">
        <v>410</v>
      </c>
      <c r="AV448">
        <v>83</v>
      </c>
    </row>
    <row r="449" spans="1:48" ht="30" customHeight="1" x14ac:dyDescent="0.3">
      <c r="A449" s="9" t="s">
        <v>374</v>
      </c>
      <c r="B449" s="9" t="s">
        <v>375</v>
      </c>
      <c r="C449" s="9" t="s">
        <v>376</v>
      </c>
      <c r="D449" s="10">
        <v>0.91200000000000003</v>
      </c>
      <c r="E449" s="14"/>
      <c r="F449" s="14"/>
      <c r="G449" s="14"/>
      <c r="H449" s="14"/>
      <c r="I449" s="14"/>
      <c r="J449" s="14"/>
      <c r="K449" s="14"/>
      <c r="L449" s="14"/>
      <c r="M449" s="9"/>
      <c r="N449" s="2" t="s">
        <v>377</v>
      </c>
      <c r="O449" s="2" t="s">
        <v>10</v>
      </c>
      <c r="P449" s="2" t="s">
        <v>10</v>
      </c>
      <c r="Q449" s="2" t="s">
        <v>150</v>
      </c>
      <c r="R449" s="2" t="s">
        <v>193</v>
      </c>
      <c r="S449" s="2" t="s">
        <v>194</v>
      </c>
      <c r="T449" s="2" t="s">
        <v>194</v>
      </c>
      <c r="AR449" s="2" t="s">
        <v>10</v>
      </c>
      <c r="AS449" s="2" t="s">
        <v>10</v>
      </c>
      <c r="AU449" s="2" t="s">
        <v>411</v>
      </c>
      <c r="AV449">
        <v>84</v>
      </c>
    </row>
    <row r="450" spans="1:48" ht="30" customHeight="1" x14ac:dyDescent="0.3">
      <c r="A450" s="9" t="s">
        <v>379</v>
      </c>
      <c r="B450" s="9" t="s">
        <v>380</v>
      </c>
      <c r="C450" s="9" t="s">
        <v>222</v>
      </c>
      <c r="D450" s="10">
        <v>137</v>
      </c>
      <c r="E450" s="14"/>
      <c r="F450" s="14"/>
      <c r="G450" s="14"/>
      <c r="H450" s="14"/>
      <c r="I450" s="14"/>
      <c r="J450" s="14"/>
      <c r="K450" s="14"/>
      <c r="L450" s="14"/>
      <c r="M450" s="9"/>
      <c r="N450" s="2" t="s">
        <v>381</v>
      </c>
      <c r="O450" s="2" t="s">
        <v>10</v>
      </c>
      <c r="P450" s="2" t="s">
        <v>10</v>
      </c>
      <c r="Q450" s="2" t="s">
        <v>150</v>
      </c>
      <c r="R450" s="2" t="s">
        <v>193</v>
      </c>
      <c r="S450" s="2" t="s">
        <v>194</v>
      </c>
      <c r="T450" s="2" t="s">
        <v>194</v>
      </c>
      <c r="AR450" s="2" t="s">
        <v>10</v>
      </c>
      <c r="AS450" s="2" t="s">
        <v>10</v>
      </c>
      <c r="AU450" s="2" t="s">
        <v>412</v>
      </c>
      <c r="AV450">
        <v>85</v>
      </c>
    </row>
    <row r="451" spans="1:48" ht="30" customHeight="1" x14ac:dyDescent="0.3">
      <c r="A451" s="10"/>
      <c r="B451" s="10"/>
      <c r="C451" s="10"/>
      <c r="D451" s="10"/>
      <c r="E451" s="10"/>
      <c r="F451" s="10"/>
      <c r="G451" s="10"/>
      <c r="H451" s="10"/>
      <c r="I451" s="10"/>
      <c r="J451" s="10"/>
      <c r="K451" s="10"/>
      <c r="L451" s="10"/>
      <c r="M451" s="10"/>
    </row>
    <row r="452" spans="1:48" ht="30" customHeight="1" x14ac:dyDescent="0.3">
      <c r="A452" s="10"/>
      <c r="B452" s="10"/>
      <c r="C452" s="10"/>
      <c r="D452" s="10"/>
      <c r="E452" s="10"/>
      <c r="F452" s="10"/>
      <c r="G452" s="10"/>
      <c r="H452" s="10"/>
      <c r="I452" s="10"/>
      <c r="J452" s="10"/>
      <c r="K452" s="10"/>
      <c r="L452" s="10"/>
      <c r="M452" s="10"/>
    </row>
    <row r="453" spans="1:48" ht="30" customHeight="1" x14ac:dyDescent="0.3">
      <c r="A453" s="10"/>
      <c r="B453" s="10"/>
      <c r="C453" s="10"/>
      <c r="D453" s="10"/>
      <c r="E453" s="10"/>
      <c r="F453" s="10"/>
      <c r="G453" s="10"/>
      <c r="H453" s="10"/>
      <c r="I453" s="10"/>
      <c r="J453" s="10"/>
      <c r="K453" s="10"/>
      <c r="L453" s="10"/>
      <c r="M453" s="10"/>
    </row>
    <row r="454" spans="1:48" ht="30" customHeight="1" x14ac:dyDescent="0.3">
      <c r="A454" s="10"/>
      <c r="B454" s="10"/>
      <c r="C454" s="10"/>
      <c r="D454" s="10"/>
      <c r="E454" s="10"/>
      <c r="F454" s="10"/>
      <c r="G454" s="10"/>
      <c r="H454" s="10"/>
      <c r="I454" s="10"/>
      <c r="J454" s="10"/>
      <c r="K454" s="10"/>
      <c r="L454" s="10"/>
      <c r="M454" s="10"/>
    </row>
    <row r="455" spans="1:48" ht="30" customHeight="1" x14ac:dyDescent="0.3">
      <c r="A455" s="10"/>
      <c r="B455" s="10"/>
      <c r="C455" s="10"/>
      <c r="D455" s="10"/>
      <c r="E455" s="10"/>
      <c r="F455" s="10"/>
      <c r="G455" s="10"/>
      <c r="H455" s="10"/>
      <c r="I455" s="10"/>
      <c r="J455" s="10"/>
      <c r="K455" s="10"/>
      <c r="L455" s="10"/>
      <c r="M455" s="10"/>
    </row>
    <row r="456" spans="1:48" ht="30" customHeight="1" x14ac:dyDescent="0.3">
      <c r="A456" s="10"/>
      <c r="B456" s="10"/>
      <c r="C456" s="10"/>
      <c r="D456" s="10"/>
      <c r="E456" s="10"/>
      <c r="F456" s="10"/>
      <c r="G456" s="10"/>
      <c r="H456" s="10"/>
      <c r="I456" s="10"/>
      <c r="J456" s="10"/>
      <c r="K456" s="10"/>
      <c r="L456" s="10"/>
      <c r="M456" s="10"/>
    </row>
    <row r="457" spans="1:48" ht="30" customHeight="1" x14ac:dyDescent="0.3">
      <c r="A457" s="10"/>
      <c r="B457" s="10"/>
      <c r="C457" s="10"/>
      <c r="D457" s="10"/>
      <c r="E457" s="10"/>
      <c r="F457" s="10"/>
      <c r="G457" s="10"/>
      <c r="H457" s="10"/>
      <c r="I457" s="10"/>
      <c r="J457" s="10"/>
      <c r="K457" s="10"/>
      <c r="L457" s="10"/>
      <c r="M457" s="10"/>
    </row>
    <row r="458" spans="1:48" ht="30" customHeight="1" x14ac:dyDescent="0.3">
      <c r="A458" s="10"/>
      <c r="B458" s="10"/>
      <c r="C458" s="10"/>
      <c r="D458" s="10"/>
      <c r="E458" s="10"/>
      <c r="F458" s="10"/>
      <c r="G458" s="10"/>
      <c r="H458" s="10"/>
      <c r="I458" s="10"/>
      <c r="J458" s="10"/>
      <c r="K458" s="10"/>
      <c r="L458" s="10"/>
      <c r="M458" s="10"/>
    </row>
    <row r="459" spans="1:48" ht="30" customHeight="1" x14ac:dyDescent="0.3">
      <c r="A459" s="10"/>
      <c r="B459" s="10"/>
      <c r="C459" s="10"/>
      <c r="D459" s="10"/>
      <c r="E459" s="10"/>
      <c r="F459" s="10"/>
      <c r="G459" s="10"/>
      <c r="H459" s="10"/>
      <c r="I459" s="10"/>
      <c r="J459" s="10"/>
      <c r="K459" s="10"/>
      <c r="L459" s="10"/>
      <c r="M459" s="10"/>
    </row>
    <row r="460" spans="1:48" ht="30" customHeight="1" x14ac:dyDescent="0.3">
      <c r="A460" s="10"/>
      <c r="B460" s="10"/>
      <c r="C460" s="10"/>
      <c r="D460" s="10"/>
      <c r="E460" s="10"/>
      <c r="F460" s="10"/>
      <c r="G460" s="10"/>
      <c r="H460" s="10"/>
      <c r="I460" s="10"/>
      <c r="J460" s="10"/>
      <c r="K460" s="10"/>
      <c r="L460" s="10"/>
      <c r="M460" s="10"/>
    </row>
    <row r="461" spans="1:48" ht="30" customHeight="1" x14ac:dyDescent="0.3">
      <c r="A461" s="10"/>
      <c r="B461" s="10"/>
      <c r="C461" s="10"/>
      <c r="D461" s="10"/>
      <c r="E461" s="10"/>
      <c r="F461" s="10"/>
      <c r="G461" s="10"/>
      <c r="H461" s="10"/>
      <c r="I461" s="10"/>
      <c r="J461" s="10"/>
      <c r="K461" s="10"/>
      <c r="L461" s="10"/>
      <c r="M461" s="10"/>
    </row>
    <row r="462" spans="1:48" ht="30" customHeight="1" x14ac:dyDescent="0.3">
      <c r="A462" s="10"/>
      <c r="B462" s="10"/>
      <c r="C462" s="10"/>
      <c r="D462" s="10"/>
      <c r="E462" s="10"/>
      <c r="F462" s="10"/>
      <c r="G462" s="10"/>
      <c r="H462" s="10"/>
      <c r="I462" s="10"/>
      <c r="J462" s="10"/>
      <c r="K462" s="10"/>
      <c r="L462" s="10"/>
      <c r="M462" s="10"/>
    </row>
    <row r="463" spans="1:48" ht="30" customHeight="1" x14ac:dyDescent="0.3">
      <c r="A463" s="10"/>
      <c r="B463" s="10"/>
      <c r="C463" s="10"/>
      <c r="D463" s="10"/>
      <c r="E463" s="10"/>
      <c r="F463" s="10"/>
      <c r="G463" s="10"/>
      <c r="H463" s="10"/>
      <c r="I463" s="10"/>
      <c r="J463" s="10"/>
      <c r="K463" s="10"/>
      <c r="L463" s="10"/>
      <c r="M463" s="10"/>
    </row>
    <row r="464" spans="1:48" ht="30" customHeight="1" x14ac:dyDescent="0.3">
      <c r="A464" s="10"/>
      <c r="B464" s="10"/>
      <c r="C464" s="10"/>
      <c r="D464" s="10"/>
      <c r="E464" s="10"/>
      <c r="F464" s="10"/>
      <c r="G464" s="10"/>
      <c r="H464" s="10"/>
      <c r="I464" s="10"/>
      <c r="J464" s="10"/>
      <c r="K464" s="10"/>
      <c r="L464" s="10"/>
      <c r="M464" s="10"/>
    </row>
    <row r="465" spans="1:48" ht="30" customHeight="1" x14ac:dyDescent="0.3">
      <c r="A465" s="10"/>
      <c r="B465" s="10"/>
      <c r="C465" s="10"/>
      <c r="D465" s="10"/>
      <c r="E465" s="10"/>
      <c r="F465" s="10"/>
      <c r="G465" s="10"/>
      <c r="H465" s="10"/>
      <c r="I465" s="10"/>
      <c r="J465" s="10"/>
      <c r="K465" s="10"/>
      <c r="L465" s="10"/>
      <c r="M465" s="10"/>
    </row>
    <row r="466" spans="1:48" ht="30" customHeight="1" x14ac:dyDescent="0.3">
      <c r="A466" s="10"/>
      <c r="B466" s="10"/>
      <c r="C466" s="10"/>
      <c r="D466" s="10"/>
      <c r="E466" s="10"/>
      <c r="F466" s="10"/>
      <c r="G466" s="10"/>
      <c r="H466" s="10"/>
      <c r="I466" s="10"/>
      <c r="J466" s="10"/>
      <c r="K466" s="10"/>
      <c r="L466" s="10"/>
      <c r="M466" s="10"/>
    </row>
    <row r="467" spans="1:48" ht="30" customHeight="1" x14ac:dyDescent="0.3">
      <c r="A467" s="10"/>
      <c r="B467" s="10"/>
      <c r="C467" s="10"/>
      <c r="D467" s="10"/>
      <c r="E467" s="10"/>
      <c r="F467" s="10"/>
      <c r="G467" s="10"/>
      <c r="H467" s="10"/>
      <c r="I467" s="10"/>
      <c r="J467" s="10"/>
      <c r="K467" s="10"/>
      <c r="L467" s="10"/>
      <c r="M467" s="10"/>
    </row>
    <row r="468" spans="1:48" ht="30" customHeight="1" x14ac:dyDescent="0.3">
      <c r="A468" s="10"/>
      <c r="B468" s="10"/>
      <c r="C468" s="10"/>
      <c r="D468" s="10"/>
      <c r="E468" s="10"/>
      <c r="F468" s="10"/>
      <c r="G468" s="10"/>
      <c r="H468" s="10"/>
      <c r="I468" s="10"/>
      <c r="J468" s="10"/>
      <c r="K468" s="10"/>
      <c r="L468" s="10"/>
      <c r="M468" s="10"/>
    </row>
    <row r="469" spans="1:48" ht="30" customHeight="1" x14ac:dyDescent="0.3">
      <c r="A469" s="10"/>
      <c r="B469" s="10"/>
      <c r="C469" s="10"/>
      <c r="D469" s="10"/>
      <c r="E469" s="10"/>
      <c r="F469" s="10"/>
      <c r="G469" s="10"/>
      <c r="H469" s="10"/>
      <c r="I469" s="10"/>
      <c r="J469" s="10"/>
      <c r="K469" s="10"/>
      <c r="L469" s="10"/>
      <c r="M469" s="10"/>
    </row>
    <row r="470" spans="1:48" ht="30" customHeight="1" x14ac:dyDescent="0.3">
      <c r="A470" s="10"/>
      <c r="B470" s="10"/>
      <c r="C470" s="10"/>
      <c r="D470" s="10"/>
      <c r="E470" s="10"/>
      <c r="F470" s="10"/>
      <c r="G470" s="10"/>
      <c r="H470" s="10"/>
      <c r="I470" s="10"/>
      <c r="J470" s="10"/>
      <c r="K470" s="10"/>
      <c r="L470" s="10"/>
      <c r="M470" s="10"/>
    </row>
    <row r="471" spans="1:48" ht="30" customHeight="1" x14ac:dyDescent="0.3">
      <c r="A471" s="9" t="s">
        <v>157</v>
      </c>
      <c r="B471" s="10"/>
      <c r="C471" s="10"/>
      <c r="D471" s="10"/>
      <c r="E471" s="10"/>
      <c r="F471" s="14"/>
      <c r="G471" s="10"/>
      <c r="H471" s="14"/>
      <c r="I471" s="10"/>
      <c r="J471" s="14"/>
      <c r="K471" s="10"/>
      <c r="L471" s="14"/>
      <c r="M471" s="10"/>
      <c r="N471" t="s">
        <v>196</v>
      </c>
    </row>
    <row r="472" spans="1:48" ht="30" customHeight="1" x14ac:dyDescent="0.3">
      <c r="A472" s="9" t="s">
        <v>151</v>
      </c>
      <c r="B472" s="10"/>
      <c r="C472" s="10"/>
      <c r="D472" s="10"/>
      <c r="E472" s="10"/>
      <c r="F472" s="10"/>
      <c r="G472" s="10"/>
      <c r="H472" s="10"/>
      <c r="I472" s="10"/>
      <c r="J472" s="10"/>
      <c r="K472" s="10"/>
      <c r="L472" s="10"/>
      <c r="M472" s="10"/>
      <c r="Q472" s="2" t="s">
        <v>152</v>
      </c>
    </row>
    <row r="473" spans="1:48" ht="30" customHeight="1" x14ac:dyDescent="0.3">
      <c r="A473" s="9" t="s">
        <v>391</v>
      </c>
      <c r="B473" s="9" t="s">
        <v>392</v>
      </c>
      <c r="C473" s="9" t="s">
        <v>388</v>
      </c>
      <c r="D473" s="10">
        <v>0.91</v>
      </c>
      <c r="E473" s="14"/>
      <c r="F473" s="14"/>
      <c r="G473" s="14"/>
      <c r="H473" s="14"/>
      <c r="I473" s="14"/>
      <c r="J473" s="14"/>
      <c r="K473" s="14"/>
      <c r="L473" s="14"/>
      <c r="M473" s="9"/>
      <c r="N473" s="2" t="s">
        <v>393</v>
      </c>
      <c r="O473" s="2" t="s">
        <v>10</v>
      </c>
      <c r="P473" s="2" t="s">
        <v>10</v>
      </c>
      <c r="Q473" s="2" t="s">
        <v>152</v>
      </c>
      <c r="R473" s="2" t="s">
        <v>194</v>
      </c>
      <c r="S473" s="2" t="s">
        <v>194</v>
      </c>
      <c r="T473" s="2" t="s">
        <v>193</v>
      </c>
      <c r="AR473" s="2" t="s">
        <v>10</v>
      </c>
      <c r="AS473" s="2" t="s">
        <v>10</v>
      </c>
      <c r="AU473" s="2" t="s">
        <v>413</v>
      </c>
      <c r="AV473">
        <v>87</v>
      </c>
    </row>
    <row r="474" spans="1:48" ht="30" customHeight="1" x14ac:dyDescent="0.3">
      <c r="A474" s="10"/>
      <c r="B474" s="10"/>
      <c r="C474" s="10"/>
      <c r="D474" s="10"/>
      <c r="E474" s="10"/>
      <c r="F474" s="10"/>
      <c r="G474" s="10"/>
      <c r="H474" s="10"/>
      <c r="I474" s="10"/>
      <c r="J474" s="10"/>
      <c r="K474" s="10"/>
      <c r="L474" s="10"/>
      <c r="M474" s="10"/>
    </row>
    <row r="475" spans="1:48" ht="30" customHeight="1" x14ac:dyDescent="0.3">
      <c r="A475" s="10"/>
      <c r="B475" s="10"/>
      <c r="C475" s="10"/>
      <c r="D475" s="10"/>
      <c r="E475" s="10"/>
      <c r="F475" s="10"/>
      <c r="G475" s="10"/>
      <c r="H475" s="10"/>
      <c r="I475" s="10"/>
      <c r="J475" s="10"/>
      <c r="K475" s="10"/>
      <c r="L475" s="10"/>
      <c r="M475" s="10"/>
    </row>
    <row r="476" spans="1:48" ht="30" customHeight="1" x14ac:dyDescent="0.3">
      <c r="A476" s="10"/>
      <c r="B476" s="10"/>
      <c r="C476" s="10"/>
      <c r="D476" s="10"/>
      <c r="E476" s="10"/>
      <c r="F476" s="10"/>
      <c r="G476" s="10"/>
      <c r="H476" s="10"/>
      <c r="I476" s="10"/>
      <c r="J476" s="10"/>
      <c r="K476" s="10"/>
      <c r="L476" s="10"/>
      <c r="M476" s="10"/>
    </row>
    <row r="477" spans="1:48" ht="30" customHeight="1" x14ac:dyDescent="0.3">
      <c r="A477" s="10"/>
      <c r="B477" s="10"/>
      <c r="C477" s="10"/>
      <c r="D477" s="10"/>
      <c r="E477" s="10"/>
      <c r="F477" s="10"/>
      <c r="G477" s="10"/>
      <c r="H477" s="10"/>
      <c r="I477" s="10"/>
      <c r="J477" s="10"/>
      <c r="K477" s="10"/>
      <c r="L477" s="10"/>
      <c r="M477" s="10"/>
    </row>
    <row r="478" spans="1:48" ht="30" customHeight="1" x14ac:dyDescent="0.3">
      <c r="A478" s="10"/>
      <c r="B478" s="10"/>
      <c r="C478" s="10"/>
      <c r="D478" s="10"/>
      <c r="E478" s="10"/>
      <c r="F478" s="10"/>
      <c r="G478" s="10"/>
      <c r="H478" s="10"/>
      <c r="I478" s="10"/>
      <c r="J478" s="10"/>
      <c r="K478" s="10"/>
      <c r="L478" s="10"/>
      <c r="M478" s="10"/>
    </row>
    <row r="479" spans="1:48" ht="30" customHeight="1" x14ac:dyDescent="0.3">
      <c r="A479" s="10"/>
      <c r="B479" s="10"/>
      <c r="C479" s="10"/>
      <c r="D479" s="10"/>
      <c r="E479" s="10"/>
      <c r="F479" s="10"/>
      <c r="G479" s="10"/>
      <c r="H479" s="10"/>
      <c r="I479" s="10"/>
      <c r="J479" s="10"/>
      <c r="K479" s="10"/>
      <c r="L479" s="10"/>
      <c r="M479" s="10"/>
    </row>
    <row r="480" spans="1:48" ht="30" customHeight="1" x14ac:dyDescent="0.3">
      <c r="A480" s="10"/>
      <c r="B480" s="10"/>
      <c r="C480" s="10"/>
      <c r="D480" s="10"/>
      <c r="E480" s="10"/>
      <c r="F480" s="10"/>
      <c r="G480" s="10"/>
      <c r="H480" s="10"/>
      <c r="I480" s="10"/>
      <c r="J480" s="10"/>
      <c r="K480" s="10"/>
      <c r="L480" s="10"/>
      <c r="M480" s="10"/>
    </row>
    <row r="481" spans="1:13" ht="30" customHeight="1" x14ac:dyDescent="0.3">
      <c r="A481" s="10"/>
      <c r="B481" s="10"/>
      <c r="C481" s="10"/>
      <c r="D481" s="10"/>
      <c r="E481" s="10"/>
      <c r="F481" s="10"/>
      <c r="G481" s="10"/>
      <c r="H481" s="10"/>
      <c r="I481" s="10"/>
      <c r="J481" s="10"/>
      <c r="K481" s="10"/>
      <c r="L481" s="10"/>
      <c r="M481" s="10"/>
    </row>
    <row r="482" spans="1:13" ht="30" customHeight="1" x14ac:dyDescent="0.3">
      <c r="A482" s="10"/>
      <c r="B482" s="10"/>
      <c r="C482" s="10"/>
      <c r="D482" s="10"/>
      <c r="E482" s="10"/>
      <c r="F482" s="10"/>
      <c r="G482" s="10"/>
      <c r="H482" s="10"/>
      <c r="I482" s="10"/>
      <c r="J482" s="10"/>
      <c r="K482" s="10"/>
      <c r="L482" s="10"/>
      <c r="M482" s="10"/>
    </row>
    <row r="483" spans="1:13" ht="30" customHeight="1" x14ac:dyDescent="0.3">
      <c r="A483" s="10"/>
      <c r="B483" s="10"/>
      <c r="C483" s="10"/>
      <c r="D483" s="10"/>
      <c r="E483" s="10"/>
      <c r="F483" s="10"/>
      <c r="G483" s="10"/>
      <c r="H483" s="10"/>
      <c r="I483" s="10"/>
      <c r="J483" s="10"/>
      <c r="K483" s="10"/>
      <c r="L483" s="10"/>
      <c r="M483" s="10"/>
    </row>
    <row r="484" spans="1:13" ht="30" customHeight="1" x14ac:dyDescent="0.3">
      <c r="A484" s="10"/>
      <c r="B484" s="10"/>
      <c r="C484" s="10"/>
      <c r="D484" s="10"/>
      <c r="E484" s="10"/>
      <c r="F484" s="10"/>
      <c r="G484" s="10"/>
      <c r="H484" s="10"/>
      <c r="I484" s="10"/>
      <c r="J484" s="10"/>
      <c r="K484" s="10"/>
      <c r="L484" s="10"/>
      <c r="M484" s="10"/>
    </row>
    <row r="485" spans="1:13" ht="30" customHeight="1" x14ac:dyDescent="0.3">
      <c r="A485" s="10"/>
      <c r="B485" s="10"/>
      <c r="C485" s="10"/>
      <c r="D485" s="10"/>
      <c r="E485" s="10"/>
      <c r="F485" s="10"/>
      <c r="G485" s="10"/>
      <c r="H485" s="10"/>
      <c r="I485" s="10"/>
      <c r="J485" s="10"/>
      <c r="K485" s="10"/>
      <c r="L485" s="10"/>
      <c r="M485" s="10"/>
    </row>
    <row r="486" spans="1:13" ht="30" customHeight="1" x14ac:dyDescent="0.3">
      <c r="A486" s="10"/>
      <c r="B486" s="10"/>
      <c r="C486" s="10"/>
      <c r="D486" s="10"/>
      <c r="E486" s="10"/>
      <c r="F486" s="10"/>
      <c r="G486" s="10"/>
      <c r="H486" s="10"/>
      <c r="I486" s="10"/>
      <c r="J486" s="10"/>
      <c r="K486" s="10"/>
      <c r="L486" s="10"/>
      <c r="M486" s="10"/>
    </row>
    <row r="487" spans="1:13" ht="30" customHeight="1" x14ac:dyDescent="0.3">
      <c r="A487" s="10"/>
      <c r="B487" s="10"/>
      <c r="C487" s="10"/>
      <c r="D487" s="10"/>
      <c r="E487" s="10"/>
      <c r="F487" s="10"/>
      <c r="G487" s="10"/>
      <c r="H487" s="10"/>
      <c r="I487" s="10"/>
      <c r="J487" s="10"/>
      <c r="K487" s="10"/>
      <c r="L487" s="10"/>
      <c r="M487" s="10"/>
    </row>
    <row r="488" spans="1:13" ht="30" customHeight="1" x14ac:dyDescent="0.3">
      <c r="A488" s="10"/>
      <c r="B488" s="10"/>
      <c r="C488" s="10"/>
      <c r="D488" s="10"/>
      <c r="E488" s="10"/>
      <c r="F488" s="10"/>
      <c r="G488" s="10"/>
      <c r="H488" s="10"/>
      <c r="I488" s="10"/>
      <c r="J488" s="10"/>
      <c r="K488" s="10"/>
      <c r="L488" s="10"/>
      <c r="M488" s="10"/>
    </row>
    <row r="489" spans="1:13" ht="30" customHeight="1" x14ac:dyDescent="0.3">
      <c r="A489" s="10"/>
      <c r="B489" s="10"/>
      <c r="C489" s="10"/>
      <c r="D489" s="10"/>
      <c r="E489" s="10"/>
      <c r="F489" s="10"/>
      <c r="G489" s="10"/>
      <c r="H489" s="10"/>
      <c r="I489" s="10"/>
      <c r="J489" s="10"/>
      <c r="K489" s="10"/>
      <c r="L489" s="10"/>
      <c r="M489" s="10"/>
    </row>
    <row r="490" spans="1:13" ht="30" customHeight="1" x14ac:dyDescent="0.3">
      <c r="A490" s="10"/>
      <c r="B490" s="10"/>
      <c r="C490" s="10"/>
      <c r="D490" s="10"/>
      <c r="E490" s="10"/>
      <c r="F490" s="10"/>
      <c r="G490" s="10"/>
      <c r="H490" s="10"/>
      <c r="I490" s="10"/>
      <c r="J490" s="10"/>
      <c r="K490" s="10"/>
      <c r="L490" s="10"/>
      <c r="M490" s="10"/>
    </row>
    <row r="491" spans="1:13" ht="30" customHeight="1" x14ac:dyDescent="0.3">
      <c r="A491" s="10"/>
      <c r="B491" s="10"/>
      <c r="C491" s="10"/>
      <c r="D491" s="10"/>
      <c r="E491" s="10"/>
      <c r="F491" s="10"/>
      <c r="G491" s="10"/>
      <c r="H491" s="10"/>
      <c r="I491" s="10"/>
      <c r="J491" s="10"/>
      <c r="K491" s="10"/>
      <c r="L491" s="10"/>
      <c r="M491" s="10"/>
    </row>
    <row r="492" spans="1:13" ht="30" customHeight="1" x14ac:dyDescent="0.3">
      <c r="A492" s="10"/>
      <c r="B492" s="10"/>
      <c r="C492" s="10"/>
      <c r="D492" s="10"/>
      <c r="E492" s="10"/>
      <c r="F492" s="10"/>
      <c r="G492" s="10"/>
      <c r="H492" s="10"/>
      <c r="I492" s="10"/>
      <c r="J492" s="10"/>
      <c r="K492" s="10"/>
      <c r="L492" s="10"/>
      <c r="M492" s="10"/>
    </row>
    <row r="493" spans="1:13" ht="30" customHeight="1" x14ac:dyDescent="0.3">
      <c r="A493" s="10"/>
      <c r="B493" s="10"/>
      <c r="C493" s="10"/>
      <c r="D493" s="10"/>
      <c r="E493" s="10"/>
      <c r="F493" s="10"/>
      <c r="G493" s="10"/>
      <c r="H493" s="10"/>
      <c r="I493" s="10"/>
      <c r="J493" s="10"/>
      <c r="K493" s="10"/>
      <c r="L493" s="10"/>
      <c r="M493" s="10"/>
    </row>
    <row r="494" spans="1:13" ht="30" customHeight="1" x14ac:dyDescent="0.3">
      <c r="A494" s="10"/>
      <c r="B494" s="10"/>
      <c r="C494" s="10"/>
      <c r="D494" s="10"/>
      <c r="E494" s="10"/>
      <c r="F494" s="10"/>
      <c r="G494" s="10"/>
      <c r="H494" s="10"/>
      <c r="I494" s="10"/>
      <c r="J494" s="10"/>
      <c r="K494" s="10"/>
      <c r="L494" s="10"/>
      <c r="M494" s="10"/>
    </row>
    <row r="495" spans="1:13" ht="30" customHeight="1" x14ac:dyDescent="0.3">
      <c r="A495" s="10"/>
      <c r="B495" s="10"/>
      <c r="C495" s="10"/>
      <c r="D495" s="10"/>
      <c r="E495" s="10"/>
      <c r="F495" s="10"/>
      <c r="G495" s="10"/>
      <c r="H495" s="10"/>
      <c r="I495" s="10"/>
      <c r="J495" s="10"/>
      <c r="K495" s="10"/>
      <c r="L495" s="10"/>
      <c r="M495" s="10"/>
    </row>
    <row r="496" spans="1:13" ht="30" customHeight="1" x14ac:dyDescent="0.3">
      <c r="A496" s="10"/>
      <c r="B496" s="10"/>
      <c r="C496" s="10"/>
      <c r="D496" s="10"/>
      <c r="E496" s="10"/>
      <c r="F496" s="10"/>
      <c r="G496" s="10"/>
      <c r="H496" s="10"/>
      <c r="I496" s="10"/>
      <c r="J496" s="10"/>
      <c r="K496" s="10"/>
      <c r="L496" s="10"/>
      <c r="M496" s="10"/>
    </row>
    <row r="497" spans="1:48" ht="30" customHeight="1" x14ac:dyDescent="0.3">
      <c r="A497" s="9" t="s">
        <v>157</v>
      </c>
      <c r="B497" s="10"/>
      <c r="C497" s="10"/>
      <c r="D497" s="10"/>
      <c r="E497" s="10"/>
      <c r="F497" s="14"/>
      <c r="G497" s="10"/>
      <c r="H497" s="14"/>
      <c r="I497" s="10"/>
      <c r="J497" s="14"/>
      <c r="K497" s="10"/>
      <c r="L497" s="14"/>
      <c r="M497" s="10"/>
      <c r="N497" t="s">
        <v>196</v>
      </c>
    </row>
    <row r="498" spans="1:48" ht="30" customHeight="1" x14ac:dyDescent="0.3">
      <c r="A498" s="9" t="s">
        <v>153</v>
      </c>
      <c r="B498" s="10"/>
      <c r="C498" s="10"/>
      <c r="D498" s="10"/>
      <c r="E498" s="10"/>
      <c r="F498" s="10"/>
      <c r="G498" s="10"/>
      <c r="H498" s="10"/>
      <c r="I498" s="10"/>
      <c r="J498" s="10"/>
      <c r="K498" s="10"/>
      <c r="L498" s="10"/>
      <c r="M498" s="10"/>
      <c r="Q498" s="2" t="s">
        <v>154</v>
      </c>
    </row>
    <row r="499" spans="1:48" ht="30" customHeight="1" x14ac:dyDescent="0.3">
      <c r="A499" s="9" t="s">
        <v>395</v>
      </c>
      <c r="B499" s="9" t="s">
        <v>396</v>
      </c>
      <c r="C499" s="9" t="s">
        <v>397</v>
      </c>
      <c r="D499" s="10">
        <v>94</v>
      </c>
      <c r="E499" s="14"/>
      <c r="F499" s="14"/>
      <c r="G499" s="14"/>
      <c r="H499" s="14"/>
      <c r="I499" s="14"/>
      <c r="J499" s="14"/>
      <c r="K499" s="14"/>
      <c r="L499" s="14"/>
      <c r="M499" s="9"/>
      <c r="N499" s="2" t="s">
        <v>398</v>
      </c>
      <c r="O499" s="2" t="s">
        <v>10</v>
      </c>
      <c r="P499" s="2" t="s">
        <v>10</v>
      </c>
      <c r="Q499" s="2" t="s">
        <v>154</v>
      </c>
      <c r="R499" s="2" t="s">
        <v>194</v>
      </c>
      <c r="S499" s="2" t="s">
        <v>194</v>
      </c>
      <c r="T499" s="2" t="s">
        <v>193</v>
      </c>
      <c r="AR499" s="2" t="s">
        <v>10</v>
      </c>
      <c r="AS499" s="2" t="s">
        <v>10</v>
      </c>
      <c r="AU499" s="2" t="s">
        <v>414</v>
      </c>
      <c r="AV499">
        <v>89</v>
      </c>
    </row>
    <row r="500" spans="1:48" ht="30" customHeight="1" x14ac:dyDescent="0.3">
      <c r="A500" s="10"/>
      <c r="B500" s="10"/>
      <c r="C500" s="10"/>
      <c r="D500" s="10"/>
      <c r="E500" s="10"/>
      <c r="F500" s="10"/>
      <c r="G500" s="10"/>
      <c r="H500" s="10"/>
      <c r="I500" s="10"/>
      <c r="J500" s="10"/>
      <c r="K500" s="10"/>
      <c r="L500" s="10"/>
      <c r="M500" s="10"/>
    </row>
    <row r="501" spans="1:48" ht="30" customHeight="1" x14ac:dyDescent="0.3">
      <c r="A501" s="10"/>
      <c r="B501" s="10"/>
      <c r="C501" s="10"/>
      <c r="D501" s="10"/>
      <c r="E501" s="10"/>
      <c r="F501" s="10"/>
      <c r="G501" s="10"/>
      <c r="H501" s="10"/>
      <c r="I501" s="10"/>
      <c r="J501" s="10"/>
      <c r="K501" s="10"/>
      <c r="L501" s="10"/>
      <c r="M501" s="10"/>
    </row>
    <row r="502" spans="1:48" ht="30" customHeight="1" x14ac:dyDescent="0.3">
      <c r="A502" s="10"/>
      <c r="B502" s="10"/>
      <c r="C502" s="10"/>
      <c r="D502" s="10"/>
      <c r="E502" s="10"/>
      <c r="F502" s="10"/>
      <c r="G502" s="10"/>
      <c r="H502" s="10"/>
      <c r="I502" s="10"/>
      <c r="J502" s="10"/>
      <c r="K502" s="10"/>
      <c r="L502" s="10"/>
      <c r="M502" s="10"/>
    </row>
    <row r="503" spans="1:48" ht="30" customHeight="1" x14ac:dyDescent="0.3">
      <c r="A503" s="10"/>
      <c r="B503" s="10"/>
      <c r="C503" s="10"/>
      <c r="D503" s="10"/>
      <c r="E503" s="10"/>
      <c r="F503" s="10"/>
      <c r="G503" s="10"/>
      <c r="H503" s="10"/>
      <c r="I503" s="10"/>
      <c r="J503" s="10"/>
      <c r="K503" s="10"/>
      <c r="L503" s="10"/>
      <c r="M503" s="10"/>
    </row>
    <row r="504" spans="1:48" ht="30" customHeight="1" x14ac:dyDescent="0.3">
      <c r="A504" s="10"/>
      <c r="B504" s="10"/>
      <c r="C504" s="10"/>
      <c r="D504" s="10"/>
      <c r="E504" s="10"/>
      <c r="F504" s="10"/>
      <c r="G504" s="10"/>
      <c r="H504" s="10"/>
      <c r="I504" s="10"/>
      <c r="J504" s="10"/>
      <c r="K504" s="10"/>
      <c r="L504" s="10"/>
      <c r="M504" s="10"/>
    </row>
    <row r="505" spans="1:48" ht="30" customHeight="1" x14ac:dyDescent="0.3">
      <c r="A505" s="10"/>
      <c r="B505" s="10"/>
      <c r="C505" s="10"/>
      <c r="D505" s="10"/>
      <c r="E505" s="10"/>
      <c r="F505" s="10"/>
      <c r="G505" s="10"/>
      <c r="H505" s="10"/>
      <c r="I505" s="10"/>
      <c r="J505" s="10"/>
      <c r="K505" s="10"/>
      <c r="L505" s="10"/>
      <c r="M505" s="10"/>
    </row>
    <row r="506" spans="1:48" ht="30" customHeight="1" x14ac:dyDescent="0.3">
      <c r="A506" s="10"/>
      <c r="B506" s="10"/>
      <c r="C506" s="10"/>
      <c r="D506" s="10"/>
      <c r="E506" s="10"/>
      <c r="F506" s="10"/>
      <c r="G506" s="10"/>
      <c r="H506" s="10"/>
      <c r="I506" s="10"/>
      <c r="J506" s="10"/>
      <c r="K506" s="10"/>
      <c r="L506" s="10"/>
      <c r="M506" s="10"/>
    </row>
    <row r="507" spans="1:48" ht="30" customHeight="1" x14ac:dyDescent="0.3">
      <c r="A507" s="10"/>
      <c r="B507" s="10"/>
      <c r="C507" s="10"/>
      <c r="D507" s="10"/>
      <c r="E507" s="10"/>
      <c r="F507" s="10"/>
      <c r="G507" s="10"/>
      <c r="H507" s="10"/>
      <c r="I507" s="10"/>
      <c r="J507" s="10"/>
      <c r="K507" s="10"/>
      <c r="L507" s="10"/>
      <c r="M507" s="10"/>
    </row>
    <row r="508" spans="1:48" ht="30" customHeight="1" x14ac:dyDescent="0.3">
      <c r="A508" s="10"/>
      <c r="B508" s="10"/>
      <c r="C508" s="10"/>
      <c r="D508" s="10"/>
      <c r="E508" s="10"/>
      <c r="F508" s="10"/>
      <c r="G508" s="10"/>
      <c r="H508" s="10"/>
      <c r="I508" s="10"/>
      <c r="J508" s="10"/>
      <c r="K508" s="10"/>
      <c r="L508" s="10"/>
      <c r="M508" s="10"/>
    </row>
    <row r="509" spans="1:48" ht="30" customHeight="1" x14ac:dyDescent="0.3">
      <c r="A509" s="10"/>
      <c r="B509" s="10"/>
      <c r="C509" s="10"/>
      <c r="D509" s="10"/>
      <c r="E509" s="10"/>
      <c r="F509" s="10"/>
      <c r="G509" s="10"/>
      <c r="H509" s="10"/>
      <c r="I509" s="10"/>
      <c r="J509" s="10"/>
      <c r="K509" s="10"/>
      <c r="L509" s="10"/>
      <c r="M509" s="10"/>
    </row>
    <row r="510" spans="1:48" ht="30" customHeight="1" x14ac:dyDescent="0.3">
      <c r="A510" s="10"/>
      <c r="B510" s="10"/>
      <c r="C510" s="10"/>
      <c r="D510" s="10"/>
      <c r="E510" s="10"/>
      <c r="F510" s="10"/>
      <c r="G510" s="10"/>
      <c r="H510" s="10"/>
      <c r="I510" s="10"/>
      <c r="J510" s="10"/>
      <c r="K510" s="10"/>
      <c r="L510" s="10"/>
      <c r="M510" s="10"/>
    </row>
    <row r="511" spans="1:48" ht="30" customHeight="1" x14ac:dyDescent="0.3">
      <c r="A511" s="10"/>
      <c r="B511" s="10"/>
      <c r="C511" s="10"/>
      <c r="D511" s="10"/>
      <c r="E511" s="10"/>
      <c r="F511" s="10"/>
      <c r="G511" s="10"/>
      <c r="H511" s="10"/>
      <c r="I511" s="10"/>
      <c r="J511" s="10"/>
      <c r="K511" s="10"/>
      <c r="L511" s="10"/>
      <c r="M511" s="10"/>
    </row>
    <row r="512" spans="1:48" ht="30" customHeight="1" x14ac:dyDescent="0.3">
      <c r="A512" s="10"/>
      <c r="B512" s="10"/>
      <c r="C512" s="10"/>
      <c r="D512" s="10"/>
      <c r="E512" s="10"/>
      <c r="F512" s="10"/>
      <c r="G512" s="10"/>
      <c r="H512" s="10"/>
      <c r="I512" s="10"/>
      <c r="J512" s="10"/>
      <c r="K512" s="10"/>
      <c r="L512" s="10"/>
      <c r="M512" s="10"/>
    </row>
    <row r="513" spans="1:48" ht="30" customHeight="1" x14ac:dyDescent="0.3">
      <c r="A513" s="10"/>
      <c r="B513" s="10"/>
      <c r="C513" s="10"/>
      <c r="D513" s="10"/>
      <c r="E513" s="10"/>
      <c r="F513" s="10"/>
      <c r="G513" s="10"/>
      <c r="H513" s="10"/>
      <c r="I513" s="10"/>
      <c r="J513" s="10"/>
      <c r="K513" s="10"/>
      <c r="L513" s="10"/>
      <c r="M513" s="10"/>
    </row>
    <row r="514" spans="1:48" ht="30" customHeight="1" x14ac:dyDescent="0.3">
      <c r="A514" s="10"/>
      <c r="B514" s="10"/>
      <c r="C514" s="10"/>
      <c r="D514" s="10"/>
      <c r="E514" s="10"/>
      <c r="F514" s="10"/>
      <c r="G514" s="10"/>
      <c r="H514" s="10"/>
      <c r="I514" s="10"/>
      <c r="J514" s="10"/>
      <c r="K514" s="10"/>
      <c r="L514" s="10"/>
      <c r="M514" s="10"/>
    </row>
    <row r="515" spans="1:48" ht="30" customHeight="1" x14ac:dyDescent="0.3">
      <c r="A515" s="10"/>
      <c r="B515" s="10"/>
      <c r="C515" s="10"/>
      <c r="D515" s="10"/>
      <c r="E515" s="10"/>
      <c r="F515" s="10"/>
      <c r="G515" s="10"/>
      <c r="H515" s="10"/>
      <c r="I515" s="10"/>
      <c r="J515" s="10"/>
      <c r="K515" s="10"/>
      <c r="L515" s="10"/>
      <c r="M515" s="10"/>
    </row>
    <row r="516" spans="1:48" ht="30" customHeight="1" x14ac:dyDescent="0.3">
      <c r="A516" s="10"/>
      <c r="B516" s="10"/>
      <c r="C516" s="10"/>
      <c r="D516" s="10"/>
      <c r="E516" s="10"/>
      <c r="F516" s="10"/>
      <c r="G516" s="10"/>
      <c r="H516" s="10"/>
      <c r="I516" s="10"/>
      <c r="J516" s="10"/>
      <c r="K516" s="10"/>
      <c r="L516" s="10"/>
      <c r="M516" s="10"/>
    </row>
    <row r="517" spans="1:48" ht="30" customHeight="1" x14ac:dyDescent="0.3">
      <c r="A517" s="10"/>
      <c r="B517" s="10"/>
      <c r="C517" s="10"/>
      <c r="D517" s="10"/>
      <c r="E517" s="10"/>
      <c r="F517" s="10"/>
      <c r="G517" s="10"/>
      <c r="H517" s="10"/>
      <c r="I517" s="10"/>
      <c r="J517" s="10"/>
      <c r="K517" s="10"/>
      <c r="L517" s="10"/>
      <c r="M517" s="10"/>
    </row>
    <row r="518" spans="1:48" ht="30" customHeight="1" x14ac:dyDescent="0.3">
      <c r="A518" s="10"/>
      <c r="B518" s="10"/>
      <c r="C518" s="10"/>
      <c r="D518" s="10"/>
      <c r="E518" s="10"/>
      <c r="F518" s="10"/>
      <c r="G518" s="10"/>
      <c r="H518" s="10"/>
      <c r="I518" s="10"/>
      <c r="J518" s="10"/>
      <c r="K518" s="10"/>
      <c r="L518" s="10"/>
      <c r="M518" s="10"/>
    </row>
    <row r="519" spans="1:48" ht="30" customHeight="1" x14ac:dyDescent="0.3">
      <c r="A519" s="10"/>
      <c r="B519" s="10"/>
      <c r="C519" s="10"/>
      <c r="D519" s="10"/>
      <c r="E519" s="10"/>
      <c r="F519" s="10"/>
      <c r="G519" s="10"/>
      <c r="H519" s="10"/>
      <c r="I519" s="10"/>
      <c r="J519" s="10"/>
      <c r="K519" s="10"/>
      <c r="L519" s="10"/>
      <c r="M519" s="10"/>
    </row>
    <row r="520" spans="1:48" ht="30" customHeight="1" x14ac:dyDescent="0.3">
      <c r="A520" s="10"/>
      <c r="B520" s="10"/>
      <c r="C520" s="10"/>
      <c r="D520" s="10"/>
      <c r="E520" s="10"/>
      <c r="F520" s="10"/>
      <c r="G520" s="10"/>
      <c r="H520" s="10"/>
      <c r="I520" s="10"/>
      <c r="J520" s="10"/>
      <c r="K520" s="10"/>
      <c r="L520" s="10"/>
      <c r="M520" s="10"/>
    </row>
    <row r="521" spans="1:48" ht="30" customHeight="1" x14ac:dyDescent="0.3">
      <c r="A521" s="10"/>
      <c r="B521" s="10"/>
      <c r="C521" s="10"/>
      <c r="D521" s="10"/>
      <c r="E521" s="10"/>
      <c r="F521" s="10"/>
      <c r="G521" s="10"/>
      <c r="H521" s="10"/>
      <c r="I521" s="10"/>
      <c r="J521" s="10"/>
      <c r="K521" s="10"/>
      <c r="L521" s="10"/>
      <c r="M521" s="10"/>
    </row>
    <row r="522" spans="1:48" ht="30" customHeight="1" x14ac:dyDescent="0.3">
      <c r="A522" s="10"/>
      <c r="B522" s="10"/>
      <c r="C522" s="10"/>
      <c r="D522" s="10"/>
      <c r="E522" s="10"/>
      <c r="F522" s="10"/>
      <c r="G522" s="10"/>
      <c r="H522" s="10"/>
      <c r="I522" s="10"/>
      <c r="J522" s="10"/>
      <c r="K522" s="10"/>
      <c r="L522" s="10"/>
      <c r="M522" s="10"/>
    </row>
    <row r="523" spans="1:48" ht="30" customHeight="1" x14ac:dyDescent="0.3">
      <c r="A523" s="9" t="s">
        <v>157</v>
      </c>
      <c r="B523" s="10"/>
      <c r="C523" s="10"/>
      <c r="D523" s="10"/>
      <c r="E523" s="10"/>
      <c r="F523" s="14"/>
      <c r="G523" s="10"/>
      <c r="H523" s="14"/>
      <c r="I523" s="10"/>
      <c r="J523" s="14"/>
      <c r="K523" s="10"/>
      <c r="L523" s="14"/>
      <c r="M523" s="10"/>
      <c r="N523" t="s">
        <v>196</v>
      </c>
    </row>
    <row r="524" spans="1:48" ht="30" customHeight="1" x14ac:dyDescent="0.3">
      <c r="A524" s="9" t="s">
        <v>155</v>
      </c>
      <c r="B524" s="10"/>
      <c r="C524" s="10"/>
      <c r="D524" s="10"/>
      <c r="E524" s="10"/>
      <c r="F524" s="10"/>
      <c r="G524" s="10"/>
      <c r="H524" s="10"/>
      <c r="I524" s="10"/>
      <c r="J524" s="10"/>
      <c r="K524" s="10"/>
      <c r="L524" s="10"/>
      <c r="M524" s="10"/>
      <c r="Q524" s="2" t="s">
        <v>156</v>
      </c>
    </row>
    <row r="525" spans="1:48" ht="30" customHeight="1" x14ac:dyDescent="0.3">
      <c r="A525" s="9" t="s">
        <v>400</v>
      </c>
      <c r="B525" s="9" t="s">
        <v>10</v>
      </c>
      <c r="C525" s="9" t="s">
        <v>222</v>
      </c>
      <c r="D525" s="10">
        <v>559</v>
      </c>
      <c r="E525" s="14"/>
      <c r="F525" s="14"/>
      <c r="G525" s="14"/>
      <c r="H525" s="14"/>
      <c r="I525" s="14"/>
      <c r="J525" s="14"/>
      <c r="K525" s="14"/>
      <c r="L525" s="14"/>
      <c r="M525" s="9"/>
      <c r="N525" s="2" t="s">
        <v>401</v>
      </c>
      <c r="O525" s="2" t="s">
        <v>10</v>
      </c>
      <c r="P525" s="2" t="s">
        <v>10</v>
      </c>
      <c r="Q525" s="2" t="s">
        <v>156</v>
      </c>
      <c r="R525" s="2" t="s">
        <v>194</v>
      </c>
      <c r="S525" s="2" t="s">
        <v>194</v>
      </c>
      <c r="T525" s="2" t="s">
        <v>193</v>
      </c>
      <c r="AR525" s="2" t="s">
        <v>10</v>
      </c>
      <c r="AS525" s="2" t="s">
        <v>10</v>
      </c>
      <c r="AU525" s="2" t="s">
        <v>415</v>
      </c>
      <c r="AV525">
        <v>91</v>
      </c>
    </row>
    <row r="526" spans="1:48" ht="30" customHeight="1" x14ac:dyDescent="0.3">
      <c r="A526" s="10"/>
      <c r="B526" s="10"/>
      <c r="C526" s="10"/>
      <c r="D526" s="10"/>
      <c r="E526" s="10"/>
      <c r="F526" s="10"/>
      <c r="G526" s="10"/>
      <c r="H526" s="10"/>
      <c r="I526" s="10"/>
      <c r="J526" s="10"/>
      <c r="K526" s="10"/>
      <c r="L526" s="10"/>
      <c r="M526" s="10"/>
    </row>
    <row r="527" spans="1:48" ht="30" customHeight="1" x14ac:dyDescent="0.3">
      <c r="A527" s="10"/>
      <c r="B527" s="10"/>
      <c r="C527" s="10"/>
      <c r="D527" s="10"/>
      <c r="E527" s="10"/>
      <c r="F527" s="10"/>
      <c r="G527" s="10"/>
      <c r="H527" s="10"/>
      <c r="I527" s="10"/>
      <c r="J527" s="10"/>
      <c r="K527" s="10"/>
      <c r="L527" s="10"/>
      <c r="M527" s="10"/>
    </row>
    <row r="528" spans="1:48" ht="30" customHeight="1" x14ac:dyDescent="0.3">
      <c r="A528" s="10"/>
      <c r="B528" s="10"/>
      <c r="C528" s="10"/>
      <c r="D528" s="10"/>
      <c r="E528" s="10"/>
      <c r="F528" s="10"/>
      <c r="G528" s="10"/>
      <c r="H528" s="10"/>
      <c r="I528" s="10"/>
      <c r="J528" s="10"/>
      <c r="K528" s="10"/>
      <c r="L528" s="10"/>
      <c r="M528" s="10"/>
    </row>
    <row r="529" spans="1:13" ht="30" customHeight="1" x14ac:dyDescent="0.3">
      <c r="A529" s="10"/>
      <c r="B529" s="10"/>
      <c r="C529" s="10"/>
      <c r="D529" s="10"/>
      <c r="E529" s="10"/>
      <c r="F529" s="10"/>
      <c r="G529" s="10"/>
      <c r="H529" s="10"/>
      <c r="I529" s="10"/>
      <c r="J529" s="10"/>
      <c r="K529" s="10"/>
      <c r="L529" s="10"/>
      <c r="M529" s="10"/>
    </row>
    <row r="530" spans="1:13" ht="30" customHeight="1" x14ac:dyDescent="0.3">
      <c r="A530" s="10"/>
      <c r="B530" s="10"/>
      <c r="C530" s="10"/>
      <c r="D530" s="10"/>
      <c r="E530" s="10"/>
      <c r="F530" s="10"/>
      <c r="G530" s="10"/>
      <c r="H530" s="10"/>
      <c r="I530" s="10"/>
      <c r="J530" s="10"/>
      <c r="K530" s="10"/>
      <c r="L530" s="10"/>
      <c r="M530" s="10"/>
    </row>
    <row r="531" spans="1:13" ht="30" customHeight="1" x14ac:dyDescent="0.3">
      <c r="A531" s="10"/>
      <c r="B531" s="10"/>
      <c r="C531" s="10"/>
      <c r="D531" s="10"/>
      <c r="E531" s="10"/>
      <c r="F531" s="10"/>
      <c r="G531" s="10"/>
      <c r="H531" s="10"/>
      <c r="I531" s="10"/>
      <c r="J531" s="10"/>
      <c r="K531" s="10"/>
      <c r="L531" s="10"/>
      <c r="M531" s="10"/>
    </row>
    <row r="532" spans="1:13" ht="30" customHeight="1" x14ac:dyDescent="0.3">
      <c r="A532" s="10"/>
      <c r="B532" s="10"/>
      <c r="C532" s="10"/>
      <c r="D532" s="10"/>
      <c r="E532" s="10"/>
      <c r="F532" s="10"/>
      <c r="G532" s="10"/>
      <c r="H532" s="10"/>
      <c r="I532" s="10"/>
      <c r="J532" s="10"/>
      <c r="K532" s="10"/>
      <c r="L532" s="10"/>
      <c r="M532" s="10"/>
    </row>
    <row r="533" spans="1:13" ht="30" customHeight="1" x14ac:dyDescent="0.3">
      <c r="A533" s="10"/>
      <c r="B533" s="10"/>
      <c r="C533" s="10"/>
      <c r="D533" s="10"/>
      <c r="E533" s="10"/>
      <c r="F533" s="10"/>
      <c r="G533" s="10"/>
      <c r="H533" s="10"/>
      <c r="I533" s="10"/>
      <c r="J533" s="10"/>
      <c r="K533" s="10"/>
      <c r="L533" s="10"/>
      <c r="M533" s="10"/>
    </row>
    <row r="534" spans="1:13" ht="30" customHeight="1" x14ac:dyDescent="0.3">
      <c r="A534" s="10"/>
      <c r="B534" s="10"/>
      <c r="C534" s="10"/>
      <c r="D534" s="10"/>
      <c r="E534" s="10"/>
      <c r="F534" s="10"/>
      <c r="G534" s="10"/>
      <c r="H534" s="10"/>
      <c r="I534" s="10"/>
      <c r="J534" s="10"/>
      <c r="K534" s="10"/>
      <c r="L534" s="10"/>
      <c r="M534" s="10"/>
    </row>
    <row r="535" spans="1:13" ht="30" customHeight="1" x14ac:dyDescent="0.3">
      <c r="A535" s="10"/>
      <c r="B535" s="10"/>
      <c r="C535" s="10"/>
      <c r="D535" s="10"/>
      <c r="E535" s="10"/>
      <c r="F535" s="10"/>
      <c r="G535" s="10"/>
      <c r="H535" s="10"/>
      <c r="I535" s="10"/>
      <c r="J535" s="10"/>
      <c r="K535" s="10"/>
      <c r="L535" s="10"/>
      <c r="M535" s="10"/>
    </row>
    <row r="536" spans="1:13" ht="30" customHeight="1" x14ac:dyDescent="0.3">
      <c r="A536" s="10"/>
      <c r="B536" s="10"/>
      <c r="C536" s="10"/>
      <c r="D536" s="10"/>
      <c r="E536" s="10"/>
      <c r="F536" s="10"/>
      <c r="G536" s="10"/>
      <c r="H536" s="10"/>
      <c r="I536" s="10"/>
      <c r="J536" s="10"/>
      <c r="K536" s="10"/>
      <c r="L536" s="10"/>
      <c r="M536" s="10"/>
    </row>
    <row r="537" spans="1:13" ht="30" customHeight="1" x14ac:dyDescent="0.3">
      <c r="A537" s="10"/>
      <c r="B537" s="10"/>
      <c r="C537" s="10"/>
      <c r="D537" s="10"/>
      <c r="E537" s="10"/>
      <c r="F537" s="10"/>
      <c r="G537" s="10"/>
      <c r="H537" s="10"/>
      <c r="I537" s="10"/>
      <c r="J537" s="10"/>
      <c r="K537" s="10"/>
      <c r="L537" s="10"/>
      <c r="M537" s="10"/>
    </row>
    <row r="538" spans="1:13" ht="30" customHeight="1" x14ac:dyDescent="0.3">
      <c r="A538" s="10"/>
      <c r="B538" s="10"/>
      <c r="C538" s="10"/>
      <c r="D538" s="10"/>
      <c r="E538" s="10"/>
      <c r="F538" s="10"/>
      <c r="G538" s="10"/>
      <c r="H538" s="10"/>
      <c r="I538" s="10"/>
      <c r="J538" s="10"/>
      <c r="K538" s="10"/>
      <c r="L538" s="10"/>
      <c r="M538" s="10"/>
    </row>
    <row r="539" spans="1:13" ht="30" customHeight="1" x14ac:dyDescent="0.3">
      <c r="A539" s="10"/>
      <c r="B539" s="10"/>
      <c r="C539" s="10"/>
      <c r="D539" s="10"/>
      <c r="E539" s="10"/>
      <c r="F539" s="10"/>
      <c r="G539" s="10"/>
      <c r="H539" s="10"/>
      <c r="I539" s="10"/>
      <c r="J539" s="10"/>
      <c r="K539" s="10"/>
      <c r="L539" s="10"/>
      <c r="M539" s="10"/>
    </row>
    <row r="540" spans="1:13" ht="30" customHeight="1" x14ac:dyDescent="0.3">
      <c r="A540" s="10"/>
      <c r="B540" s="10"/>
      <c r="C540" s="10"/>
      <c r="D540" s="10"/>
      <c r="E540" s="10"/>
      <c r="F540" s="10"/>
      <c r="G540" s="10"/>
      <c r="H540" s="10"/>
      <c r="I540" s="10"/>
      <c r="J540" s="10"/>
      <c r="K540" s="10"/>
      <c r="L540" s="10"/>
      <c r="M540" s="10"/>
    </row>
    <row r="541" spans="1:13" ht="30" customHeight="1" x14ac:dyDescent="0.3">
      <c r="A541" s="10"/>
      <c r="B541" s="10"/>
      <c r="C541" s="10"/>
      <c r="D541" s="10"/>
      <c r="E541" s="10"/>
      <c r="F541" s="10"/>
      <c r="G541" s="10"/>
      <c r="H541" s="10"/>
      <c r="I541" s="10"/>
      <c r="J541" s="10"/>
      <c r="K541" s="10"/>
      <c r="L541" s="10"/>
      <c r="M541" s="10"/>
    </row>
    <row r="542" spans="1:13" ht="30" customHeight="1" x14ac:dyDescent="0.3">
      <c r="A542" s="10"/>
      <c r="B542" s="10"/>
      <c r="C542" s="10"/>
      <c r="D542" s="10"/>
      <c r="E542" s="10"/>
      <c r="F542" s="10"/>
      <c r="G542" s="10"/>
      <c r="H542" s="10"/>
      <c r="I542" s="10"/>
      <c r="J542" s="10"/>
      <c r="K542" s="10"/>
      <c r="L542" s="10"/>
      <c r="M542" s="10"/>
    </row>
    <row r="543" spans="1:13" ht="30" customHeight="1" x14ac:dyDescent="0.3">
      <c r="A543" s="10"/>
      <c r="B543" s="10"/>
      <c r="C543" s="10"/>
      <c r="D543" s="10"/>
      <c r="E543" s="10"/>
      <c r="F543" s="10"/>
      <c r="G543" s="10"/>
      <c r="H543" s="10"/>
      <c r="I543" s="10"/>
      <c r="J543" s="10"/>
      <c r="K543" s="10"/>
      <c r="L543" s="10"/>
      <c r="M543" s="10"/>
    </row>
    <row r="544" spans="1:13" ht="30" customHeight="1" x14ac:dyDescent="0.3">
      <c r="A544" s="10"/>
      <c r="B544" s="10"/>
      <c r="C544" s="10"/>
      <c r="D544" s="10"/>
      <c r="E544" s="10"/>
      <c r="F544" s="10"/>
      <c r="G544" s="10"/>
      <c r="H544" s="10"/>
      <c r="I544" s="10"/>
      <c r="J544" s="10"/>
      <c r="K544" s="10"/>
      <c r="L544" s="10"/>
      <c r="M544" s="10"/>
    </row>
    <row r="545" spans="1:14" ht="30" customHeight="1" x14ac:dyDescent="0.3">
      <c r="A545" s="10"/>
      <c r="B545" s="10"/>
      <c r="C545" s="10"/>
      <c r="D545" s="10"/>
      <c r="E545" s="10"/>
      <c r="F545" s="10"/>
      <c r="G545" s="10"/>
      <c r="H545" s="10"/>
      <c r="I545" s="10"/>
      <c r="J545" s="10"/>
      <c r="K545" s="10"/>
      <c r="L545" s="10"/>
      <c r="M545" s="10"/>
    </row>
    <row r="546" spans="1:14" ht="30" customHeight="1" x14ac:dyDescent="0.3">
      <c r="A546" s="10"/>
      <c r="B546" s="10"/>
      <c r="C546" s="10"/>
      <c r="D546" s="10"/>
      <c r="E546" s="10"/>
      <c r="F546" s="10"/>
      <c r="G546" s="10"/>
      <c r="H546" s="10"/>
      <c r="I546" s="10"/>
      <c r="J546" s="10"/>
      <c r="K546" s="10"/>
      <c r="L546" s="10"/>
      <c r="M546" s="10"/>
    </row>
    <row r="547" spans="1:14" ht="30" customHeight="1" x14ac:dyDescent="0.3">
      <c r="A547" s="10"/>
      <c r="B547" s="10"/>
      <c r="C547" s="10"/>
      <c r="D547" s="10"/>
      <c r="E547" s="10"/>
      <c r="F547" s="10"/>
      <c r="G547" s="10"/>
      <c r="H547" s="10"/>
      <c r="I547" s="10"/>
      <c r="J547" s="10"/>
      <c r="K547" s="10"/>
      <c r="L547" s="10"/>
      <c r="M547" s="10"/>
    </row>
    <row r="548" spans="1:14" ht="30" customHeight="1" x14ac:dyDescent="0.3">
      <c r="A548" s="10"/>
      <c r="B548" s="10"/>
      <c r="C548" s="10"/>
      <c r="D548" s="10"/>
      <c r="E548" s="10"/>
      <c r="F548" s="10"/>
      <c r="G548" s="10"/>
      <c r="H548" s="10"/>
      <c r="I548" s="10"/>
      <c r="J548" s="10"/>
      <c r="K548" s="10"/>
      <c r="L548" s="10"/>
      <c r="M548" s="10"/>
    </row>
    <row r="549" spans="1:14" ht="30" customHeight="1" x14ac:dyDescent="0.3">
      <c r="A549" s="9" t="s">
        <v>157</v>
      </c>
      <c r="B549" s="10"/>
      <c r="C549" s="10"/>
      <c r="D549" s="10"/>
      <c r="E549" s="10"/>
      <c r="F549" s="14"/>
      <c r="G549" s="10"/>
      <c r="H549" s="14"/>
      <c r="I549" s="10"/>
      <c r="J549" s="14"/>
      <c r="K549" s="10"/>
      <c r="L549" s="14"/>
      <c r="M549" s="10"/>
      <c r="N549" t="s">
        <v>196</v>
      </c>
    </row>
  </sheetData>
  <mergeCells count="45">
    <mergeCell ref="AR2:AR3"/>
    <mergeCell ref="AS2:AS3"/>
    <mergeCell ref="AT2:AT3"/>
    <mergeCell ref="AU2:AU3"/>
    <mergeCell ref="AV2:AV3"/>
    <mergeCell ref="AQ2:AQ3"/>
    <mergeCell ref="AF2:AF3"/>
    <mergeCell ref="AG2:AG3"/>
    <mergeCell ref="AH2:AH3"/>
    <mergeCell ref="AI2:AI3"/>
    <mergeCell ref="AJ2:AJ3"/>
    <mergeCell ref="AK2:AK3"/>
    <mergeCell ref="AL2:AL3"/>
    <mergeCell ref="AM2:AM3"/>
    <mergeCell ref="AN2:AN3"/>
    <mergeCell ref="AO2:AO3"/>
    <mergeCell ref="AP2:AP3"/>
    <mergeCell ref="AE2:AE3"/>
    <mergeCell ref="T2:T3"/>
    <mergeCell ref="U2:U3"/>
    <mergeCell ref="V2:V3"/>
    <mergeCell ref="W2:W3"/>
    <mergeCell ref="X2:X3"/>
    <mergeCell ref="Y2:Y3"/>
    <mergeCell ref="Z2:Z3"/>
    <mergeCell ref="AA2:AA3"/>
    <mergeCell ref="AB2:AB3"/>
    <mergeCell ref="AC2:AC3"/>
    <mergeCell ref="AD2:AD3"/>
    <mergeCell ref="S2:S3"/>
    <mergeCell ref="A1:M1"/>
    <mergeCell ref="A2:A3"/>
    <mergeCell ref="B2:B3"/>
    <mergeCell ref="C2:C3"/>
    <mergeCell ref="D2:D3"/>
    <mergeCell ref="E2:F2"/>
    <mergeCell ref="G2:H2"/>
    <mergeCell ref="I2:J2"/>
    <mergeCell ref="K2:L2"/>
    <mergeCell ref="M2:M3"/>
    <mergeCell ref="N2:N3"/>
    <mergeCell ref="O2:O3"/>
    <mergeCell ref="P2:P3"/>
    <mergeCell ref="Q2:Q3"/>
    <mergeCell ref="R2:R3"/>
  </mergeCells>
  <phoneticPr fontId="1" type="noConversion"/>
  <pageMargins left="0.78740157480314954" right="0" top="0.39370078740157477" bottom="0.39370078740157477" header="0" footer="0"/>
  <pageSetup paperSize="9" scale="65" fitToHeight="0" orientation="landscape" r:id="rId1"/>
  <rowBreaks count="21" manualBreakCount="21">
    <brk id="29" max="16383" man="1"/>
    <brk id="55" max="16383" man="1"/>
    <brk id="81" max="16383" man="1"/>
    <brk id="107" max="16383" man="1"/>
    <brk id="133" max="16383" man="1"/>
    <brk id="159" max="16383" man="1"/>
    <brk id="185" max="16383" man="1"/>
    <brk id="211" max="16383" man="1"/>
    <brk id="237" max="16383" man="1"/>
    <brk id="263" max="16383" man="1"/>
    <brk id="289" max="16383" man="1"/>
    <brk id="315" max="16383" man="1"/>
    <brk id="341" max="16383" man="1"/>
    <brk id="367" max="16383" man="1"/>
    <brk id="393" max="16383" man="1"/>
    <brk id="419" max="16383" man="1"/>
    <brk id="445" max="16383" man="1"/>
    <brk id="471" max="16383" man="1"/>
    <brk id="497" max="16383" man="1"/>
    <brk id="523" max="16383" man="1"/>
    <brk id="54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 지정된 범위</vt:lpstr>
      </vt:variant>
      <vt:variant>
        <vt:i4>5</vt:i4>
      </vt:variant>
    </vt:vector>
  </HeadingPairs>
  <TitlesOfParts>
    <vt:vector size="8" baseType="lpstr">
      <vt:lpstr>원가계산서</vt:lpstr>
      <vt:lpstr>공종별집계표</vt:lpstr>
      <vt:lpstr>공종별내역서</vt:lpstr>
      <vt:lpstr>공종별내역서!Print_Area</vt:lpstr>
      <vt:lpstr>공종별집계표!Print_Area</vt:lpstr>
      <vt:lpstr>공종별내역서!Print_Titles</vt:lpstr>
      <vt:lpstr>공종별집계표!Print_Titles</vt:lpstr>
      <vt:lpstr>원가계산서!Print_Titles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2026-09-11T02:31:33Z</dcterms:created>
  <dcterms:modified xsi:type="dcterms:W3CDTF">2026-09-14T05:16:25Z</dcterms:modified>
</cp:coreProperties>
</file>