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공사계약\189.2026년 미래관 교육연수원 환경개선 설비공사\"/>
    </mc:Choice>
  </mc:AlternateContent>
  <xr:revisionPtr revIDLastSave="0" documentId="13_ncr:1_{4F95BCBF-0803-469C-BB36-7EC35FAE452B}" xr6:coauthVersionLast="47" xr6:coauthVersionMax="47" xr10:uidLastSave="{00000000-0000-0000-0000-000000000000}"/>
  <bookViews>
    <workbookView xWindow="-120" yWindow="-120" windowWidth="29040" windowHeight="15720" tabRatio="447" xr2:uid="{00000000-000D-0000-FFFF-FFFF00000000}"/>
  </bookViews>
  <sheets>
    <sheet name="원가계산서" sheetId="15" r:id="rId1"/>
    <sheet name="집계" sheetId="16" r:id="rId2"/>
    <sheet name="내역서" sheetId="17" r:id="rId3"/>
  </sheets>
  <definedNames>
    <definedName name="_xlnm._FilterDatabase" localSheetId="2" hidden="1">내역서!$A$5:$U$94</definedName>
    <definedName name="_xlnm.Print_Area" localSheetId="2">내역서!$A$1:$M$93</definedName>
    <definedName name="_xlnm.Print_Area" localSheetId="0">원가계산서!$A$1:$F$30</definedName>
    <definedName name="_xlnm.Print_Area" localSheetId="1">집계!$A$1:$M$26</definedName>
    <definedName name="_xlnm.Print_Titles" localSheetId="2">내역서!$1:$4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77" i="17" l="1"/>
  <c r="P78" i="17"/>
  <c r="R78" i="17"/>
  <c r="P79" i="17"/>
  <c r="R79" i="17" s="1"/>
  <c r="P80" i="17"/>
  <c r="R80" i="17"/>
  <c r="P81" i="17"/>
  <c r="R81" i="17" s="1"/>
  <c r="R82" i="17"/>
  <c r="D80" i="17" l="1"/>
  <c r="D79" i="17"/>
  <c r="D81" i="17"/>
  <c r="A8" i="16"/>
  <c r="D78" i="17"/>
  <c r="D85" i="17"/>
  <c r="D84" i="17"/>
  <c r="D82" i="17"/>
  <c r="D77" i="17"/>
  <c r="D76" i="17"/>
  <c r="P12" i="17" l="1"/>
  <c r="P33" i="17" l="1"/>
  <c r="P32" i="17"/>
  <c r="P31" i="17"/>
  <c r="P30" i="17"/>
  <c r="P70" i="17"/>
  <c r="P57" i="17"/>
  <c r="P55" i="17"/>
  <c r="P44" i="17"/>
  <c r="S71" i="17"/>
  <c r="R71" i="17"/>
  <c r="D71" i="17" l="1"/>
  <c r="S12" i="17" l="1"/>
  <c r="R12" i="17"/>
  <c r="D12" i="17" s="1"/>
  <c r="A7" i="16" l="1"/>
  <c r="P72" i="17"/>
  <c r="P54" i="17"/>
  <c r="S56" i="17"/>
  <c r="R56" i="17"/>
  <c r="D56" i="17" l="1"/>
  <c r="S66" i="17" l="1"/>
  <c r="R66" i="17"/>
  <c r="S58" i="17"/>
  <c r="R58" i="17"/>
  <c r="S60" i="17"/>
  <c r="R60" i="17"/>
  <c r="S69" i="17"/>
  <c r="R69" i="17"/>
  <c r="S43" i="17"/>
  <c r="R43" i="17"/>
  <c r="S42" i="17"/>
  <c r="R42" i="17"/>
  <c r="S41" i="17"/>
  <c r="R41" i="17"/>
  <c r="S40" i="17"/>
  <c r="R40" i="17"/>
  <c r="S39" i="17"/>
  <c r="R39" i="17"/>
  <c r="S38" i="17"/>
  <c r="R38" i="17"/>
  <c r="D66" i="17" l="1"/>
  <c r="D43" i="17"/>
  <c r="D69" i="17"/>
  <c r="D58" i="17"/>
  <c r="D42" i="17"/>
  <c r="D60" i="17"/>
  <c r="D40" i="17"/>
  <c r="D39" i="17"/>
  <c r="D41" i="17"/>
  <c r="D38" i="17"/>
  <c r="S74" i="17" l="1"/>
  <c r="R74" i="17"/>
  <c r="R73" i="17"/>
  <c r="S72" i="17"/>
  <c r="R72" i="17"/>
  <c r="S70" i="17"/>
  <c r="R70" i="17"/>
  <c r="S68" i="17"/>
  <c r="R68" i="17"/>
  <c r="S67" i="17"/>
  <c r="R67" i="17"/>
  <c r="S65" i="17"/>
  <c r="R65" i="17"/>
  <c r="S64" i="17"/>
  <c r="R64" i="17"/>
  <c r="S63" i="17"/>
  <c r="R63" i="17"/>
  <c r="S62" i="17"/>
  <c r="R62" i="17"/>
  <c r="S61" i="17"/>
  <c r="R61" i="17"/>
  <c r="S59" i="17"/>
  <c r="R59" i="17"/>
  <c r="S57" i="17"/>
  <c r="R57" i="17"/>
  <c r="S55" i="17"/>
  <c r="R55" i="17"/>
  <c r="S54" i="17"/>
  <c r="R54" i="17"/>
  <c r="S53" i="17"/>
  <c r="R53" i="17"/>
  <c r="S52" i="17"/>
  <c r="R52" i="17"/>
  <c r="S51" i="17"/>
  <c r="R51" i="17"/>
  <c r="S50" i="17"/>
  <c r="R50" i="17"/>
  <c r="S49" i="17"/>
  <c r="R49" i="17"/>
  <c r="S48" i="17"/>
  <c r="R48" i="17"/>
  <c r="S47" i="17"/>
  <c r="R47" i="17"/>
  <c r="S46" i="17"/>
  <c r="R46" i="17"/>
  <c r="S45" i="17"/>
  <c r="R45" i="17"/>
  <c r="S44" i="17"/>
  <c r="R44" i="17"/>
  <c r="S37" i="17"/>
  <c r="R37" i="17"/>
  <c r="D65" i="17" l="1"/>
  <c r="D67" i="17"/>
  <c r="D68" i="17"/>
  <c r="D61" i="17"/>
  <c r="D72" i="17"/>
  <c r="D47" i="17"/>
  <c r="D54" i="17"/>
  <c r="D55" i="17"/>
  <c r="D46" i="17"/>
  <c r="D37" i="17"/>
  <c r="D51" i="17"/>
  <c r="D44" i="17"/>
  <c r="D48" i="17"/>
  <c r="D52" i="17"/>
  <c r="D57" i="17"/>
  <c r="D63" i="17"/>
  <c r="D73" i="17"/>
  <c r="D45" i="17"/>
  <c r="D50" i="17"/>
  <c r="D62" i="17"/>
  <c r="D70" i="17"/>
  <c r="D74" i="17"/>
  <c r="D49" i="17"/>
  <c r="D53" i="17"/>
  <c r="D59" i="17"/>
  <c r="D64" i="17"/>
  <c r="P25" i="17" l="1"/>
  <c r="P24" i="17"/>
  <c r="P23" i="17"/>
  <c r="P22" i="17"/>
  <c r="P21" i="17"/>
  <c r="P20" i="17"/>
  <c r="P19" i="17"/>
  <c r="P18" i="17"/>
  <c r="P17" i="17"/>
  <c r="P16" i="17"/>
  <c r="P15" i="17"/>
  <c r="P14" i="17"/>
  <c r="P13" i="17"/>
  <c r="P11" i="17"/>
  <c r="P10" i="17"/>
  <c r="P9" i="17"/>
  <c r="P8" i="17"/>
  <c r="P7" i="17"/>
  <c r="K20" i="15" l="1"/>
  <c r="K19" i="15"/>
  <c r="K18" i="15"/>
  <c r="K16" i="15"/>
  <c r="K17" i="15" s="1"/>
  <c r="S24" i="17" l="1"/>
  <c r="R24" i="17"/>
  <c r="D24" i="17" l="1"/>
  <c r="S22" i="17" l="1"/>
  <c r="R22" i="17"/>
  <c r="S15" i="17"/>
  <c r="R15" i="17"/>
  <c r="S14" i="17"/>
  <c r="R14" i="17"/>
  <c r="S21" i="17"/>
  <c r="R21" i="17"/>
  <c r="S13" i="17"/>
  <c r="R13" i="17"/>
  <c r="D13" i="17" l="1"/>
  <c r="D14" i="17"/>
  <c r="D15" i="17"/>
  <c r="D21" i="17"/>
  <c r="D22" i="17"/>
  <c r="S32" i="17" l="1"/>
  <c r="R32" i="17"/>
  <c r="D32" i="17" l="1"/>
  <c r="S31" i="17" l="1"/>
  <c r="R31" i="17"/>
  <c r="D31" i="17" l="1"/>
  <c r="A6" i="16"/>
  <c r="A5" i="16"/>
  <c r="S23" i="17"/>
  <c r="R23" i="17"/>
  <c r="S16" i="17"/>
  <c r="R16" i="17"/>
  <c r="D16" i="17" l="1"/>
  <c r="D23" i="17"/>
  <c r="S17" i="17" l="1"/>
  <c r="R17" i="17"/>
  <c r="S8" i="17"/>
  <c r="R8" i="17"/>
  <c r="S35" i="17"/>
  <c r="R35" i="17"/>
  <c r="R34" i="17"/>
  <c r="S33" i="17"/>
  <c r="R33" i="17"/>
  <c r="S30" i="17"/>
  <c r="R30" i="17"/>
  <c r="S29" i="17"/>
  <c r="R29" i="17"/>
  <c r="S28" i="17"/>
  <c r="R28" i="17"/>
  <c r="S27" i="17"/>
  <c r="R27" i="17"/>
  <c r="R26" i="17"/>
  <c r="S25" i="17"/>
  <c r="R25" i="17"/>
  <c r="S20" i="17"/>
  <c r="R20" i="17"/>
  <c r="S19" i="17"/>
  <c r="R19" i="17"/>
  <c r="S18" i="17"/>
  <c r="R18" i="17"/>
  <c r="S11" i="17"/>
  <c r="R11" i="17"/>
  <c r="S10" i="17"/>
  <c r="R10" i="17"/>
  <c r="S9" i="17"/>
  <c r="R9" i="17"/>
  <c r="S7" i="17"/>
  <c r="R7" i="17"/>
  <c r="S6" i="17"/>
  <c r="R6" i="17"/>
  <c r="D33" i="17" l="1"/>
  <c r="D18" i="17"/>
  <c r="D8" i="17"/>
  <c r="D17" i="17"/>
  <c r="D27" i="17"/>
  <c r="D10" i="17"/>
  <c r="D25" i="17"/>
  <c r="D29" i="17"/>
  <c r="D7" i="17"/>
  <c r="D20" i="17"/>
  <c r="D19" i="17"/>
  <c r="D11" i="17"/>
  <c r="D30" i="17"/>
  <c r="D26" i="17"/>
  <c r="D28" i="17"/>
  <c r="D9" i="17"/>
  <c r="D34" i="17"/>
  <c r="D6" i="17"/>
  <c r="D35" i="17"/>
  <c r="A2" i="15" l="1"/>
  <c r="D5" i="17" l="1"/>
  <c r="A2" i="17" l="1"/>
  <c r="A2" i="16"/>
  <c r="O17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9" authorId="0" shapeId="0" xr:uid="{57EA1A38-8D0B-442B-803F-95348BDD1E15}">
      <text>
        <r>
          <rPr>
            <b/>
            <sz val="9"/>
            <color indexed="81"/>
            <rFont val="Tahoma"/>
            <family val="2"/>
          </rPr>
          <t>20.07.01</t>
        </r>
        <r>
          <rPr>
            <b/>
            <sz val="9"/>
            <color indexed="81"/>
            <rFont val="돋움"/>
            <family val="3"/>
            <charset val="129"/>
          </rPr>
          <t>이후부터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
당초</t>
        </r>
        <r>
          <rPr>
            <b/>
            <sz val="9"/>
            <color indexed="81"/>
            <rFont val="Tahoma"/>
            <family val="2"/>
          </rPr>
          <t>: 4</t>
        </r>
        <r>
          <rPr>
            <b/>
            <sz val="9"/>
            <color indexed="81"/>
            <rFont val="돋움"/>
            <family val="3"/>
            <charset val="129"/>
          </rPr>
          <t>천
변경</t>
        </r>
        <r>
          <rPr>
            <b/>
            <sz val="9"/>
            <color indexed="81"/>
            <rFont val="Tahoma"/>
            <family val="2"/>
          </rPr>
          <t>: 2</t>
        </r>
        <r>
          <rPr>
            <b/>
            <sz val="9"/>
            <color indexed="81"/>
            <rFont val="돋움"/>
            <family val="3"/>
            <charset val="129"/>
          </rPr>
          <t>천</t>
        </r>
      </text>
    </comment>
    <comment ref="F20" authorId="0" shapeId="0" xr:uid="{E5E61322-84C1-4B28-BF7E-6793E1B734E2}">
      <text>
        <r>
          <rPr>
            <b/>
            <sz val="9"/>
            <color indexed="81"/>
            <rFont val="Tahoma"/>
            <family val="2"/>
          </rPr>
          <t>20.05.27</t>
        </r>
        <r>
          <rPr>
            <b/>
            <sz val="9"/>
            <color indexed="81"/>
            <rFont val="돋움"/>
            <family val="3"/>
            <charset val="129"/>
          </rPr>
          <t>이후부터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
당초</t>
        </r>
        <r>
          <rPr>
            <b/>
            <sz val="9"/>
            <color indexed="81"/>
            <rFont val="Tahoma"/>
            <family val="2"/>
          </rPr>
          <t>: 3</t>
        </r>
        <r>
          <rPr>
            <b/>
            <sz val="9"/>
            <color indexed="81"/>
            <rFont val="돋움"/>
            <family val="3"/>
            <charset val="129"/>
          </rPr>
          <t>억
변경</t>
        </r>
        <r>
          <rPr>
            <b/>
            <sz val="9"/>
            <color indexed="81"/>
            <rFont val="Tahoma"/>
            <family val="2"/>
          </rPr>
          <t>: 1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<sst xmlns="http://schemas.openxmlformats.org/spreadsheetml/2006/main" count="339" uniqueCount="201">
  <si>
    <t>금액</t>
  </si>
  <si>
    <t>내        역        서</t>
    <phoneticPr fontId="4" type="noConversion"/>
  </si>
  <si>
    <t>수     량     산     출     서</t>
    <phoneticPr fontId="1" type="noConversion"/>
  </si>
  <si>
    <t>품    명</t>
    <phoneticPr fontId="4" type="noConversion"/>
  </si>
  <si>
    <t>규     격</t>
    <phoneticPr fontId="4" type="noConversion"/>
  </si>
  <si>
    <t>단위</t>
  </si>
  <si>
    <t>수량</t>
  </si>
  <si>
    <t>재  료  비</t>
  </si>
  <si>
    <t>노  무  비</t>
  </si>
  <si>
    <t>경    비</t>
  </si>
  <si>
    <t>비고</t>
  </si>
  <si>
    <t>결정
수량</t>
    <phoneticPr fontId="4" type="noConversion"/>
  </si>
  <si>
    <t>단위</t>
    <phoneticPr fontId="4" type="noConversion"/>
  </si>
  <si>
    <t>단가</t>
  </si>
  <si>
    <t>소계</t>
    <phoneticPr fontId="4" type="noConversion"/>
  </si>
  <si>
    <t>할증</t>
    <phoneticPr fontId="4" type="noConversion"/>
  </si>
  <si>
    <t>EA</t>
  </si>
  <si>
    <t>[소    계]</t>
    <phoneticPr fontId="4" type="noConversion"/>
  </si>
  <si>
    <t>금  액</t>
  </si>
  <si>
    <t>EA</t>
    <phoneticPr fontId="1" type="noConversion"/>
  </si>
  <si>
    <t>공 사 원 가 계 산 서</t>
    <phoneticPr fontId="4" type="noConversion"/>
  </si>
  <si>
    <t>비목</t>
    <phoneticPr fontId="4" type="noConversion"/>
  </si>
  <si>
    <t>구     분</t>
    <phoneticPr fontId="4" type="noConversion"/>
  </si>
  <si>
    <t>구  성  비</t>
    <phoneticPr fontId="4" type="noConversion"/>
  </si>
  <si>
    <t>금  액</t>
    <phoneticPr fontId="4" type="noConversion"/>
  </si>
  <si>
    <t>비  고</t>
    <phoneticPr fontId="4" type="noConversion"/>
  </si>
  <si>
    <t>순 공 사 비</t>
    <phoneticPr fontId="4" type="noConversion"/>
  </si>
  <si>
    <t>재료비</t>
    <phoneticPr fontId="4" type="noConversion"/>
  </si>
  <si>
    <t>직접재료비</t>
    <phoneticPr fontId="4" type="noConversion"/>
  </si>
  <si>
    <t>간접재료비</t>
    <phoneticPr fontId="4" type="noConversion"/>
  </si>
  <si>
    <t>작업부산물</t>
    <phoneticPr fontId="4" type="noConversion"/>
  </si>
  <si>
    <t>소        계</t>
    <phoneticPr fontId="4" type="noConversion"/>
  </si>
  <si>
    <t>노무비</t>
    <phoneticPr fontId="4" type="noConversion"/>
  </si>
  <si>
    <t>직접노무비</t>
    <phoneticPr fontId="4" type="noConversion"/>
  </si>
  <si>
    <t>간접노무비</t>
    <phoneticPr fontId="4" type="noConversion"/>
  </si>
  <si>
    <t xml:space="preserve">   직접노무비 * </t>
    <phoneticPr fontId="13" type="noConversion"/>
  </si>
  <si>
    <t>경   비</t>
    <phoneticPr fontId="4" type="noConversion"/>
  </si>
  <si>
    <t>산  출  경  비</t>
    <phoneticPr fontId="4" type="noConversion"/>
  </si>
  <si>
    <t>산 재 보 험 료</t>
    <phoneticPr fontId="4" type="noConversion"/>
  </si>
  <si>
    <t xml:space="preserve">   노 무 비 * </t>
    <phoneticPr fontId="13" type="noConversion"/>
  </si>
  <si>
    <t>고 용 보 험 료</t>
    <phoneticPr fontId="4" type="noConversion"/>
  </si>
  <si>
    <t>수식적용</t>
    <phoneticPr fontId="1" type="noConversion"/>
  </si>
  <si>
    <t>국민건강보험료</t>
    <phoneticPr fontId="4" type="noConversion"/>
  </si>
  <si>
    <t xml:space="preserve"> [ 1개월 이상공사 적용 ]</t>
  </si>
  <si>
    <t>노인장기요양보험료</t>
    <phoneticPr fontId="4" type="noConversion"/>
  </si>
  <si>
    <t xml:space="preserve">   국민건강보험료 * </t>
    <phoneticPr fontId="13" type="noConversion"/>
  </si>
  <si>
    <t>국민연금보험료</t>
    <phoneticPr fontId="4" type="noConversion"/>
  </si>
  <si>
    <t>퇴직공제부금비</t>
    <phoneticPr fontId="1" type="noConversion"/>
  </si>
  <si>
    <t xml:space="preserve"> [ 1억 이상공사 적용 ]</t>
    <phoneticPr fontId="1" type="noConversion"/>
  </si>
  <si>
    <t>산업안전보건관리비</t>
    <phoneticPr fontId="1" type="noConversion"/>
  </si>
  <si>
    <t xml:space="preserve"> [ 2천만원 이상공사 적용 ]</t>
    <phoneticPr fontId="1" type="noConversion"/>
  </si>
  <si>
    <t xml:space="preserve">   (재료비 + 직접노무비 + 도급자관급자재) * </t>
    <phoneticPr fontId="13" type="noConversion"/>
  </si>
  <si>
    <t>환경보전비</t>
    <phoneticPr fontId="1" type="noConversion"/>
  </si>
  <si>
    <t xml:space="preserve">   (재료비 + 직접노무비 + 기계경비) * </t>
    <phoneticPr fontId="13" type="noConversion"/>
  </si>
  <si>
    <t>기   타  경  비</t>
    <phoneticPr fontId="4" type="noConversion"/>
  </si>
  <si>
    <t xml:space="preserve">   (재료비 + 노무비) * </t>
    <phoneticPr fontId="13" type="noConversion"/>
  </si>
  <si>
    <t>소          계</t>
    <phoneticPr fontId="4" type="noConversion"/>
  </si>
  <si>
    <t>합       계</t>
    <phoneticPr fontId="4" type="noConversion"/>
  </si>
  <si>
    <t>일반관리비</t>
    <phoneticPr fontId="4" type="noConversion"/>
  </si>
  <si>
    <t xml:space="preserve">   순공사비 * </t>
    <phoneticPr fontId="13" type="noConversion"/>
  </si>
  <si>
    <t>이         윤</t>
    <phoneticPr fontId="4" type="noConversion"/>
  </si>
  <si>
    <t xml:space="preserve">   (노무비 + 경비 + 일반관리비) * </t>
    <phoneticPr fontId="13" type="noConversion"/>
  </si>
  <si>
    <t>총  원  가</t>
    <phoneticPr fontId="4" type="noConversion"/>
  </si>
  <si>
    <t>부가가치세</t>
    <phoneticPr fontId="4" type="noConversion"/>
  </si>
  <si>
    <t>총 공 사 비</t>
    <phoneticPr fontId="4" type="noConversion"/>
  </si>
  <si>
    <t>결 정 금 액</t>
    <phoneticPr fontId="4" type="noConversion"/>
  </si>
  <si>
    <t>집      계      표</t>
    <phoneticPr fontId="4" type="noConversion"/>
  </si>
  <si>
    <t>품   명</t>
    <phoneticPr fontId="27" type="noConversion"/>
  </si>
  <si>
    <t>수량</t>
    <phoneticPr fontId="4" type="noConversion"/>
  </si>
  <si>
    <t>합    계</t>
  </si>
  <si>
    <t>비 고</t>
    <phoneticPr fontId="27" type="noConversion"/>
  </si>
  <si>
    <t>검산</t>
    <phoneticPr fontId="1" type="noConversion"/>
  </si>
  <si>
    <t>[합    계]</t>
    <phoneticPr fontId="4" type="noConversion"/>
  </si>
  <si>
    <t>발생재고철</t>
    <phoneticPr fontId="1" type="noConversion"/>
  </si>
  <si>
    <t>kg</t>
    <phoneticPr fontId="1" type="noConversion"/>
  </si>
  <si>
    <t>식</t>
    <phoneticPr fontId="4" type="noConversion"/>
  </si>
  <si>
    <t>수건걸이</t>
    <phoneticPr fontId="1" type="noConversion"/>
  </si>
  <si>
    <t>생철</t>
    <phoneticPr fontId="1" type="noConversion"/>
  </si>
  <si>
    <t>BAR형</t>
    <phoneticPr fontId="1" type="noConversion"/>
  </si>
  <si>
    <t>합계</t>
    <phoneticPr fontId="1" type="noConversion"/>
  </si>
  <si>
    <t>단가</t>
    <phoneticPr fontId="1" type="noConversion"/>
  </si>
  <si>
    <t>규  격</t>
    <phoneticPr fontId="27" type="noConversion"/>
  </si>
  <si>
    <t>혼합수전,원홀</t>
    <phoneticPr fontId="1" type="noConversion"/>
  </si>
  <si>
    <t>세면기수전</t>
    <phoneticPr fontId="1" type="noConversion"/>
  </si>
  <si>
    <t>샤워수전</t>
    <phoneticPr fontId="1" type="noConversion"/>
  </si>
  <si>
    <t>STS</t>
    <phoneticPr fontId="1" type="noConversion"/>
  </si>
  <si>
    <t xml:space="preserve">수   량 </t>
    <phoneticPr fontId="4" type="noConversion"/>
  </si>
  <si>
    <t>산출식</t>
    <phoneticPr fontId="4" type="noConversion"/>
  </si>
  <si>
    <t>세면기수전(혼합수전)철거</t>
    <phoneticPr fontId="1" type="noConversion"/>
  </si>
  <si>
    <t>샤워수전(혼합수전)철거</t>
    <phoneticPr fontId="1" type="noConversion"/>
  </si>
  <si>
    <t>수건걸이철거</t>
    <phoneticPr fontId="1" type="noConversion"/>
  </si>
  <si>
    <t>16kw이하</t>
    <phoneticPr fontId="1" type="noConversion"/>
  </si>
  <si>
    <t>벽부형</t>
    <phoneticPr fontId="1" type="noConversion"/>
  </si>
  <si>
    <t>천정형휀철거</t>
    <phoneticPr fontId="1" type="noConversion"/>
  </si>
  <si>
    <t>삭제금지</t>
    <phoneticPr fontId="1" type="noConversion"/>
  </si>
  <si>
    <t>천장형휀</t>
    <phoneticPr fontId="1" type="noConversion"/>
  </si>
  <si>
    <t>유선리모컨철거후재설치</t>
    <phoneticPr fontId="1" type="noConversion"/>
  </si>
  <si>
    <t>세면기 청소 및 부속품교체</t>
    <phoneticPr fontId="1" type="noConversion"/>
  </si>
  <si>
    <t>BAR형, 크롬도금</t>
    <phoneticPr fontId="1" type="noConversion"/>
  </si>
  <si>
    <t>수건선반</t>
    <phoneticPr fontId="1" type="noConversion"/>
  </si>
  <si>
    <t>크롬도금</t>
    <phoneticPr fontId="1" type="noConversion"/>
  </si>
  <si>
    <t>슬라이드바</t>
    <phoneticPr fontId="1" type="noConversion"/>
  </si>
  <si>
    <t>해바라기타입</t>
    <phoneticPr fontId="1" type="noConversion"/>
  </si>
  <si>
    <t>수건선반철거</t>
    <phoneticPr fontId="1" type="noConversion"/>
  </si>
  <si>
    <t>천장형냉난방기판넬철거</t>
    <phoneticPr fontId="1" type="noConversion"/>
  </si>
  <si>
    <t>천장형냉난방기판넬설치</t>
    <phoneticPr fontId="1" type="noConversion"/>
  </si>
  <si>
    <t>냉난방기보양</t>
    <phoneticPr fontId="1" type="noConversion"/>
  </si>
  <si>
    <t>필름0.1MM</t>
    <phoneticPr fontId="1" type="noConversion"/>
  </si>
  <si>
    <t>폽업, 트랩, 앵글밸브 등</t>
    <phoneticPr fontId="1" type="noConversion"/>
  </si>
  <si>
    <t>휴지걸이</t>
    <phoneticPr fontId="1" type="noConversion"/>
  </si>
  <si>
    <t>휴지걸이철거</t>
    <phoneticPr fontId="1" type="noConversion"/>
  </si>
  <si>
    <t>STS</t>
    <phoneticPr fontId="1" type="noConversion"/>
  </si>
  <si>
    <t>옷걸이</t>
    <phoneticPr fontId="1" type="noConversion"/>
  </si>
  <si>
    <t>코너선반</t>
    <phoneticPr fontId="1" type="noConversion"/>
  </si>
  <si>
    <t>코너선반철거</t>
    <phoneticPr fontId="1" type="noConversion"/>
  </si>
  <si>
    <t>90CMH</t>
    <phoneticPr fontId="1" type="noConversion"/>
  </si>
  <si>
    <t>SP활자금교체</t>
    <phoneticPr fontId="1" type="noConversion"/>
  </si>
  <si>
    <t>D15</t>
    <phoneticPr fontId="1" type="noConversion"/>
  </si>
  <si>
    <t>2. 미래관 6층 객실 냉난방기 철거 및 부대공사</t>
    <phoneticPr fontId="1" type="noConversion"/>
  </si>
  <si>
    <t>C2-100LF</t>
    <phoneticPr fontId="1" type="noConversion"/>
  </si>
  <si>
    <t>220CMH</t>
    <phoneticPr fontId="1" type="noConversion"/>
  </si>
  <si>
    <t>석면분담금</t>
    <phoneticPr fontId="1" type="noConversion"/>
  </si>
  <si>
    <t>임금채권부담금</t>
    <phoneticPr fontId="1" type="noConversion"/>
  </si>
  <si>
    <t>2026. 04.</t>
    <phoneticPr fontId="1" type="noConversion"/>
  </si>
  <si>
    <t>개소</t>
    <phoneticPr fontId="1" type="noConversion"/>
  </si>
  <si>
    <t>12*3</t>
    <phoneticPr fontId="1" type="noConversion"/>
  </si>
  <si>
    <t>(52-16)*3</t>
    <phoneticPr fontId="1" type="noConversion"/>
  </si>
  <si>
    <t>(3kg*12 + 4kg*12 + 12(악세사리류))*90% * 3</t>
    <phoneticPr fontId="1" type="noConversion"/>
  </si>
  <si>
    <t>SU관</t>
    <phoneticPr fontId="1" type="noConversion"/>
  </si>
  <si>
    <t>D13</t>
    <phoneticPr fontId="1" type="noConversion"/>
  </si>
  <si>
    <t>M</t>
  </si>
  <si>
    <t>SR조인트엘보</t>
    <phoneticPr fontId="1" type="noConversion"/>
  </si>
  <si>
    <t>SR조인트유니온</t>
    <phoneticPr fontId="1" type="noConversion"/>
  </si>
  <si>
    <t>SR조인트수전소켓</t>
    <phoneticPr fontId="1" type="noConversion"/>
  </si>
  <si>
    <t>SR조인트아답타소켓</t>
    <phoneticPr fontId="1" type="noConversion"/>
  </si>
  <si>
    <t>SR조인트소켓</t>
    <phoneticPr fontId="1" type="noConversion"/>
  </si>
  <si>
    <t>STS니플(나사)</t>
    <phoneticPr fontId="1" type="noConversion"/>
  </si>
  <si>
    <t>동티이(용접)</t>
  </si>
  <si>
    <t>D25</t>
    <phoneticPr fontId="1" type="noConversion"/>
  </si>
  <si>
    <t>STS볼밸브(나사)</t>
    <phoneticPr fontId="1" type="noConversion"/>
  </si>
  <si>
    <t>D15*10K</t>
    <phoneticPr fontId="1" type="noConversion"/>
  </si>
  <si>
    <t>절연행거</t>
    <phoneticPr fontId="1" type="noConversion"/>
  </si>
  <si>
    <t>관보온(아티론)</t>
    <phoneticPr fontId="1" type="noConversion"/>
  </si>
  <si>
    <t>D15*25T</t>
    <phoneticPr fontId="1" type="noConversion"/>
  </si>
  <si>
    <t>동관용접</t>
    <phoneticPr fontId="1" type="noConversion"/>
  </si>
  <si>
    <t>PVC관(Vg1)</t>
    <phoneticPr fontId="1" type="noConversion"/>
  </si>
  <si>
    <t>D50</t>
  </si>
  <si>
    <t>PVC YT관</t>
    <phoneticPr fontId="1" type="noConversion"/>
  </si>
  <si>
    <t>D50*50</t>
    <phoneticPr fontId="1" type="noConversion"/>
  </si>
  <si>
    <t>PVC 45도 곡관</t>
    <phoneticPr fontId="1" type="noConversion"/>
  </si>
  <si>
    <t>PVC 소켓</t>
    <phoneticPr fontId="1" type="noConversion"/>
  </si>
  <si>
    <t>PVC 소제구</t>
    <phoneticPr fontId="1" type="noConversion"/>
  </si>
  <si>
    <t>D50</t>
    <phoneticPr fontId="1" type="noConversion"/>
  </si>
  <si>
    <t>PVC P트랩</t>
    <phoneticPr fontId="1" type="noConversion"/>
  </si>
  <si>
    <t>코어(벽체)</t>
    <phoneticPr fontId="1" type="noConversion"/>
  </si>
  <si>
    <t>D75</t>
    <phoneticPr fontId="1" type="noConversion"/>
  </si>
  <si>
    <t>코어(바닥)</t>
    <phoneticPr fontId="1" type="noConversion"/>
  </si>
  <si>
    <t>NO HUB 카플링</t>
    <phoneticPr fontId="1" type="noConversion"/>
  </si>
  <si>
    <t>관행가</t>
    <phoneticPr fontId="1" type="noConversion"/>
  </si>
  <si>
    <t>개소</t>
  </si>
  <si>
    <t>㎡</t>
    <phoneticPr fontId="1" type="noConversion"/>
  </si>
  <si>
    <t>건축물 보양 및 현장정리</t>
    <phoneticPr fontId="1" type="noConversion"/>
  </si>
  <si>
    <t>3. 5층 행정실 세정대 설치공사</t>
    <phoneticPr fontId="1" type="noConversion"/>
  </si>
  <si>
    <t>세정대</t>
    <phoneticPr fontId="1" type="noConversion"/>
  </si>
  <si>
    <t>싱크수전</t>
    <phoneticPr fontId="1" type="noConversion"/>
  </si>
  <si>
    <t>후렉시블형</t>
    <phoneticPr fontId="1" type="noConversion"/>
  </si>
  <si>
    <t>화장경</t>
    <phoneticPr fontId="1" type="noConversion"/>
  </si>
  <si>
    <t>600*900</t>
    <phoneticPr fontId="1" type="noConversion"/>
  </si>
  <si>
    <t>화장대</t>
    <phoneticPr fontId="1" type="noConversion"/>
  </si>
  <si>
    <t>전기온수기 설치</t>
    <phoneticPr fontId="1" type="noConversion"/>
  </si>
  <si>
    <t>15Lit</t>
    <phoneticPr fontId="1" type="noConversion"/>
  </si>
  <si>
    <t>D150</t>
    <phoneticPr fontId="1" type="noConversion"/>
  </si>
  <si>
    <t>D150*50</t>
    <phoneticPr fontId="1" type="noConversion"/>
  </si>
  <si>
    <t>D65</t>
    <phoneticPr fontId="1" type="noConversion"/>
  </si>
  <si>
    <t>동CF아답타</t>
    <phoneticPr fontId="1" type="noConversion"/>
  </si>
  <si>
    <t>11/2</t>
    <phoneticPr fontId="1" type="noConversion"/>
  </si>
  <si>
    <t>24㎡*40%</t>
    <phoneticPr fontId="1" type="noConversion"/>
  </si>
  <si>
    <t>1200L, 하이그로시, 인조대리석상판</t>
    <phoneticPr fontId="1" type="noConversion"/>
  </si>
  <si>
    <t>1. 미래관 6~8층 객실 위생기구류 교체공사</t>
    <phoneticPr fontId="1" type="noConversion"/>
  </si>
  <si>
    <t>천장점검구설치</t>
    <phoneticPr fontId="1" type="noConversion"/>
  </si>
  <si>
    <t>450*450</t>
    <phoneticPr fontId="1" type="noConversion"/>
  </si>
  <si>
    <t>3+8+2</t>
    <phoneticPr fontId="1" type="noConversion"/>
  </si>
  <si>
    <t>3+9+2</t>
    <phoneticPr fontId="1" type="noConversion"/>
  </si>
  <si>
    <t>12/2</t>
    <phoneticPr fontId="1" type="noConversion"/>
  </si>
  <si>
    <t>크롬도금, 비누대포함</t>
    <phoneticPr fontId="1" type="noConversion"/>
  </si>
  <si>
    <t>대형헤드,줄 포함</t>
    <phoneticPr fontId="1" type="noConversion"/>
  </si>
  <si>
    <t>M</t>
    <phoneticPr fontId="1" type="noConversion"/>
  </si>
  <si>
    <t>열차단재</t>
  </si>
  <si>
    <t>발열체보호재</t>
  </si>
  <si>
    <t>차폐메쉬</t>
  </si>
  <si>
    <t>온도조절기</t>
  </si>
  <si>
    <t>4. 미래관 802호 객실 난방용필름 구매설치</t>
    <phoneticPr fontId="1" type="noConversion"/>
  </si>
  <si>
    <t>4+4+6</t>
    <phoneticPr fontId="1" type="noConversion"/>
  </si>
  <si>
    <t>1000×500×t0.5mm</t>
    <phoneticPr fontId="1" type="noConversion"/>
  </si>
  <si>
    <t>1000×800×t0.5mm</t>
    <phoneticPr fontId="1" type="noConversion"/>
  </si>
  <si>
    <t>000×1000×t0.5mm</t>
    <phoneticPr fontId="1" type="noConversion"/>
  </si>
  <si>
    <t>UTH-200</t>
    <phoneticPr fontId="1" type="noConversion"/>
  </si>
  <si>
    <t>(14+3)*90%</t>
    <phoneticPr fontId="1" type="noConversion"/>
  </si>
  <si>
    <t>(14+3)*120%</t>
    <phoneticPr fontId="1" type="noConversion"/>
  </si>
  <si>
    <t>난방용필름</t>
    <phoneticPr fontId="1" type="noConversion"/>
  </si>
  <si>
    <t>참고용HV-220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</si>
</sst>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#,##0_ ;[Red]\-#,##0\ "/>
    <numFmt numFmtId="177" formatCode="#,##0.00_ ;[Red]\-#,##0.00\ "/>
    <numFmt numFmtId="178" formatCode="#,##0.000_ ;[Red]\-#,##0.000\ "/>
    <numFmt numFmtId="179" formatCode="_ * #,##0_ ;_ * \-#,##0_ ;_ * &quot;-&quot;_ ;_ @_ "/>
    <numFmt numFmtId="180" formatCode="0.000%"/>
    <numFmt numFmtId="181" formatCode="_(* #,##0.00_);_(* \(#,##0.00\);_(* &quot;-&quot;??_);_(@_)"/>
    <numFmt numFmtId="183" formatCode="_ * #,##0.00_ ;_ * \-#,##0.00_ ;_ * &quot;-&quot;??_ ;_ @_ "/>
    <numFmt numFmtId="185" formatCode="#,##0.0000_ ;[Red]\-#,##0.0000\ "/>
    <numFmt numFmtId="186" formatCode="#,##0.0_ ;[Red]\-#,##0.0\ "/>
    <numFmt numFmtId="190" formatCode="mm&quot;월&quot;\ dd&quot;일&quot;"/>
  </numFmts>
  <fonts count="3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2"/>
      <name val="궁서"/>
      <family val="1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color indexed="8"/>
      <name val="Arial"/>
      <family val="2"/>
    </font>
    <font>
      <b/>
      <u/>
      <sz val="20"/>
      <color indexed="8"/>
      <name val="HY궁서"/>
      <family val="1"/>
      <charset val="129"/>
    </font>
    <font>
      <sz val="9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u/>
      <sz val="18"/>
      <color indexed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name val="맑은 고딕"/>
      <family val="3"/>
      <charset val="129"/>
    </font>
    <font>
      <sz val="7"/>
      <name val="굴림"/>
      <family val="3"/>
      <charset val="129"/>
    </font>
    <font>
      <sz val="11"/>
      <name val="맑은 고딕"/>
      <family val="3"/>
      <charset val="129"/>
    </font>
    <font>
      <b/>
      <sz val="9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5"/>
      <color theme="1"/>
      <name val="굴림"/>
      <family val="3"/>
      <charset val="129"/>
    </font>
    <font>
      <b/>
      <u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20"/>
      <name val="굴림"/>
      <family val="3"/>
      <charset val="129"/>
    </font>
    <font>
      <sz val="10"/>
      <color theme="0" tint="-4.9989318521683403E-2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10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1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14" fillId="0" borderId="0"/>
    <xf numFmtId="181" fontId="14" fillId="0" borderId="0"/>
    <xf numFmtId="179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2" fillId="0" borderId="0"/>
    <xf numFmtId="183" fontId="12" fillId="0" borderId="0" applyFont="0" applyFill="0" applyBorder="0" applyAlignment="0" applyProtection="0"/>
    <xf numFmtId="0" fontId="12" fillId="0" borderId="0"/>
    <xf numFmtId="41" fontId="2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176" fontId="8" fillId="3" borderId="0" xfId="0" applyNumberFormat="1" applyFont="1" applyFill="1" applyAlignment="1">
      <alignment vertical="center"/>
    </xf>
    <xf numFmtId="176" fontId="8" fillId="0" borderId="0" xfId="0" applyNumberFormat="1" applyFont="1" applyAlignment="1">
      <alignment vertical="center"/>
    </xf>
    <xf numFmtId="176" fontId="5" fillId="3" borderId="0" xfId="0" applyNumberFormat="1" applyFont="1" applyFill="1" applyAlignment="1">
      <alignment vertical="center"/>
    </xf>
    <xf numFmtId="176" fontId="5" fillId="2" borderId="12" xfId="4" applyNumberFormat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3" borderId="0" xfId="0" applyNumberFormat="1" applyFont="1" applyFill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7" fontId="11" fillId="0" borderId="0" xfId="4" applyNumberFormat="1" applyFont="1" applyAlignment="1">
      <alignment horizontal="right" vertical="center"/>
    </xf>
    <xf numFmtId="176" fontId="11" fillId="0" borderId="0" xfId="4" applyNumberFormat="1" applyFont="1" applyAlignment="1">
      <alignment horizontal="center" vertical="center"/>
    </xf>
    <xf numFmtId="176" fontId="11" fillId="2" borderId="0" xfId="3" applyNumberFormat="1" applyFont="1" applyFill="1" applyAlignment="1">
      <alignment horizontal="center" vertical="center"/>
    </xf>
    <xf numFmtId="176" fontId="16" fillId="0" borderId="0" xfId="6" applyNumberFormat="1" applyFont="1" applyAlignment="1">
      <alignment vertical="center"/>
    </xf>
    <xf numFmtId="180" fontId="16" fillId="0" borderId="0" xfId="5" applyNumberFormat="1" applyFont="1" applyAlignment="1">
      <alignment vertical="center"/>
    </xf>
    <xf numFmtId="176" fontId="16" fillId="5" borderId="0" xfId="6" applyNumberFormat="1" applyFont="1" applyFill="1" applyBorder="1" applyAlignment="1">
      <alignment vertical="center"/>
    </xf>
    <xf numFmtId="176" fontId="17" fillId="5" borderId="0" xfId="6" applyNumberFormat="1" applyFont="1" applyFill="1" applyBorder="1" applyAlignment="1">
      <alignment vertical="center" shrinkToFit="1"/>
    </xf>
    <xf numFmtId="176" fontId="17" fillId="5" borderId="0" xfId="6" applyNumberFormat="1" applyFont="1" applyFill="1" applyBorder="1" applyAlignment="1">
      <alignment horizontal="left" vertical="center" shrinkToFit="1"/>
    </xf>
    <xf numFmtId="176" fontId="10" fillId="5" borderId="0" xfId="6" applyNumberFormat="1" applyFont="1" applyFill="1" applyAlignment="1">
      <alignment vertical="center" shrinkToFit="1"/>
    </xf>
    <xf numFmtId="180" fontId="10" fillId="5" borderId="0" xfId="5" applyNumberFormat="1" applyFont="1" applyFill="1" applyAlignment="1">
      <alignment vertical="center" shrinkToFit="1"/>
    </xf>
    <xf numFmtId="176" fontId="17" fillId="7" borderId="15" xfId="6" applyNumberFormat="1" applyFont="1" applyFill="1" applyBorder="1" applyAlignment="1">
      <alignment horizontal="center" vertical="center" shrinkToFit="1"/>
    </xf>
    <xf numFmtId="176" fontId="17" fillId="7" borderId="17" xfId="6" applyNumberFormat="1" applyFont="1" applyFill="1" applyBorder="1" applyAlignment="1">
      <alignment horizontal="center" vertical="center"/>
    </xf>
    <xf numFmtId="176" fontId="18" fillId="5" borderId="0" xfId="6" applyNumberFormat="1" applyFont="1" applyFill="1" applyAlignment="1">
      <alignment horizontal="center" vertical="center" shrinkToFit="1"/>
    </xf>
    <xf numFmtId="180" fontId="18" fillId="5" borderId="0" xfId="5" applyNumberFormat="1" applyFont="1" applyFill="1" applyAlignment="1">
      <alignment horizontal="center" vertical="center" shrinkToFit="1"/>
    </xf>
    <xf numFmtId="176" fontId="10" fillId="0" borderId="23" xfId="6" applyNumberFormat="1" applyFont="1" applyBorder="1" applyAlignment="1">
      <alignment horizontal="center" vertical="center"/>
    </xf>
    <xf numFmtId="176" fontId="16" fillId="0" borderId="23" xfId="7" applyNumberFormat="1" applyFont="1" applyBorder="1" applyAlignment="1">
      <alignment horizontal="left" vertical="center"/>
    </xf>
    <xf numFmtId="176" fontId="10" fillId="0" borderId="23" xfId="2" applyNumberFormat="1" applyFont="1" applyBorder="1" applyAlignment="1">
      <alignment vertical="center"/>
    </xf>
    <xf numFmtId="176" fontId="16" fillId="0" borderId="24" xfId="6" applyNumberFormat="1" applyFont="1" applyBorder="1" applyAlignment="1">
      <alignment vertical="center"/>
    </xf>
    <xf numFmtId="176" fontId="18" fillId="0" borderId="0" xfId="6" applyNumberFormat="1" applyFont="1" applyAlignment="1">
      <alignment horizontal="center" vertical="center"/>
    </xf>
    <xf numFmtId="180" fontId="18" fillId="0" borderId="0" xfId="5" applyNumberFormat="1" applyFont="1" applyAlignment="1">
      <alignment horizontal="center" vertical="center"/>
    </xf>
    <xf numFmtId="176" fontId="10" fillId="0" borderId="25" xfId="6" applyNumberFormat="1" applyFont="1" applyBorder="1" applyAlignment="1">
      <alignment horizontal="center" vertical="center"/>
    </xf>
    <xf numFmtId="176" fontId="16" fillId="0" borderId="25" xfId="7" applyNumberFormat="1" applyFont="1" applyBorder="1" applyAlignment="1">
      <alignment horizontal="left" vertical="center"/>
    </xf>
    <xf numFmtId="176" fontId="10" fillId="0" borderId="25" xfId="2" applyNumberFormat="1" applyFont="1" applyBorder="1" applyAlignment="1">
      <alignment vertical="center"/>
    </xf>
    <xf numFmtId="176" fontId="16" fillId="0" borderId="26" xfId="6" applyNumberFormat="1" applyFont="1" applyBorder="1" applyAlignment="1">
      <alignment vertical="center"/>
    </xf>
    <xf numFmtId="176" fontId="17" fillId="0" borderId="27" xfId="6" applyNumberFormat="1" applyFont="1" applyBorder="1" applyAlignment="1">
      <alignment horizontal="center" vertical="center"/>
    </xf>
    <xf numFmtId="176" fontId="16" fillId="0" borderId="27" xfId="7" applyNumberFormat="1" applyFont="1" applyBorder="1" applyAlignment="1">
      <alignment horizontal="left" vertical="center"/>
    </xf>
    <xf numFmtId="176" fontId="17" fillId="0" borderId="28" xfId="2" applyNumberFormat="1" applyFont="1" applyBorder="1" applyAlignment="1">
      <alignment vertical="center"/>
    </xf>
    <xf numFmtId="176" fontId="16" fillId="0" borderId="29" xfId="6" applyNumberFormat="1" applyFont="1" applyBorder="1" applyAlignment="1">
      <alignment vertical="center"/>
    </xf>
    <xf numFmtId="176" fontId="19" fillId="0" borderId="25" xfId="0" applyNumberFormat="1" applyFont="1" applyBorder="1" applyAlignment="1">
      <alignment vertical="center"/>
    </xf>
    <xf numFmtId="180" fontId="20" fillId="2" borderId="31" xfId="5" applyNumberFormat="1" applyFont="1" applyFill="1" applyBorder="1" applyAlignment="1">
      <alignment vertical="center"/>
    </xf>
    <xf numFmtId="176" fontId="19" fillId="0" borderId="27" xfId="0" applyNumberFormat="1" applyFont="1" applyBorder="1" applyAlignment="1">
      <alignment vertical="center"/>
    </xf>
    <xf numFmtId="176" fontId="17" fillId="0" borderId="27" xfId="2" applyNumberFormat="1" applyFont="1" applyBorder="1" applyAlignment="1">
      <alignment vertical="center"/>
    </xf>
    <xf numFmtId="176" fontId="19" fillId="0" borderId="23" xfId="0" applyNumberFormat="1" applyFont="1" applyBorder="1" applyAlignment="1">
      <alignment vertical="center"/>
    </xf>
    <xf numFmtId="176" fontId="10" fillId="0" borderId="32" xfId="2" applyNumberFormat="1" applyFont="1" applyBorder="1" applyAlignment="1">
      <alignment vertical="center"/>
    </xf>
    <xf numFmtId="176" fontId="16" fillId="0" borderId="26" xfId="6" applyNumberFormat="1" applyFont="1" applyFill="1" applyBorder="1" applyAlignment="1">
      <alignment vertical="center"/>
    </xf>
    <xf numFmtId="176" fontId="10" fillId="0" borderId="25" xfId="6" applyNumberFormat="1" applyFont="1" applyFill="1" applyBorder="1" applyAlignment="1">
      <alignment horizontal="center" vertical="center"/>
    </xf>
    <xf numFmtId="176" fontId="19" fillId="0" borderId="25" xfId="0" applyNumberFormat="1" applyFont="1" applyFill="1" applyBorder="1" applyAlignment="1">
      <alignment vertical="center"/>
    </xf>
    <xf numFmtId="176" fontId="10" fillId="0" borderId="25" xfId="2" applyNumberFormat="1" applyFont="1" applyFill="1" applyBorder="1" applyAlignment="1">
      <alignment vertical="center"/>
    </xf>
    <xf numFmtId="176" fontId="21" fillId="0" borderId="26" xfId="6" applyNumberFormat="1" applyFont="1" applyFill="1" applyBorder="1" applyAlignment="1">
      <alignment vertical="center"/>
    </xf>
    <xf numFmtId="176" fontId="16" fillId="0" borderId="6" xfId="7" applyNumberFormat="1" applyFont="1" applyBorder="1" applyAlignment="1">
      <alignment horizontal="left" vertical="center"/>
    </xf>
    <xf numFmtId="176" fontId="17" fillId="0" borderId="6" xfId="2" applyNumberFormat="1" applyFont="1" applyBorder="1" applyAlignment="1">
      <alignment vertical="center"/>
    </xf>
    <xf numFmtId="176" fontId="16" fillId="0" borderId="19" xfId="6" applyNumberFormat="1" applyFont="1" applyBorder="1" applyAlignment="1">
      <alignment vertical="center"/>
    </xf>
    <xf numFmtId="176" fontId="10" fillId="0" borderId="6" xfId="2" applyNumberFormat="1" applyFont="1" applyBorder="1" applyAlignment="1">
      <alignment vertical="center"/>
    </xf>
    <xf numFmtId="176" fontId="16" fillId="0" borderId="19" xfId="7" applyNumberFormat="1" applyFont="1" applyBorder="1" applyAlignment="1">
      <alignment vertical="center"/>
    </xf>
    <xf numFmtId="180" fontId="8" fillId="0" borderId="0" xfId="5" applyNumberFormat="1" applyFont="1" applyAlignment="1">
      <alignment horizontal="center" vertical="center"/>
    </xf>
    <xf numFmtId="176" fontId="16" fillId="0" borderId="20" xfId="7" applyNumberFormat="1" applyFont="1" applyBorder="1" applyAlignment="1">
      <alignment horizontal="left" vertical="center"/>
    </xf>
    <xf numFmtId="176" fontId="17" fillId="0" borderId="20" xfId="2" applyNumberFormat="1" applyFont="1" applyBorder="1" applyAlignment="1">
      <alignment vertical="center"/>
    </xf>
    <xf numFmtId="176" fontId="10" fillId="0" borderId="21" xfId="6" applyNumberFormat="1" applyFont="1" applyBorder="1" applyAlignment="1">
      <alignment horizontal="center" vertical="center"/>
    </xf>
    <xf numFmtId="176" fontId="10" fillId="0" borderId="0" xfId="6" applyNumberFormat="1" applyFont="1" applyAlignment="1">
      <alignment horizontal="center" vertical="center"/>
    </xf>
    <xf numFmtId="176" fontId="10" fillId="0" borderId="0" xfId="6" applyNumberFormat="1" applyFont="1" applyAlignment="1">
      <alignment vertical="center"/>
    </xf>
    <xf numFmtId="180" fontId="10" fillId="0" borderId="0" xfId="5" applyNumberFormat="1" applyFont="1" applyAlignment="1">
      <alignment vertical="center"/>
    </xf>
    <xf numFmtId="176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center" vertical="center"/>
    </xf>
    <xf numFmtId="176" fontId="28" fillId="0" borderId="0" xfId="0" applyNumberFormat="1" applyFont="1" applyFill="1">
      <alignment vertical="center"/>
    </xf>
    <xf numFmtId="176" fontId="28" fillId="0" borderId="6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>
      <alignment vertical="center"/>
    </xf>
    <xf numFmtId="176" fontId="20" fillId="0" borderId="6" xfId="0" applyNumberFormat="1" applyFont="1" applyFill="1" applyBorder="1" applyAlignment="1">
      <alignment horizontal="center" vertical="center"/>
    </xf>
    <xf numFmtId="176" fontId="28" fillId="0" borderId="0" xfId="0" applyNumberFormat="1" applyFont="1" applyFill="1" applyAlignment="1">
      <alignment horizontal="center" vertical="center"/>
    </xf>
    <xf numFmtId="176" fontId="29" fillId="0" borderId="0" xfId="0" applyNumberFormat="1" applyFont="1" applyFill="1">
      <alignment vertical="center"/>
    </xf>
    <xf numFmtId="176" fontId="29" fillId="0" borderId="0" xfId="0" applyNumberFormat="1" applyFont="1" applyFill="1" applyAlignment="1">
      <alignment vertical="center" shrinkToFit="1"/>
    </xf>
    <xf numFmtId="176" fontId="29" fillId="0" borderId="0" xfId="0" applyNumberFormat="1" applyFont="1" applyFill="1" applyAlignment="1">
      <alignment horizontal="center" vertical="center"/>
    </xf>
    <xf numFmtId="176" fontId="5" fillId="2" borderId="12" xfId="0" applyNumberFormat="1" applyFont="1" applyFill="1" applyBorder="1" applyAlignment="1">
      <alignment vertical="center"/>
    </xf>
    <xf numFmtId="176" fontId="17" fillId="7" borderId="16" xfId="6" applyNumberFormat="1" applyFont="1" applyFill="1" applyBorder="1" applyAlignment="1">
      <alignment horizontal="center" vertical="center"/>
    </xf>
    <xf numFmtId="176" fontId="11" fillId="2" borderId="0" xfId="3" applyNumberFormat="1" applyFont="1" applyFill="1" applyAlignment="1">
      <alignment vertical="center"/>
    </xf>
    <xf numFmtId="176" fontId="9" fillId="4" borderId="7" xfId="0" applyNumberFormat="1" applyFont="1" applyFill="1" applyBorder="1" applyAlignment="1">
      <alignment horizontal="center" vertical="center"/>
    </xf>
    <xf numFmtId="176" fontId="21" fillId="0" borderId="14" xfId="0" quotePrefix="1" applyNumberFormat="1" applyFont="1" applyFill="1" applyBorder="1" applyAlignment="1">
      <alignment horizontal="center" vertical="center" shrinkToFit="1"/>
    </xf>
    <xf numFmtId="178" fontId="8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85" fontId="5" fillId="0" borderId="0" xfId="0" applyNumberFormat="1" applyFont="1" applyBorder="1" applyAlignment="1">
      <alignment vertical="center"/>
    </xf>
    <xf numFmtId="186" fontId="8" fillId="0" borderId="0" xfId="0" applyNumberFormat="1" applyFont="1" applyAlignment="1">
      <alignment vertical="center"/>
    </xf>
    <xf numFmtId="177" fontId="5" fillId="0" borderId="9" xfId="4" applyNumberFormat="1" applyFont="1" applyFill="1" applyBorder="1" applyAlignment="1">
      <alignment horizontal="right" vertical="center"/>
    </xf>
    <xf numFmtId="176" fontId="5" fillId="2" borderId="11" xfId="4" applyNumberFormat="1" applyFont="1" applyFill="1" applyBorder="1" applyAlignment="1">
      <alignment vertical="center"/>
    </xf>
    <xf numFmtId="176" fontId="5" fillId="2" borderId="54" xfId="4" applyNumberFormat="1" applyFont="1" applyFill="1" applyBorder="1" applyAlignment="1">
      <alignment horizontal="center" vertical="center"/>
    </xf>
    <xf numFmtId="176" fontId="5" fillId="2" borderId="54" xfId="0" applyNumberFormat="1" applyFont="1" applyFill="1" applyBorder="1" applyAlignment="1">
      <alignment horizontal="center" vertical="center"/>
    </xf>
    <xf numFmtId="176" fontId="5" fillId="2" borderId="53" xfId="4" applyNumberFormat="1" applyFont="1" applyFill="1" applyBorder="1" applyAlignment="1">
      <alignment horizontal="center" vertical="center"/>
    </xf>
    <xf numFmtId="176" fontId="5" fillId="0" borderId="10" xfId="4" applyNumberFormat="1" applyFont="1" applyFill="1" applyBorder="1" applyAlignment="1">
      <alignment horizontal="center" vertical="center"/>
    </xf>
    <xf numFmtId="176" fontId="10" fillId="0" borderId="25" xfId="0" applyNumberFormat="1" applyFont="1" applyFill="1" applyBorder="1" applyAlignment="1">
      <alignment vertical="center"/>
    </xf>
    <xf numFmtId="176" fontId="20" fillId="2" borderId="30" xfId="0" applyNumberFormat="1" applyFont="1" applyFill="1" applyBorder="1" applyAlignment="1">
      <alignment vertical="center"/>
    </xf>
    <xf numFmtId="176" fontId="17" fillId="0" borderId="60" xfId="0" applyNumberFormat="1" applyFont="1" applyFill="1" applyBorder="1" applyAlignment="1">
      <alignment horizontal="left" vertical="center"/>
    </xf>
    <xf numFmtId="176" fontId="17" fillId="0" borderId="59" xfId="0" quotePrefix="1" applyNumberFormat="1" applyFont="1" applyFill="1" applyBorder="1" applyAlignment="1">
      <alignment horizontal="right" vertical="center" shrinkToFit="1"/>
    </xf>
    <xf numFmtId="176" fontId="10" fillId="0" borderId="58" xfId="0" quotePrefix="1" applyNumberFormat="1" applyFont="1" applyFill="1" applyBorder="1" applyAlignment="1">
      <alignment horizontal="right" vertical="center" wrapText="1"/>
    </xf>
    <xf numFmtId="176" fontId="3" fillId="0" borderId="60" xfId="0" applyNumberFormat="1" applyFont="1" applyFill="1" applyBorder="1" applyAlignment="1">
      <alignment horizontal="center" vertical="center"/>
    </xf>
    <xf numFmtId="176" fontId="5" fillId="0" borderId="59" xfId="0" applyNumberFormat="1" applyFont="1" applyFill="1" applyBorder="1" applyAlignment="1">
      <alignment vertical="center"/>
    </xf>
    <xf numFmtId="176" fontId="5" fillId="0" borderId="59" xfId="0" applyNumberFormat="1" applyFont="1" applyFill="1" applyBorder="1" applyAlignment="1">
      <alignment horizontal="center" vertical="center"/>
    </xf>
    <xf numFmtId="176" fontId="5" fillId="0" borderId="59" xfId="0" applyNumberFormat="1" applyFont="1" applyFill="1" applyBorder="1" applyAlignment="1">
      <alignment horizontal="right" vertical="center" shrinkToFit="1"/>
    </xf>
    <xf numFmtId="176" fontId="3" fillId="0" borderId="59" xfId="0" applyNumberFormat="1" applyFont="1" applyFill="1" applyBorder="1" applyAlignment="1">
      <alignment horizontal="right" vertical="center" shrinkToFit="1"/>
    </xf>
    <xf numFmtId="176" fontId="3" fillId="0" borderId="59" xfId="2" applyNumberFormat="1" applyFont="1" applyFill="1" applyBorder="1" applyAlignment="1">
      <alignment horizontal="right" vertical="center" shrinkToFit="1"/>
    </xf>
    <xf numFmtId="176" fontId="5" fillId="0" borderId="58" xfId="2" quotePrefix="1" applyNumberFormat="1" applyFont="1" applyFill="1" applyBorder="1" applyAlignment="1">
      <alignment horizontal="right" vertical="center"/>
    </xf>
    <xf numFmtId="176" fontId="3" fillId="0" borderId="59" xfId="0" applyNumberFormat="1" applyFont="1" applyFill="1" applyBorder="1" applyAlignment="1">
      <alignment vertical="center"/>
    </xf>
    <xf numFmtId="176" fontId="3" fillId="0" borderId="59" xfId="0" applyNumberFormat="1" applyFont="1" applyFill="1" applyBorder="1" applyAlignment="1">
      <alignment horizontal="center" vertical="center"/>
    </xf>
    <xf numFmtId="176" fontId="5" fillId="0" borderId="60" xfId="0" quotePrefix="1" applyNumberFormat="1" applyFont="1" applyFill="1" applyBorder="1" applyAlignment="1">
      <alignment vertical="center"/>
    </xf>
    <xf numFmtId="176" fontId="5" fillId="0" borderId="59" xfId="2" applyNumberFormat="1" applyFont="1" applyFill="1" applyBorder="1" applyAlignment="1">
      <alignment horizontal="right" vertical="center" shrinkToFit="1"/>
    </xf>
    <xf numFmtId="176" fontId="5" fillId="0" borderId="59" xfId="0" applyNumberFormat="1" applyFont="1" applyFill="1" applyBorder="1" applyAlignment="1">
      <alignment vertical="center" wrapText="1"/>
    </xf>
    <xf numFmtId="176" fontId="5" fillId="0" borderId="60" xfId="0" quotePrefix="1" applyNumberFormat="1" applyFont="1" applyFill="1" applyBorder="1" applyAlignment="1">
      <alignment horizontal="center" vertical="center"/>
    </xf>
    <xf numFmtId="176" fontId="5" fillId="0" borderId="58" xfId="0" applyNumberFormat="1" applyFont="1" applyFill="1" applyBorder="1" applyAlignment="1">
      <alignment horizontal="right" vertical="center"/>
    </xf>
    <xf numFmtId="176" fontId="5" fillId="0" borderId="60" xfId="0" applyNumberFormat="1" applyFont="1" applyFill="1" applyBorder="1" applyAlignment="1">
      <alignment horizontal="center" vertical="center"/>
    </xf>
    <xf numFmtId="176" fontId="5" fillId="0" borderId="59" xfId="2" applyNumberFormat="1" applyFont="1" applyFill="1" applyBorder="1" applyAlignment="1">
      <alignment horizontal="center" vertical="center"/>
    </xf>
    <xf numFmtId="176" fontId="5" fillId="0" borderId="60" xfId="0" applyNumberFormat="1" applyFont="1" applyFill="1" applyBorder="1" applyAlignment="1">
      <alignment vertical="center"/>
    </xf>
    <xf numFmtId="176" fontId="5" fillId="0" borderId="59" xfId="2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14" xfId="2" applyNumberFormat="1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vertical="center"/>
    </xf>
    <xf numFmtId="177" fontId="5" fillId="0" borderId="22" xfId="0" applyNumberFormat="1" applyFont="1" applyBorder="1" applyAlignment="1">
      <alignment horizontal="right" vertical="center"/>
    </xf>
    <xf numFmtId="180" fontId="30" fillId="2" borderId="31" xfId="5" applyNumberFormat="1" applyFont="1" applyFill="1" applyBorder="1" applyAlignment="1">
      <alignment vertical="center"/>
    </xf>
    <xf numFmtId="176" fontId="17" fillId="0" borderId="59" xfId="0" quotePrefix="1" applyNumberFormat="1" applyFont="1" applyFill="1" applyBorder="1" applyAlignment="1">
      <alignment horizontal="center" vertical="center" wrapText="1"/>
    </xf>
    <xf numFmtId="176" fontId="17" fillId="0" borderId="59" xfId="0" applyNumberFormat="1" applyFont="1" applyFill="1" applyBorder="1" applyAlignment="1">
      <alignment horizontal="center" vertical="center" wrapText="1"/>
    </xf>
    <xf numFmtId="176" fontId="3" fillId="0" borderId="60" xfId="0" quotePrefix="1" applyNumberFormat="1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176" fontId="33" fillId="0" borderId="0" xfId="3" applyNumberFormat="1" applyFont="1" applyBorder="1" applyAlignment="1">
      <alignment vertical="center"/>
    </xf>
    <xf numFmtId="177" fontId="3" fillId="0" borderId="0" xfId="4" applyNumberFormat="1" applyFont="1" applyFill="1" applyBorder="1" applyAlignment="1">
      <alignment horizontal="right"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46" xfId="4" applyNumberFormat="1" applyFont="1" applyFill="1" applyBorder="1" applyAlignment="1">
      <alignment vertical="center" wrapText="1"/>
    </xf>
    <xf numFmtId="176" fontId="3" fillId="0" borderId="46" xfId="4" applyNumberFormat="1" applyFont="1" applyFill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177" fontId="3" fillId="4" borderId="9" xfId="4" applyNumberFormat="1" applyFont="1" applyFill="1" applyBorder="1" applyAlignment="1">
      <alignment horizontal="center" vertical="center"/>
    </xf>
    <xf numFmtId="176" fontId="3" fillId="4" borderId="10" xfId="4" applyNumberFormat="1" applyFont="1" applyFill="1" applyBorder="1" applyAlignment="1">
      <alignment horizontal="center" vertical="center"/>
    </xf>
    <xf numFmtId="0" fontId="31" fillId="0" borderId="49" xfId="0" applyFont="1" applyBorder="1" applyAlignment="1">
      <alignment horizontal="left" vertical="center"/>
    </xf>
    <xf numFmtId="177" fontId="5" fillId="0" borderId="50" xfId="4" applyNumberFormat="1" applyFont="1" applyBorder="1" applyAlignment="1">
      <alignment horizontal="right" vertical="center"/>
    </xf>
    <xf numFmtId="176" fontId="5" fillId="0" borderId="52" xfId="4" applyNumberFormat="1" applyFont="1" applyBorder="1" applyAlignment="1">
      <alignment horizontal="center" vertical="center"/>
    </xf>
    <xf numFmtId="0" fontId="31" fillId="0" borderId="36" xfId="0" applyFont="1" applyBorder="1" applyAlignment="1">
      <alignment horizontal="left" vertical="center"/>
    </xf>
    <xf numFmtId="177" fontId="5" fillId="0" borderId="22" xfId="4" applyNumberFormat="1" applyFont="1" applyBorder="1" applyAlignment="1">
      <alignment horizontal="right" vertical="center"/>
    </xf>
    <xf numFmtId="176" fontId="5" fillId="0" borderId="13" xfId="4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7" fontId="5" fillId="6" borderId="22" xfId="4" applyNumberFormat="1" applyFont="1" applyFill="1" applyBorder="1" applyAlignment="1">
      <alignment horizontal="right" vertical="center"/>
    </xf>
    <xf numFmtId="176" fontId="5" fillId="6" borderId="13" xfId="4" applyNumberFormat="1" applyFont="1" applyFill="1" applyBorder="1" applyAlignment="1">
      <alignment horizontal="center" vertical="center"/>
    </xf>
    <xf numFmtId="177" fontId="5" fillId="3" borderId="22" xfId="4" applyNumberFormat="1" applyFont="1" applyFill="1" applyBorder="1" applyAlignment="1">
      <alignment horizontal="right" vertical="center"/>
    </xf>
    <xf numFmtId="176" fontId="5" fillId="3" borderId="13" xfId="4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/>
    </xf>
    <xf numFmtId="177" fontId="5" fillId="0" borderId="36" xfId="0" quotePrefix="1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right" vertical="center"/>
    </xf>
    <xf numFmtId="176" fontId="5" fillId="0" borderId="64" xfId="0" applyNumberFormat="1" applyFont="1" applyBorder="1" applyAlignment="1">
      <alignment horizontal="center" vertical="center"/>
    </xf>
    <xf numFmtId="176" fontId="9" fillId="0" borderId="0" xfId="6" applyNumberFormat="1" applyFont="1" applyAlignment="1">
      <alignment horizontal="center" vertical="center"/>
    </xf>
    <xf numFmtId="176" fontId="3" fillId="6" borderId="0" xfId="2" applyNumberFormat="1" applyFont="1" applyFill="1" applyBorder="1" applyAlignment="1">
      <alignment vertical="center"/>
    </xf>
    <xf numFmtId="176" fontId="35" fillId="0" borderId="0" xfId="6" applyNumberFormat="1" applyFont="1" applyAlignment="1">
      <alignment vertical="center"/>
    </xf>
    <xf numFmtId="176" fontId="3" fillId="2" borderId="25" xfId="2" applyNumberFormat="1" applyFont="1" applyFill="1" applyBorder="1" applyAlignment="1">
      <alignment vertical="center"/>
    </xf>
    <xf numFmtId="176" fontId="3" fillId="6" borderId="25" xfId="2" applyNumberFormat="1" applyFont="1" applyFill="1" applyBorder="1" applyAlignment="1">
      <alignment vertical="center"/>
    </xf>
    <xf numFmtId="176" fontId="8" fillId="0" borderId="0" xfId="6" applyNumberFormat="1" applyFont="1" applyAlignment="1">
      <alignment horizontal="center" vertical="center"/>
    </xf>
    <xf numFmtId="176" fontId="5" fillId="0" borderId="0" xfId="6" applyNumberFormat="1" applyFont="1" applyAlignment="1">
      <alignment horizontal="center" vertical="center"/>
    </xf>
    <xf numFmtId="180" fontId="5" fillId="0" borderId="0" xfId="5" applyNumberFormat="1" applyFont="1" applyAlignment="1">
      <alignment horizontal="center" vertical="center"/>
    </xf>
    <xf numFmtId="176" fontId="5" fillId="0" borderId="0" xfId="6" applyNumberFormat="1" applyFont="1" applyAlignment="1">
      <alignment vertical="center"/>
    </xf>
    <xf numFmtId="180" fontId="5" fillId="0" borderId="0" xfId="5" applyNumberFormat="1" applyFont="1" applyAlignment="1">
      <alignment vertical="center"/>
    </xf>
    <xf numFmtId="0" fontId="31" fillId="0" borderId="67" xfId="0" applyFont="1" applyBorder="1" applyAlignment="1">
      <alignment horizontal="left" vertical="center"/>
    </xf>
    <xf numFmtId="177" fontId="5" fillId="3" borderId="7" xfId="4" applyNumberFormat="1" applyFont="1" applyFill="1" applyBorder="1" applyAlignment="1">
      <alignment horizontal="right" vertical="center"/>
    </xf>
    <xf numFmtId="176" fontId="5" fillId="3" borderId="64" xfId="4" applyNumberFormat="1" applyFont="1" applyFill="1" applyBorder="1" applyAlignment="1">
      <alignment horizontal="center" vertical="center"/>
    </xf>
    <xf numFmtId="176" fontId="5" fillId="2" borderId="68" xfId="0" applyNumberFormat="1" applyFont="1" applyFill="1" applyBorder="1" applyAlignment="1">
      <alignment vertical="center"/>
    </xf>
    <xf numFmtId="9" fontId="5" fillId="0" borderId="13" xfId="5" applyFont="1" applyBorder="1" applyAlignment="1">
      <alignment horizontal="center" vertical="center"/>
    </xf>
    <xf numFmtId="190" fontId="31" fillId="0" borderId="36" xfId="0" quotePrefix="1" applyNumberFormat="1" applyFont="1" applyBorder="1" applyAlignment="1">
      <alignment horizontal="left" vertical="center"/>
    </xf>
    <xf numFmtId="176" fontId="3" fillId="0" borderId="55" xfId="0" applyNumberFormat="1" applyFont="1" applyFill="1" applyBorder="1" applyAlignment="1">
      <alignment horizontal="center" vertical="center"/>
    </xf>
    <xf numFmtId="176" fontId="3" fillId="0" borderId="56" xfId="0" applyNumberFormat="1" applyFont="1" applyFill="1" applyBorder="1" applyAlignment="1">
      <alignment horizontal="center" vertical="center"/>
    </xf>
    <xf numFmtId="186" fontId="5" fillId="0" borderId="56" xfId="0" applyNumberFormat="1" applyFont="1" applyBorder="1" applyAlignment="1">
      <alignment vertical="center"/>
    </xf>
    <xf numFmtId="176" fontId="3" fillId="0" borderId="57" xfId="0" applyNumberFormat="1" applyFont="1" applyFill="1" applyBorder="1" applyAlignment="1">
      <alignment horizontal="center" vertical="center"/>
    </xf>
    <xf numFmtId="176" fontId="5" fillId="0" borderId="69" xfId="4" quotePrefix="1" applyNumberFormat="1" applyFont="1" applyBorder="1" applyAlignment="1">
      <alignment horizontal="left" vertical="center"/>
    </xf>
    <xf numFmtId="177" fontId="5" fillId="0" borderId="7" xfId="4" applyNumberFormat="1" applyFont="1" applyBorder="1" applyAlignment="1">
      <alignment horizontal="right" vertical="center"/>
    </xf>
    <xf numFmtId="176" fontId="5" fillId="0" borderId="70" xfId="4" applyNumberFormat="1" applyFont="1" applyBorder="1" applyAlignment="1">
      <alignment horizontal="center" vertical="center"/>
    </xf>
    <xf numFmtId="176" fontId="3" fillId="0" borderId="60" xfId="0" applyNumberFormat="1" applyFont="1" applyBorder="1" applyAlignment="1">
      <alignment vertical="center"/>
    </xf>
    <xf numFmtId="176" fontId="5" fillId="0" borderId="59" xfId="4" applyNumberFormat="1" applyFont="1" applyBorder="1" applyAlignment="1">
      <alignment horizontal="left" vertical="center"/>
    </xf>
    <xf numFmtId="176" fontId="5" fillId="0" borderId="59" xfId="4" applyNumberFormat="1" applyFont="1" applyBorder="1" applyAlignment="1">
      <alignment horizontal="center" vertical="center"/>
    </xf>
    <xf numFmtId="186" fontId="5" fillId="0" borderId="59" xfId="0" applyNumberFormat="1" applyFont="1" applyBorder="1" applyAlignment="1">
      <alignment vertical="center"/>
    </xf>
    <xf numFmtId="176" fontId="5" fillId="0" borderId="59" xfId="2" applyNumberFormat="1" applyFont="1" applyFill="1" applyBorder="1" applyAlignment="1">
      <alignment horizontal="right" vertical="center"/>
    </xf>
    <xf numFmtId="176" fontId="5" fillId="0" borderId="59" xfId="2" applyNumberFormat="1" applyFont="1" applyBorder="1" applyAlignment="1">
      <alignment horizontal="right" vertical="center"/>
    </xf>
    <xf numFmtId="176" fontId="3" fillId="0" borderId="59" xfId="2" applyNumberFormat="1" applyFont="1" applyBorder="1" applyAlignment="1">
      <alignment horizontal="right" vertical="center"/>
    </xf>
    <xf numFmtId="176" fontId="5" fillId="0" borderId="58" xfId="0" applyNumberFormat="1" applyFont="1" applyBorder="1" applyAlignment="1">
      <alignment horizontal="center" vertical="center"/>
    </xf>
    <xf numFmtId="176" fontId="5" fillId="0" borderId="60" xfId="0" applyNumberFormat="1" applyFont="1" applyFill="1" applyBorder="1" applyAlignment="1">
      <alignment horizontal="left" vertical="center"/>
    </xf>
    <xf numFmtId="176" fontId="5" fillId="0" borderId="59" xfId="0" applyNumberFormat="1" applyFont="1" applyFill="1" applyBorder="1" applyAlignment="1">
      <alignment horizontal="left" vertical="center"/>
    </xf>
    <xf numFmtId="176" fontId="5" fillId="0" borderId="59" xfId="0" applyNumberFormat="1" applyFont="1" applyFill="1" applyBorder="1" applyAlignment="1">
      <alignment horizontal="right" vertical="center"/>
    </xf>
    <xf numFmtId="176" fontId="3" fillId="0" borderId="59" xfId="0" applyNumberFormat="1" applyFont="1" applyFill="1" applyBorder="1" applyAlignment="1">
      <alignment horizontal="right" vertical="center"/>
    </xf>
    <xf numFmtId="176" fontId="3" fillId="0" borderId="59" xfId="0" applyNumberFormat="1" applyFont="1" applyBorder="1" applyAlignment="1">
      <alignment horizontal="right" vertical="center"/>
    </xf>
    <xf numFmtId="176" fontId="10" fillId="0" borderId="58" xfId="0" quotePrefix="1" applyNumberFormat="1" applyFont="1" applyFill="1" applyBorder="1" applyAlignment="1">
      <alignment horizontal="center" vertical="center" wrapText="1"/>
    </xf>
    <xf numFmtId="176" fontId="5" fillId="0" borderId="60" xfId="0" applyNumberFormat="1" applyFont="1" applyBorder="1" applyAlignment="1">
      <alignment horizontal="left" vertical="center"/>
    </xf>
    <xf numFmtId="176" fontId="5" fillId="0" borderId="59" xfId="0" applyNumberFormat="1" applyFont="1" applyBorder="1" applyAlignment="1">
      <alignment horizontal="left" vertical="center"/>
    </xf>
    <xf numFmtId="176" fontId="5" fillId="0" borderId="59" xfId="0" applyNumberFormat="1" applyFont="1" applyBorder="1" applyAlignment="1">
      <alignment horizontal="right" vertical="center"/>
    </xf>
    <xf numFmtId="186" fontId="5" fillId="0" borderId="59" xfId="0" applyNumberFormat="1" applyFont="1" applyFill="1" applyBorder="1" applyAlignment="1">
      <alignment vertical="center"/>
    </xf>
    <xf numFmtId="176" fontId="5" fillId="0" borderId="59" xfId="0" applyNumberFormat="1" applyFont="1" applyBorder="1" applyAlignment="1">
      <alignment horizontal="center" vertical="center"/>
    </xf>
    <xf numFmtId="176" fontId="10" fillId="5" borderId="58" xfId="0" quotePrefix="1" applyNumberFormat="1" applyFont="1" applyFill="1" applyBorder="1" applyAlignment="1">
      <alignment horizontal="center" vertical="center" wrapText="1"/>
    </xf>
    <xf numFmtId="176" fontId="5" fillId="0" borderId="60" xfId="3" applyNumberFormat="1" applyFont="1" applyFill="1" applyBorder="1" applyAlignment="1">
      <alignment horizontal="left" vertical="center"/>
    </xf>
    <xf numFmtId="176" fontId="5" fillId="0" borderId="59" xfId="2" applyNumberFormat="1" applyFont="1" applyBorder="1" applyAlignment="1">
      <alignment horizontal="center" vertical="center"/>
    </xf>
    <xf numFmtId="176" fontId="3" fillId="0" borderId="60" xfId="4" applyNumberFormat="1" applyFont="1" applyBorder="1" applyAlignment="1">
      <alignment horizontal="center" vertical="center"/>
    </xf>
    <xf numFmtId="176" fontId="5" fillId="0" borderId="60" xfId="3" applyNumberFormat="1" applyFont="1" applyBorder="1" applyAlignment="1">
      <alignment horizontal="left" vertical="center"/>
    </xf>
    <xf numFmtId="176" fontId="3" fillId="0" borderId="60" xfId="4" applyNumberFormat="1" applyFont="1" applyBorder="1" applyAlignment="1">
      <alignment vertical="center"/>
    </xf>
    <xf numFmtId="176" fontId="5" fillId="0" borderId="59" xfId="2" applyNumberFormat="1" applyFont="1" applyBorder="1" applyAlignment="1">
      <alignment vertical="center"/>
    </xf>
    <xf numFmtId="176" fontId="36" fillId="0" borderId="58" xfId="0" quotePrefix="1" applyNumberFormat="1" applyFont="1" applyFill="1" applyBorder="1" applyAlignment="1">
      <alignment horizontal="center" vertical="center" wrapText="1"/>
    </xf>
    <xf numFmtId="176" fontId="5" fillId="0" borderId="59" xfId="4" applyNumberFormat="1" applyFont="1" applyFill="1" applyBorder="1" applyAlignment="1">
      <alignment horizontal="left" vertical="center"/>
    </xf>
    <xf numFmtId="176" fontId="3" fillId="0" borderId="3" xfId="4" applyNumberFormat="1" applyFont="1" applyFill="1" applyBorder="1" applyAlignment="1">
      <alignment horizontal="center" vertical="center"/>
    </xf>
    <xf numFmtId="176" fontId="5" fillId="0" borderId="14" xfId="4" applyNumberFormat="1" applyFont="1" applyFill="1" applyBorder="1" applyAlignment="1">
      <alignment horizontal="left" vertical="center"/>
    </xf>
    <xf numFmtId="176" fontId="5" fillId="0" borderId="14" xfId="2" applyNumberFormat="1" applyFont="1" applyFill="1" applyBorder="1" applyAlignment="1">
      <alignment horizontal="center" vertical="center"/>
    </xf>
    <xf numFmtId="186" fontId="5" fillId="0" borderId="14" xfId="2" applyNumberFormat="1" applyFont="1" applyFill="1" applyBorder="1" applyAlignment="1">
      <alignment vertical="center"/>
    </xf>
    <xf numFmtId="176" fontId="5" fillId="0" borderId="14" xfId="2" applyNumberFormat="1" applyFont="1" applyFill="1" applyBorder="1" applyAlignment="1">
      <alignment horizontal="right" vertical="center"/>
    </xf>
    <xf numFmtId="176" fontId="3" fillId="0" borderId="14" xfId="2" applyNumberFormat="1" applyFont="1" applyFill="1" applyBorder="1" applyAlignment="1">
      <alignment horizontal="right" vertical="center"/>
    </xf>
    <xf numFmtId="176" fontId="10" fillId="0" borderId="1" xfId="0" quotePrefix="1" applyNumberFormat="1" applyFont="1" applyFill="1" applyBorder="1" applyAlignment="1">
      <alignment horizontal="center" vertical="center" wrapText="1"/>
    </xf>
    <xf numFmtId="176" fontId="17" fillId="0" borderId="33" xfId="6" applyNumberFormat="1" applyFont="1" applyBorder="1" applyAlignment="1">
      <alignment horizontal="center" vertical="center"/>
    </xf>
    <xf numFmtId="176" fontId="17" fillId="0" borderId="34" xfId="6" applyNumberFormat="1" applyFont="1" applyBorder="1" applyAlignment="1">
      <alignment horizontal="center" vertical="center"/>
    </xf>
    <xf numFmtId="176" fontId="17" fillId="0" borderId="35" xfId="6" applyNumberFormat="1" applyFont="1" applyBorder="1" applyAlignment="1">
      <alignment horizontal="center" vertical="center"/>
    </xf>
    <xf numFmtId="176" fontId="17" fillId="0" borderId="18" xfId="6" applyNumberFormat="1" applyFont="1" applyBorder="1" applyAlignment="1">
      <alignment horizontal="center" vertical="center"/>
    </xf>
    <xf numFmtId="176" fontId="17" fillId="0" borderId="6" xfId="6" applyNumberFormat="1" applyFont="1" applyBorder="1" applyAlignment="1">
      <alignment horizontal="center" vertical="center"/>
    </xf>
    <xf numFmtId="176" fontId="10" fillId="0" borderId="18" xfId="6" applyNumberFormat="1" applyFont="1" applyBorder="1" applyAlignment="1">
      <alignment horizontal="center" vertical="center"/>
    </xf>
    <xf numFmtId="176" fontId="10" fillId="0" borderId="6" xfId="6" applyNumberFormat="1" applyFont="1" applyBorder="1" applyAlignment="1">
      <alignment horizontal="center" vertical="center"/>
    </xf>
    <xf numFmtId="176" fontId="35" fillId="0" borderId="66" xfId="6" applyNumberFormat="1" applyFont="1" applyBorder="1" applyAlignment="1">
      <alignment horizontal="center" vertical="center"/>
    </xf>
    <xf numFmtId="176" fontId="15" fillId="0" borderId="0" xfId="6" applyNumberFormat="1" applyFont="1" applyBorder="1" applyAlignment="1">
      <alignment horizontal="center" vertical="center"/>
    </xf>
    <xf numFmtId="176" fontId="17" fillId="7" borderId="16" xfId="6" applyNumberFormat="1" applyFont="1" applyFill="1" applyBorder="1" applyAlignment="1">
      <alignment horizontal="center" vertical="center"/>
    </xf>
    <xf numFmtId="176" fontId="10" fillId="0" borderId="18" xfId="6" applyNumberFormat="1" applyFont="1" applyBorder="1" applyAlignment="1">
      <alignment horizontal="center" vertical="center" textRotation="255"/>
    </xf>
    <xf numFmtId="176" fontId="10" fillId="0" borderId="65" xfId="6" applyNumberFormat="1" applyFont="1" applyBorder="1" applyAlignment="1">
      <alignment horizontal="center" vertical="center" textRotation="255"/>
    </xf>
    <xf numFmtId="176" fontId="10" fillId="0" borderId="6" xfId="6" applyNumberFormat="1" applyFont="1" applyBorder="1" applyAlignment="1">
      <alignment horizontal="center" vertical="center" textRotation="255"/>
    </xf>
    <xf numFmtId="176" fontId="10" fillId="0" borderId="61" xfId="6" applyNumberFormat="1" applyFont="1" applyBorder="1" applyAlignment="1">
      <alignment horizontal="center" vertical="center" textRotation="255"/>
    </xf>
    <xf numFmtId="176" fontId="21" fillId="0" borderId="2" xfId="0" quotePrefix="1" applyNumberFormat="1" applyFont="1" applyFill="1" applyBorder="1" applyAlignment="1">
      <alignment horizontal="center" vertical="center" wrapText="1"/>
    </xf>
    <xf numFmtId="176" fontId="21" fillId="0" borderId="1" xfId="0" quotePrefix="1" applyNumberFormat="1" applyFont="1" applyFill="1" applyBorder="1" applyAlignment="1">
      <alignment horizontal="center" vertical="center" wrapText="1"/>
    </xf>
    <xf numFmtId="176" fontId="25" fillId="0" borderId="0" xfId="0" applyNumberFormat="1" applyFont="1" applyFill="1" applyAlignment="1">
      <alignment horizontal="center" vertical="center"/>
    </xf>
    <xf numFmtId="176" fontId="26" fillId="0" borderId="0" xfId="0" applyNumberFormat="1" applyFont="1" applyFill="1" applyBorder="1" applyAlignment="1">
      <alignment horizontal="left"/>
    </xf>
    <xf numFmtId="176" fontId="21" fillId="0" borderId="4" xfId="0" quotePrefix="1" applyNumberFormat="1" applyFont="1" applyFill="1" applyBorder="1" applyAlignment="1">
      <alignment horizontal="center" vertical="center"/>
    </xf>
    <xf numFmtId="176" fontId="21" fillId="0" borderId="3" xfId="0" quotePrefix="1" applyNumberFormat="1" applyFont="1" applyFill="1" applyBorder="1" applyAlignment="1">
      <alignment horizontal="center" vertical="center" wrapText="1"/>
    </xf>
    <xf numFmtId="176" fontId="21" fillId="0" borderId="5" xfId="0" quotePrefix="1" applyNumberFormat="1" applyFont="1" applyFill="1" applyBorder="1" applyAlignment="1">
      <alignment horizontal="center" vertical="center"/>
    </xf>
    <xf numFmtId="176" fontId="21" fillId="0" borderId="14" xfId="0" quotePrefix="1" applyNumberFormat="1" applyFont="1" applyFill="1" applyBorder="1" applyAlignment="1">
      <alignment horizontal="center" vertical="center" wrapText="1"/>
    </xf>
    <xf numFmtId="176" fontId="21" fillId="0" borderId="5" xfId="0" applyNumberFormat="1" applyFont="1" applyFill="1" applyBorder="1" applyAlignment="1">
      <alignment horizontal="center" vertical="center"/>
    </xf>
    <xf numFmtId="176" fontId="20" fillId="0" borderId="5" xfId="0" applyNumberFormat="1" applyFont="1" applyFill="1" applyBorder="1" applyAlignment="1">
      <alignment horizontal="center" vertical="center" shrinkToFit="1"/>
    </xf>
    <xf numFmtId="176" fontId="20" fillId="0" borderId="5" xfId="0" applyNumberFormat="1" applyFont="1" applyFill="1" applyBorder="1" applyAlignment="1">
      <alignment vertical="center" shrinkToFit="1"/>
    </xf>
    <xf numFmtId="176" fontId="3" fillId="2" borderId="51" xfId="4" applyNumberFormat="1" applyFont="1" applyFill="1" applyBorder="1" applyAlignment="1">
      <alignment horizontal="center" vertical="center"/>
    </xf>
    <xf numFmtId="176" fontId="3" fillId="2" borderId="42" xfId="4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0" xfId="0" quotePrefix="1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9" fillId="4" borderId="38" xfId="0" applyNumberFormat="1" applyFont="1" applyFill="1" applyBorder="1" applyAlignment="1">
      <alignment horizontal="center" vertical="center"/>
    </xf>
    <xf numFmtId="176" fontId="9" fillId="4" borderId="44" xfId="0" applyNumberFormat="1" applyFont="1" applyFill="1" applyBorder="1" applyAlignment="1">
      <alignment horizontal="center" vertical="center"/>
    </xf>
    <xf numFmtId="176" fontId="9" fillId="4" borderId="39" xfId="0" applyNumberFormat="1" applyFont="1" applyFill="1" applyBorder="1" applyAlignment="1">
      <alignment horizontal="center" vertical="center"/>
    </xf>
    <xf numFmtId="176" fontId="9" fillId="4" borderId="40" xfId="0" applyNumberFormat="1" applyFont="1" applyFill="1" applyBorder="1" applyAlignment="1">
      <alignment horizontal="center" vertical="center"/>
    </xf>
    <xf numFmtId="176" fontId="9" fillId="4" borderId="7" xfId="0" applyNumberFormat="1" applyFont="1" applyFill="1" applyBorder="1" applyAlignment="1">
      <alignment horizontal="center" vertical="center"/>
    </xf>
    <xf numFmtId="186" fontId="9" fillId="4" borderId="47" xfId="0" applyNumberFormat="1" applyFont="1" applyFill="1" applyBorder="1" applyAlignment="1">
      <alignment horizontal="center" vertical="center"/>
    </xf>
    <xf numFmtId="186" fontId="9" fillId="4" borderId="7" xfId="0" applyNumberFormat="1" applyFont="1" applyFill="1" applyBorder="1" applyAlignment="1">
      <alignment horizontal="center" vertical="center"/>
    </xf>
    <xf numFmtId="176" fontId="9" fillId="4" borderId="41" xfId="0" applyNumberFormat="1" applyFont="1" applyFill="1" applyBorder="1" applyAlignment="1">
      <alignment horizontal="center" vertical="center"/>
    </xf>
    <xf numFmtId="176" fontId="9" fillId="4" borderId="45" xfId="0" applyNumberFormat="1" applyFont="1" applyFill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176" fontId="3" fillId="2" borderId="51" xfId="4" applyNumberFormat="1" applyFont="1" applyFill="1" applyBorder="1" applyAlignment="1">
      <alignment horizontal="center" vertical="center" wrapText="1"/>
    </xf>
    <xf numFmtId="176" fontId="3" fillId="2" borderId="42" xfId="4" applyNumberFormat="1" applyFont="1" applyFill="1" applyBorder="1" applyAlignment="1">
      <alignment horizontal="center" vertical="center" wrapText="1"/>
    </xf>
  </cellXfs>
  <cellStyles count="14">
    <cellStyle name="백분율" xfId="5" builtinId="5"/>
    <cellStyle name="쉼표 [0]" xfId="2" builtinId="6"/>
    <cellStyle name="쉼표 [0] 2" xfId="9" xr:uid="{BBD4CA30-CDB6-4A7C-BD37-82C7D1F9640A}"/>
    <cellStyle name="쉼표 [0] 3 2 2" xfId="1" xr:uid="{00000000-0005-0000-0000-000001000000}"/>
    <cellStyle name="쉼표 [0] 5" xfId="8" xr:uid="{11F6D8C8-9C81-450F-8954-38CF3F7C8F3A}"/>
    <cellStyle name="쉼표 [0] 5 2" xfId="13" xr:uid="{0F6CBF9C-DE6F-498F-9EBB-587FA8C89545}"/>
    <cellStyle name="쉼표 [0]_내역서(가온관학과이전설비공사)" xfId="7" xr:uid="{AC62DD86-3E43-4633-9704-B46B12E16FCB}"/>
    <cellStyle name="쉼표 [0]_연관교체" xfId="4" xr:uid="{7D4A89C1-E057-4427-967B-F874E946F4BB}"/>
    <cellStyle name="쉼표 2" xfId="11" xr:uid="{973BE80B-6EAF-42C5-B940-D2426604B3AA}"/>
    <cellStyle name="표준" xfId="0" builtinId="0"/>
    <cellStyle name="표준 10" xfId="12" xr:uid="{6BC7F205-C0DD-4768-958A-3CA6C1E2FC62}"/>
    <cellStyle name="표준 3" xfId="10" xr:uid="{5C2D34B3-87DE-491E-9788-8DC9DDAF5760}"/>
    <cellStyle name="표준_내역서(가온관학과이전설비공사)" xfId="6" xr:uid="{48C5CC72-0A62-4C74-ABB0-1CAB633D7BD9}"/>
    <cellStyle name="표준_연관교체" xfId="3" xr:uid="{2B37C5C7-698C-42B3-BF9D-12679C4ED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BB66-16EF-4175-B148-D0FBD35D5E57}">
  <dimension ref="A1:K34"/>
  <sheetViews>
    <sheetView showGridLines="0" showZeros="0" tabSelected="1" view="pageBreakPreview" zoomScale="110" zoomScaleNormal="110" zoomScaleSheetLayoutView="110" workbookViewId="0">
      <pane xSplit="3" ySplit="3" topLeftCell="D4" activePane="bottomRight" state="frozen"/>
      <selection activeCell="F592" sqref="F592"/>
      <selection pane="topRight" activeCell="F592" sqref="F592"/>
      <selection pane="bottomLeft" activeCell="F592" sqref="F592"/>
      <selection pane="bottomRight" activeCell="M19" sqref="M19"/>
    </sheetView>
  </sheetViews>
  <sheetFormatPr defaultColWidth="8" defaultRowHeight="12"/>
  <cols>
    <col min="1" max="2" width="5" style="60" customWidth="1"/>
    <col min="3" max="3" width="22.625" style="60" customWidth="1"/>
    <col min="4" max="4" width="49.375" style="60" customWidth="1"/>
    <col min="5" max="5" width="24.375" style="60" customWidth="1"/>
    <col min="6" max="6" width="20.875" style="60" customWidth="1"/>
    <col min="7" max="7" width="8" style="60"/>
    <col min="8" max="8" width="34.125" style="60" hidden="1" customWidth="1"/>
    <col min="9" max="9" width="8" style="61" hidden="1" customWidth="1"/>
    <col min="10" max="10" width="1.625" style="60" hidden="1" customWidth="1"/>
    <col min="11" max="11" width="9.125" style="60" hidden="1" customWidth="1"/>
    <col min="12" max="12" width="8" style="60" customWidth="1"/>
    <col min="13" max="256" width="8" style="60"/>
    <col min="257" max="258" width="5" style="60" customWidth="1"/>
    <col min="259" max="259" width="22.625" style="60" customWidth="1"/>
    <col min="260" max="260" width="50.375" style="60" customWidth="1"/>
    <col min="261" max="261" width="25.375" style="60" customWidth="1"/>
    <col min="262" max="262" width="25.75" style="60" customWidth="1"/>
    <col min="263" max="512" width="8" style="60"/>
    <col min="513" max="514" width="5" style="60" customWidth="1"/>
    <col min="515" max="515" width="22.625" style="60" customWidth="1"/>
    <col min="516" max="516" width="50.375" style="60" customWidth="1"/>
    <col min="517" max="517" width="25.375" style="60" customWidth="1"/>
    <col min="518" max="518" width="25.75" style="60" customWidth="1"/>
    <col min="519" max="768" width="8" style="60"/>
    <col min="769" max="770" width="5" style="60" customWidth="1"/>
    <col min="771" max="771" width="22.625" style="60" customWidth="1"/>
    <col min="772" max="772" width="50.375" style="60" customWidth="1"/>
    <col min="773" max="773" width="25.375" style="60" customWidth="1"/>
    <col min="774" max="774" width="25.75" style="60" customWidth="1"/>
    <col min="775" max="1024" width="8" style="60"/>
    <col min="1025" max="1026" width="5" style="60" customWidth="1"/>
    <col min="1027" max="1027" width="22.625" style="60" customWidth="1"/>
    <col min="1028" max="1028" width="50.375" style="60" customWidth="1"/>
    <col min="1029" max="1029" width="25.375" style="60" customWidth="1"/>
    <col min="1030" max="1030" width="25.75" style="60" customWidth="1"/>
    <col min="1031" max="1280" width="8" style="60"/>
    <col min="1281" max="1282" width="5" style="60" customWidth="1"/>
    <col min="1283" max="1283" width="22.625" style="60" customWidth="1"/>
    <col min="1284" max="1284" width="50.375" style="60" customWidth="1"/>
    <col min="1285" max="1285" width="25.375" style="60" customWidth="1"/>
    <col min="1286" max="1286" width="25.75" style="60" customWidth="1"/>
    <col min="1287" max="1536" width="8" style="60"/>
    <col min="1537" max="1538" width="5" style="60" customWidth="1"/>
    <col min="1539" max="1539" width="22.625" style="60" customWidth="1"/>
    <col min="1540" max="1540" width="50.375" style="60" customWidth="1"/>
    <col min="1541" max="1541" width="25.375" style="60" customWidth="1"/>
    <col min="1542" max="1542" width="25.75" style="60" customWidth="1"/>
    <col min="1543" max="1792" width="8" style="60"/>
    <col min="1793" max="1794" width="5" style="60" customWidth="1"/>
    <col min="1795" max="1795" width="22.625" style="60" customWidth="1"/>
    <col min="1796" max="1796" width="50.375" style="60" customWidth="1"/>
    <col min="1797" max="1797" width="25.375" style="60" customWidth="1"/>
    <col min="1798" max="1798" width="25.75" style="60" customWidth="1"/>
    <col min="1799" max="2048" width="8" style="60"/>
    <col min="2049" max="2050" width="5" style="60" customWidth="1"/>
    <col min="2051" max="2051" width="22.625" style="60" customWidth="1"/>
    <col min="2052" max="2052" width="50.375" style="60" customWidth="1"/>
    <col min="2053" max="2053" width="25.375" style="60" customWidth="1"/>
    <col min="2054" max="2054" width="25.75" style="60" customWidth="1"/>
    <col min="2055" max="2304" width="8" style="60"/>
    <col min="2305" max="2306" width="5" style="60" customWidth="1"/>
    <col min="2307" max="2307" width="22.625" style="60" customWidth="1"/>
    <col min="2308" max="2308" width="50.375" style="60" customWidth="1"/>
    <col min="2309" max="2309" width="25.375" style="60" customWidth="1"/>
    <col min="2310" max="2310" width="25.75" style="60" customWidth="1"/>
    <col min="2311" max="2560" width="8" style="60"/>
    <col min="2561" max="2562" width="5" style="60" customWidth="1"/>
    <col min="2563" max="2563" width="22.625" style="60" customWidth="1"/>
    <col min="2564" max="2564" width="50.375" style="60" customWidth="1"/>
    <col min="2565" max="2565" width="25.375" style="60" customWidth="1"/>
    <col min="2566" max="2566" width="25.75" style="60" customWidth="1"/>
    <col min="2567" max="2816" width="8" style="60"/>
    <col min="2817" max="2818" width="5" style="60" customWidth="1"/>
    <col min="2819" max="2819" width="22.625" style="60" customWidth="1"/>
    <col min="2820" max="2820" width="50.375" style="60" customWidth="1"/>
    <col min="2821" max="2821" width="25.375" style="60" customWidth="1"/>
    <col min="2822" max="2822" width="25.75" style="60" customWidth="1"/>
    <col min="2823" max="3072" width="8" style="60"/>
    <col min="3073" max="3074" width="5" style="60" customWidth="1"/>
    <col min="3075" max="3075" width="22.625" style="60" customWidth="1"/>
    <col min="3076" max="3076" width="50.375" style="60" customWidth="1"/>
    <col min="3077" max="3077" width="25.375" style="60" customWidth="1"/>
    <col min="3078" max="3078" width="25.75" style="60" customWidth="1"/>
    <col min="3079" max="3328" width="8" style="60"/>
    <col min="3329" max="3330" width="5" style="60" customWidth="1"/>
    <col min="3331" max="3331" width="22.625" style="60" customWidth="1"/>
    <col min="3332" max="3332" width="50.375" style="60" customWidth="1"/>
    <col min="3333" max="3333" width="25.375" style="60" customWidth="1"/>
    <col min="3334" max="3334" width="25.75" style="60" customWidth="1"/>
    <col min="3335" max="3584" width="8" style="60"/>
    <col min="3585" max="3586" width="5" style="60" customWidth="1"/>
    <col min="3587" max="3587" width="22.625" style="60" customWidth="1"/>
    <col min="3588" max="3588" width="50.375" style="60" customWidth="1"/>
    <col min="3589" max="3589" width="25.375" style="60" customWidth="1"/>
    <col min="3590" max="3590" width="25.75" style="60" customWidth="1"/>
    <col min="3591" max="3840" width="8" style="60"/>
    <col min="3841" max="3842" width="5" style="60" customWidth="1"/>
    <col min="3843" max="3843" width="22.625" style="60" customWidth="1"/>
    <col min="3844" max="3844" width="50.375" style="60" customWidth="1"/>
    <col min="3845" max="3845" width="25.375" style="60" customWidth="1"/>
    <col min="3846" max="3846" width="25.75" style="60" customWidth="1"/>
    <col min="3847" max="4096" width="8" style="60"/>
    <col min="4097" max="4098" width="5" style="60" customWidth="1"/>
    <col min="4099" max="4099" width="22.625" style="60" customWidth="1"/>
    <col min="4100" max="4100" width="50.375" style="60" customWidth="1"/>
    <col min="4101" max="4101" width="25.375" style="60" customWidth="1"/>
    <col min="4102" max="4102" width="25.75" style="60" customWidth="1"/>
    <col min="4103" max="4352" width="8" style="60"/>
    <col min="4353" max="4354" width="5" style="60" customWidth="1"/>
    <col min="4355" max="4355" width="22.625" style="60" customWidth="1"/>
    <col min="4356" max="4356" width="50.375" style="60" customWidth="1"/>
    <col min="4357" max="4357" width="25.375" style="60" customWidth="1"/>
    <col min="4358" max="4358" width="25.75" style="60" customWidth="1"/>
    <col min="4359" max="4608" width="8" style="60"/>
    <col min="4609" max="4610" width="5" style="60" customWidth="1"/>
    <col min="4611" max="4611" width="22.625" style="60" customWidth="1"/>
    <col min="4612" max="4612" width="50.375" style="60" customWidth="1"/>
    <col min="4613" max="4613" width="25.375" style="60" customWidth="1"/>
    <col min="4614" max="4614" width="25.75" style="60" customWidth="1"/>
    <col min="4615" max="4864" width="8" style="60"/>
    <col min="4865" max="4866" width="5" style="60" customWidth="1"/>
    <col min="4867" max="4867" width="22.625" style="60" customWidth="1"/>
    <col min="4868" max="4868" width="50.375" style="60" customWidth="1"/>
    <col min="4869" max="4869" width="25.375" style="60" customWidth="1"/>
    <col min="4870" max="4870" width="25.75" style="60" customWidth="1"/>
    <col min="4871" max="5120" width="8" style="60"/>
    <col min="5121" max="5122" width="5" style="60" customWidth="1"/>
    <col min="5123" max="5123" width="22.625" style="60" customWidth="1"/>
    <col min="5124" max="5124" width="50.375" style="60" customWidth="1"/>
    <col min="5125" max="5125" width="25.375" style="60" customWidth="1"/>
    <col min="5126" max="5126" width="25.75" style="60" customWidth="1"/>
    <col min="5127" max="5376" width="8" style="60"/>
    <col min="5377" max="5378" width="5" style="60" customWidth="1"/>
    <col min="5379" max="5379" width="22.625" style="60" customWidth="1"/>
    <col min="5380" max="5380" width="50.375" style="60" customWidth="1"/>
    <col min="5381" max="5381" width="25.375" style="60" customWidth="1"/>
    <col min="5382" max="5382" width="25.75" style="60" customWidth="1"/>
    <col min="5383" max="5632" width="8" style="60"/>
    <col min="5633" max="5634" width="5" style="60" customWidth="1"/>
    <col min="5635" max="5635" width="22.625" style="60" customWidth="1"/>
    <col min="5636" max="5636" width="50.375" style="60" customWidth="1"/>
    <col min="5637" max="5637" width="25.375" style="60" customWidth="1"/>
    <col min="5638" max="5638" width="25.75" style="60" customWidth="1"/>
    <col min="5639" max="5888" width="8" style="60"/>
    <col min="5889" max="5890" width="5" style="60" customWidth="1"/>
    <col min="5891" max="5891" width="22.625" style="60" customWidth="1"/>
    <col min="5892" max="5892" width="50.375" style="60" customWidth="1"/>
    <col min="5893" max="5893" width="25.375" style="60" customWidth="1"/>
    <col min="5894" max="5894" width="25.75" style="60" customWidth="1"/>
    <col min="5895" max="6144" width="8" style="60"/>
    <col min="6145" max="6146" width="5" style="60" customWidth="1"/>
    <col min="6147" max="6147" width="22.625" style="60" customWidth="1"/>
    <col min="6148" max="6148" width="50.375" style="60" customWidth="1"/>
    <col min="6149" max="6149" width="25.375" style="60" customWidth="1"/>
    <col min="6150" max="6150" width="25.75" style="60" customWidth="1"/>
    <col min="6151" max="6400" width="8" style="60"/>
    <col min="6401" max="6402" width="5" style="60" customWidth="1"/>
    <col min="6403" max="6403" width="22.625" style="60" customWidth="1"/>
    <col min="6404" max="6404" width="50.375" style="60" customWidth="1"/>
    <col min="6405" max="6405" width="25.375" style="60" customWidth="1"/>
    <col min="6406" max="6406" width="25.75" style="60" customWidth="1"/>
    <col min="6407" max="6656" width="8" style="60"/>
    <col min="6657" max="6658" width="5" style="60" customWidth="1"/>
    <col min="6659" max="6659" width="22.625" style="60" customWidth="1"/>
    <col min="6660" max="6660" width="50.375" style="60" customWidth="1"/>
    <col min="6661" max="6661" width="25.375" style="60" customWidth="1"/>
    <col min="6662" max="6662" width="25.75" style="60" customWidth="1"/>
    <col min="6663" max="6912" width="8" style="60"/>
    <col min="6913" max="6914" width="5" style="60" customWidth="1"/>
    <col min="6915" max="6915" width="22.625" style="60" customWidth="1"/>
    <col min="6916" max="6916" width="50.375" style="60" customWidth="1"/>
    <col min="6917" max="6917" width="25.375" style="60" customWidth="1"/>
    <col min="6918" max="6918" width="25.75" style="60" customWidth="1"/>
    <col min="6919" max="7168" width="8" style="60"/>
    <col min="7169" max="7170" width="5" style="60" customWidth="1"/>
    <col min="7171" max="7171" width="22.625" style="60" customWidth="1"/>
    <col min="7172" max="7172" width="50.375" style="60" customWidth="1"/>
    <col min="7173" max="7173" width="25.375" style="60" customWidth="1"/>
    <col min="7174" max="7174" width="25.75" style="60" customWidth="1"/>
    <col min="7175" max="7424" width="8" style="60"/>
    <col min="7425" max="7426" width="5" style="60" customWidth="1"/>
    <col min="7427" max="7427" width="22.625" style="60" customWidth="1"/>
    <col min="7428" max="7428" width="50.375" style="60" customWidth="1"/>
    <col min="7429" max="7429" width="25.375" style="60" customWidth="1"/>
    <col min="7430" max="7430" width="25.75" style="60" customWidth="1"/>
    <col min="7431" max="7680" width="8" style="60"/>
    <col min="7681" max="7682" width="5" style="60" customWidth="1"/>
    <col min="7683" max="7683" width="22.625" style="60" customWidth="1"/>
    <col min="7684" max="7684" width="50.375" style="60" customWidth="1"/>
    <col min="7685" max="7685" width="25.375" style="60" customWidth="1"/>
    <col min="7686" max="7686" width="25.75" style="60" customWidth="1"/>
    <col min="7687" max="7936" width="8" style="60"/>
    <col min="7937" max="7938" width="5" style="60" customWidth="1"/>
    <col min="7939" max="7939" width="22.625" style="60" customWidth="1"/>
    <col min="7940" max="7940" width="50.375" style="60" customWidth="1"/>
    <col min="7941" max="7941" width="25.375" style="60" customWidth="1"/>
    <col min="7942" max="7942" width="25.75" style="60" customWidth="1"/>
    <col min="7943" max="8192" width="8" style="60"/>
    <col min="8193" max="8194" width="5" style="60" customWidth="1"/>
    <col min="8195" max="8195" width="22.625" style="60" customWidth="1"/>
    <col min="8196" max="8196" width="50.375" style="60" customWidth="1"/>
    <col min="8197" max="8197" width="25.375" style="60" customWidth="1"/>
    <col min="8198" max="8198" width="25.75" style="60" customWidth="1"/>
    <col min="8199" max="8448" width="8" style="60"/>
    <col min="8449" max="8450" width="5" style="60" customWidth="1"/>
    <col min="8451" max="8451" width="22.625" style="60" customWidth="1"/>
    <col min="8452" max="8452" width="50.375" style="60" customWidth="1"/>
    <col min="8453" max="8453" width="25.375" style="60" customWidth="1"/>
    <col min="8454" max="8454" width="25.75" style="60" customWidth="1"/>
    <col min="8455" max="8704" width="8" style="60"/>
    <col min="8705" max="8706" width="5" style="60" customWidth="1"/>
    <col min="8707" max="8707" width="22.625" style="60" customWidth="1"/>
    <col min="8708" max="8708" width="50.375" style="60" customWidth="1"/>
    <col min="8709" max="8709" width="25.375" style="60" customWidth="1"/>
    <col min="8710" max="8710" width="25.75" style="60" customWidth="1"/>
    <col min="8711" max="8960" width="8" style="60"/>
    <col min="8961" max="8962" width="5" style="60" customWidth="1"/>
    <col min="8963" max="8963" width="22.625" style="60" customWidth="1"/>
    <col min="8964" max="8964" width="50.375" style="60" customWidth="1"/>
    <col min="8965" max="8965" width="25.375" style="60" customWidth="1"/>
    <col min="8966" max="8966" width="25.75" style="60" customWidth="1"/>
    <col min="8967" max="9216" width="8" style="60"/>
    <col min="9217" max="9218" width="5" style="60" customWidth="1"/>
    <col min="9219" max="9219" width="22.625" style="60" customWidth="1"/>
    <col min="9220" max="9220" width="50.375" style="60" customWidth="1"/>
    <col min="9221" max="9221" width="25.375" style="60" customWidth="1"/>
    <col min="9222" max="9222" width="25.75" style="60" customWidth="1"/>
    <col min="9223" max="9472" width="8" style="60"/>
    <col min="9473" max="9474" width="5" style="60" customWidth="1"/>
    <col min="9475" max="9475" width="22.625" style="60" customWidth="1"/>
    <col min="9476" max="9476" width="50.375" style="60" customWidth="1"/>
    <col min="9477" max="9477" width="25.375" style="60" customWidth="1"/>
    <col min="9478" max="9478" width="25.75" style="60" customWidth="1"/>
    <col min="9479" max="9728" width="8" style="60"/>
    <col min="9729" max="9730" width="5" style="60" customWidth="1"/>
    <col min="9731" max="9731" width="22.625" style="60" customWidth="1"/>
    <col min="9732" max="9732" width="50.375" style="60" customWidth="1"/>
    <col min="9733" max="9733" width="25.375" style="60" customWidth="1"/>
    <col min="9734" max="9734" width="25.75" style="60" customWidth="1"/>
    <col min="9735" max="9984" width="8" style="60"/>
    <col min="9985" max="9986" width="5" style="60" customWidth="1"/>
    <col min="9987" max="9987" width="22.625" style="60" customWidth="1"/>
    <col min="9988" max="9988" width="50.375" style="60" customWidth="1"/>
    <col min="9989" max="9989" width="25.375" style="60" customWidth="1"/>
    <col min="9990" max="9990" width="25.75" style="60" customWidth="1"/>
    <col min="9991" max="10240" width="8" style="60"/>
    <col min="10241" max="10242" width="5" style="60" customWidth="1"/>
    <col min="10243" max="10243" width="22.625" style="60" customWidth="1"/>
    <col min="10244" max="10244" width="50.375" style="60" customWidth="1"/>
    <col min="10245" max="10245" width="25.375" style="60" customWidth="1"/>
    <col min="10246" max="10246" width="25.75" style="60" customWidth="1"/>
    <col min="10247" max="10496" width="8" style="60"/>
    <col min="10497" max="10498" width="5" style="60" customWidth="1"/>
    <col min="10499" max="10499" width="22.625" style="60" customWidth="1"/>
    <col min="10500" max="10500" width="50.375" style="60" customWidth="1"/>
    <col min="10501" max="10501" width="25.375" style="60" customWidth="1"/>
    <col min="10502" max="10502" width="25.75" style="60" customWidth="1"/>
    <col min="10503" max="10752" width="8" style="60"/>
    <col min="10753" max="10754" width="5" style="60" customWidth="1"/>
    <col min="10755" max="10755" width="22.625" style="60" customWidth="1"/>
    <col min="10756" max="10756" width="50.375" style="60" customWidth="1"/>
    <col min="10757" max="10757" width="25.375" style="60" customWidth="1"/>
    <col min="10758" max="10758" width="25.75" style="60" customWidth="1"/>
    <col min="10759" max="11008" width="8" style="60"/>
    <col min="11009" max="11010" width="5" style="60" customWidth="1"/>
    <col min="11011" max="11011" width="22.625" style="60" customWidth="1"/>
    <col min="11012" max="11012" width="50.375" style="60" customWidth="1"/>
    <col min="11013" max="11013" width="25.375" style="60" customWidth="1"/>
    <col min="11014" max="11014" width="25.75" style="60" customWidth="1"/>
    <col min="11015" max="11264" width="8" style="60"/>
    <col min="11265" max="11266" width="5" style="60" customWidth="1"/>
    <col min="11267" max="11267" width="22.625" style="60" customWidth="1"/>
    <col min="11268" max="11268" width="50.375" style="60" customWidth="1"/>
    <col min="11269" max="11269" width="25.375" style="60" customWidth="1"/>
    <col min="11270" max="11270" width="25.75" style="60" customWidth="1"/>
    <col min="11271" max="11520" width="8" style="60"/>
    <col min="11521" max="11522" width="5" style="60" customWidth="1"/>
    <col min="11523" max="11523" width="22.625" style="60" customWidth="1"/>
    <col min="11524" max="11524" width="50.375" style="60" customWidth="1"/>
    <col min="11525" max="11525" width="25.375" style="60" customWidth="1"/>
    <col min="11526" max="11526" width="25.75" style="60" customWidth="1"/>
    <col min="11527" max="11776" width="8" style="60"/>
    <col min="11777" max="11778" width="5" style="60" customWidth="1"/>
    <col min="11779" max="11779" width="22.625" style="60" customWidth="1"/>
    <col min="11780" max="11780" width="50.375" style="60" customWidth="1"/>
    <col min="11781" max="11781" width="25.375" style="60" customWidth="1"/>
    <col min="11782" max="11782" width="25.75" style="60" customWidth="1"/>
    <col min="11783" max="12032" width="8" style="60"/>
    <col min="12033" max="12034" width="5" style="60" customWidth="1"/>
    <col min="12035" max="12035" width="22.625" style="60" customWidth="1"/>
    <col min="12036" max="12036" width="50.375" style="60" customWidth="1"/>
    <col min="12037" max="12037" width="25.375" style="60" customWidth="1"/>
    <col min="12038" max="12038" width="25.75" style="60" customWidth="1"/>
    <col min="12039" max="12288" width="8" style="60"/>
    <col min="12289" max="12290" width="5" style="60" customWidth="1"/>
    <col min="12291" max="12291" width="22.625" style="60" customWidth="1"/>
    <col min="12292" max="12292" width="50.375" style="60" customWidth="1"/>
    <col min="12293" max="12293" width="25.375" style="60" customWidth="1"/>
    <col min="12294" max="12294" width="25.75" style="60" customWidth="1"/>
    <col min="12295" max="12544" width="8" style="60"/>
    <col min="12545" max="12546" width="5" style="60" customWidth="1"/>
    <col min="12547" max="12547" width="22.625" style="60" customWidth="1"/>
    <col min="12548" max="12548" width="50.375" style="60" customWidth="1"/>
    <col min="12549" max="12549" width="25.375" style="60" customWidth="1"/>
    <col min="12550" max="12550" width="25.75" style="60" customWidth="1"/>
    <col min="12551" max="12800" width="8" style="60"/>
    <col min="12801" max="12802" width="5" style="60" customWidth="1"/>
    <col min="12803" max="12803" width="22.625" style="60" customWidth="1"/>
    <col min="12804" max="12804" width="50.375" style="60" customWidth="1"/>
    <col min="12805" max="12805" width="25.375" style="60" customWidth="1"/>
    <col min="12806" max="12806" width="25.75" style="60" customWidth="1"/>
    <col min="12807" max="13056" width="8" style="60"/>
    <col min="13057" max="13058" width="5" style="60" customWidth="1"/>
    <col min="13059" max="13059" width="22.625" style="60" customWidth="1"/>
    <col min="13060" max="13060" width="50.375" style="60" customWidth="1"/>
    <col min="13061" max="13061" width="25.375" style="60" customWidth="1"/>
    <col min="13062" max="13062" width="25.75" style="60" customWidth="1"/>
    <col min="13063" max="13312" width="8" style="60"/>
    <col min="13313" max="13314" width="5" style="60" customWidth="1"/>
    <col min="13315" max="13315" width="22.625" style="60" customWidth="1"/>
    <col min="13316" max="13316" width="50.375" style="60" customWidth="1"/>
    <col min="13317" max="13317" width="25.375" style="60" customWidth="1"/>
    <col min="13318" max="13318" width="25.75" style="60" customWidth="1"/>
    <col min="13319" max="13568" width="8" style="60"/>
    <col min="13569" max="13570" width="5" style="60" customWidth="1"/>
    <col min="13571" max="13571" width="22.625" style="60" customWidth="1"/>
    <col min="13572" max="13572" width="50.375" style="60" customWidth="1"/>
    <col min="13573" max="13573" width="25.375" style="60" customWidth="1"/>
    <col min="13574" max="13574" width="25.75" style="60" customWidth="1"/>
    <col min="13575" max="13824" width="8" style="60"/>
    <col min="13825" max="13826" width="5" style="60" customWidth="1"/>
    <col min="13827" max="13827" width="22.625" style="60" customWidth="1"/>
    <col min="13828" max="13828" width="50.375" style="60" customWidth="1"/>
    <col min="13829" max="13829" width="25.375" style="60" customWidth="1"/>
    <col min="13830" max="13830" width="25.75" style="60" customWidth="1"/>
    <col min="13831" max="14080" width="8" style="60"/>
    <col min="14081" max="14082" width="5" style="60" customWidth="1"/>
    <col min="14083" max="14083" width="22.625" style="60" customWidth="1"/>
    <col min="14084" max="14084" width="50.375" style="60" customWidth="1"/>
    <col min="14085" max="14085" width="25.375" style="60" customWidth="1"/>
    <col min="14086" max="14086" width="25.75" style="60" customWidth="1"/>
    <col min="14087" max="14336" width="8" style="60"/>
    <col min="14337" max="14338" width="5" style="60" customWidth="1"/>
    <col min="14339" max="14339" width="22.625" style="60" customWidth="1"/>
    <col min="14340" max="14340" width="50.375" style="60" customWidth="1"/>
    <col min="14341" max="14341" width="25.375" style="60" customWidth="1"/>
    <col min="14342" max="14342" width="25.75" style="60" customWidth="1"/>
    <col min="14343" max="14592" width="8" style="60"/>
    <col min="14593" max="14594" width="5" style="60" customWidth="1"/>
    <col min="14595" max="14595" width="22.625" style="60" customWidth="1"/>
    <col min="14596" max="14596" width="50.375" style="60" customWidth="1"/>
    <col min="14597" max="14597" width="25.375" style="60" customWidth="1"/>
    <col min="14598" max="14598" width="25.75" style="60" customWidth="1"/>
    <col min="14599" max="14848" width="8" style="60"/>
    <col min="14849" max="14850" width="5" style="60" customWidth="1"/>
    <col min="14851" max="14851" width="22.625" style="60" customWidth="1"/>
    <col min="14852" max="14852" width="50.375" style="60" customWidth="1"/>
    <col min="14853" max="14853" width="25.375" style="60" customWidth="1"/>
    <col min="14854" max="14854" width="25.75" style="60" customWidth="1"/>
    <col min="14855" max="15104" width="8" style="60"/>
    <col min="15105" max="15106" width="5" style="60" customWidth="1"/>
    <col min="15107" max="15107" width="22.625" style="60" customWidth="1"/>
    <col min="15108" max="15108" width="50.375" style="60" customWidth="1"/>
    <col min="15109" max="15109" width="25.375" style="60" customWidth="1"/>
    <col min="15110" max="15110" width="25.75" style="60" customWidth="1"/>
    <col min="15111" max="15360" width="8" style="60"/>
    <col min="15361" max="15362" width="5" style="60" customWidth="1"/>
    <col min="15363" max="15363" width="22.625" style="60" customWidth="1"/>
    <col min="15364" max="15364" width="50.375" style="60" customWidth="1"/>
    <col min="15365" max="15365" width="25.375" style="60" customWidth="1"/>
    <col min="15366" max="15366" width="25.75" style="60" customWidth="1"/>
    <col min="15367" max="15616" width="8" style="60"/>
    <col min="15617" max="15618" width="5" style="60" customWidth="1"/>
    <col min="15619" max="15619" width="22.625" style="60" customWidth="1"/>
    <col min="15620" max="15620" width="50.375" style="60" customWidth="1"/>
    <col min="15621" max="15621" width="25.375" style="60" customWidth="1"/>
    <col min="15622" max="15622" width="25.75" style="60" customWidth="1"/>
    <col min="15623" max="15872" width="8" style="60"/>
    <col min="15873" max="15874" width="5" style="60" customWidth="1"/>
    <col min="15875" max="15875" width="22.625" style="60" customWidth="1"/>
    <col min="15876" max="15876" width="50.375" style="60" customWidth="1"/>
    <col min="15877" max="15877" width="25.375" style="60" customWidth="1"/>
    <col min="15878" max="15878" width="25.75" style="60" customWidth="1"/>
    <col min="15879" max="16128" width="8" style="60"/>
    <col min="16129" max="16130" width="5" style="60" customWidth="1"/>
    <col min="16131" max="16131" width="22.625" style="60" customWidth="1"/>
    <col min="16132" max="16132" width="50.375" style="60" customWidth="1"/>
    <col min="16133" max="16133" width="25.375" style="60" customWidth="1"/>
    <col min="16134" max="16134" width="25.75" style="60" customWidth="1"/>
    <col min="16135" max="16384" width="8" style="60"/>
  </cols>
  <sheetData>
    <row r="1" spans="1:11" s="14" customFormat="1" ht="25.5">
      <c r="A1" s="213" t="s">
        <v>20</v>
      </c>
      <c r="B1" s="213"/>
      <c r="C1" s="213"/>
      <c r="D1" s="213"/>
      <c r="E1" s="213"/>
      <c r="F1" s="213"/>
      <c r="I1" s="15"/>
    </row>
    <row r="2" spans="1:11" s="19" customFormat="1" ht="17.25" customHeight="1" thickBot="1">
      <c r="A2" s="16" t="e">
        <f>+"공사명: "&amp;#REF!</f>
        <v>#REF!</v>
      </c>
      <c r="B2" s="17"/>
      <c r="C2" s="17"/>
      <c r="D2" s="17"/>
      <c r="E2" s="17"/>
      <c r="F2" s="18"/>
      <c r="I2" s="20"/>
    </row>
    <row r="3" spans="1:11" s="23" customFormat="1" ht="18.95" customHeight="1">
      <c r="A3" s="21" t="s">
        <v>21</v>
      </c>
      <c r="B3" s="214" t="s">
        <v>22</v>
      </c>
      <c r="C3" s="214"/>
      <c r="D3" s="73" t="s">
        <v>23</v>
      </c>
      <c r="E3" s="73" t="s">
        <v>24</v>
      </c>
      <c r="F3" s="22" t="s">
        <v>25</v>
      </c>
      <c r="I3" s="24"/>
    </row>
    <row r="4" spans="1:11" s="29" customFormat="1" ht="18.95" customHeight="1">
      <c r="A4" s="215" t="s">
        <v>26</v>
      </c>
      <c r="B4" s="217" t="s">
        <v>27</v>
      </c>
      <c r="C4" s="25" t="s">
        <v>28</v>
      </c>
      <c r="D4" s="26"/>
      <c r="E4" s="27"/>
      <c r="F4" s="28"/>
      <c r="I4" s="30"/>
    </row>
    <row r="5" spans="1:11" s="29" customFormat="1" ht="18.95" hidden="1" customHeight="1">
      <c r="A5" s="215"/>
      <c r="B5" s="217"/>
      <c r="C5" s="31" t="s">
        <v>29</v>
      </c>
      <c r="D5" s="32"/>
      <c r="E5" s="33"/>
      <c r="F5" s="34"/>
      <c r="H5" s="149"/>
      <c r="I5" s="149"/>
    </row>
    <row r="6" spans="1:11" s="29" customFormat="1" ht="18.95" hidden="1" customHeight="1">
      <c r="A6" s="215"/>
      <c r="B6" s="217"/>
      <c r="C6" s="31" t="s">
        <v>30</v>
      </c>
      <c r="D6" s="32"/>
      <c r="E6" s="33"/>
      <c r="F6" s="34"/>
      <c r="H6" s="149"/>
      <c r="I6" s="149"/>
    </row>
    <row r="7" spans="1:11" s="29" customFormat="1" ht="18.95" customHeight="1">
      <c r="A7" s="215"/>
      <c r="B7" s="217"/>
      <c r="C7" s="35" t="s">
        <v>31</v>
      </c>
      <c r="D7" s="36"/>
      <c r="E7" s="37"/>
      <c r="F7" s="38"/>
      <c r="H7" s="149"/>
      <c r="I7" s="149"/>
    </row>
    <row r="8" spans="1:11" s="29" customFormat="1" ht="18.95" customHeight="1">
      <c r="A8" s="215"/>
      <c r="B8" s="217" t="s">
        <v>32</v>
      </c>
      <c r="C8" s="25" t="s">
        <v>33</v>
      </c>
      <c r="D8" s="26"/>
      <c r="E8" s="27"/>
      <c r="F8" s="28"/>
      <c r="H8" s="212" t="s">
        <v>123</v>
      </c>
      <c r="I8" s="212"/>
      <c r="J8" s="147"/>
      <c r="K8" s="147"/>
    </row>
    <row r="9" spans="1:11" s="29" customFormat="1" ht="18.95" customHeight="1">
      <c r="A9" s="215"/>
      <c r="B9" s="217"/>
      <c r="C9" s="31" t="s">
        <v>34</v>
      </c>
      <c r="D9" s="39"/>
      <c r="E9" s="33"/>
      <c r="F9" s="34"/>
      <c r="H9" s="90" t="s">
        <v>35</v>
      </c>
      <c r="I9" s="118">
        <v>0.17499999999999999</v>
      </c>
      <c r="J9" s="147"/>
      <c r="K9" s="147"/>
    </row>
    <row r="10" spans="1:11" s="29" customFormat="1" ht="18.95" customHeight="1">
      <c r="A10" s="215"/>
      <c r="B10" s="217"/>
      <c r="C10" s="35" t="s">
        <v>31</v>
      </c>
      <c r="D10" s="41"/>
      <c r="E10" s="42"/>
      <c r="F10" s="38"/>
      <c r="H10" s="90"/>
      <c r="I10" s="40"/>
      <c r="J10" s="147"/>
      <c r="K10" s="147"/>
    </row>
    <row r="11" spans="1:11" s="29" customFormat="1" ht="18.95" customHeight="1">
      <c r="A11" s="215"/>
      <c r="B11" s="217" t="s">
        <v>36</v>
      </c>
      <c r="C11" s="25" t="s">
        <v>37</v>
      </c>
      <c r="D11" s="43"/>
      <c r="E11" s="44">
        <v>0</v>
      </c>
      <c r="F11" s="28"/>
      <c r="H11" s="90"/>
      <c r="I11" s="40"/>
      <c r="J11" s="147"/>
      <c r="K11" s="147"/>
    </row>
    <row r="12" spans="1:11" s="29" customFormat="1" ht="18.95" customHeight="1">
      <c r="A12" s="215"/>
      <c r="B12" s="217"/>
      <c r="C12" s="31" t="s">
        <v>38</v>
      </c>
      <c r="D12" s="39"/>
      <c r="E12" s="33">
        <v>691665</v>
      </c>
      <c r="F12" s="34"/>
      <c r="H12" s="90" t="s">
        <v>39</v>
      </c>
      <c r="I12" s="40">
        <v>3.56E-2</v>
      </c>
      <c r="J12" s="147"/>
      <c r="K12" s="147"/>
    </row>
    <row r="13" spans="1:11" s="29" customFormat="1" ht="18.95" customHeight="1">
      <c r="A13" s="215"/>
      <c r="B13" s="217"/>
      <c r="C13" s="46" t="s">
        <v>40</v>
      </c>
      <c r="D13" s="47"/>
      <c r="E13" s="48">
        <v>196230</v>
      </c>
      <c r="F13" s="45"/>
      <c r="H13" s="90" t="s">
        <v>39</v>
      </c>
      <c r="I13" s="40">
        <v>1.01E-2</v>
      </c>
      <c r="J13" s="147"/>
      <c r="K13" s="147" t="s">
        <v>41</v>
      </c>
    </row>
    <row r="14" spans="1:11" s="29" customFormat="1" ht="18.95" customHeight="1">
      <c r="A14" s="216"/>
      <c r="B14" s="217"/>
      <c r="C14" s="46" t="s">
        <v>121</v>
      </c>
      <c r="D14" s="47"/>
      <c r="E14" s="89"/>
      <c r="F14" s="49"/>
      <c r="H14" s="90" t="s">
        <v>39</v>
      </c>
      <c r="I14" s="40">
        <v>6.0000000000000002E-5</v>
      </c>
      <c r="J14" s="147"/>
      <c r="K14" s="148"/>
    </row>
    <row r="15" spans="1:11" s="29" customFormat="1" ht="18.95" customHeight="1">
      <c r="A15" s="216"/>
      <c r="B15" s="217"/>
      <c r="C15" s="46" t="s">
        <v>122</v>
      </c>
      <c r="D15" s="47"/>
      <c r="E15" s="89"/>
      <c r="F15" s="49"/>
      <c r="H15" s="90" t="s">
        <v>39</v>
      </c>
      <c r="I15" s="40">
        <v>8.9999999999999998E-4</v>
      </c>
      <c r="J15" s="147"/>
      <c r="K15" s="148"/>
    </row>
    <row r="16" spans="1:11" s="29" customFormat="1" ht="18.95" customHeight="1">
      <c r="A16" s="215"/>
      <c r="B16" s="217"/>
      <c r="C16" s="46" t="s">
        <v>42</v>
      </c>
      <c r="D16" s="47"/>
      <c r="E16" s="89">
        <v>594438</v>
      </c>
      <c r="F16" s="45" t="s">
        <v>43</v>
      </c>
      <c r="H16" s="90" t="s">
        <v>35</v>
      </c>
      <c r="I16" s="40">
        <v>3.5950000000000003E-2</v>
      </c>
      <c r="J16" s="147"/>
      <c r="K16" s="150">
        <f>INT(K8*$I$16)</f>
        <v>0</v>
      </c>
    </row>
    <row r="17" spans="1:11" s="29" customFormat="1" ht="18.95" customHeight="1">
      <c r="A17" s="215"/>
      <c r="B17" s="217"/>
      <c r="C17" s="46" t="s">
        <v>44</v>
      </c>
      <c r="D17" s="47"/>
      <c r="E17" s="89">
        <v>78109</v>
      </c>
      <c r="F17" s="45" t="s">
        <v>43</v>
      </c>
      <c r="H17" s="90" t="s">
        <v>45</v>
      </c>
      <c r="I17" s="40">
        <v>0.13139999999999999</v>
      </c>
      <c r="J17" s="147"/>
      <c r="K17" s="150">
        <f>INT(K16*$I$17)</f>
        <v>0</v>
      </c>
    </row>
    <row r="18" spans="1:11" s="29" customFormat="1" ht="18.95" customHeight="1">
      <c r="A18" s="215"/>
      <c r="B18" s="217"/>
      <c r="C18" s="46" t="s">
        <v>46</v>
      </c>
      <c r="D18" s="47"/>
      <c r="E18" s="89">
        <v>785419</v>
      </c>
      <c r="F18" s="45" t="s">
        <v>43</v>
      </c>
      <c r="H18" s="90" t="s">
        <v>35</v>
      </c>
      <c r="I18" s="40">
        <v>4.7500000000000001E-2</v>
      </c>
      <c r="J18" s="147"/>
      <c r="K18" s="150">
        <f>INT(K8*$I$18)</f>
        <v>0</v>
      </c>
    </row>
    <row r="19" spans="1:11" s="29" customFormat="1" ht="18.95" customHeight="1">
      <c r="A19" s="215"/>
      <c r="B19" s="217"/>
      <c r="C19" s="46" t="s">
        <v>49</v>
      </c>
      <c r="D19" s="47"/>
      <c r="E19" s="89">
        <v>1301524</v>
      </c>
      <c r="F19" s="49" t="s">
        <v>50</v>
      </c>
      <c r="H19" s="90" t="s">
        <v>51</v>
      </c>
      <c r="I19" s="40">
        <v>3.1099999999999999E-2</v>
      </c>
      <c r="J19" s="147"/>
      <c r="K19" s="150">
        <f>+INT((K7+K8)*$I$19)</f>
        <v>0</v>
      </c>
    </row>
    <row r="20" spans="1:11" s="29" customFormat="1" ht="18.95" customHeight="1">
      <c r="A20" s="215"/>
      <c r="B20" s="218"/>
      <c r="C20" s="46" t="s">
        <v>47</v>
      </c>
      <c r="D20" s="47"/>
      <c r="E20" s="89"/>
      <c r="F20" s="49" t="s">
        <v>48</v>
      </c>
      <c r="H20" s="90" t="s">
        <v>35</v>
      </c>
      <c r="I20" s="40">
        <v>2.3E-2</v>
      </c>
      <c r="J20" s="147"/>
      <c r="K20" s="151">
        <f>+INT(K8*$I$20)</f>
        <v>0</v>
      </c>
    </row>
    <row r="21" spans="1:11" s="29" customFormat="1" ht="18.95" customHeight="1">
      <c r="A21" s="215"/>
      <c r="B21" s="217"/>
      <c r="C21" s="46" t="s">
        <v>52</v>
      </c>
      <c r="D21" s="47"/>
      <c r="E21" s="89"/>
      <c r="F21" s="45"/>
      <c r="H21" s="90" t="s">
        <v>53</v>
      </c>
      <c r="I21" s="40">
        <v>3.0000000000000001E-3</v>
      </c>
      <c r="J21" s="147"/>
      <c r="K21" s="148"/>
    </row>
    <row r="22" spans="1:11" s="29" customFormat="1" ht="18.95" customHeight="1">
      <c r="A22" s="215"/>
      <c r="B22" s="217"/>
      <c r="C22" s="46" t="s">
        <v>54</v>
      </c>
      <c r="D22" s="47"/>
      <c r="E22" s="48"/>
      <c r="F22" s="45"/>
      <c r="H22" s="90" t="s">
        <v>55</v>
      </c>
      <c r="I22" s="118">
        <v>0.05</v>
      </c>
      <c r="J22" s="147"/>
      <c r="K22" s="148"/>
    </row>
    <row r="23" spans="1:11" s="29" customFormat="1" ht="18.95" customHeight="1">
      <c r="A23" s="215"/>
      <c r="B23" s="217"/>
      <c r="C23" s="35" t="s">
        <v>56</v>
      </c>
      <c r="D23" s="36"/>
      <c r="E23" s="37"/>
      <c r="F23" s="38"/>
      <c r="H23" s="90"/>
      <c r="I23" s="40"/>
      <c r="J23" s="147"/>
      <c r="K23" s="148"/>
    </row>
    <row r="24" spans="1:11" s="29" customFormat="1" ht="18.95" customHeight="1">
      <c r="A24" s="208" t="s">
        <v>57</v>
      </c>
      <c r="B24" s="209"/>
      <c r="C24" s="209"/>
      <c r="D24" s="50"/>
      <c r="E24" s="51"/>
      <c r="F24" s="52"/>
      <c r="H24" s="90"/>
      <c r="I24" s="40"/>
      <c r="J24" s="147"/>
      <c r="K24" s="147"/>
    </row>
    <row r="25" spans="1:11" s="29" customFormat="1" ht="18.95" customHeight="1">
      <c r="A25" s="210" t="s">
        <v>58</v>
      </c>
      <c r="B25" s="211"/>
      <c r="C25" s="211"/>
      <c r="D25" s="50"/>
      <c r="E25" s="53"/>
      <c r="F25" s="52"/>
      <c r="H25" s="90" t="s">
        <v>59</v>
      </c>
      <c r="I25" s="40">
        <v>0.08</v>
      </c>
      <c r="J25" s="147"/>
      <c r="K25" s="147"/>
    </row>
    <row r="26" spans="1:11" s="29" customFormat="1" ht="18.95" customHeight="1">
      <c r="A26" s="210" t="s">
        <v>60</v>
      </c>
      <c r="B26" s="211"/>
      <c r="C26" s="211"/>
      <c r="D26" s="50"/>
      <c r="E26" s="53"/>
      <c r="F26" s="54"/>
      <c r="H26" s="90" t="s">
        <v>61</v>
      </c>
      <c r="I26" s="40">
        <v>0.15</v>
      </c>
      <c r="J26" s="147"/>
      <c r="K26" s="147"/>
    </row>
    <row r="27" spans="1:11" s="29" customFormat="1" ht="18.95" customHeight="1">
      <c r="A27" s="208" t="s">
        <v>62</v>
      </c>
      <c r="B27" s="209"/>
      <c r="C27" s="209"/>
      <c r="D27" s="50"/>
      <c r="E27" s="51"/>
      <c r="F27" s="52"/>
      <c r="H27" s="90"/>
      <c r="I27" s="40"/>
      <c r="J27" s="147"/>
      <c r="K27" s="147"/>
    </row>
    <row r="28" spans="1:11" s="29" customFormat="1" ht="18.95" customHeight="1">
      <c r="A28" s="210" t="s">
        <v>63</v>
      </c>
      <c r="B28" s="211"/>
      <c r="C28" s="211"/>
      <c r="D28" s="50"/>
      <c r="E28" s="53"/>
      <c r="F28" s="52"/>
      <c r="H28" s="152"/>
      <c r="I28" s="55"/>
      <c r="J28" s="152"/>
      <c r="K28" s="152"/>
    </row>
    <row r="29" spans="1:11" s="29" customFormat="1" ht="18.95" customHeight="1">
      <c r="A29" s="208" t="s">
        <v>64</v>
      </c>
      <c r="B29" s="209"/>
      <c r="C29" s="209"/>
      <c r="D29" s="50"/>
      <c r="E29" s="51"/>
      <c r="F29" s="52"/>
      <c r="H29" s="152"/>
      <c r="I29" s="55"/>
      <c r="J29" s="152"/>
      <c r="K29" s="152"/>
    </row>
    <row r="30" spans="1:11" s="59" customFormat="1" ht="18.95" customHeight="1" thickBot="1">
      <c r="A30" s="205" t="s">
        <v>65</v>
      </c>
      <c r="B30" s="206"/>
      <c r="C30" s="207"/>
      <c r="D30" s="56"/>
      <c r="E30" s="57"/>
      <c r="F30" s="58"/>
      <c r="H30" s="153"/>
      <c r="I30" s="154"/>
      <c r="J30" s="153"/>
      <c r="K30" s="153"/>
    </row>
    <row r="31" spans="1:11">
      <c r="H31" s="155"/>
      <c r="I31" s="156"/>
      <c r="J31" s="155"/>
      <c r="K31" s="155"/>
    </row>
    <row r="34" ht="19.5" customHeight="1"/>
  </sheetData>
  <mergeCells count="14">
    <mergeCell ref="H8:I8"/>
    <mergeCell ref="A1:F1"/>
    <mergeCell ref="B3:C3"/>
    <mergeCell ref="A4:A23"/>
    <mergeCell ref="B4:B7"/>
    <mergeCell ref="B8:B10"/>
    <mergeCell ref="B11:B23"/>
    <mergeCell ref="A30:C30"/>
    <mergeCell ref="A24:C24"/>
    <mergeCell ref="A25:C25"/>
    <mergeCell ref="A26:C26"/>
    <mergeCell ref="A27:C27"/>
    <mergeCell ref="A28:C28"/>
    <mergeCell ref="A29:C29"/>
  </mergeCells>
  <phoneticPr fontId="1" type="noConversion"/>
  <pageMargins left="0.98425196850393704" right="0.39370078740157483" top="0.78740157480314965" bottom="0.31496062992125984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9E98-202A-4EFD-AD74-BC41AD28B21B}">
  <sheetPr>
    <tabColor rgb="FFFF0000"/>
    <pageSetUpPr fitToPage="1"/>
  </sheetPr>
  <dimension ref="A1:O45"/>
  <sheetViews>
    <sheetView showGridLines="0" showZeros="0" view="pageBreakPreview" zoomScaleNormal="115" zoomScaleSheetLayoutView="100" workbookViewId="0">
      <selection activeCell="F5" sqref="F5:L19"/>
    </sheetView>
  </sheetViews>
  <sheetFormatPr defaultRowHeight="16.5"/>
  <cols>
    <col min="1" max="1" width="27.25" style="69" customWidth="1"/>
    <col min="2" max="2" width="16.625" style="69" customWidth="1"/>
    <col min="3" max="4" width="4.5" style="69" bestFit="1" customWidth="1"/>
    <col min="5" max="5" width="5.125" style="70" customWidth="1"/>
    <col min="6" max="6" width="12.625" style="70" bestFit="1" customWidth="1"/>
    <col min="7" max="7" width="5.125" style="70" customWidth="1"/>
    <col min="8" max="8" width="12.625" style="70" bestFit="1" customWidth="1"/>
    <col min="9" max="9" width="5.125" style="70" customWidth="1"/>
    <col min="10" max="10" width="11.5" style="70" bestFit="1" customWidth="1"/>
    <col min="11" max="11" width="5.125" style="70" customWidth="1"/>
    <col min="12" max="12" width="12.625" style="70" bestFit="1" customWidth="1"/>
    <col min="13" max="13" width="8.875" style="69" customWidth="1"/>
    <col min="14" max="14" width="9" style="69"/>
    <col min="15" max="15" width="3.75" style="71" bestFit="1" customWidth="1"/>
    <col min="16" max="255" width="9" style="69"/>
    <col min="256" max="256" width="16.25" style="69" customWidth="1"/>
    <col min="257" max="257" width="26" style="69" customWidth="1"/>
    <col min="258" max="258" width="6.375" style="69" customWidth="1"/>
    <col min="259" max="259" width="6.625" style="69" customWidth="1"/>
    <col min="260" max="260" width="6.5" style="69" customWidth="1"/>
    <col min="261" max="261" width="9.875" style="69" customWidth="1"/>
    <col min="262" max="262" width="6.5" style="69" customWidth="1"/>
    <col min="263" max="263" width="11.75" style="69" bestFit="1" customWidth="1"/>
    <col min="264" max="264" width="6.5" style="69" customWidth="1"/>
    <col min="265" max="265" width="9.875" style="69" customWidth="1"/>
    <col min="266" max="266" width="6.5" style="69" customWidth="1"/>
    <col min="267" max="267" width="11" style="69" customWidth="1"/>
    <col min="268" max="268" width="8.875" style="69" customWidth="1"/>
    <col min="269" max="511" width="9" style="69"/>
    <col min="512" max="512" width="16.25" style="69" customWidth="1"/>
    <col min="513" max="513" width="26" style="69" customWidth="1"/>
    <col min="514" max="514" width="6.375" style="69" customWidth="1"/>
    <col min="515" max="515" width="6.625" style="69" customWidth="1"/>
    <col min="516" max="516" width="6.5" style="69" customWidth="1"/>
    <col min="517" max="517" width="9.875" style="69" customWidth="1"/>
    <col min="518" max="518" width="6.5" style="69" customWidth="1"/>
    <col min="519" max="519" width="11.75" style="69" bestFit="1" customWidth="1"/>
    <col min="520" max="520" width="6.5" style="69" customWidth="1"/>
    <col min="521" max="521" width="9.875" style="69" customWidth="1"/>
    <col min="522" max="522" width="6.5" style="69" customWidth="1"/>
    <col min="523" max="523" width="11" style="69" customWidth="1"/>
    <col min="524" max="524" width="8.875" style="69" customWidth="1"/>
    <col min="525" max="767" width="9" style="69"/>
    <col min="768" max="768" width="16.25" style="69" customWidth="1"/>
    <col min="769" max="769" width="26" style="69" customWidth="1"/>
    <col min="770" max="770" width="6.375" style="69" customWidth="1"/>
    <col min="771" max="771" width="6.625" style="69" customWidth="1"/>
    <col min="772" max="772" width="6.5" style="69" customWidth="1"/>
    <col min="773" max="773" width="9.875" style="69" customWidth="1"/>
    <col min="774" max="774" width="6.5" style="69" customWidth="1"/>
    <col min="775" max="775" width="11.75" style="69" bestFit="1" customWidth="1"/>
    <col min="776" max="776" width="6.5" style="69" customWidth="1"/>
    <col min="777" max="777" width="9.875" style="69" customWidth="1"/>
    <col min="778" max="778" width="6.5" style="69" customWidth="1"/>
    <col min="779" max="779" width="11" style="69" customWidth="1"/>
    <col min="780" max="780" width="8.875" style="69" customWidth="1"/>
    <col min="781" max="1023" width="9" style="69"/>
    <col min="1024" max="1024" width="16.25" style="69" customWidth="1"/>
    <col min="1025" max="1025" width="26" style="69" customWidth="1"/>
    <col min="1026" max="1026" width="6.375" style="69" customWidth="1"/>
    <col min="1027" max="1027" width="6.625" style="69" customWidth="1"/>
    <col min="1028" max="1028" width="6.5" style="69" customWidth="1"/>
    <col min="1029" max="1029" width="9.875" style="69" customWidth="1"/>
    <col min="1030" max="1030" width="6.5" style="69" customWidth="1"/>
    <col min="1031" max="1031" width="11.75" style="69" bestFit="1" customWidth="1"/>
    <col min="1032" max="1032" width="6.5" style="69" customWidth="1"/>
    <col min="1033" max="1033" width="9.875" style="69" customWidth="1"/>
    <col min="1034" max="1034" width="6.5" style="69" customWidth="1"/>
    <col min="1035" max="1035" width="11" style="69" customWidth="1"/>
    <col min="1036" max="1036" width="8.875" style="69" customWidth="1"/>
    <col min="1037" max="1279" width="9" style="69"/>
    <col min="1280" max="1280" width="16.25" style="69" customWidth="1"/>
    <col min="1281" max="1281" width="26" style="69" customWidth="1"/>
    <col min="1282" max="1282" width="6.375" style="69" customWidth="1"/>
    <col min="1283" max="1283" width="6.625" style="69" customWidth="1"/>
    <col min="1284" max="1284" width="6.5" style="69" customWidth="1"/>
    <col min="1285" max="1285" width="9.875" style="69" customWidth="1"/>
    <col min="1286" max="1286" width="6.5" style="69" customWidth="1"/>
    <col min="1287" max="1287" width="11.75" style="69" bestFit="1" customWidth="1"/>
    <col min="1288" max="1288" width="6.5" style="69" customWidth="1"/>
    <col min="1289" max="1289" width="9.875" style="69" customWidth="1"/>
    <col min="1290" max="1290" width="6.5" style="69" customWidth="1"/>
    <col min="1291" max="1291" width="11" style="69" customWidth="1"/>
    <col min="1292" max="1292" width="8.875" style="69" customWidth="1"/>
    <col min="1293" max="1535" width="9" style="69"/>
    <col min="1536" max="1536" width="16.25" style="69" customWidth="1"/>
    <col min="1537" max="1537" width="26" style="69" customWidth="1"/>
    <col min="1538" max="1538" width="6.375" style="69" customWidth="1"/>
    <col min="1539" max="1539" width="6.625" style="69" customWidth="1"/>
    <col min="1540" max="1540" width="6.5" style="69" customWidth="1"/>
    <col min="1541" max="1541" width="9.875" style="69" customWidth="1"/>
    <col min="1542" max="1542" width="6.5" style="69" customWidth="1"/>
    <col min="1543" max="1543" width="11.75" style="69" bestFit="1" customWidth="1"/>
    <col min="1544" max="1544" width="6.5" style="69" customWidth="1"/>
    <col min="1545" max="1545" width="9.875" style="69" customWidth="1"/>
    <col min="1546" max="1546" width="6.5" style="69" customWidth="1"/>
    <col min="1547" max="1547" width="11" style="69" customWidth="1"/>
    <col min="1548" max="1548" width="8.875" style="69" customWidth="1"/>
    <col min="1549" max="1791" width="9" style="69"/>
    <col min="1792" max="1792" width="16.25" style="69" customWidth="1"/>
    <col min="1793" max="1793" width="26" style="69" customWidth="1"/>
    <col min="1794" max="1794" width="6.375" style="69" customWidth="1"/>
    <col min="1795" max="1795" width="6.625" style="69" customWidth="1"/>
    <col min="1796" max="1796" width="6.5" style="69" customWidth="1"/>
    <col min="1797" max="1797" width="9.875" style="69" customWidth="1"/>
    <col min="1798" max="1798" width="6.5" style="69" customWidth="1"/>
    <col min="1799" max="1799" width="11.75" style="69" bestFit="1" customWidth="1"/>
    <col min="1800" max="1800" width="6.5" style="69" customWidth="1"/>
    <col min="1801" max="1801" width="9.875" style="69" customWidth="1"/>
    <col min="1802" max="1802" width="6.5" style="69" customWidth="1"/>
    <col min="1803" max="1803" width="11" style="69" customWidth="1"/>
    <col min="1804" max="1804" width="8.875" style="69" customWidth="1"/>
    <col min="1805" max="2047" width="9" style="69"/>
    <col min="2048" max="2048" width="16.25" style="69" customWidth="1"/>
    <col min="2049" max="2049" width="26" style="69" customWidth="1"/>
    <col min="2050" max="2050" width="6.375" style="69" customWidth="1"/>
    <col min="2051" max="2051" width="6.625" style="69" customWidth="1"/>
    <col min="2052" max="2052" width="6.5" style="69" customWidth="1"/>
    <col min="2053" max="2053" width="9.875" style="69" customWidth="1"/>
    <col min="2054" max="2054" width="6.5" style="69" customWidth="1"/>
    <col min="2055" max="2055" width="11.75" style="69" bestFit="1" customWidth="1"/>
    <col min="2056" max="2056" width="6.5" style="69" customWidth="1"/>
    <col min="2057" max="2057" width="9.875" style="69" customWidth="1"/>
    <col min="2058" max="2058" width="6.5" style="69" customWidth="1"/>
    <col min="2059" max="2059" width="11" style="69" customWidth="1"/>
    <col min="2060" max="2060" width="8.875" style="69" customWidth="1"/>
    <col min="2061" max="2303" width="9" style="69"/>
    <col min="2304" max="2304" width="16.25" style="69" customWidth="1"/>
    <col min="2305" max="2305" width="26" style="69" customWidth="1"/>
    <col min="2306" max="2306" width="6.375" style="69" customWidth="1"/>
    <col min="2307" max="2307" width="6.625" style="69" customWidth="1"/>
    <col min="2308" max="2308" width="6.5" style="69" customWidth="1"/>
    <col min="2309" max="2309" width="9.875" style="69" customWidth="1"/>
    <col min="2310" max="2310" width="6.5" style="69" customWidth="1"/>
    <col min="2311" max="2311" width="11.75" style="69" bestFit="1" customWidth="1"/>
    <col min="2312" max="2312" width="6.5" style="69" customWidth="1"/>
    <col min="2313" max="2313" width="9.875" style="69" customWidth="1"/>
    <col min="2314" max="2314" width="6.5" style="69" customWidth="1"/>
    <col min="2315" max="2315" width="11" style="69" customWidth="1"/>
    <col min="2316" max="2316" width="8.875" style="69" customWidth="1"/>
    <col min="2317" max="2559" width="9" style="69"/>
    <col min="2560" max="2560" width="16.25" style="69" customWidth="1"/>
    <col min="2561" max="2561" width="26" style="69" customWidth="1"/>
    <col min="2562" max="2562" width="6.375" style="69" customWidth="1"/>
    <col min="2563" max="2563" width="6.625" style="69" customWidth="1"/>
    <col min="2564" max="2564" width="6.5" style="69" customWidth="1"/>
    <col min="2565" max="2565" width="9.875" style="69" customWidth="1"/>
    <col min="2566" max="2566" width="6.5" style="69" customWidth="1"/>
    <col min="2567" max="2567" width="11.75" style="69" bestFit="1" customWidth="1"/>
    <col min="2568" max="2568" width="6.5" style="69" customWidth="1"/>
    <col min="2569" max="2569" width="9.875" style="69" customWidth="1"/>
    <col min="2570" max="2570" width="6.5" style="69" customWidth="1"/>
    <col min="2571" max="2571" width="11" style="69" customWidth="1"/>
    <col min="2572" max="2572" width="8.875" style="69" customWidth="1"/>
    <col min="2573" max="2815" width="9" style="69"/>
    <col min="2816" max="2816" width="16.25" style="69" customWidth="1"/>
    <col min="2817" max="2817" width="26" style="69" customWidth="1"/>
    <col min="2818" max="2818" width="6.375" style="69" customWidth="1"/>
    <col min="2819" max="2819" width="6.625" style="69" customWidth="1"/>
    <col min="2820" max="2820" width="6.5" style="69" customWidth="1"/>
    <col min="2821" max="2821" width="9.875" style="69" customWidth="1"/>
    <col min="2822" max="2822" width="6.5" style="69" customWidth="1"/>
    <col min="2823" max="2823" width="11.75" style="69" bestFit="1" customWidth="1"/>
    <col min="2824" max="2824" width="6.5" style="69" customWidth="1"/>
    <col min="2825" max="2825" width="9.875" style="69" customWidth="1"/>
    <col min="2826" max="2826" width="6.5" style="69" customWidth="1"/>
    <col min="2827" max="2827" width="11" style="69" customWidth="1"/>
    <col min="2828" max="2828" width="8.875" style="69" customWidth="1"/>
    <col min="2829" max="3071" width="9" style="69"/>
    <col min="3072" max="3072" width="16.25" style="69" customWidth="1"/>
    <col min="3073" max="3073" width="26" style="69" customWidth="1"/>
    <col min="3074" max="3074" width="6.375" style="69" customWidth="1"/>
    <col min="3075" max="3075" width="6.625" style="69" customWidth="1"/>
    <col min="3076" max="3076" width="6.5" style="69" customWidth="1"/>
    <col min="3077" max="3077" width="9.875" style="69" customWidth="1"/>
    <col min="3078" max="3078" width="6.5" style="69" customWidth="1"/>
    <col min="3079" max="3079" width="11.75" style="69" bestFit="1" customWidth="1"/>
    <col min="3080" max="3080" width="6.5" style="69" customWidth="1"/>
    <col min="3081" max="3081" width="9.875" style="69" customWidth="1"/>
    <col min="3082" max="3082" width="6.5" style="69" customWidth="1"/>
    <col min="3083" max="3083" width="11" style="69" customWidth="1"/>
    <col min="3084" max="3084" width="8.875" style="69" customWidth="1"/>
    <col min="3085" max="3327" width="9" style="69"/>
    <col min="3328" max="3328" width="16.25" style="69" customWidth="1"/>
    <col min="3329" max="3329" width="26" style="69" customWidth="1"/>
    <col min="3330" max="3330" width="6.375" style="69" customWidth="1"/>
    <col min="3331" max="3331" width="6.625" style="69" customWidth="1"/>
    <col min="3332" max="3332" width="6.5" style="69" customWidth="1"/>
    <col min="3333" max="3333" width="9.875" style="69" customWidth="1"/>
    <col min="3334" max="3334" width="6.5" style="69" customWidth="1"/>
    <col min="3335" max="3335" width="11.75" style="69" bestFit="1" customWidth="1"/>
    <col min="3336" max="3336" width="6.5" style="69" customWidth="1"/>
    <col min="3337" max="3337" width="9.875" style="69" customWidth="1"/>
    <col min="3338" max="3338" width="6.5" style="69" customWidth="1"/>
    <col min="3339" max="3339" width="11" style="69" customWidth="1"/>
    <col min="3340" max="3340" width="8.875" style="69" customWidth="1"/>
    <col min="3341" max="3583" width="9" style="69"/>
    <col min="3584" max="3584" width="16.25" style="69" customWidth="1"/>
    <col min="3585" max="3585" width="26" style="69" customWidth="1"/>
    <col min="3586" max="3586" width="6.375" style="69" customWidth="1"/>
    <col min="3587" max="3587" width="6.625" style="69" customWidth="1"/>
    <col min="3588" max="3588" width="6.5" style="69" customWidth="1"/>
    <col min="3589" max="3589" width="9.875" style="69" customWidth="1"/>
    <col min="3590" max="3590" width="6.5" style="69" customWidth="1"/>
    <col min="3591" max="3591" width="11.75" style="69" bestFit="1" customWidth="1"/>
    <col min="3592" max="3592" width="6.5" style="69" customWidth="1"/>
    <col min="3593" max="3593" width="9.875" style="69" customWidth="1"/>
    <col min="3594" max="3594" width="6.5" style="69" customWidth="1"/>
    <col min="3595" max="3595" width="11" style="69" customWidth="1"/>
    <col min="3596" max="3596" width="8.875" style="69" customWidth="1"/>
    <col min="3597" max="3839" width="9" style="69"/>
    <col min="3840" max="3840" width="16.25" style="69" customWidth="1"/>
    <col min="3841" max="3841" width="26" style="69" customWidth="1"/>
    <col min="3842" max="3842" width="6.375" style="69" customWidth="1"/>
    <col min="3843" max="3843" width="6.625" style="69" customWidth="1"/>
    <col min="3844" max="3844" width="6.5" style="69" customWidth="1"/>
    <col min="3845" max="3845" width="9.875" style="69" customWidth="1"/>
    <col min="3846" max="3846" width="6.5" style="69" customWidth="1"/>
    <col min="3847" max="3847" width="11.75" style="69" bestFit="1" customWidth="1"/>
    <col min="3848" max="3848" width="6.5" style="69" customWidth="1"/>
    <col min="3849" max="3849" width="9.875" style="69" customWidth="1"/>
    <col min="3850" max="3850" width="6.5" style="69" customWidth="1"/>
    <col min="3851" max="3851" width="11" style="69" customWidth="1"/>
    <col min="3852" max="3852" width="8.875" style="69" customWidth="1"/>
    <col min="3853" max="4095" width="9" style="69"/>
    <col min="4096" max="4096" width="16.25" style="69" customWidth="1"/>
    <col min="4097" max="4097" width="26" style="69" customWidth="1"/>
    <col min="4098" max="4098" width="6.375" style="69" customWidth="1"/>
    <col min="4099" max="4099" width="6.625" style="69" customWidth="1"/>
    <col min="4100" max="4100" width="6.5" style="69" customWidth="1"/>
    <col min="4101" max="4101" width="9.875" style="69" customWidth="1"/>
    <col min="4102" max="4102" width="6.5" style="69" customWidth="1"/>
    <col min="4103" max="4103" width="11.75" style="69" bestFit="1" customWidth="1"/>
    <col min="4104" max="4104" width="6.5" style="69" customWidth="1"/>
    <col min="4105" max="4105" width="9.875" style="69" customWidth="1"/>
    <col min="4106" max="4106" width="6.5" style="69" customWidth="1"/>
    <col min="4107" max="4107" width="11" style="69" customWidth="1"/>
    <col min="4108" max="4108" width="8.875" style="69" customWidth="1"/>
    <col min="4109" max="4351" width="9" style="69"/>
    <col min="4352" max="4352" width="16.25" style="69" customWidth="1"/>
    <col min="4353" max="4353" width="26" style="69" customWidth="1"/>
    <col min="4354" max="4354" width="6.375" style="69" customWidth="1"/>
    <col min="4355" max="4355" width="6.625" style="69" customWidth="1"/>
    <col min="4356" max="4356" width="6.5" style="69" customWidth="1"/>
    <col min="4357" max="4357" width="9.875" style="69" customWidth="1"/>
    <col min="4358" max="4358" width="6.5" style="69" customWidth="1"/>
    <col min="4359" max="4359" width="11.75" style="69" bestFit="1" customWidth="1"/>
    <col min="4360" max="4360" width="6.5" style="69" customWidth="1"/>
    <col min="4361" max="4361" width="9.875" style="69" customWidth="1"/>
    <col min="4362" max="4362" width="6.5" style="69" customWidth="1"/>
    <col min="4363" max="4363" width="11" style="69" customWidth="1"/>
    <col min="4364" max="4364" width="8.875" style="69" customWidth="1"/>
    <col min="4365" max="4607" width="9" style="69"/>
    <col min="4608" max="4608" width="16.25" style="69" customWidth="1"/>
    <col min="4609" max="4609" width="26" style="69" customWidth="1"/>
    <col min="4610" max="4610" width="6.375" style="69" customWidth="1"/>
    <col min="4611" max="4611" width="6.625" style="69" customWidth="1"/>
    <col min="4612" max="4612" width="6.5" style="69" customWidth="1"/>
    <col min="4613" max="4613" width="9.875" style="69" customWidth="1"/>
    <col min="4614" max="4614" width="6.5" style="69" customWidth="1"/>
    <col min="4615" max="4615" width="11.75" style="69" bestFit="1" customWidth="1"/>
    <col min="4616" max="4616" width="6.5" style="69" customWidth="1"/>
    <col min="4617" max="4617" width="9.875" style="69" customWidth="1"/>
    <col min="4618" max="4618" width="6.5" style="69" customWidth="1"/>
    <col min="4619" max="4619" width="11" style="69" customWidth="1"/>
    <col min="4620" max="4620" width="8.875" style="69" customWidth="1"/>
    <col min="4621" max="4863" width="9" style="69"/>
    <col min="4864" max="4864" width="16.25" style="69" customWidth="1"/>
    <col min="4865" max="4865" width="26" style="69" customWidth="1"/>
    <col min="4866" max="4866" width="6.375" style="69" customWidth="1"/>
    <col min="4867" max="4867" width="6.625" style="69" customWidth="1"/>
    <col min="4868" max="4868" width="6.5" style="69" customWidth="1"/>
    <col min="4869" max="4869" width="9.875" style="69" customWidth="1"/>
    <col min="4870" max="4870" width="6.5" style="69" customWidth="1"/>
    <col min="4871" max="4871" width="11.75" style="69" bestFit="1" customWidth="1"/>
    <col min="4872" max="4872" width="6.5" style="69" customWidth="1"/>
    <col min="4873" max="4873" width="9.875" style="69" customWidth="1"/>
    <col min="4874" max="4874" width="6.5" style="69" customWidth="1"/>
    <col min="4875" max="4875" width="11" style="69" customWidth="1"/>
    <col min="4876" max="4876" width="8.875" style="69" customWidth="1"/>
    <col min="4877" max="5119" width="9" style="69"/>
    <col min="5120" max="5120" width="16.25" style="69" customWidth="1"/>
    <col min="5121" max="5121" width="26" style="69" customWidth="1"/>
    <col min="5122" max="5122" width="6.375" style="69" customWidth="1"/>
    <col min="5123" max="5123" width="6.625" style="69" customWidth="1"/>
    <col min="5124" max="5124" width="6.5" style="69" customWidth="1"/>
    <col min="5125" max="5125" width="9.875" style="69" customWidth="1"/>
    <col min="5126" max="5126" width="6.5" style="69" customWidth="1"/>
    <col min="5127" max="5127" width="11.75" style="69" bestFit="1" customWidth="1"/>
    <col min="5128" max="5128" width="6.5" style="69" customWidth="1"/>
    <col min="5129" max="5129" width="9.875" style="69" customWidth="1"/>
    <col min="5130" max="5130" width="6.5" style="69" customWidth="1"/>
    <col min="5131" max="5131" width="11" style="69" customWidth="1"/>
    <col min="5132" max="5132" width="8.875" style="69" customWidth="1"/>
    <col min="5133" max="5375" width="9" style="69"/>
    <col min="5376" max="5376" width="16.25" style="69" customWidth="1"/>
    <col min="5377" max="5377" width="26" style="69" customWidth="1"/>
    <col min="5378" max="5378" width="6.375" style="69" customWidth="1"/>
    <col min="5379" max="5379" width="6.625" style="69" customWidth="1"/>
    <col min="5380" max="5380" width="6.5" style="69" customWidth="1"/>
    <col min="5381" max="5381" width="9.875" style="69" customWidth="1"/>
    <col min="5382" max="5382" width="6.5" style="69" customWidth="1"/>
    <col min="5383" max="5383" width="11.75" style="69" bestFit="1" customWidth="1"/>
    <col min="5384" max="5384" width="6.5" style="69" customWidth="1"/>
    <col min="5385" max="5385" width="9.875" style="69" customWidth="1"/>
    <col min="5386" max="5386" width="6.5" style="69" customWidth="1"/>
    <col min="5387" max="5387" width="11" style="69" customWidth="1"/>
    <col min="5388" max="5388" width="8.875" style="69" customWidth="1"/>
    <col min="5389" max="5631" width="9" style="69"/>
    <col min="5632" max="5632" width="16.25" style="69" customWidth="1"/>
    <col min="5633" max="5633" width="26" style="69" customWidth="1"/>
    <col min="5634" max="5634" width="6.375" style="69" customWidth="1"/>
    <col min="5635" max="5635" width="6.625" style="69" customWidth="1"/>
    <col min="5636" max="5636" width="6.5" style="69" customWidth="1"/>
    <col min="5637" max="5637" width="9.875" style="69" customWidth="1"/>
    <col min="5638" max="5638" width="6.5" style="69" customWidth="1"/>
    <col min="5639" max="5639" width="11.75" style="69" bestFit="1" customWidth="1"/>
    <col min="5640" max="5640" width="6.5" style="69" customWidth="1"/>
    <col min="5641" max="5641" width="9.875" style="69" customWidth="1"/>
    <col min="5642" max="5642" width="6.5" style="69" customWidth="1"/>
    <col min="5643" max="5643" width="11" style="69" customWidth="1"/>
    <col min="5644" max="5644" width="8.875" style="69" customWidth="1"/>
    <col min="5645" max="5887" width="9" style="69"/>
    <col min="5888" max="5888" width="16.25" style="69" customWidth="1"/>
    <col min="5889" max="5889" width="26" style="69" customWidth="1"/>
    <col min="5890" max="5890" width="6.375" style="69" customWidth="1"/>
    <col min="5891" max="5891" width="6.625" style="69" customWidth="1"/>
    <col min="5892" max="5892" width="6.5" style="69" customWidth="1"/>
    <col min="5893" max="5893" width="9.875" style="69" customWidth="1"/>
    <col min="5894" max="5894" width="6.5" style="69" customWidth="1"/>
    <col min="5895" max="5895" width="11.75" style="69" bestFit="1" customWidth="1"/>
    <col min="5896" max="5896" width="6.5" style="69" customWidth="1"/>
    <col min="5897" max="5897" width="9.875" style="69" customWidth="1"/>
    <col min="5898" max="5898" width="6.5" style="69" customWidth="1"/>
    <col min="5899" max="5899" width="11" style="69" customWidth="1"/>
    <col min="5900" max="5900" width="8.875" style="69" customWidth="1"/>
    <col min="5901" max="6143" width="9" style="69"/>
    <col min="6144" max="6144" width="16.25" style="69" customWidth="1"/>
    <col min="6145" max="6145" width="26" style="69" customWidth="1"/>
    <col min="6146" max="6146" width="6.375" style="69" customWidth="1"/>
    <col min="6147" max="6147" width="6.625" style="69" customWidth="1"/>
    <col min="6148" max="6148" width="6.5" style="69" customWidth="1"/>
    <col min="6149" max="6149" width="9.875" style="69" customWidth="1"/>
    <col min="6150" max="6150" width="6.5" style="69" customWidth="1"/>
    <col min="6151" max="6151" width="11.75" style="69" bestFit="1" customWidth="1"/>
    <col min="6152" max="6152" width="6.5" style="69" customWidth="1"/>
    <col min="6153" max="6153" width="9.875" style="69" customWidth="1"/>
    <col min="6154" max="6154" width="6.5" style="69" customWidth="1"/>
    <col min="6155" max="6155" width="11" style="69" customWidth="1"/>
    <col min="6156" max="6156" width="8.875" style="69" customWidth="1"/>
    <col min="6157" max="6399" width="9" style="69"/>
    <col min="6400" max="6400" width="16.25" style="69" customWidth="1"/>
    <col min="6401" max="6401" width="26" style="69" customWidth="1"/>
    <col min="6402" max="6402" width="6.375" style="69" customWidth="1"/>
    <col min="6403" max="6403" width="6.625" style="69" customWidth="1"/>
    <col min="6404" max="6404" width="6.5" style="69" customWidth="1"/>
    <col min="6405" max="6405" width="9.875" style="69" customWidth="1"/>
    <col min="6406" max="6406" width="6.5" style="69" customWidth="1"/>
    <col min="6407" max="6407" width="11.75" style="69" bestFit="1" customWidth="1"/>
    <col min="6408" max="6408" width="6.5" style="69" customWidth="1"/>
    <col min="6409" max="6409" width="9.875" style="69" customWidth="1"/>
    <col min="6410" max="6410" width="6.5" style="69" customWidth="1"/>
    <col min="6411" max="6411" width="11" style="69" customWidth="1"/>
    <col min="6412" max="6412" width="8.875" style="69" customWidth="1"/>
    <col min="6413" max="6655" width="9" style="69"/>
    <col min="6656" max="6656" width="16.25" style="69" customWidth="1"/>
    <col min="6657" max="6657" width="26" style="69" customWidth="1"/>
    <col min="6658" max="6658" width="6.375" style="69" customWidth="1"/>
    <col min="6659" max="6659" width="6.625" style="69" customWidth="1"/>
    <col min="6660" max="6660" width="6.5" style="69" customWidth="1"/>
    <col min="6661" max="6661" width="9.875" style="69" customWidth="1"/>
    <col min="6662" max="6662" width="6.5" style="69" customWidth="1"/>
    <col min="6663" max="6663" width="11.75" style="69" bestFit="1" customWidth="1"/>
    <col min="6664" max="6664" width="6.5" style="69" customWidth="1"/>
    <col min="6665" max="6665" width="9.875" style="69" customWidth="1"/>
    <col min="6666" max="6666" width="6.5" style="69" customWidth="1"/>
    <col min="6667" max="6667" width="11" style="69" customWidth="1"/>
    <col min="6668" max="6668" width="8.875" style="69" customWidth="1"/>
    <col min="6669" max="6911" width="9" style="69"/>
    <col min="6912" max="6912" width="16.25" style="69" customWidth="1"/>
    <col min="6913" max="6913" width="26" style="69" customWidth="1"/>
    <col min="6914" max="6914" width="6.375" style="69" customWidth="1"/>
    <col min="6915" max="6915" width="6.625" style="69" customWidth="1"/>
    <col min="6916" max="6916" width="6.5" style="69" customWidth="1"/>
    <col min="6917" max="6917" width="9.875" style="69" customWidth="1"/>
    <col min="6918" max="6918" width="6.5" style="69" customWidth="1"/>
    <col min="6919" max="6919" width="11.75" style="69" bestFit="1" customWidth="1"/>
    <col min="6920" max="6920" width="6.5" style="69" customWidth="1"/>
    <col min="6921" max="6921" width="9.875" style="69" customWidth="1"/>
    <col min="6922" max="6922" width="6.5" style="69" customWidth="1"/>
    <col min="6923" max="6923" width="11" style="69" customWidth="1"/>
    <col min="6924" max="6924" width="8.875" style="69" customWidth="1"/>
    <col min="6925" max="7167" width="9" style="69"/>
    <col min="7168" max="7168" width="16.25" style="69" customWidth="1"/>
    <col min="7169" max="7169" width="26" style="69" customWidth="1"/>
    <col min="7170" max="7170" width="6.375" style="69" customWidth="1"/>
    <col min="7171" max="7171" width="6.625" style="69" customWidth="1"/>
    <col min="7172" max="7172" width="6.5" style="69" customWidth="1"/>
    <col min="7173" max="7173" width="9.875" style="69" customWidth="1"/>
    <col min="7174" max="7174" width="6.5" style="69" customWidth="1"/>
    <col min="7175" max="7175" width="11.75" style="69" bestFit="1" customWidth="1"/>
    <col min="7176" max="7176" width="6.5" style="69" customWidth="1"/>
    <col min="7177" max="7177" width="9.875" style="69" customWidth="1"/>
    <col min="7178" max="7178" width="6.5" style="69" customWidth="1"/>
    <col min="7179" max="7179" width="11" style="69" customWidth="1"/>
    <col min="7180" max="7180" width="8.875" style="69" customWidth="1"/>
    <col min="7181" max="7423" width="9" style="69"/>
    <col min="7424" max="7424" width="16.25" style="69" customWidth="1"/>
    <col min="7425" max="7425" width="26" style="69" customWidth="1"/>
    <col min="7426" max="7426" width="6.375" style="69" customWidth="1"/>
    <col min="7427" max="7427" width="6.625" style="69" customWidth="1"/>
    <col min="7428" max="7428" width="6.5" style="69" customWidth="1"/>
    <col min="7429" max="7429" width="9.875" style="69" customWidth="1"/>
    <col min="7430" max="7430" width="6.5" style="69" customWidth="1"/>
    <col min="7431" max="7431" width="11.75" style="69" bestFit="1" customWidth="1"/>
    <col min="7432" max="7432" width="6.5" style="69" customWidth="1"/>
    <col min="7433" max="7433" width="9.875" style="69" customWidth="1"/>
    <col min="7434" max="7434" width="6.5" style="69" customWidth="1"/>
    <col min="7435" max="7435" width="11" style="69" customWidth="1"/>
    <col min="7436" max="7436" width="8.875" style="69" customWidth="1"/>
    <col min="7437" max="7679" width="9" style="69"/>
    <col min="7680" max="7680" width="16.25" style="69" customWidth="1"/>
    <col min="7681" max="7681" width="26" style="69" customWidth="1"/>
    <col min="7682" max="7682" width="6.375" style="69" customWidth="1"/>
    <col min="7683" max="7683" width="6.625" style="69" customWidth="1"/>
    <col min="7684" max="7684" width="6.5" style="69" customWidth="1"/>
    <col min="7685" max="7685" width="9.875" style="69" customWidth="1"/>
    <col min="7686" max="7686" width="6.5" style="69" customWidth="1"/>
    <col min="7687" max="7687" width="11.75" style="69" bestFit="1" customWidth="1"/>
    <col min="7688" max="7688" width="6.5" style="69" customWidth="1"/>
    <col min="7689" max="7689" width="9.875" style="69" customWidth="1"/>
    <col min="7690" max="7690" width="6.5" style="69" customWidth="1"/>
    <col min="7691" max="7691" width="11" style="69" customWidth="1"/>
    <col min="7692" max="7692" width="8.875" style="69" customWidth="1"/>
    <col min="7693" max="7935" width="9" style="69"/>
    <col min="7936" max="7936" width="16.25" style="69" customWidth="1"/>
    <col min="7937" max="7937" width="26" style="69" customWidth="1"/>
    <col min="7938" max="7938" width="6.375" style="69" customWidth="1"/>
    <col min="7939" max="7939" width="6.625" style="69" customWidth="1"/>
    <col min="7940" max="7940" width="6.5" style="69" customWidth="1"/>
    <col min="7941" max="7941" width="9.875" style="69" customWidth="1"/>
    <col min="7942" max="7942" width="6.5" style="69" customWidth="1"/>
    <col min="7943" max="7943" width="11.75" style="69" bestFit="1" customWidth="1"/>
    <col min="7944" max="7944" width="6.5" style="69" customWidth="1"/>
    <col min="7945" max="7945" width="9.875" style="69" customWidth="1"/>
    <col min="7946" max="7946" width="6.5" style="69" customWidth="1"/>
    <col min="7947" max="7947" width="11" style="69" customWidth="1"/>
    <col min="7948" max="7948" width="8.875" style="69" customWidth="1"/>
    <col min="7949" max="8191" width="9" style="69"/>
    <col min="8192" max="8192" width="16.25" style="69" customWidth="1"/>
    <col min="8193" max="8193" width="26" style="69" customWidth="1"/>
    <col min="8194" max="8194" width="6.375" style="69" customWidth="1"/>
    <col min="8195" max="8195" width="6.625" style="69" customWidth="1"/>
    <col min="8196" max="8196" width="6.5" style="69" customWidth="1"/>
    <col min="8197" max="8197" width="9.875" style="69" customWidth="1"/>
    <col min="8198" max="8198" width="6.5" style="69" customWidth="1"/>
    <col min="8199" max="8199" width="11.75" style="69" bestFit="1" customWidth="1"/>
    <col min="8200" max="8200" width="6.5" style="69" customWidth="1"/>
    <col min="8201" max="8201" width="9.875" style="69" customWidth="1"/>
    <col min="8202" max="8202" width="6.5" style="69" customWidth="1"/>
    <col min="8203" max="8203" width="11" style="69" customWidth="1"/>
    <col min="8204" max="8204" width="8.875" style="69" customWidth="1"/>
    <col min="8205" max="8447" width="9" style="69"/>
    <col min="8448" max="8448" width="16.25" style="69" customWidth="1"/>
    <col min="8449" max="8449" width="26" style="69" customWidth="1"/>
    <col min="8450" max="8450" width="6.375" style="69" customWidth="1"/>
    <col min="8451" max="8451" width="6.625" style="69" customWidth="1"/>
    <col min="8452" max="8452" width="6.5" style="69" customWidth="1"/>
    <col min="8453" max="8453" width="9.875" style="69" customWidth="1"/>
    <col min="8454" max="8454" width="6.5" style="69" customWidth="1"/>
    <col min="8455" max="8455" width="11.75" style="69" bestFit="1" customWidth="1"/>
    <col min="8456" max="8456" width="6.5" style="69" customWidth="1"/>
    <col min="8457" max="8457" width="9.875" style="69" customWidth="1"/>
    <col min="8458" max="8458" width="6.5" style="69" customWidth="1"/>
    <col min="8459" max="8459" width="11" style="69" customWidth="1"/>
    <col min="8460" max="8460" width="8.875" style="69" customWidth="1"/>
    <col min="8461" max="8703" width="9" style="69"/>
    <col min="8704" max="8704" width="16.25" style="69" customWidth="1"/>
    <col min="8705" max="8705" width="26" style="69" customWidth="1"/>
    <col min="8706" max="8706" width="6.375" style="69" customWidth="1"/>
    <col min="8707" max="8707" width="6.625" style="69" customWidth="1"/>
    <col min="8708" max="8708" width="6.5" style="69" customWidth="1"/>
    <col min="8709" max="8709" width="9.875" style="69" customWidth="1"/>
    <col min="8710" max="8710" width="6.5" style="69" customWidth="1"/>
    <col min="8711" max="8711" width="11.75" style="69" bestFit="1" customWidth="1"/>
    <col min="8712" max="8712" width="6.5" style="69" customWidth="1"/>
    <col min="8713" max="8713" width="9.875" style="69" customWidth="1"/>
    <col min="8714" max="8714" width="6.5" style="69" customWidth="1"/>
    <col min="8715" max="8715" width="11" style="69" customWidth="1"/>
    <col min="8716" max="8716" width="8.875" style="69" customWidth="1"/>
    <col min="8717" max="8959" width="9" style="69"/>
    <col min="8960" max="8960" width="16.25" style="69" customWidth="1"/>
    <col min="8961" max="8961" width="26" style="69" customWidth="1"/>
    <col min="8962" max="8962" width="6.375" style="69" customWidth="1"/>
    <col min="8963" max="8963" width="6.625" style="69" customWidth="1"/>
    <col min="8964" max="8964" width="6.5" style="69" customWidth="1"/>
    <col min="8965" max="8965" width="9.875" style="69" customWidth="1"/>
    <col min="8966" max="8966" width="6.5" style="69" customWidth="1"/>
    <col min="8967" max="8967" width="11.75" style="69" bestFit="1" customWidth="1"/>
    <col min="8968" max="8968" width="6.5" style="69" customWidth="1"/>
    <col min="8969" max="8969" width="9.875" style="69" customWidth="1"/>
    <col min="8970" max="8970" width="6.5" style="69" customWidth="1"/>
    <col min="8971" max="8971" width="11" style="69" customWidth="1"/>
    <col min="8972" max="8972" width="8.875" style="69" customWidth="1"/>
    <col min="8973" max="9215" width="9" style="69"/>
    <col min="9216" max="9216" width="16.25" style="69" customWidth="1"/>
    <col min="9217" max="9217" width="26" style="69" customWidth="1"/>
    <col min="9218" max="9218" width="6.375" style="69" customWidth="1"/>
    <col min="9219" max="9219" width="6.625" style="69" customWidth="1"/>
    <col min="9220" max="9220" width="6.5" style="69" customWidth="1"/>
    <col min="9221" max="9221" width="9.875" style="69" customWidth="1"/>
    <col min="9222" max="9222" width="6.5" style="69" customWidth="1"/>
    <col min="9223" max="9223" width="11.75" style="69" bestFit="1" customWidth="1"/>
    <col min="9224" max="9224" width="6.5" style="69" customWidth="1"/>
    <col min="9225" max="9225" width="9.875" style="69" customWidth="1"/>
    <col min="9226" max="9226" width="6.5" style="69" customWidth="1"/>
    <col min="9227" max="9227" width="11" style="69" customWidth="1"/>
    <col min="9228" max="9228" width="8.875" style="69" customWidth="1"/>
    <col min="9229" max="9471" width="9" style="69"/>
    <col min="9472" max="9472" width="16.25" style="69" customWidth="1"/>
    <col min="9473" max="9473" width="26" style="69" customWidth="1"/>
    <col min="9474" max="9474" width="6.375" style="69" customWidth="1"/>
    <col min="9475" max="9475" width="6.625" style="69" customWidth="1"/>
    <col min="9476" max="9476" width="6.5" style="69" customWidth="1"/>
    <col min="9477" max="9477" width="9.875" style="69" customWidth="1"/>
    <col min="9478" max="9478" width="6.5" style="69" customWidth="1"/>
    <col min="9479" max="9479" width="11.75" style="69" bestFit="1" customWidth="1"/>
    <col min="9480" max="9480" width="6.5" style="69" customWidth="1"/>
    <col min="9481" max="9481" width="9.875" style="69" customWidth="1"/>
    <col min="9482" max="9482" width="6.5" style="69" customWidth="1"/>
    <col min="9483" max="9483" width="11" style="69" customWidth="1"/>
    <col min="9484" max="9484" width="8.875" style="69" customWidth="1"/>
    <col min="9485" max="9727" width="9" style="69"/>
    <col min="9728" max="9728" width="16.25" style="69" customWidth="1"/>
    <col min="9729" max="9729" width="26" style="69" customWidth="1"/>
    <col min="9730" max="9730" width="6.375" style="69" customWidth="1"/>
    <col min="9731" max="9731" width="6.625" style="69" customWidth="1"/>
    <col min="9732" max="9732" width="6.5" style="69" customWidth="1"/>
    <col min="9733" max="9733" width="9.875" style="69" customWidth="1"/>
    <col min="9734" max="9734" width="6.5" style="69" customWidth="1"/>
    <col min="9735" max="9735" width="11.75" style="69" bestFit="1" customWidth="1"/>
    <col min="9736" max="9736" width="6.5" style="69" customWidth="1"/>
    <col min="9737" max="9737" width="9.875" style="69" customWidth="1"/>
    <col min="9738" max="9738" width="6.5" style="69" customWidth="1"/>
    <col min="9739" max="9739" width="11" style="69" customWidth="1"/>
    <col min="9740" max="9740" width="8.875" style="69" customWidth="1"/>
    <col min="9741" max="9983" width="9" style="69"/>
    <col min="9984" max="9984" width="16.25" style="69" customWidth="1"/>
    <col min="9985" max="9985" width="26" style="69" customWidth="1"/>
    <col min="9986" max="9986" width="6.375" style="69" customWidth="1"/>
    <col min="9987" max="9987" width="6.625" style="69" customWidth="1"/>
    <col min="9988" max="9988" width="6.5" style="69" customWidth="1"/>
    <col min="9989" max="9989" width="9.875" style="69" customWidth="1"/>
    <col min="9990" max="9990" width="6.5" style="69" customWidth="1"/>
    <col min="9991" max="9991" width="11.75" style="69" bestFit="1" customWidth="1"/>
    <col min="9992" max="9992" width="6.5" style="69" customWidth="1"/>
    <col min="9993" max="9993" width="9.875" style="69" customWidth="1"/>
    <col min="9994" max="9994" width="6.5" style="69" customWidth="1"/>
    <col min="9995" max="9995" width="11" style="69" customWidth="1"/>
    <col min="9996" max="9996" width="8.875" style="69" customWidth="1"/>
    <col min="9997" max="10239" width="9" style="69"/>
    <col min="10240" max="10240" width="16.25" style="69" customWidth="1"/>
    <col min="10241" max="10241" width="26" style="69" customWidth="1"/>
    <col min="10242" max="10242" width="6.375" style="69" customWidth="1"/>
    <col min="10243" max="10243" width="6.625" style="69" customWidth="1"/>
    <col min="10244" max="10244" width="6.5" style="69" customWidth="1"/>
    <col min="10245" max="10245" width="9.875" style="69" customWidth="1"/>
    <col min="10246" max="10246" width="6.5" style="69" customWidth="1"/>
    <col min="10247" max="10247" width="11.75" style="69" bestFit="1" customWidth="1"/>
    <col min="10248" max="10248" width="6.5" style="69" customWidth="1"/>
    <col min="10249" max="10249" width="9.875" style="69" customWidth="1"/>
    <col min="10250" max="10250" width="6.5" style="69" customWidth="1"/>
    <col min="10251" max="10251" width="11" style="69" customWidth="1"/>
    <col min="10252" max="10252" width="8.875" style="69" customWidth="1"/>
    <col min="10253" max="10495" width="9" style="69"/>
    <col min="10496" max="10496" width="16.25" style="69" customWidth="1"/>
    <col min="10497" max="10497" width="26" style="69" customWidth="1"/>
    <col min="10498" max="10498" width="6.375" style="69" customWidth="1"/>
    <col min="10499" max="10499" width="6.625" style="69" customWidth="1"/>
    <col min="10500" max="10500" width="6.5" style="69" customWidth="1"/>
    <col min="10501" max="10501" width="9.875" style="69" customWidth="1"/>
    <col min="10502" max="10502" width="6.5" style="69" customWidth="1"/>
    <col min="10503" max="10503" width="11.75" style="69" bestFit="1" customWidth="1"/>
    <col min="10504" max="10504" width="6.5" style="69" customWidth="1"/>
    <col min="10505" max="10505" width="9.875" style="69" customWidth="1"/>
    <col min="10506" max="10506" width="6.5" style="69" customWidth="1"/>
    <col min="10507" max="10507" width="11" style="69" customWidth="1"/>
    <col min="10508" max="10508" width="8.875" style="69" customWidth="1"/>
    <col min="10509" max="10751" width="9" style="69"/>
    <col min="10752" max="10752" width="16.25" style="69" customWidth="1"/>
    <col min="10753" max="10753" width="26" style="69" customWidth="1"/>
    <col min="10754" max="10754" width="6.375" style="69" customWidth="1"/>
    <col min="10755" max="10755" width="6.625" style="69" customWidth="1"/>
    <col min="10756" max="10756" width="6.5" style="69" customWidth="1"/>
    <col min="10757" max="10757" width="9.875" style="69" customWidth="1"/>
    <col min="10758" max="10758" width="6.5" style="69" customWidth="1"/>
    <col min="10759" max="10759" width="11.75" style="69" bestFit="1" customWidth="1"/>
    <col min="10760" max="10760" width="6.5" style="69" customWidth="1"/>
    <col min="10761" max="10761" width="9.875" style="69" customWidth="1"/>
    <col min="10762" max="10762" width="6.5" style="69" customWidth="1"/>
    <col min="10763" max="10763" width="11" style="69" customWidth="1"/>
    <col min="10764" max="10764" width="8.875" style="69" customWidth="1"/>
    <col min="10765" max="11007" width="9" style="69"/>
    <col min="11008" max="11008" width="16.25" style="69" customWidth="1"/>
    <col min="11009" max="11009" width="26" style="69" customWidth="1"/>
    <col min="11010" max="11010" width="6.375" style="69" customWidth="1"/>
    <col min="11011" max="11011" width="6.625" style="69" customWidth="1"/>
    <col min="11012" max="11012" width="6.5" style="69" customWidth="1"/>
    <col min="11013" max="11013" width="9.875" style="69" customWidth="1"/>
    <col min="11014" max="11014" width="6.5" style="69" customWidth="1"/>
    <col min="11015" max="11015" width="11.75" style="69" bestFit="1" customWidth="1"/>
    <col min="11016" max="11016" width="6.5" style="69" customWidth="1"/>
    <col min="11017" max="11017" width="9.875" style="69" customWidth="1"/>
    <col min="11018" max="11018" width="6.5" style="69" customWidth="1"/>
    <col min="11019" max="11019" width="11" style="69" customWidth="1"/>
    <col min="11020" max="11020" width="8.875" style="69" customWidth="1"/>
    <col min="11021" max="11263" width="9" style="69"/>
    <col min="11264" max="11264" width="16.25" style="69" customWidth="1"/>
    <col min="11265" max="11265" width="26" style="69" customWidth="1"/>
    <col min="11266" max="11266" width="6.375" style="69" customWidth="1"/>
    <col min="11267" max="11267" width="6.625" style="69" customWidth="1"/>
    <col min="11268" max="11268" width="6.5" style="69" customWidth="1"/>
    <col min="11269" max="11269" width="9.875" style="69" customWidth="1"/>
    <col min="11270" max="11270" width="6.5" style="69" customWidth="1"/>
    <col min="11271" max="11271" width="11.75" style="69" bestFit="1" customWidth="1"/>
    <col min="11272" max="11272" width="6.5" style="69" customWidth="1"/>
    <col min="11273" max="11273" width="9.875" style="69" customWidth="1"/>
    <col min="11274" max="11274" width="6.5" style="69" customWidth="1"/>
    <col min="11275" max="11275" width="11" style="69" customWidth="1"/>
    <col min="11276" max="11276" width="8.875" style="69" customWidth="1"/>
    <col min="11277" max="11519" width="9" style="69"/>
    <col min="11520" max="11520" width="16.25" style="69" customWidth="1"/>
    <col min="11521" max="11521" width="26" style="69" customWidth="1"/>
    <col min="11522" max="11522" width="6.375" style="69" customWidth="1"/>
    <col min="11523" max="11523" width="6.625" style="69" customWidth="1"/>
    <col min="11524" max="11524" width="6.5" style="69" customWidth="1"/>
    <col min="11525" max="11525" width="9.875" style="69" customWidth="1"/>
    <col min="11526" max="11526" width="6.5" style="69" customWidth="1"/>
    <col min="11527" max="11527" width="11.75" style="69" bestFit="1" customWidth="1"/>
    <col min="11528" max="11528" width="6.5" style="69" customWidth="1"/>
    <col min="11529" max="11529" width="9.875" style="69" customWidth="1"/>
    <col min="11530" max="11530" width="6.5" style="69" customWidth="1"/>
    <col min="11531" max="11531" width="11" style="69" customWidth="1"/>
    <col min="11532" max="11532" width="8.875" style="69" customWidth="1"/>
    <col min="11533" max="11775" width="9" style="69"/>
    <col min="11776" max="11776" width="16.25" style="69" customWidth="1"/>
    <col min="11777" max="11777" width="26" style="69" customWidth="1"/>
    <col min="11778" max="11778" width="6.375" style="69" customWidth="1"/>
    <col min="11779" max="11779" width="6.625" style="69" customWidth="1"/>
    <col min="11780" max="11780" width="6.5" style="69" customWidth="1"/>
    <col min="11781" max="11781" width="9.875" style="69" customWidth="1"/>
    <col min="11782" max="11782" width="6.5" style="69" customWidth="1"/>
    <col min="11783" max="11783" width="11.75" style="69" bestFit="1" customWidth="1"/>
    <col min="11784" max="11784" width="6.5" style="69" customWidth="1"/>
    <col min="11785" max="11785" width="9.875" style="69" customWidth="1"/>
    <col min="11786" max="11786" width="6.5" style="69" customWidth="1"/>
    <col min="11787" max="11787" width="11" style="69" customWidth="1"/>
    <col min="11788" max="11788" width="8.875" style="69" customWidth="1"/>
    <col min="11789" max="12031" width="9" style="69"/>
    <col min="12032" max="12032" width="16.25" style="69" customWidth="1"/>
    <col min="12033" max="12033" width="26" style="69" customWidth="1"/>
    <col min="12034" max="12034" width="6.375" style="69" customWidth="1"/>
    <col min="12035" max="12035" width="6.625" style="69" customWidth="1"/>
    <col min="12036" max="12036" width="6.5" style="69" customWidth="1"/>
    <col min="12037" max="12037" width="9.875" style="69" customWidth="1"/>
    <col min="12038" max="12038" width="6.5" style="69" customWidth="1"/>
    <col min="12039" max="12039" width="11.75" style="69" bestFit="1" customWidth="1"/>
    <col min="12040" max="12040" width="6.5" style="69" customWidth="1"/>
    <col min="12041" max="12041" width="9.875" style="69" customWidth="1"/>
    <col min="12042" max="12042" width="6.5" style="69" customWidth="1"/>
    <col min="12043" max="12043" width="11" style="69" customWidth="1"/>
    <col min="12044" max="12044" width="8.875" style="69" customWidth="1"/>
    <col min="12045" max="12287" width="9" style="69"/>
    <col min="12288" max="12288" width="16.25" style="69" customWidth="1"/>
    <col min="12289" max="12289" width="26" style="69" customWidth="1"/>
    <col min="12290" max="12290" width="6.375" style="69" customWidth="1"/>
    <col min="12291" max="12291" width="6.625" style="69" customWidth="1"/>
    <col min="12292" max="12292" width="6.5" style="69" customWidth="1"/>
    <col min="12293" max="12293" width="9.875" style="69" customWidth="1"/>
    <col min="12294" max="12294" width="6.5" style="69" customWidth="1"/>
    <col min="12295" max="12295" width="11.75" style="69" bestFit="1" customWidth="1"/>
    <col min="12296" max="12296" width="6.5" style="69" customWidth="1"/>
    <col min="12297" max="12297" width="9.875" style="69" customWidth="1"/>
    <col min="12298" max="12298" width="6.5" style="69" customWidth="1"/>
    <col min="12299" max="12299" width="11" style="69" customWidth="1"/>
    <col min="12300" max="12300" width="8.875" style="69" customWidth="1"/>
    <col min="12301" max="12543" width="9" style="69"/>
    <col min="12544" max="12544" width="16.25" style="69" customWidth="1"/>
    <col min="12545" max="12545" width="26" style="69" customWidth="1"/>
    <col min="12546" max="12546" width="6.375" style="69" customWidth="1"/>
    <col min="12547" max="12547" width="6.625" style="69" customWidth="1"/>
    <col min="12548" max="12548" width="6.5" style="69" customWidth="1"/>
    <col min="12549" max="12549" width="9.875" style="69" customWidth="1"/>
    <col min="12550" max="12550" width="6.5" style="69" customWidth="1"/>
    <col min="12551" max="12551" width="11.75" style="69" bestFit="1" customWidth="1"/>
    <col min="12552" max="12552" width="6.5" style="69" customWidth="1"/>
    <col min="12553" max="12553" width="9.875" style="69" customWidth="1"/>
    <col min="12554" max="12554" width="6.5" style="69" customWidth="1"/>
    <col min="12555" max="12555" width="11" style="69" customWidth="1"/>
    <col min="12556" max="12556" width="8.875" style="69" customWidth="1"/>
    <col min="12557" max="12799" width="9" style="69"/>
    <col min="12800" max="12800" width="16.25" style="69" customWidth="1"/>
    <col min="12801" max="12801" width="26" style="69" customWidth="1"/>
    <col min="12802" max="12802" width="6.375" style="69" customWidth="1"/>
    <col min="12803" max="12803" width="6.625" style="69" customWidth="1"/>
    <col min="12804" max="12804" width="6.5" style="69" customWidth="1"/>
    <col min="12805" max="12805" width="9.875" style="69" customWidth="1"/>
    <col min="12806" max="12806" width="6.5" style="69" customWidth="1"/>
    <col min="12807" max="12807" width="11.75" style="69" bestFit="1" customWidth="1"/>
    <col min="12808" max="12808" width="6.5" style="69" customWidth="1"/>
    <col min="12809" max="12809" width="9.875" style="69" customWidth="1"/>
    <col min="12810" max="12810" width="6.5" style="69" customWidth="1"/>
    <col min="12811" max="12811" width="11" style="69" customWidth="1"/>
    <col min="12812" max="12812" width="8.875" style="69" customWidth="1"/>
    <col min="12813" max="13055" width="9" style="69"/>
    <col min="13056" max="13056" width="16.25" style="69" customWidth="1"/>
    <col min="13057" max="13057" width="26" style="69" customWidth="1"/>
    <col min="13058" max="13058" width="6.375" style="69" customWidth="1"/>
    <col min="13059" max="13059" width="6.625" style="69" customWidth="1"/>
    <col min="13060" max="13060" width="6.5" style="69" customWidth="1"/>
    <col min="13061" max="13061" width="9.875" style="69" customWidth="1"/>
    <col min="13062" max="13062" width="6.5" style="69" customWidth="1"/>
    <col min="13063" max="13063" width="11.75" style="69" bestFit="1" customWidth="1"/>
    <col min="13064" max="13064" width="6.5" style="69" customWidth="1"/>
    <col min="13065" max="13065" width="9.875" style="69" customWidth="1"/>
    <col min="13066" max="13066" width="6.5" style="69" customWidth="1"/>
    <col min="13067" max="13067" width="11" style="69" customWidth="1"/>
    <col min="13068" max="13068" width="8.875" style="69" customWidth="1"/>
    <col min="13069" max="13311" width="9" style="69"/>
    <col min="13312" max="13312" width="16.25" style="69" customWidth="1"/>
    <col min="13313" max="13313" width="26" style="69" customWidth="1"/>
    <col min="13314" max="13314" width="6.375" style="69" customWidth="1"/>
    <col min="13315" max="13315" width="6.625" style="69" customWidth="1"/>
    <col min="13316" max="13316" width="6.5" style="69" customWidth="1"/>
    <col min="13317" max="13317" width="9.875" style="69" customWidth="1"/>
    <col min="13318" max="13318" width="6.5" style="69" customWidth="1"/>
    <col min="13319" max="13319" width="11.75" style="69" bestFit="1" customWidth="1"/>
    <col min="13320" max="13320" width="6.5" style="69" customWidth="1"/>
    <col min="13321" max="13321" width="9.875" style="69" customWidth="1"/>
    <col min="13322" max="13322" width="6.5" style="69" customWidth="1"/>
    <col min="13323" max="13323" width="11" style="69" customWidth="1"/>
    <col min="13324" max="13324" width="8.875" style="69" customWidth="1"/>
    <col min="13325" max="13567" width="9" style="69"/>
    <col min="13568" max="13568" width="16.25" style="69" customWidth="1"/>
    <col min="13569" max="13569" width="26" style="69" customWidth="1"/>
    <col min="13570" max="13570" width="6.375" style="69" customWidth="1"/>
    <col min="13571" max="13571" width="6.625" style="69" customWidth="1"/>
    <col min="13572" max="13572" width="6.5" style="69" customWidth="1"/>
    <col min="13573" max="13573" width="9.875" style="69" customWidth="1"/>
    <col min="13574" max="13574" width="6.5" style="69" customWidth="1"/>
    <col min="13575" max="13575" width="11.75" style="69" bestFit="1" customWidth="1"/>
    <col min="13576" max="13576" width="6.5" style="69" customWidth="1"/>
    <col min="13577" max="13577" width="9.875" style="69" customWidth="1"/>
    <col min="13578" max="13578" width="6.5" style="69" customWidth="1"/>
    <col min="13579" max="13579" width="11" style="69" customWidth="1"/>
    <col min="13580" max="13580" width="8.875" style="69" customWidth="1"/>
    <col min="13581" max="13823" width="9" style="69"/>
    <col min="13824" max="13824" width="16.25" style="69" customWidth="1"/>
    <col min="13825" max="13825" width="26" style="69" customWidth="1"/>
    <col min="13826" max="13826" width="6.375" style="69" customWidth="1"/>
    <col min="13827" max="13827" width="6.625" style="69" customWidth="1"/>
    <col min="13828" max="13828" width="6.5" style="69" customWidth="1"/>
    <col min="13829" max="13829" width="9.875" style="69" customWidth="1"/>
    <col min="13830" max="13830" width="6.5" style="69" customWidth="1"/>
    <col min="13831" max="13831" width="11.75" style="69" bestFit="1" customWidth="1"/>
    <col min="13832" max="13832" width="6.5" style="69" customWidth="1"/>
    <col min="13833" max="13833" width="9.875" style="69" customWidth="1"/>
    <col min="13834" max="13834" width="6.5" style="69" customWidth="1"/>
    <col min="13835" max="13835" width="11" style="69" customWidth="1"/>
    <col min="13836" max="13836" width="8.875" style="69" customWidth="1"/>
    <col min="13837" max="14079" width="9" style="69"/>
    <col min="14080" max="14080" width="16.25" style="69" customWidth="1"/>
    <col min="14081" max="14081" width="26" style="69" customWidth="1"/>
    <col min="14082" max="14082" width="6.375" style="69" customWidth="1"/>
    <col min="14083" max="14083" width="6.625" style="69" customWidth="1"/>
    <col min="14084" max="14084" width="6.5" style="69" customWidth="1"/>
    <col min="14085" max="14085" width="9.875" style="69" customWidth="1"/>
    <col min="14086" max="14086" width="6.5" style="69" customWidth="1"/>
    <col min="14087" max="14087" width="11.75" style="69" bestFit="1" customWidth="1"/>
    <col min="14088" max="14088" width="6.5" style="69" customWidth="1"/>
    <col min="14089" max="14089" width="9.875" style="69" customWidth="1"/>
    <col min="14090" max="14090" width="6.5" style="69" customWidth="1"/>
    <col min="14091" max="14091" width="11" style="69" customWidth="1"/>
    <col min="14092" max="14092" width="8.875" style="69" customWidth="1"/>
    <col min="14093" max="14335" width="9" style="69"/>
    <col min="14336" max="14336" width="16.25" style="69" customWidth="1"/>
    <col min="14337" max="14337" width="26" style="69" customWidth="1"/>
    <col min="14338" max="14338" width="6.375" style="69" customWidth="1"/>
    <col min="14339" max="14339" width="6.625" style="69" customWidth="1"/>
    <col min="14340" max="14340" width="6.5" style="69" customWidth="1"/>
    <col min="14341" max="14341" width="9.875" style="69" customWidth="1"/>
    <col min="14342" max="14342" width="6.5" style="69" customWidth="1"/>
    <col min="14343" max="14343" width="11.75" style="69" bestFit="1" customWidth="1"/>
    <col min="14344" max="14344" width="6.5" style="69" customWidth="1"/>
    <col min="14345" max="14345" width="9.875" style="69" customWidth="1"/>
    <col min="14346" max="14346" width="6.5" style="69" customWidth="1"/>
    <col min="14347" max="14347" width="11" style="69" customWidth="1"/>
    <col min="14348" max="14348" width="8.875" style="69" customWidth="1"/>
    <col min="14349" max="14591" width="9" style="69"/>
    <col min="14592" max="14592" width="16.25" style="69" customWidth="1"/>
    <col min="14593" max="14593" width="26" style="69" customWidth="1"/>
    <col min="14594" max="14594" width="6.375" style="69" customWidth="1"/>
    <col min="14595" max="14595" width="6.625" style="69" customWidth="1"/>
    <col min="14596" max="14596" width="6.5" style="69" customWidth="1"/>
    <col min="14597" max="14597" width="9.875" style="69" customWidth="1"/>
    <col min="14598" max="14598" width="6.5" style="69" customWidth="1"/>
    <col min="14599" max="14599" width="11.75" style="69" bestFit="1" customWidth="1"/>
    <col min="14600" max="14600" width="6.5" style="69" customWidth="1"/>
    <col min="14601" max="14601" width="9.875" style="69" customWidth="1"/>
    <col min="14602" max="14602" width="6.5" style="69" customWidth="1"/>
    <col min="14603" max="14603" width="11" style="69" customWidth="1"/>
    <col min="14604" max="14604" width="8.875" style="69" customWidth="1"/>
    <col min="14605" max="14847" width="9" style="69"/>
    <col min="14848" max="14848" width="16.25" style="69" customWidth="1"/>
    <col min="14849" max="14849" width="26" style="69" customWidth="1"/>
    <col min="14850" max="14850" width="6.375" style="69" customWidth="1"/>
    <col min="14851" max="14851" width="6.625" style="69" customWidth="1"/>
    <col min="14852" max="14852" width="6.5" style="69" customWidth="1"/>
    <col min="14853" max="14853" width="9.875" style="69" customWidth="1"/>
    <col min="14854" max="14854" width="6.5" style="69" customWidth="1"/>
    <col min="14855" max="14855" width="11.75" style="69" bestFit="1" customWidth="1"/>
    <col min="14856" max="14856" width="6.5" style="69" customWidth="1"/>
    <col min="14857" max="14857" width="9.875" style="69" customWidth="1"/>
    <col min="14858" max="14858" width="6.5" style="69" customWidth="1"/>
    <col min="14859" max="14859" width="11" style="69" customWidth="1"/>
    <col min="14860" max="14860" width="8.875" style="69" customWidth="1"/>
    <col min="14861" max="15103" width="9" style="69"/>
    <col min="15104" max="15104" width="16.25" style="69" customWidth="1"/>
    <col min="15105" max="15105" width="26" style="69" customWidth="1"/>
    <col min="15106" max="15106" width="6.375" style="69" customWidth="1"/>
    <col min="15107" max="15107" width="6.625" style="69" customWidth="1"/>
    <col min="15108" max="15108" width="6.5" style="69" customWidth="1"/>
    <col min="15109" max="15109" width="9.875" style="69" customWidth="1"/>
    <col min="15110" max="15110" width="6.5" style="69" customWidth="1"/>
    <col min="15111" max="15111" width="11.75" style="69" bestFit="1" customWidth="1"/>
    <col min="15112" max="15112" width="6.5" style="69" customWidth="1"/>
    <col min="15113" max="15113" width="9.875" style="69" customWidth="1"/>
    <col min="15114" max="15114" width="6.5" style="69" customWidth="1"/>
    <col min="15115" max="15115" width="11" style="69" customWidth="1"/>
    <col min="15116" max="15116" width="8.875" style="69" customWidth="1"/>
    <col min="15117" max="15359" width="9" style="69"/>
    <col min="15360" max="15360" width="16.25" style="69" customWidth="1"/>
    <col min="15361" max="15361" width="26" style="69" customWidth="1"/>
    <col min="15362" max="15362" width="6.375" style="69" customWidth="1"/>
    <col min="15363" max="15363" width="6.625" style="69" customWidth="1"/>
    <col min="15364" max="15364" width="6.5" style="69" customWidth="1"/>
    <col min="15365" max="15365" width="9.875" style="69" customWidth="1"/>
    <col min="15366" max="15366" width="6.5" style="69" customWidth="1"/>
    <col min="15367" max="15367" width="11.75" style="69" bestFit="1" customWidth="1"/>
    <col min="15368" max="15368" width="6.5" style="69" customWidth="1"/>
    <col min="15369" max="15369" width="9.875" style="69" customWidth="1"/>
    <col min="15370" max="15370" width="6.5" style="69" customWidth="1"/>
    <col min="15371" max="15371" width="11" style="69" customWidth="1"/>
    <col min="15372" max="15372" width="8.875" style="69" customWidth="1"/>
    <col min="15373" max="15615" width="9" style="69"/>
    <col min="15616" max="15616" width="16.25" style="69" customWidth="1"/>
    <col min="15617" max="15617" width="26" style="69" customWidth="1"/>
    <col min="15618" max="15618" width="6.375" style="69" customWidth="1"/>
    <col min="15619" max="15619" width="6.625" style="69" customWidth="1"/>
    <col min="15620" max="15620" width="6.5" style="69" customWidth="1"/>
    <col min="15621" max="15621" width="9.875" style="69" customWidth="1"/>
    <col min="15622" max="15622" width="6.5" style="69" customWidth="1"/>
    <col min="15623" max="15623" width="11.75" style="69" bestFit="1" customWidth="1"/>
    <col min="15624" max="15624" width="6.5" style="69" customWidth="1"/>
    <col min="15625" max="15625" width="9.875" style="69" customWidth="1"/>
    <col min="15626" max="15626" width="6.5" style="69" customWidth="1"/>
    <col min="15627" max="15627" width="11" style="69" customWidth="1"/>
    <col min="15628" max="15628" width="8.875" style="69" customWidth="1"/>
    <col min="15629" max="15871" width="9" style="69"/>
    <col min="15872" max="15872" width="16.25" style="69" customWidth="1"/>
    <col min="15873" max="15873" width="26" style="69" customWidth="1"/>
    <col min="15874" max="15874" width="6.375" style="69" customWidth="1"/>
    <col min="15875" max="15875" width="6.625" style="69" customWidth="1"/>
    <col min="15876" max="15876" width="6.5" style="69" customWidth="1"/>
    <col min="15877" max="15877" width="9.875" style="69" customWidth="1"/>
    <col min="15878" max="15878" width="6.5" style="69" customWidth="1"/>
    <col min="15879" max="15879" width="11.75" style="69" bestFit="1" customWidth="1"/>
    <col min="15880" max="15880" width="6.5" style="69" customWidth="1"/>
    <col min="15881" max="15881" width="9.875" style="69" customWidth="1"/>
    <col min="15882" max="15882" width="6.5" style="69" customWidth="1"/>
    <col min="15883" max="15883" width="11" style="69" customWidth="1"/>
    <col min="15884" max="15884" width="8.875" style="69" customWidth="1"/>
    <col min="15885" max="16127" width="9" style="69"/>
    <col min="16128" max="16128" width="16.25" style="69" customWidth="1"/>
    <col min="16129" max="16129" width="26" style="69" customWidth="1"/>
    <col min="16130" max="16130" width="6.375" style="69" customWidth="1"/>
    <col min="16131" max="16131" width="6.625" style="69" customWidth="1"/>
    <col min="16132" max="16132" width="6.5" style="69" customWidth="1"/>
    <col min="16133" max="16133" width="9.875" style="69" customWidth="1"/>
    <col min="16134" max="16134" width="6.5" style="69" customWidth="1"/>
    <col min="16135" max="16135" width="11.75" style="69" bestFit="1" customWidth="1"/>
    <col min="16136" max="16136" width="6.5" style="69" customWidth="1"/>
    <col min="16137" max="16137" width="9.875" style="69" customWidth="1"/>
    <col min="16138" max="16138" width="6.5" style="69" customWidth="1"/>
    <col min="16139" max="16139" width="11" style="69" customWidth="1"/>
    <col min="16140" max="16140" width="8.875" style="69" customWidth="1"/>
    <col min="16141" max="16384" width="9" style="69"/>
  </cols>
  <sheetData>
    <row r="1" spans="1:15" s="62" customFormat="1" ht="27.75" customHeight="1">
      <c r="A1" s="221" t="s">
        <v>66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O1" s="63"/>
    </row>
    <row r="2" spans="1:15" s="62" customFormat="1" ht="13.5">
      <c r="A2" s="222" t="e">
        <f>+원가계산서!A2</f>
        <v>#REF!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O2" s="63"/>
    </row>
    <row r="3" spans="1:15" s="62" customFormat="1" ht="19.5" customHeight="1">
      <c r="A3" s="223" t="s">
        <v>67</v>
      </c>
      <c r="B3" s="225" t="s">
        <v>81</v>
      </c>
      <c r="C3" s="225" t="s">
        <v>5</v>
      </c>
      <c r="D3" s="227" t="s">
        <v>68</v>
      </c>
      <c r="E3" s="228" t="s">
        <v>7</v>
      </c>
      <c r="F3" s="228"/>
      <c r="G3" s="228" t="s">
        <v>8</v>
      </c>
      <c r="H3" s="228"/>
      <c r="I3" s="228" t="s">
        <v>9</v>
      </c>
      <c r="J3" s="228"/>
      <c r="K3" s="228" t="s">
        <v>69</v>
      </c>
      <c r="L3" s="229"/>
      <c r="M3" s="219" t="s">
        <v>70</v>
      </c>
      <c r="O3" s="63"/>
    </row>
    <row r="4" spans="1:15" s="62" customFormat="1" ht="19.5" customHeight="1">
      <c r="A4" s="224"/>
      <c r="B4" s="226"/>
      <c r="C4" s="226"/>
      <c r="D4" s="226"/>
      <c r="E4" s="76" t="s">
        <v>80</v>
      </c>
      <c r="F4" s="76" t="s">
        <v>18</v>
      </c>
      <c r="G4" s="76" t="s">
        <v>80</v>
      </c>
      <c r="H4" s="76" t="s">
        <v>18</v>
      </c>
      <c r="I4" s="76" t="s">
        <v>80</v>
      </c>
      <c r="J4" s="76" t="s">
        <v>18</v>
      </c>
      <c r="K4" s="76" t="s">
        <v>80</v>
      </c>
      <c r="L4" s="76" t="s">
        <v>18</v>
      </c>
      <c r="M4" s="220"/>
      <c r="O4" s="63"/>
    </row>
    <row r="5" spans="1:15" s="62" customFormat="1" ht="21" customHeight="1">
      <c r="A5" s="91" t="str">
        <f>+내역서!A6</f>
        <v>1. 미래관 6~8층 객실 위생기구류 교체공사</v>
      </c>
      <c r="B5" s="119"/>
      <c r="C5" s="120" t="s">
        <v>75</v>
      </c>
      <c r="D5" s="119">
        <v>1</v>
      </c>
      <c r="E5" s="92"/>
      <c r="F5" s="92"/>
      <c r="G5" s="92"/>
      <c r="H5" s="92"/>
      <c r="I5" s="92"/>
      <c r="J5" s="92"/>
      <c r="K5" s="92"/>
      <c r="L5" s="92"/>
      <c r="M5" s="93"/>
      <c r="O5" s="63"/>
    </row>
    <row r="6" spans="1:15" s="62" customFormat="1" ht="21" customHeight="1">
      <c r="A6" s="91" t="str">
        <f>+내역서!A29</f>
        <v>2. 미래관 6층 객실 냉난방기 철거 및 부대공사</v>
      </c>
      <c r="B6" s="119"/>
      <c r="C6" s="120" t="s">
        <v>75</v>
      </c>
      <c r="D6" s="119">
        <v>1</v>
      </c>
      <c r="E6" s="92"/>
      <c r="F6" s="92"/>
      <c r="G6" s="92"/>
      <c r="H6" s="92"/>
      <c r="I6" s="92"/>
      <c r="J6" s="92"/>
      <c r="K6" s="92"/>
      <c r="L6" s="92"/>
      <c r="M6" s="93"/>
      <c r="O6" s="63"/>
    </row>
    <row r="7" spans="1:15" s="62" customFormat="1" ht="21" customHeight="1">
      <c r="A7" s="91" t="str">
        <f>+내역서!A37</f>
        <v>3. 5층 행정실 세정대 설치공사</v>
      </c>
      <c r="B7" s="119"/>
      <c r="C7" s="120" t="s">
        <v>75</v>
      </c>
      <c r="D7" s="119">
        <v>1</v>
      </c>
      <c r="E7" s="92"/>
      <c r="F7" s="92"/>
      <c r="G7" s="92"/>
      <c r="H7" s="92"/>
      <c r="I7" s="92"/>
      <c r="J7" s="92"/>
      <c r="K7" s="92"/>
      <c r="L7" s="92"/>
      <c r="M7" s="93"/>
      <c r="O7" s="63"/>
    </row>
    <row r="8" spans="1:15" s="62" customFormat="1" ht="21" customHeight="1">
      <c r="A8" s="91" t="str">
        <f>+내역서!A76</f>
        <v>4. 미래관 802호 객실 난방용필름 구매설치</v>
      </c>
      <c r="B8" s="119"/>
      <c r="C8" s="120" t="s">
        <v>75</v>
      </c>
      <c r="D8" s="119">
        <v>1</v>
      </c>
      <c r="E8" s="92"/>
      <c r="F8" s="92"/>
      <c r="G8" s="92"/>
      <c r="H8" s="92"/>
      <c r="I8" s="92"/>
      <c r="J8" s="92"/>
      <c r="K8" s="92"/>
      <c r="L8" s="92"/>
      <c r="M8" s="93"/>
      <c r="O8" s="63"/>
    </row>
    <row r="9" spans="1:15" s="62" customFormat="1" ht="21" customHeight="1">
      <c r="A9" s="91"/>
      <c r="B9" s="119"/>
      <c r="C9" s="120"/>
      <c r="D9" s="119"/>
      <c r="E9" s="92"/>
      <c r="F9" s="92"/>
      <c r="G9" s="92"/>
      <c r="H9" s="92"/>
      <c r="I9" s="92"/>
      <c r="J9" s="92"/>
      <c r="K9" s="92"/>
      <c r="L9" s="92"/>
      <c r="M9" s="93"/>
      <c r="O9" s="63"/>
    </row>
    <row r="10" spans="1:15" s="62" customFormat="1" ht="21" customHeight="1">
      <c r="A10" s="91"/>
      <c r="B10" s="119"/>
      <c r="C10" s="120"/>
      <c r="D10" s="119"/>
      <c r="E10" s="92"/>
      <c r="F10" s="92"/>
      <c r="G10" s="92"/>
      <c r="H10" s="92"/>
      <c r="I10" s="92"/>
      <c r="J10" s="92"/>
      <c r="K10" s="92"/>
      <c r="L10" s="92"/>
      <c r="M10" s="93"/>
      <c r="O10" s="63"/>
    </row>
    <row r="11" spans="1:15" s="62" customFormat="1" ht="21" customHeight="1">
      <c r="A11" s="91"/>
      <c r="B11" s="119"/>
      <c r="C11" s="120"/>
      <c r="D11" s="119"/>
      <c r="E11" s="92"/>
      <c r="F11" s="92"/>
      <c r="G11" s="92"/>
      <c r="H11" s="92"/>
      <c r="I11" s="92"/>
      <c r="J11" s="92"/>
      <c r="K11" s="92"/>
      <c r="L11" s="92"/>
      <c r="M11" s="93"/>
      <c r="O11" s="63"/>
    </row>
    <row r="12" spans="1:15" s="62" customFormat="1" ht="21" customHeight="1">
      <c r="A12" s="91"/>
      <c r="B12" s="119"/>
      <c r="C12" s="120"/>
      <c r="D12" s="119"/>
      <c r="E12" s="92"/>
      <c r="F12" s="92"/>
      <c r="G12" s="92"/>
      <c r="H12" s="92"/>
      <c r="I12" s="92"/>
      <c r="J12" s="92"/>
      <c r="K12" s="92"/>
      <c r="L12" s="92"/>
      <c r="M12" s="93"/>
      <c r="O12" s="63"/>
    </row>
    <row r="13" spans="1:15" s="62" customFormat="1" ht="21" customHeight="1">
      <c r="A13" s="91"/>
      <c r="B13" s="119"/>
      <c r="C13" s="120"/>
      <c r="D13" s="119"/>
      <c r="E13" s="92"/>
      <c r="F13" s="92"/>
      <c r="G13" s="92"/>
      <c r="H13" s="92"/>
      <c r="I13" s="92"/>
      <c r="J13" s="92"/>
      <c r="K13" s="92"/>
      <c r="L13" s="92"/>
      <c r="M13" s="93"/>
      <c r="O13" s="63"/>
    </row>
    <row r="14" spans="1:15" s="64" customFormat="1" ht="21" customHeight="1">
      <c r="A14" s="91"/>
      <c r="B14" s="119"/>
      <c r="C14" s="120"/>
      <c r="D14" s="119"/>
      <c r="E14" s="92"/>
      <c r="F14" s="92"/>
      <c r="G14" s="92"/>
      <c r="H14" s="92"/>
      <c r="I14" s="92"/>
      <c r="J14" s="92"/>
      <c r="K14" s="92"/>
      <c r="L14" s="92"/>
      <c r="M14" s="93"/>
      <c r="O14" s="63"/>
    </row>
    <row r="15" spans="1:15" s="64" customFormat="1" ht="21" customHeight="1">
      <c r="A15" s="91"/>
      <c r="B15" s="119"/>
      <c r="C15" s="120"/>
      <c r="D15" s="119"/>
      <c r="E15" s="92"/>
      <c r="F15" s="92"/>
      <c r="G15" s="92"/>
      <c r="H15" s="92"/>
      <c r="I15" s="92"/>
      <c r="J15" s="92"/>
      <c r="K15" s="92"/>
      <c r="L15" s="92"/>
      <c r="M15" s="93"/>
      <c r="O15" s="63"/>
    </row>
    <row r="16" spans="1:15" s="64" customFormat="1" ht="21" customHeight="1">
      <c r="A16" s="94"/>
      <c r="B16" s="101"/>
      <c r="C16" s="102"/>
      <c r="D16" s="102"/>
      <c r="E16" s="98"/>
      <c r="F16" s="98"/>
      <c r="G16" s="99"/>
      <c r="H16" s="98"/>
      <c r="I16" s="99"/>
      <c r="J16" s="98"/>
      <c r="K16" s="99"/>
      <c r="L16" s="92"/>
      <c r="M16" s="100"/>
      <c r="O16" s="65" t="s">
        <v>71</v>
      </c>
    </row>
    <row r="17" spans="1:15" s="66" customFormat="1" ht="21" customHeight="1">
      <c r="A17" s="94" t="s">
        <v>72</v>
      </c>
      <c r="B17" s="101"/>
      <c r="C17" s="102"/>
      <c r="D17" s="102"/>
      <c r="E17" s="98"/>
      <c r="F17" s="98"/>
      <c r="G17" s="99"/>
      <c r="H17" s="98"/>
      <c r="I17" s="99"/>
      <c r="J17" s="98"/>
      <c r="K17" s="99"/>
      <c r="L17" s="98"/>
      <c r="M17" s="100"/>
      <c r="O17" s="67" t="str">
        <f>+IF((F17+H17+J17)-L17,0,"ok")</f>
        <v>ok</v>
      </c>
    </row>
    <row r="18" spans="1:15" s="64" customFormat="1" ht="21" customHeight="1">
      <c r="A18" s="121"/>
      <c r="B18" s="101"/>
      <c r="C18" s="102"/>
      <c r="D18" s="102"/>
      <c r="E18" s="98"/>
      <c r="F18" s="98"/>
      <c r="G18" s="99"/>
      <c r="H18" s="99"/>
      <c r="I18" s="99"/>
      <c r="J18" s="99"/>
      <c r="K18" s="99"/>
      <c r="L18" s="99"/>
      <c r="M18" s="100"/>
      <c r="O18" s="68"/>
    </row>
    <row r="19" spans="1:15" s="64" customFormat="1" ht="21" customHeight="1">
      <c r="A19" s="103"/>
      <c r="B19" s="95"/>
      <c r="C19" s="96"/>
      <c r="D19" s="96"/>
      <c r="E19" s="97"/>
      <c r="F19" s="97"/>
      <c r="G19" s="104"/>
      <c r="H19" s="104"/>
      <c r="I19" s="104"/>
      <c r="J19" s="104"/>
      <c r="K19" s="104"/>
      <c r="L19" s="104"/>
      <c r="M19" s="100"/>
      <c r="O19" s="68"/>
    </row>
    <row r="20" spans="1:15" s="64" customFormat="1" ht="21" customHeight="1">
      <c r="A20" s="103"/>
      <c r="B20" s="95"/>
      <c r="C20" s="96"/>
      <c r="D20" s="96"/>
      <c r="E20" s="97"/>
      <c r="F20" s="97"/>
      <c r="G20" s="104"/>
      <c r="H20" s="104"/>
      <c r="I20" s="104"/>
      <c r="J20" s="104"/>
      <c r="K20" s="104"/>
      <c r="L20" s="104"/>
      <c r="M20" s="100"/>
      <c r="O20" s="68"/>
    </row>
    <row r="21" spans="1:15" s="64" customFormat="1" ht="21" customHeight="1">
      <c r="A21" s="103"/>
      <c r="B21" s="105"/>
      <c r="C21" s="96"/>
      <c r="D21" s="96"/>
      <c r="E21" s="97"/>
      <c r="F21" s="97"/>
      <c r="G21" s="104"/>
      <c r="H21" s="104"/>
      <c r="I21" s="104"/>
      <c r="J21" s="104"/>
      <c r="K21" s="104"/>
      <c r="L21" s="104"/>
      <c r="M21" s="100"/>
      <c r="O21" s="68"/>
    </row>
    <row r="22" spans="1:15" s="64" customFormat="1" ht="21" customHeight="1">
      <c r="A22" s="103"/>
      <c r="B22" s="95"/>
      <c r="C22" s="96"/>
      <c r="D22" s="96"/>
      <c r="E22" s="97"/>
      <c r="F22" s="97"/>
      <c r="G22" s="104"/>
      <c r="H22" s="104"/>
      <c r="I22" s="104"/>
      <c r="J22" s="104"/>
      <c r="K22" s="104"/>
      <c r="L22" s="104"/>
      <c r="M22" s="100"/>
      <c r="O22" s="68"/>
    </row>
    <row r="23" spans="1:15" s="64" customFormat="1" ht="21" customHeight="1">
      <c r="A23" s="106"/>
      <c r="B23" s="95"/>
      <c r="C23" s="96"/>
      <c r="D23" s="96"/>
      <c r="E23" s="97"/>
      <c r="F23" s="97"/>
      <c r="G23" s="104"/>
      <c r="H23" s="104"/>
      <c r="I23" s="104"/>
      <c r="J23" s="104"/>
      <c r="K23" s="104"/>
      <c r="L23" s="104"/>
      <c r="M23" s="107"/>
      <c r="O23" s="68"/>
    </row>
    <row r="24" spans="1:15" s="64" customFormat="1" ht="21" customHeight="1">
      <c r="A24" s="108"/>
      <c r="B24" s="95"/>
      <c r="C24" s="109"/>
      <c r="D24" s="96"/>
      <c r="E24" s="97"/>
      <c r="F24" s="97"/>
      <c r="G24" s="104"/>
      <c r="H24" s="104"/>
      <c r="I24" s="104"/>
      <c r="J24" s="104"/>
      <c r="K24" s="104"/>
      <c r="L24" s="104"/>
      <c r="M24" s="107"/>
      <c r="O24" s="68"/>
    </row>
    <row r="25" spans="1:15" s="64" customFormat="1" ht="21" customHeight="1">
      <c r="A25" s="110"/>
      <c r="B25" s="95"/>
      <c r="C25" s="111"/>
      <c r="D25" s="96"/>
      <c r="E25" s="97"/>
      <c r="F25" s="97"/>
      <c r="G25" s="104"/>
      <c r="H25" s="104"/>
      <c r="I25" s="104"/>
      <c r="J25" s="104"/>
      <c r="K25" s="104"/>
      <c r="L25" s="104"/>
      <c r="M25" s="107"/>
      <c r="O25" s="68"/>
    </row>
    <row r="26" spans="1:15" s="64" customFormat="1" ht="21" customHeight="1">
      <c r="A26" s="112"/>
      <c r="B26" s="113"/>
      <c r="C26" s="114"/>
      <c r="D26" s="114"/>
      <c r="E26" s="115"/>
      <c r="F26" s="115"/>
      <c r="G26" s="115"/>
      <c r="H26" s="115"/>
      <c r="I26" s="115"/>
      <c r="J26" s="115"/>
      <c r="K26" s="115"/>
      <c r="L26" s="115"/>
      <c r="M26" s="116"/>
      <c r="O26" s="68"/>
    </row>
    <row r="27" spans="1:15" ht="21" customHeight="1"/>
    <row r="28" spans="1:15" ht="21" customHeight="1"/>
    <row r="29" spans="1:15" ht="21" customHeight="1"/>
    <row r="30" spans="1:15" ht="21" customHeight="1"/>
    <row r="31" spans="1:15" ht="19.5" customHeight="1"/>
    <row r="32" spans="1:15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98425196850393704" right="0.39370078740157483" top="0.59055118110236227" bottom="0.39370078740157483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C472-7F20-4745-B55D-04295B5AA60A}">
  <sheetPr>
    <pageSetUpPr fitToPage="1"/>
  </sheetPr>
  <dimension ref="A1:U94"/>
  <sheetViews>
    <sheetView showGridLines="0" showZeros="0" view="pageBreakPreview" zoomScale="85" zoomScaleNormal="100" zoomScaleSheetLayoutView="85" workbookViewId="0">
      <pane xSplit="4" ySplit="5" topLeftCell="E6" activePane="bottomRight" state="frozen"/>
      <selection activeCell="C16" sqref="C16"/>
      <selection pane="topRight" activeCell="C16" sqref="C16"/>
      <selection pane="bottomLeft" activeCell="C16" sqref="C16"/>
      <selection pane="bottomRight" activeCell="W13" sqref="W13"/>
    </sheetView>
  </sheetViews>
  <sheetFormatPr defaultRowHeight="21.95" customHeight="1"/>
  <cols>
    <col min="1" max="1" width="29.75" style="2" customWidth="1"/>
    <col min="2" max="2" width="25.5" style="9" customWidth="1"/>
    <col min="3" max="3" width="7.625" style="10" customWidth="1"/>
    <col min="4" max="4" width="8.125" style="82" customWidth="1"/>
    <col min="5" max="5" width="11" style="2" customWidth="1"/>
    <col min="6" max="6" width="14.375" style="2" customWidth="1"/>
    <col min="7" max="7" width="11" style="2" customWidth="1"/>
    <col min="8" max="8" width="14.375" style="2" customWidth="1"/>
    <col min="9" max="9" width="11" style="2" customWidth="1"/>
    <col min="10" max="10" width="13.625" style="2" customWidth="1"/>
    <col min="11" max="11" width="11" style="2" customWidth="1"/>
    <col min="12" max="12" width="13.625" style="2" customWidth="1"/>
    <col min="13" max="13" width="9.25" style="10" customWidth="1"/>
    <col min="14" max="14" width="1.625" style="1" customWidth="1"/>
    <col min="15" max="15" width="37.375" style="122" hidden="1" customWidth="1"/>
    <col min="16" max="16" width="7.125" style="11" hidden="1" customWidth="1"/>
    <col min="17" max="17" width="5.75" style="12" hidden="1" customWidth="1"/>
    <col min="18" max="18" width="5.75" style="74" hidden="1" customWidth="1"/>
    <col min="19" max="19" width="5.75" style="13" hidden="1" customWidth="1"/>
    <col min="20" max="20" width="9" style="77" hidden="1" customWidth="1"/>
    <col min="21" max="241" width="9" style="2"/>
    <col min="242" max="242" width="32.375" style="2" customWidth="1"/>
    <col min="243" max="243" width="29.375" style="2" customWidth="1"/>
    <col min="244" max="244" width="7.625" style="2" customWidth="1"/>
    <col min="245" max="245" width="8.125" style="2" bestFit="1" customWidth="1"/>
    <col min="246" max="246" width="11" style="2" customWidth="1"/>
    <col min="247" max="247" width="14.375" style="2" customWidth="1"/>
    <col min="248" max="248" width="11" style="2" customWidth="1"/>
    <col min="249" max="249" width="14.375" style="2" customWidth="1"/>
    <col min="250" max="250" width="11" style="2" customWidth="1"/>
    <col min="251" max="251" width="13.625" style="2" bestFit="1" customWidth="1"/>
    <col min="252" max="252" width="9.875" style="2" customWidth="1"/>
    <col min="253" max="253" width="9" style="2"/>
    <col min="254" max="254" width="10.75" style="2" bestFit="1" customWidth="1"/>
    <col min="255" max="497" width="9" style="2"/>
    <col min="498" max="498" width="32.375" style="2" customWidth="1"/>
    <col min="499" max="499" width="29.375" style="2" customWidth="1"/>
    <col min="500" max="500" width="7.625" style="2" customWidth="1"/>
    <col min="501" max="501" width="8.125" style="2" bestFit="1" customWidth="1"/>
    <col min="502" max="502" width="11" style="2" customWidth="1"/>
    <col min="503" max="503" width="14.375" style="2" customWidth="1"/>
    <col min="504" max="504" width="11" style="2" customWidth="1"/>
    <col min="505" max="505" width="14.375" style="2" customWidth="1"/>
    <col min="506" max="506" width="11" style="2" customWidth="1"/>
    <col min="507" max="507" width="13.625" style="2" bestFit="1" customWidth="1"/>
    <col min="508" max="508" width="9.875" style="2" customWidth="1"/>
    <col min="509" max="509" width="9" style="2"/>
    <col min="510" max="510" width="10.75" style="2" bestFit="1" customWidth="1"/>
    <col min="511" max="753" width="9" style="2"/>
    <col min="754" max="754" width="32.375" style="2" customWidth="1"/>
    <col min="755" max="755" width="29.375" style="2" customWidth="1"/>
    <col min="756" max="756" width="7.625" style="2" customWidth="1"/>
    <col min="757" max="757" width="8.125" style="2" bestFit="1" customWidth="1"/>
    <col min="758" max="758" width="11" style="2" customWidth="1"/>
    <col min="759" max="759" width="14.375" style="2" customWidth="1"/>
    <col min="760" max="760" width="11" style="2" customWidth="1"/>
    <col min="761" max="761" width="14.375" style="2" customWidth="1"/>
    <col min="762" max="762" width="11" style="2" customWidth="1"/>
    <col min="763" max="763" width="13.625" style="2" bestFit="1" customWidth="1"/>
    <col min="764" max="764" width="9.875" style="2" customWidth="1"/>
    <col min="765" max="765" width="9" style="2"/>
    <col min="766" max="766" width="10.75" style="2" bestFit="1" customWidth="1"/>
    <col min="767" max="1009" width="9" style="2"/>
    <col min="1010" max="1010" width="32.375" style="2" customWidth="1"/>
    <col min="1011" max="1011" width="29.375" style="2" customWidth="1"/>
    <col min="1012" max="1012" width="7.625" style="2" customWidth="1"/>
    <col min="1013" max="1013" width="8.125" style="2" bestFit="1" customWidth="1"/>
    <col min="1014" max="1014" width="11" style="2" customWidth="1"/>
    <col min="1015" max="1015" width="14.375" style="2" customWidth="1"/>
    <col min="1016" max="1016" width="11" style="2" customWidth="1"/>
    <col min="1017" max="1017" width="14.375" style="2" customWidth="1"/>
    <col min="1018" max="1018" width="11" style="2" customWidth="1"/>
    <col min="1019" max="1019" width="13.625" style="2" bestFit="1" customWidth="1"/>
    <col min="1020" max="1020" width="9.875" style="2" customWidth="1"/>
    <col min="1021" max="1021" width="9" style="2"/>
    <col min="1022" max="1022" width="10.75" style="2" bestFit="1" customWidth="1"/>
    <col min="1023" max="1265" width="9" style="2"/>
    <col min="1266" max="1266" width="32.375" style="2" customWidth="1"/>
    <col min="1267" max="1267" width="29.375" style="2" customWidth="1"/>
    <col min="1268" max="1268" width="7.625" style="2" customWidth="1"/>
    <col min="1269" max="1269" width="8.125" style="2" bestFit="1" customWidth="1"/>
    <col min="1270" max="1270" width="11" style="2" customWidth="1"/>
    <col min="1271" max="1271" width="14.375" style="2" customWidth="1"/>
    <col min="1272" max="1272" width="11" style="2" customWidth="1"/>
    <col min="1273" max="1273" width="14.375" style="2" customWidth="1"/>
    <col min="1274" max="1274" width="11" style="2" customWidth="1"/>
    <col min="1275" max="1275" width="13.625" style="2" bestFit="1" customWidth="1"/>
    <col min="1276" max="1276" width="9.875" style="2" customWidth="1"/>
    <col min="1277" max="1277" width="9" style="2"/>
    <col min="1278" max="1278" width="10.75" style="2" bestFit="1" customWidth="1"/>
    <col min="1279" max="1521" width="9" style="2"/>
    <col min="1522" max="1522" width="32.375" style="2" customWidth="1"/>
    <col min="1523" max="1523" width="29.375" style="2" customWidth="1"/>
    <col min="1524" max="1524" width="7.625" style="2" customWidth="1"/>
    <col min="1525" max="1525" width="8.125" style="2" bestFit="1" customWidth="1"/>
    <col min="1526" max="1526" width="11" style="2" customWidth="1"/>
    <col min="1527" max="1527" width="14.375" style="2" customWidth="1"/>
    <col min="1528" max="1528" width="11" style="2" customWidth="1"/>
    <col min="1529" max="1529" width="14.375" style="2" customWidth="1"/>
    <col min="1530" max="1530" width="11" style="2" customWidth="1"/>
    <col min="1531" max="1531" width="13.625" style="2" bestFit="1" customWidth="1"/>
    <col min="1532" max="1532" width="9.875" style="2" customWidth="1"/>
    <col min="1533" max="1533" width="9" style="2"/>
    <col min="1534" max="1534" width="10.75" style="2" bestFit="1" customWidth="1"/>
    <col min="1535" max="1777" width="9" style="2"/>
    <col min="1778" max="1778" width="32.375" style="2" customWidth="1"/>
    <col min="1779" max="1779" width="29.375" style="2" customWidth="1"/>
    <col min="1780" max="1780" width="7.625" style="2" customWidth="1"/>
    <col min="1781" max="1781" width="8.125" style="2" bestFit="1" customWidth="1"/>
    <col min="1782" max="1782" width="11" style="2" customWidth="1"/>
    <col min="1783" max="1783" width="14.375" style="2" customWidth="1"/>
    <col min="1784" max="1784" width="11" style="2" customWidth="1"/>
    <col min="1785" max="1785" width="14.375" style="2" customWidth="1"/>
    <col min="1786" max="1786" width="11" style="2" customWidth="1"/>
    <col min="1787" max="1787" width="13.625" style="2" bestFit="1" customWidth="1"/>
    <col min="1788" max="1788" width="9.875" style="2" customWidth="1"/>
    <col min="1789" max="1789" width="9" style="2"/>
    <col min="1790" max="1790" width="10.75" style="2" bestFit="1" customWidth="1"/>
    <col min="1791" max="2033" width="9" style="2"/>
    <col min="2034" max="2034" width="32.375" style="2" customWidth="1"/>
    <col min="2035" max="2035" width="29.375" style="2" customWidth="1"/>
    <col min="2036" max="2036" width="7.625" style="2" customWidth="1"/>
    <col min="2037" max="2037" width="8.125" style="2" bestFit="1" customWidth="1"/>
    <col min="2038" max="2038" width="11" style="2" customWidth="1"/>
    <col min="2039" max="2039" width="14.375" style="2" customWidth="1"/>
    <col min="2040" max="2040" width="11" style="2" customWidth="1"/>
    <col min="2041" max="2041" width="14.375" style="2" customWidth="1"/>
    <col min="2042" max="2042" width="11" style="2" customWidth="1"/>
    <col min="2043" max="2043" width="13.625" style="2" bestFit="1" customWidth="1"/>
    <col min="2044" max="2044" width="9.875" style="2" customWidth="1"/>
    <col min="2045" max="2045" width="9" style="2"/>
    <col min="2046" max="2046" width="10.75" style="2" bestFit="1" customWidth="1"/>
    <col min="2047" max="2289" width="9" style="2"/>
    <col min="2290" max="2290" width="32.375" style="2" customWidth="1"/>
    <col min="2291" max="2291" width="29.375" style="2" customWidth="1"/>
    <col min="2292" max="2292" width="7.625" style="2" customWidth="1"/>
    <col min="2293" max="2293" width="8.125" style="2" bestFit="1" customWidth="1"/>
    <col min="2294" max="2294" width="11" style="2" customWidth="1"/>
    <col min="2295" max="2295" width="14.375" style="2" customWidth="1"/>
    <col min="2296" max="2296" width="11" style="2" customWidth="1"/>
    <col min="2297" max="2297" width="14.375" style="2" customWidth="1"/>
    <col min="2298" max="2298" width="11" style="2" customWidth="1"/>
    <col min="2299" max="2299" width="13.625" style="2" bestFit="1" customWidth="1"/>
    <col min="2300" max="2300" width="9.875" style="2" customWidth="1"/>
    <col min="2301" max="2301" width="9" style="2"/>
    <col min="2302" max="2302" width="10.75" style="2" bestFit="1" customWidth="1"/>
    <col min="2303" max="2545" width="9" style="2"/>
    <col min="2546" max="2546" width="32.375" style="2" customWidth="1"/>
    <col min="2547" max="2547" width="29.375" style="2" customWidth="1"/>
    <col min="2548" max="2548" width="7.625" style="2" customWidth="1"/>
    <col min="2549" max="2549" width="8.125" style="2" bestFit="1" customWidth="1"/>
    <col min="2550" max="2550" width="11" style="2" customWidth="1"/>
    <col min="2551" max="2551" width="14.375" style="2" customWidth="1"/>
    <col min="2552" max="2552" width="11" style="2" customWidth="1"/>
    <col min="2553" max="2553" width="14.375" style="2" customWidth="1"/>
    <col min="2554" max="2554" width="11" style="2" customWidth="1"/>
    <col min="2555" max="2555" width="13.625" style="2" bestFit="1" customWidth="1"/>
    <col min="2556" max="2556" width="9.875" style="2" customWidth="1"/>
    <col min="2557" max="2557" width="9" style="2"/>
    <col min="2558" max="2558" width="10.75" style="2" bestFit="1" customWidth="1"/>
    <col min="2559" max="2801" width="9" style="2"/>
    <col min="2802" max="2802" width="32.375" style="2" customWidth="1"/>
    <col min="2803" max="2803" width="29.375" style="2" customWidth="1"/>
    <col min="2804" max="2804" width="7.625" style="2" customWidth="1"/>
    <col min="2805" max="2805" width="8.125" style="2" bestFit="1" customWidth="1"/>
    <col min="2806" max="2806" width="11" style="2" customWidth="1"/>
    <col min="2807" max="2807" width="14.375" style="2" customWidth="1"/>
    <col min="2808" max="2808" width="11" style="2" customWidth="1"/>
    <col min="2809" max="2809" width="14.375" style="2" customWidth="1"/>
    <col min="2810" max="2810" width="11" style="2" customWidth="1"/>
    <col min="2811" max="2811" width="13.625" style="2" bestFit="1" customWidth="1"/>
    <col min="2812" max="2812" width="9.875" style="2" customWidth="1"/>
    <col min="2813" max="2813" width="9" style="2"/>
    <col min="2814" max="2814" width="10.75" style="2" bestFit="1" customWidth="1"/>
    <col min="2815" max="3057" width="9" style="2"/>
    <col min="3058" max="3058" width="32.375" style="2" customWidth="1"/>
    <col min="3059" max="3059" width="29.375" style="2" customWidth="1"/>
    <col min="3060" max="3060" width="7.625" style="2" customWidth="1"/>
    <col min="3061" max="3061" width="8.125" style="2" bestFit="1" customWidth="1"/>
    <col min="3062" max="3062" width="11" style="2" customWidth="1"/>
    <col min="3063" max="3063" width="14.375" style="2" customWidth="1"/>
    <col min="3064" max="3064" width="11" style="2" customWidth="1"/>
    <col min="3065" max="3065" width="14.375" style="2" customWidth="1"/>
    <col min="3066" max="3066" width="11" style="2" customWidth="1"/>
    <col min="3067" max="3067" width="13.625" style="2" bestFit="1" customWidth="1"/>
    <col min="3068" max="3068" width="9.875" style="2" customWidth="1"/>
    <col min="3069" max="3069" width="9" style="2"/>
    <col min="3070" max="3070" width="10.75" style="2" bestFit="1" customWidth="1"/>
    <col min="3071" max="3313" width="9" style="2"/>
    <col min="3314" max="3314" width="32.375" style="2" customWidth="1"/>
    <col min="3315" max="3315" width="29.375" style="2" customWidth="1"/>
    <col min="3316" max="3316" width="7.625" style="2" customWidth="1"/>
    <col min="3317" max="3317" width="8.125" style="2" bestFit="1" customWidth="1"/>
    <col min="3318" max="3318" width="11" style="2" customWidth="1"/>
    <col min="3319" max="3319" width="14.375" style="2" customWidth="1"/>
    <col min="3320" max="3320" width="11" style="2" customWidth="1"/>
    <col min="3321" max="3321" width="14.375" style="2" customWidth="1"/>
    <col min="3322" max="3322" width="11" style="2" customWidth="1"/>
    <col min="3323" max="3323" width="13.625" style="2" bestFit="1" customWidth="1"/>
    <col min="3324" max="3324" width="9.875" style="2" customWidth="1"/>
    <col min="3325" max="3325" width="9" style="2"/>
    <col min="3326" max="3326" width="10.75" style="2" bestFit="1" customWidth="1"/>
    <col min="3327" max="3569" width="9" style="2"/>
    <col min="3570" max="3570" width="32.375" style="2" customWidth="1"/>
    <col min="3571" max="3571" width="29.375" style="2" customWidth="1"/>
    <col min="3572" max="3572" width="7.625" style="2" customWidth="1"/>
    <col min="3573" max="3573" width="8.125" style="2" bestFit="1" customWidth="1"/>
    <col min="3574" max="3574" width="11" style="2" customWidth="1"/>
    <col min="3575" max="3575" width="14.375" style="2" customWidth="1"/>
    <col min="3576" max="3576" width="11" style="2" customWidth="1"/>
    <col min="3577" max="3577" width="14.375" style="2" customWidth="1"/>
    <col min="3578" max="3578" width="11" style="2" customWidth="1"/>
    <col min="3579" max="3579" width="13.625" style="2" bestFit="1" customWidth="1"/>
    <col min="3580" max="3580" width="9.875" style="2" customWidth="1"/>
    <col min="3581" max="3581" width="9" style="2"/>
    <col min="3582" max="3582" width="10.75" style="2" bestFit="1" customWidth="1"/>
    <col min="3583" max="3825" width="9" style="2"/>
    <col min="3826" max="3826" width="32.375" style="2" customWidth="1"/>
    <col min="3827" max="3827" width="29.375" style="2" customWidth="1"/>
    <col min="3828" max="3828" width="7.625" style="2" customWidth="1"/>
    <col min="3829" max="3829" width="8.125" style="2" bestFit="1" customWidth="1"/>
    <col min="3830" max="3830" width="11" style="2" customWidth="1"/>
    <col min="3831" max="3831" width="14.375" style="2" customWidth="1"/>
    <col min="3832" max="3832" width="11" style="2" customWidth="1"/>
    <col min="3833" max="3833" width="14.375" style="2" customWidth="1"/>
    <col min="3834" max="3834" width="11" style="2" customWidth="1"/>
    <col min="3835" max="3835" width="13.625" style="2" bestFit="1" customWidth="1"/>
    <col min="3836" max="3836" width="9.875" style="2" customWidth="1"/>
    <col min="3837" max="3837" width="9" style="2"/>
    <col min="3838" max="3838" width="10.75" style="2" bestFit="1" customWidth="1"/>
    <col min="3839" max="4081" width="9" style="2"/>
    <col min="4082" max="4082" width="32.375" style="2" customWidth="1"/>
    <col min="4083" max="4083" width="29.375" style="2" customWidth="1"/>
    <col min="4084" max="4084" width="7.625" style="2" customWidth="1"/>
    <col min="4085" max="4085" width="8.125" style="2" bestFit="1" customWidth="1"/>
    <col min="4086" max="4086" width="11" style="2" customWidth="1"/>
    <col min="4087" max="4087" width="14.375" style="2" customWidth="1"/>
    <col min="4088" max="4088" width="11" style="2" customWidth="1"/>
    <col min="4089" max="4089" width="14.375" style="2" customWidth="1"/>
    <col min="4090" max="4090" width="11" style="2" customWidth="1"/>
    <col min="4091" max="4091" width="13.625" style="2" bestFit="1" customWidth="1"/>
    <col min="4092" max="4092" width="9.875" style="2" customWidth="1"/>
    <col min="4093" max="4093" width="9" style="2"/>
    <col min="4094" max="4094" width="10.75" style="2" bestFit="1" customWidth="1"/>
    <col min="4095" max="4337" width="9" style="2"/>
    <col min="4338" max="4338" width="32.375" style="2" customWidth="1"/>
    <col min="4339" max="4339" width="29.375" style="2" customWidth="1"/>
    <col min="4340" max="4340" width="7.625" style="2" customWidth="1"/>
    <col min="4341" max="4341" width="8.125" style="2" bestFit="1" customWidth="1"/>
    <col min="4342" max="4342" width="11" style="2" customWidth="1"/>
    <col min="4343" max="4343" width="14.375" style="2" customWidth="1"/>
    <col min="4344" max="4344" width="11" style="2" customWidth="1"/>
    <col min="4345" max="4345" width="14.375" style="2" customWidth="1"/>
    <col min="4346" max="4346" width="11" style="2" customWidth="1"/>
    <col min="4347" max="4347" width="13.625" style="2" bestFit="1" customWidth="1"/>
    <col min="4348" max="4348" width="9.875" style="2" customWidth="1"/>
    <col min="4349" max="4349" width="9" style="2"/>
    <col min="4350" max="4350" width="10.75" style="2" bestFit="1" customWidth="1"/>
    <col min="4351" max="4593" width="9" style="2"/>
    <col min="4594" max="4594" width="32.375" style="2" customWidth="1"/>
    <col min="4595" max="4595" width="29.375" style="2" customWidth="1"/>
    <col min="4596" max="4596" width="7.625" style="2" customWidth="1"/>
    <col min="4597" max="4597" width="8.125" style="2" bestFit="1" customWidth="1"/>
    <col min="4598" max="4598" width="11" style="2" customWidth="1"/>
    <col min="4599" max="4599" width="14.375" style="2" customWidth="1"/>
    <col min="4600" max="4600" width="11" style="2" customWidth="1"/>
    <col min="4601" max="4601" width="14.375" style="2" customWidth="1"/>
    <col min="4602" max="4602" width="11" style="2" customWidth="1"/>
    <col min="4603" max="4603" width="13.625" style="2" bestFit="1" customWidth="1"/>
    <col min="4604" max="4604" width="9.875" style="2" customWidth="1"/>
    <col min="4605" max="4605" width="9" style="2"/>
    <col min="4606" max="4606" width="10.75" style="2" bestFit="1" customWidth="1"/>
    <col min="4607" max="4849" width="9" style="2"/>
    <col min="4850" max="4850" width="32.375" style="2" customWidth="1"/>
    <col min="4851" max="4851" width="29.375" style="2" customWidth="1"/>
    <col min="4852" max="4852" width="7.625" style="2" customWidth="1"/>
    <col min="4853" max="4853" width="8.125" style="2" bestFit="1" customWidth="1"/>
    <col min="4854" max="4854" width="11" style="2" customWidth="1"/>
    <col min="4855" max="4855" width="14.375" style="2" customWidth="1"/>
    <col min="4856" max="4856" width="11" style="2" customWidth="1"/>
    <col min="4857" max="4857" width="14.375" style="2" customWidth="1"/>
    <col min="4858" max="4858" width="11" style="2" customWidth="1"/>
    <col min="4859" max="4859" width="13.625" style="2" bestFit="1" customWidth="1"/>
    <col min="4860" max="4860" width="9.875" style="2" customWidth="1"/>
    <col min="4861" max="4861" width="9" style="2"/>
    <col min="4862" max="4862" width="10.75" style="2" bestFit="1" customWidth="1"/>
    <col min="4863" max="5105" width="9" style="2"/>
    <col min="5106" max="5106" width="32.375" style="2" customWidth="1"/>
    <col min="5107" max="5107" width="29.375" style="2" customWidth="1"/>
    <col min="5108" max="5108" width="7.625" style="2" customWidth="1"/>
    <col min="5109" max="5109" width="8.125" style="2" bestFit="1" customWidth="1"/>
    <col min="5110" max="5110" width="11" style="2" customWidth="1"/>
    <col min="5111" max="5111" width="14.375" style="2" customWidth="1"/>
    <col min="5112" max="5112" width="11" style="2" customWidth="1"/>
    <col min="5113" max="5113" width="14.375" style="2" customWidth="1"/>
    <col min="5114" max="5114" width="11" style="2" customWidth="1"/>
    <col min="5115" max="5115" width="13.625" style="2" bestFit="1" customWidth="1"/>
    <col min="5116" max="5116" width="9.875" style="2" customWidth="1"/>
    <col min="5117" max="5117" width="9" style="2"/>
    <col min="5118" max="5118" width="10.75" style="2" bestFit="1" customWidth="1"/>
    <col min="5119" max="5361" width="9" style="2"/>
    <col min="5362" max="5362" width="32.375" style="2" customWidth="1"/>
    <col min="5363" max="5363" width="29.375" style="2" customWidth="1"/>
    <col min="5364" max="5364" width="7.625" style="2" customWidth="1"/>
    <col min="5365" max="5365" width="8.125" style="2" bestFit="1" customWidth="1"/>
    <col min="5366" max="5366" width="11" style="2" customWidth="1"/>
    <col min="5367" max="5367" width="14.375" style="2" customWidth="1"/>
    <col min="5368" max="5368" width="11" style="2" customWidth="1"/>
    <col min="5369" max="5369" width="14.375" style="2" customWidth="1"/>
    <col min="5370" max="5370" width="11" style="2" customWidth="1"/>
    <col min="5371" max="5371" width="13.625" style="2" bestFit="1" customWidth="1"/>
    <col min="5372" max="5372" width="9.875" style="2" customWidth="1"/>
    <col min="5373" max="5373" width="9" style="2"/>
    <col min="5374" max="5374" width="10.75" style="2" bestFit="1" customWidth="1"/>
    <col min="5375" max="5617" width="9" style="2"/>
    <col min="5618" max="5618" width="32.375" style="2" customWidth="1"/>
    <col min="5619" max="5619" width="29.375" style="2" customWidth="1"/>
    <col min="5620" max="5620" width="7.625" style="2" customWidth="1"/>
    <col min="5621" max="5621" width="8.125" style="2" bestFit="1" customWidth="1"/>
    <col min="5622" max="5622" width="11" style="2" customWidth="1"/>
    <col min="5623" max="5623" width="14.375" style="2" customWidth="1"/>
    <col min="5624" max="5624" width="11" style="2" customWidth="1"/>
    <col min="5625" max="5625" width="14.375" style="2" customWidth="1"/>
    <col min="5626" max="5626" width="11" style="2" customWidth="1"/>
    <col min="5627" max="5627" width="13.625" style="2" bestFit="1" customWidth="1"/>
    <col min="5628" max="5628" width="9.875" style="2" customWidth="1"/>
    <col min="5629" max="5629" width="9" style="2"/>
    <col min="5630" max="5630" width="10.75" style="2" bestFit="1" customWidth="1"/>
    <col min="5631" max="5873" width="9" style="2"/>
    <col min="5874" max="5874" width="32.375" style="2" customWidth="1"/>
    <col min="5875" max="5875" width="29.375" style="2" customWidth="1"/>
    <col min="5876" max="5876" width="7.625" style="2" customWidth="1"/>
    <col min="5877" max="5877" width="8.125" style="2" bestFit="1" customWidth="1"/>
    <col min="5878" max="5878" width="11" style="2" customWidth="1"/>
    <col min="5879" max="5879" width="14.375" style="2" customWidth="1"/>
    <col min="5880" max="5880" width="11" style="2" customWidth="1"/>
    <col min="5881" max="5881" width="14.375" style="2" customWidth="1"/>
    <col min="5882" max="5882" width="11" style="2" customWidth="1"/>
    <col min="5883" max="5883" width="13.625" style="2" bestFit="1" customWidth="1"/>
    <col min="5884" max="5884" width="9.875" style="2" customWidth="1"/>
    <col min="5885" max="5885" width="9" style="2"/>
    <col min="5886" max="5886" width="10.75" style="2" bestFit="1" customWidth="1"/>
    <col min="5887" max="6129" width="9" style="2"/>
    <col min="6130" max="6130" width="32.375" style="2" customWidth="1"/>
    <col min="6131" max="6131" width="29.375" style="2" customWidth="1"/>
    <col min="6132" max="6132" width="7.625" style="2" customWidth="1"/>
    <col min="6133" max="6133" width="8.125" style="2" bestFit="1" customWidth="1"/>
    <col min="6134" max="6134" width="11" style="2" customWidth="1"/>
    <col min="6135" max="6135" width="14.375" style="2" customWidth="1"/>
    <col min="6136" max="6136" width="11" style="2" customWidth="1"/>
    <col min="6137" max="6137" width="14.375" style="2" customWidth="1"/>
    <col min="6138" max="6138" width="11" style="2" customWidth="1"/>
    <col min="6139" max="6139" width="13.625" style="2" bestFit="1" customWidth="1"/>
    <col min="6140" max="6140" width="9.875" style="2" customWidth="1"/>
    <col min="6141" max="6141" width="9" style="2"/>
    <col min="6142" max="6142" width="10.75" style="2" bestFit="1" customWidth="1"/>
    <col min="6143" max="6385" width="9" style="2"/>
    <col min="6386" max="6386" width="32.375" style="2" customWidth="1"/>
    <col min="6387" max="6387" width="29.375" style="2" customWidth="1"/>
    <col min="6388" max="6388" width="7.625" style="2" customWidth="1"/>
    <col min="6389" max="6389" width="8.125" style="2" bestFit="1" customWidth="1"/>
    <col min="6390" max="6390" width="11" style="2" customWidth="1"/>
    <col min="6391" max="6391" width="14.375" style="2" customWidth="1"/>
    <col min="6392" max="6392" width="11" style="2" customWidth="1"/>
    <col min="6393" max="6393" width="14.375" style="2" customWidth="1"/>
    <col min="6394" max="6394" width="11" style="2" customWidth="1"/>
    <col min="6395" max="6395" width="13.625" style="2" bestFit="1" customWidth="1"/>
    <col min="6396" max="6396" width="9.875" style="2" customWidth="1"/>
    <col min="6397" max="6397" width="9" style="2"/>
    <col min="6398" max="6398" width="10.75" style="2" bestFit="1" customWidth="1"/>
    <col min="6399" max="6641" width="9" style="2"/>
    <col min="6642" max="6642" width="32.375" style="2" customWidth="1"/>
    <col min="6643" max="6643" width="29.375" style="2" customWidth="1"/>
    <col min="6644" max="6644" width="7.625" style="2" customWidth="1"/>
    <col min="6645" max="6645" width="8.125" style="2" bestFit="1" customWidth="1"/>
    <col min="6646" max="6646" width="11" style="2" customWidth="1"/>
    <col min="6647" max="6647" width="14.375" style="2" customWidth="1"/>
    <col min="6648" max="6648" width="11" style="2" customWidth="1"/>
    <col min="6649" max="6649" width="14.375" style="2" customWidth="1"/>
    <col min="6650" max="6650" width="11" style="2" customWidth="1"/>
    <col min="6651" max="6651" width="13.625" style="2" bestFit="1" customWidth="1"/>
    <col min="6652" max="6652" width="9.875" style="2" customWidth="1"/>
    <col min="6653" max="6653" width="9" style="2"/>
    <col min="6654" max="6654" width="10.75" style="2" bestFit="1" customWidth="1"/>
    <col min="6655" max="6897" width="9" style="2"/>
    <col min="6898" max="6898" width="32.375" style="2" customWidth="1"/>
    <col min="6899" max="6899" width="29.375" style="2" customWidth="1"/>
    <col min="6900" max="6900" width="7.625" style="2" customWidth="1"/>
    <col min="6901" max="6901" width="8.125" style="2" bestFit="1" customWidth="1"/>
    <col min="6902" max="6902" width="11" style="2" customWidth="1"/>
    <col min="6903" max="6903" width="14.375" style="2" customWidth="1"/>
    <col min="6904" max="6904" width="11" style="2" customWidth="1"/>
    <col min="6905" max="6905" width="14.375" style="2" customWidth="1"/>
    <col min="6906" max="6906" width="11" style="2" customWidth="1"/>
    <col min="6907" max="6907" width="13.625" style="2" bestFit="1" customWidth="1"/>
    <col min="6908" max="6908" width="9.875" style="2" customWidth="1"/>
    <col min="6909" max="6909" width="9" style="2"/>
    <col min="6910" max="6910" width="10.75" style="2" bestFit="1" customWidth="1"/>
    <col min="6911" max="7153" width="9" style="2"/>
    <col min="7154" max="7154" width="32.375" style="2" customWidth="1"/>
    <col min="7155" max="7155" width="29.375" style="2" customWidth="1"/>
    <col min="7156" max="7156" width="7.625" style="2" customWidth="1"/>
    <col min="7157" max="7157" width="8.125" style="2" bestFit="1" customWidth="1"/>
    <col min="7158" max="7158" width="11" style="2" customWidth="1"/>
    <col min="7159" max="7159" width="14.375" style="2" customWidth="1"/>
    <col min="7160" max="7160" width="11" style="2" customWidth="1"/>
    <col min="7161" max="7161" width="14.375" style="2" customWidth="1"/>
    <col min="7162" max="7162" width="11" style="2" customWidth="1"/>
    <col min="7163" max="7163" width="13.625" style="2" bestFit="1" customWidth="1"/>
    <col min="7164" max="7164" width="9.875" style="2" customWidth="1"/>
    <col min="7165" max="7165" width="9" style="2"/>
    <col min="7166" max="7166" width="10.75" style="2" bestFit="1" customWidth="1"/>
    <col min="7167" max="7409" width="9" style="2"/>
    <col min="7410" max="7410" width="32.375" style="2" customWidth="1"/>
    <col min="7411" max="7411" width="29.375" style="2" customWidth="1"/>
    <col min="7412" max="7412" width="7.625" style="2" customWidth="1"/>
    <col min="7413" max="7413" width="8.125" style="2" bestFit="1" customWidth="1"/>
    <col min="7414" max="7414" width="11" style="2" customWidth="1"/>
    <col min="7415" max="7415" width="14.375" style="2" customWidth="1"/>
    <col min="7416" max="7416" width="11" style="2" customWidth="1"/>
    <col min="7417" max="7417" width="14.375" style="2" customWidth="1"/>
    <col min="7418" max="7418" width="11" style="2" customWidth="1"/>
    <col min="7419" max="7419" width="13.625" style="2" bestFit="1" customWidth="1"/>
    <col min="7420" max="7420" width="9.875" style="2" customWidth="1"/>
    <col min="7421" max="7421" width="9" style="2"/>
    <col min="7422" max="7422" width="10.75" style="2" bestFit="1" customWidth="1"/>
    <col min="7423" max="7665" width="9" style="2"/>
    <col min="7666" max="7666" width="32.375" style="2" customWidth="1"/>
    <col min="7667" max="7667" width="29.375" style="2" customWidth="1"/>
    <col min="7668" max="7668" width="7.625" style="2" customWidth="1"/>
    <col min="7669" max="7669" width="8.125" style="2" bestFit="1" customWidth="1"/>
    <col min="7670" max="7670" width="11" style="2" customWidth="1"/>
    <col min="7671" max="7671" width="14.375" style="2" customWidth="1"/>
    <col min="7672" max="7672" width="11" style="2" customWidth="1"/>
    <col min="7673" max="7673" width="14.375" style="2" customWidth="1"/>
    <col min="7674" max="7674" width="11" style="2" customWidth="1"/>
    <col min="7675" max="7675" width="13.625" style="2" bestFit="1" customWidth="1"/>
    <col min="7676" max="7676" width="9.875" style="2" customWidth="1"/>
    <col min="7677" max="7677" width="9" style="2"/>
    <col min="7678" max="7678" width="10.75" style="2" bestFit="1" customWidth="1"/>
    <col min="7679" max="7921" width="9" style="2"/>
    <col min="7922" max="7922" width="32.375" style="2" customWidth="1"/>
    <col min="7923" max="7923" width="29.375" style="2" customWidth="1"/>
    <col min="7924" max="7924" width="7.625" style="2" customWidth="1"/>
    <col min="7925" max="7925" width="8.125" style="2" bestFit="1" customWidth="1"/>
    <col min="7926" max="7926" width="11" style="2" customWidth="1"/>
    <col min="7927" max="7927" width="14.375" style="2" customWidth="1"/>
    <col min="7928" max="7928" width="11" style="2" customWidth="1"/>
    <col min="7929" max="7929" width="14.375" style="2" customWidth="1"/>
    <col min="7930" max="7930" width="11" style="2" customWidth="1"/>
    <col min="7931" max="7931" width="13.625" style="2" bestFit="1" customWidth="1"/>
    <col min="7932" max="7932" width="9.875" style="2" customWidth="1"/>
    <col min="7933" max="7933" width="9" style="2"/>
    <col min="7934" max="7934" width="10.75" style="2" bestFit="1" customWidth="1"/>
    <col min="7935" max="8177" width="9" style="2"/>
    <col min="8178" max="8178" width="32.375" style="2" customWidth="1"/>
    <col min="8179" max="8179" width="29.375" style="2" customWidth="1"/>
    <col min="8180" max="8180" width="7.625" style="2" customWidth="1"/>
    <col min="8181" max="8181" width="8.125" style="2" bestFit="1" customWidth="1"/>
    <col min="8182" max="8182" width="11" style="2" customWidth="1"/>
    <col min="8183" max="8183" width="14.375" style="2" customWidth="1"/>
    <col min="8184" max="8184" width="11" style="2" customWidth="1"/>
    <col min="8185" max="8185" width="14.375" style="2" customWidth="1"/>
    <col min="8186" max="8186" width="11" style="2" customWidth="1"/>
    <col min="8187" max="8187" width="13.625" style="2" bestFit="1" customWidth="1"/>
    <col min="8188" max="8188" width="9.875" style="2" customWidth="1"/>
    <col min="8189" max="8189" width="9" style="2"/>
    <col min="8190" max="8190" width="10.75" style="2" bestFit="1" customWidth="1"/>
    <col min="8191" max="8433" width="9" style="2"/>
    <col min="8434" max="8434" width="32.375" style="2" customWidth="1"/>
    <col min="8435" max="8435" width="29.375" style="2" customWidth="1"/>
    <col min="8436" max="8436" width="7.625" style="2" customWidth="1"/>
    <col min="8437" max="8437" width="8.125" style="2" bestFit="1" customWidth="1"/>
    <col min="8438" max="8438" width="11" style="2" customWidth="1"/>
    <col min="8439" max="8439" width="14.375" style="2" customWidth="1"/>
    <col min="8440" max="8440" width="11" style="2" customWidth="1"/>
    <col min="8441" max="8441" width="14.375" style="2" customWidth="1"/>
    <col min="8442" max="8442" width="11" style="2" customWidth="1"/>
    <col min="8443" max="8443" width="13.625" style="2" bestFit="1" customWidth="1"/>
    <col min="8444" max="8444" width="9.875" style="2" customWidth="1"/>
    <col min="8445" max="8445" width="9" style="2"/>
    <col min="8446" max="8446" width="10.75" style="2" bestFit="1" customWidth="1"/>
    <col min="8447" max="8689" width="9" style="2"/>
    <col min="8690" max="8690" width="32.375" style="2" customWidth="1"/>
    <col min="8691" max="8691" width="29.375" style="2" customWidth="1"/>
    <col min="8692" max="8692" width="7.625" style="2" customWidth="1"/>
    <col min="8693" max="8693" width="8.125" style="2" bestFit="1" customWidth="1"/>
    <col min="8694" max="8694" width="11" style="2" customWidth="1"/>
    <col min="8695" max="8695" width="14.375" style="2" customWidth="1"/>
    <col min="8696" max="8696" width="11" style="2" customWidth="1"/>
    <col min="8697" max="8697" width="14.375" style="2" customWidth="1"/>
    <col min="8698" max="8698" width="11" style="2" customWidth="1"/>
    <col min="8699" max="8699" width="13.625" style="2" bestFit="1" customWidth="1"/>
    <col min="8700" max="8700" width="9.875" style="2" customWidth="1"/>
    <col min="8701" max="8701" width="9" style="2"/>
    <col min="8702" max="8702" width="10.75" style="2" bestFit="1" customWidth="1"/>
    <col min="8703" max="8945" width="9" style="2"/>
    <col min="8946" max="8946" width="32.375" style="2" customWidth="1"/>
    <col min="8947" max="8947" width="29.375" style="2" customWidth="1"/>
    <col min="8948" max="8948" width="7.625" style="2" customWidth="1"/>
    <col min="8949" max="8949" width="8.125" style="2" bestFit="1" customWidth="1"/>
    <col min="8950" max="8950" width="11" style="2" customWidth="1"/>
    <col min="8951" max="8951" width="14.375" style="2" customWidth="1"/>
    <col min="8952" max="8952" width="11" style="2" customWidth="1"/>
    <col min="8953" max="8953" width="14.375" style="2" customWidth="1"/>
    <col min="8954" max="8954" width="11" style="2" customWidth="1"/>
    <col min="8955" max="8955" width="13.625" style="2" bestFit="1" customWidth="1"/>
    <col min="8956" max="8956" width="9.875" style="2" customWidth="1"/>
    <col min="8957" max="8957" width="9" style="2"/>
    <col min="8958" max="8958" width="10.75" style="2" bestFit="1" customWidth="1"/>
    <col min="8959" max="9201" width="9" style="2"/>
    <col min="9202" max="9202" width="32.375" style="2" customWidth="1"/>
    <col min="9203" max="9203" width="29.375" style="2" customWidth="1"/>
    <col min="9204" max="9204" width="7.625" style="2" customWidth="1"/>
    <col min="9205" max="9205" width="8.125" style="2" bestFit="1" customWidth="1"/>
    <col min="9206" max="9206" width="11" style="2" customWidth="1"/>
    <col min="9207" max="9207" width="14.375" style="2" customWidth="1"/>
    <col min="9208" max="9208" width="11" style="2" customWidth="1"/>
    <col min="9209" max="9209" width="14.375" style="2" customWidth="1"/>
    <col min="9210" max="9210" width="11" style="2" customWidth="1"/>
    <col min="9211" max="9211" width="13.625" style="2" bestFit="1" customWidth="1"/>
    <col min="9212" max="9212" width="9.875" style="2" customWidth="1"/>
    <col min="9213" max="9213" width="9" style="2"/>
    <col min="9214" max="9214" width="10.75" style="2" bestFit="1" customWidth="1"/>
    <col min="9215" max="9457" width="9" style="2"/>
    <col min="9458" max="9458" width="32.375" style="2" customWidth="1"/>
    <col min="9459" max="9459" width="29.375" style="2" customWidth="1"/>
    <col min="9460" max="9460" width="7.625" style="2" customWidth="1"/>
    <col min="9461" max="9461" width="8.125" style="2" bestFit="1" customWidth="1"/>
    <col min="9462" max="9462" width="11" style="2" customWidth="1"/>
    <col min="9463" max="9463" width="14.375" style="2" customWidth="1"/>
    <col min="9464" max="9464" width="11" style="2" customWidth="1"/>
    <col min="9465" max="9465" width="14.375" style="2" customWidth="1"/>
    <col min="9466" max="9466" width="11" style="2" customWidth="1"/>
    <col min="9467" max="9467" width="13.625" style="2" bestFit="1" customWidth="1"/>
    <col min="9468" max="9468" width="9.875" style="2" customWidth="1"/>
    <col min="9469" max="9469" width="9" style="2"/>
    <col min="9470" max="9470" width="10.75" style="2" bestFit="1" customWidth="1"/>
    <col min="9471" max="9713" width="9" style="2"/>
    <col min="9714" max="9714" width="32.375" style="2" customWidth="1"/>
    <col min="9715" max="9715" width="29.375" style="2" customWidth="1"/>
    <col min="9716" max="9716" width="7.625" style="2" customWidth="1"/>
    <col min="9717" max="9717" width="8.125" style="2" bestFit="1" customWidth="1"/>
    <col min="9718" max="9718" width="11" style="2" customWidth="1"/>
    <col min="9719" max="9719" width="14.375" style="2" customWidth="1"/>
    <col min="9720" max="9720" width="11" style="2" customWidth="1"/>
    <col min="9721" max="9721" width="14.375" style="2" customWidth="1"/>
    <col min="9722" max="9722" width="11" style="2" customWidth="1"/>
    <col min="9723" max="9723" width="13.625" style="2" bestFit="1" customWidth="1"/>
    <col min="9724" max="9724" width="9.875" style="2" customWidth="1"/>
    <col min="9725" max="9725" width="9" style="2"/>
    <col min="9726" max="9726" width="10.75" style="2" bestFit="1" customWidth="1"/>
    <col min="9727" max="9969" width="9" style="2"/>
    <col min="9970" max="9970" width="32.375" style="2" customWidth="1"/>
    <col min="9971" max="9971" width="29.375" style="2" customWidth="1"/>
    <col min="9972" max="9972" width="7.625" style="2" customWidth="1"/>
    <col min="9973" max="9973" width="8.125" style="2" bestFit="1" customWidth="1"/>
    <col min="9974" max="9974" width="11" style="2" customWidth="1"/>
    <col min="9975" max="9975" width="14.375" style="2" customWidth="1"/>
    <col min="9976" max="9976" width="11" style="2" customWidth="1"/>
    <col min="9977" max="9977" width="14.375" style="2" customWidth="1"/>
    <col min="9978" max="9978" width="11" style="2" customWidth="1"/>
    <col min="9979" max="9979" width="13.625" style="2" bestFit="1" customWidth="1"/>
    <col min="9980" max="9980" width="9.875" style="2" customWidth="1"/>
    <col min="9981" max="9981" width="9" style="2"/>
    <col min="9982" max="9982" width="10.75" style="2" bestFit="1" customWidth="1"/>
    <col min="9983" max="10225" width="9" style="2"/>
    <col min="10226" max="10226" width="32.375" style="2" customWidth="1"/>
    <col min="10227" max="10227" width="29.375" style="2" customWidth="1"/>
    <col min="10228" max="10228" width="7.625" style="2" customWidth="1"/>
    <col min="10229" max="10229" width="8.125" style="2" bestFit="1" customWidth="1"/>
    <col min="10230" max="10230" width="11" style="2" customWidth="1"/>
    <col min="10231" max="10231" width="14.375" style="2" customWidth="1"/>
    <col min="10232" max="10232" width="11" style="2" customWidth="1"/>
    <col min="10233" max="10233" width="14.375" style="2" customWidth="1"/>
    <col min="10234" max="10234" width="11" style="2" customWidth="1"/>
    <col min="10235" max="10235" width="13.625" style="2" bestFit="1" customWidth="1"/>
    <col min="10236" max="10236" width="9.875" style="2" customWidth="1"/>
    <col min="10237" max="10237" width="9" style="2"/>
    <col min="10238" max="10238" width="10.75" style="2" bestFit="1" customWidth="1"/>
    <col min="10239" max="10481" width="9" style="2"/>
    <col min="10482" max="10482" width="32.375" style="2" customWidth="1"/>
    <col min="10483" max="10483" width="29.375" style="2" customWidth="1"/>
    <col min="10484" max="10484" width="7.625" style="2" customWidth="1"/>
    <col min="10485" max="10485" width="8.125" style="2" bestFit="1" customWidth="1"/>
    <col min="10486" max="10486" width="11" style="2" customWidth="1"/>
    <col min="10487" max="10487" width="14.375" style="2" customWidth="1"/>
    <col min="10488" max="10488" width="11" style="2" customWidth="1"/>
    <col min="10489" max="10489" width="14.375" style="2" customWidth="1"/>
    <col min="10490" max="10490" width="11" style="2" customWidth="1"/>
    <col min="10491" max="10491" width="13.625" style="2" bestFit="1" customWidth="1"/>
    <col min="10492" max="10492" width="9.875" style="2" customWidth="1"/>
    <col min="10493" max="10493" width="9" style="2"/>
    <col min="10494" max="10494" width="10.75" style="2" bestFit="1" customWidth="1"/>
    <col min="10495" max="10737" width="9" style="2"/>
    <col min="10738" max="10738" width="32.375" style="2" customWidth="1"/>
    <col min="10739" max="10739" width="29.375" style="2" customWidth="1"/>
    <col min="10740" max="10740" width="7.625" style="2" customWidth="1"/>
    <col min="10741" max="10741" width="8.125" style="2" bestFit="1" customWidth="1"/>
    <col min="10742" max="10742" width="11" style="2" customWidth="1"/>
    <col min="10743" max="10743" width="14.375" style="2" customWidth="1"/>
    <col min="10744" max="10744" width="11" style="2" customWidth="1"/>
    <col min="10745" max="10745" width="14.375" style="2" customWidth="1"/>
    <col min="10746" max="10746" width="11" style="2" customWidth="1"/>
    <col min="10747" max="10747" width="13.625" style="2" bestFit="1" customWidth="1"/>
    <col min="10748" max="10748" width="9.875" style="2" customWidth="1"/>
    <col min="10749" max="10749" width="9" style="2"/>
    <col min="10750" max="10750" width="10.75" style="2" bestFit="1" customWidth="1"/>
    <col min="10751" max="10993" width="9" style="2"/>
    <col min="10994" max="10994" width="32.375" style="2" customWidth="1"/>
    <col min="10995" max="10995" width="29.375" style="2" customWidth="1"/>
    <col min="10996" max="10996" width="7.625" style="2" customWidth="1"/>
    <col min="10997" max="10997" width="8.125" style="2" bestFit="1" customWidth="1"/>
    <col min="10998" max="10998" width="11" style="2" customWidth="1"/>
    <col min="10999" max="10999" width="14.375" style="2" customWidth="1"/>
    <col min="11000" max="11000" width="11" style="2" customWidth="1"/>
    <col min="11001" max="11001" width="14.375" style="2" customWidth="1"/>
    <col min="11002" max="11002" width="11" style="2" customWidth="1"/>
    <col min="11003" max="11003" width="13.625" style="2" bestFit="1" customWidth="1"/>
    <col min="11004" max="11004" width="9.875" style="2" customWidth="1"/>
    <col min="11005" max="11005" width="9" style="2"/>
    <col min="11006" max="11006" width="10.75" style="2" bestFit="1" customWidth="1"/>
    <col min="11007" max="11249" width="9" style="2"/>
    <col min="11250" max="11250" width="32.375" style="2" customWidth="1"/>
    <col min="11251" max="11251" width="29.375" style="2" customWidth="1"/>
    <col min="11252" max="11252" width="7.625" style="2" customWidth="1"/>
    <col min="11253" max="11253" width="8.125" style="2" bestFit="1" customWidth="1"/>
    <col min="11254" max="11254" width="11" style="2" customWidth="1"/>
    <col min="11255" max="11255" width="14.375" style="2" customWidth="1"/>
    <col min="11256" max="11256" width="11" style="2" customWidth="1"/>
    <col min="11257" max="11257" width="14.375" style="2" customWidth="1"/>
    <col min="11258" max="11258" width="11" style="2" customWidth="1"/>
    <col min="11259" max="11259" width="13.625" style="2" bestFit="1" customWidth="1"/>
    <col min="11260" max="11260" width="9.875" style="2" customWidth="1"/>
    <col min="11261" max="11261" width="9" style="2"/>
    <col min="11262" max="11262" width="10.75" style="2" bestFit="1" customWidth="1"/>
    <col min="11263" max="11505" width="9" style="2"/>
    <col min="11506" max="11506" width="32.375" style="2" customWidth="1"/>
    <col min="11507" max="11507" width="29.375" style="2" customWidth="1"/>
    <col min="11508" max="11508" width="7.625" style="2" customWidth="1"/>
    <col min="11509" max="11509" width="8.125" style="2" bestFit="1" customWidth="1"/>
    <col min="11510" max="11510" width="11" style="2" customWidth="1"/>
    <col min="11511" max="11511" width="14.375" style="2" customWidth="1"/>
    <col min="11512" max="11512" width="11" style="2" customWidth="1"/>
    <col min="11513" max="11513" width="14.375" style="2" customWidth="1"/>
    <col min="11514" max="11514" width="11" style="2" customWidth="1"/>
    <col min="11515" max="11515" width="13.625" style="2" bestFit="1" customWidth="1"/>
    <col min="11516" max="11516" width="9.875" style="2" customWidth="1"/>
    <col min="11517" max="11517" width="9" style="2"/>
    <col min="11518" max="11518" width="10.75" style="2" bestFit="1" customWidth="1"/>
    <col min="11519" max="11761" width="9" style="2"/>
    <col min="11762" max="11762" width="32.375" style="2" customWidth="1"/>
    <col min="11763" max="11763" width="29.375" style="2" customWidth="1"/>
    <col min="11764" max="11764" width="7.625" style="2" customWidth="1"/>
    <col min="11765" max="11765" width="8.125" style="2" bestFit="1" customWidth="1"/>
    <col min="11766" max="11766" width="11" style="2" customWidth="1"/>
    <col min="11767" max="11767" width="14.375" style="2" customWidth="1"/>
    <col min="11768" max="11768" width="11" style="2" customWidth="1"/>
    <col min="11769" max="11769" width="14.375" style="2" customWidth="1"/>
    <col min="11770" max="11770" width="11" style="2" customWidth="1"/>
    <col min="11771" max="11771" width="13.625" style="2" bestFit="1" customWidth="1"/>
    <col min="11772" max="11772" width="9.875" style="2" customWidth="1"/>
    <col min="11773" max="11773" width="9" style="2"/>
    <col min="11774" max="11774" width="10.75" style="2" bestFit="1" customWidth="1"/>
    <col min="11775" max="12017" width="9" style="2"/>
    <col min="12018" max="12018" width="32.375" style="2" customWidth="1"/>
    <col min="12019" max="12019" width="29.375" style="2" customWidth="1"/>
    <col min="12020" max="12020" width="7.625" style="2" customWidth="1"/>
    <col min="12021" max="12021" width="8.125" style="2" bestFit="1" customWidth="1"/>
    <col min="12022" max="12022" width="11" style="2" customWidth="1"/>
    <col min="12023" max="12023" width="14.375" style="2" customWidth="1"/>
    <col min="12024" max="12024" width="11" style="2" customWidth="1"/>
    <col min="12025" max="12025" width="14.375" style="2" customWidth="1"/>
    <col min="12026" max="12026" width="11" style="2" customWidth="1"/>
    <col min="12027" max="12027" width="13.625" style="2" bestFit="1" customWidth="1"/>
    <col min="12028" max="12028" width="9.875" style="2" customWidth="1"/>
    <col min="12029" max="12029" width="9" style="2"/>
    <col min="12030" max="12030" width="10.75" style="2" bestFit="1" customWidth="1"/>
    <col min="12031" max="12273" width="9" style="2"/>
    <col min="12274" max="12274" width="32.375" style="2" customWidth="1"/>
    <col min="12275" max="12275" width="29.375" style="2" customWidth="1"/>
    <col min="12276" max="12276" width="7.625" style="2" customWidth="1"/>
    <col min="12277" max="12277" width="8.125" style="2" bestFit="1" customWidth="1"/>
    <col min="12278" max="12278" width="11" style="2" customWidth="1"/>
    <col min="12279" max="12279" width="14.375" style="2" customWidth="1"/>
    <col min="12280" max="12280" width="11" style="2" customWidth="1"/>
    <col min="12281" max="12281" width="14.375" style="2" customWidth="1"/>
    <col min="12282" max="12282" width="11" style="2" customWidth="1"/>
    <col min="12283" max="12283" width="13.625" style="2" bestFit="1" customWidth="1"/>
    <col min="12284" max="12284" width="9.875" style="2" customWidth="1"/>
    <col min="12285" max="12285" width="9" style="2"/>
    <col min="12286" max="12286" width="10.75" style="2" bestFit="1" customWidth="1"/>
    <col min="12287" max="12529" width="9" style="2"/>
    <col min="12530" max="12530" width="32.375" style="2" customWidth="1"/>
    <col min="12531" max="12531" width="29.375" style="2" customWidth="1"/>
    <col min="12532" max="12532" width="7.625" style="2" customWidth="1"/>
    <col min="12533" max="12533" width="8.125" style="2" bestFit="1" customWidth="1"/>
    <col min="12534" max="12534" width="11" style="2" customWidth="1"/>
    <col min="12535" max="12535" width="14.375" style="2" customWidth="1"/>
    <col min="12536" max="12536" width="11" style="2" customWidth="1"/>
    <col min="12537" max="12537" width="14.375" style="2" customWidth="1"/>
    <col min="12538" max="12538" width="11" style="2" customWidth="1"/>
    <col min="12539" max="12539" width="13.625" style="2" bestFit="1" customWidth="1"/>
    <col min="12540" max="12540" width="9.875" style="2" customWidth="1"/>
    <col min="12541" max="12541" width="9" style="2"/>
    <col min="12542" max="12542" width="10.75" style="2" bestFit="1" customWidth="1"/>
    <col min="12543" max="12785" width="9" style="2"/>
    <col min="12786" max="12786" width="32.375" style="2" customWidth="1"/>
    <col min="12787" max="12787" width="29.375" style="2" customWidth="1"/>
    <col min="12788" max="12788" width="7.625" style="2" customWidth="1"/>
    <col min="12789" max="12789" width="8.125" style="2" bestFit="1" customWidth="1"/>
    <col min="12790" max="12790" width="11" style="2" customWidth="1"/>
    <col min="12791" max="12791" width="14.375" style="2" customWidth="1"/>
    <col min="12792" max="12792" width="11" style="2" customWidth="1"/>
    <col min="12793" max="12793" width="14.375" style="2" customWidth="1"/>
    <col min="12794" max="12794" width="11" style="2" customWidth="1"/>
    <col min="12795" max="12795" width="13.625" style="2" bestFit="1" customWidth="1"/>
    <col min="12796" max="12796" width="9.875" style="2" customWidth="1"/>
    <col min="12797" max="12797" width="9" style="2"/>
    <col min="12798" max="12798" width="10.75" style="2" bestFit="1" customWidth="1"/>
    <col min="12799" max="13041" width="9" style="2"/>
    <col min="13042" max="13042" width="32.375" style="2" customWidth="1"/>
    <col min="13043" max="13043" width="29.375" style="2" customWidth="1"/>
    <col min="13044" max="13044" width="7.625" style="2" customWidth="1"/>
    <col min="13045" max="13045" width="8.125" style="2" bestFit="1" customWidth="1"/>
    <col min="13046" max="13046" width="11" style="2" customWidth="1"/>
    <col min="13047" max="13047" width="14.375" style="2" customWidth="1"/>
    <col min="13048" max="13048" width="11" style="2" customWidth="1"/>
    <col min="13049" max="13049" width="14.375" style="2" customWidth="1"/>
    <col min="13050" max="13050" width="11" style="2" customWidth="1"/>
    <col min="13051" max="13051" width="13.625" style="2" bestFit="1" customWidth="1"/>
    <col min="13052" max="13052" width="9.875" style="2" customWidth="1"/>
    <col min="13053" max="13053" width="9" style="2"/>
    <col min="13054" max="13054" width="10.75" style="2" bestFit="1" customWidth="1"/>
    <col min="13055" max="13297" width="9" style="2"/>
    <col min="13298" max="13298" width="32.375" style="2" customWidth="1"/>
    <col min="13299" max="13299" width="29.375" style="2" customWidth="1"/>
    <col min="13300" max="13300" width="7.625" style="2" customWidth="1"/>
    <col min="13301" max="13301" width="8.125" style="2" bestFit="1" customWidth="1"/>
    <col min="13302" max="13302" width="11" style="2" customWidth="1"/>
    <col min="13303" max="13303" width="14.375" style="2" customWidth="1"/>
    <col min="13304" max="13304" width="11" style="2" customWidth="1"/>
    <col min="13305" max="13305" width="14.375" style="2" customWidth="1"/>
    <col min="13306" max="13306" width="11" style="2" customWidth="1"/>
    <col min="13307" max="13307" width="13.625" style="2" bestFit="1" customWidth="1"/>
    <col min="13308" max="13308" width="9.875" style="2" customWidth="1"/>
    <col min="13309" max="13309" width="9" style="2"/>
    <col min="13310" max="13310" width="10.75" style="2" bestFit="1" customWidth="1"/>
    <col min="13311" max="13553" width="9" style="2"/>
    <col min="13554" max="13554" width="32.375" style="2" customWidth="1"/>
    <col min="13555" max="13555" width="29.375" style="2" customWidth="1"/>
    <col min="13556" max="13556" width="7.625" style="2" customWidth="1"/>
    <col min="13557" max="13557" width="8.125" style="2" bestFit="1" customWidth="1"/>
    <col min="13558" max="13558" width="11" style="2" customWidth="1"/>
    <col min="13559" max="13559" width="14.375" style="2" customWidth="1"/>
    <col min="13560" max="13560" width="11" style="2" customWidth="1"/>
    <col min="13561" max="13561" width="14.375" style="2" customWidth="1"/>
    <col min="13562" max="13562" width="11" style="2" customWidth="1"/>
    <col min="13563" max="13563" width="13.625" style="2" bestFit="1" customWidth="1"/>
    <col min="13564" max="13564" width="9.875" style="2" customWidth="1"/>
    <col min="13565" max="13565" width="9" style="2"/>
    <col min="13566" max="13566" width="10.75" style="2" bestFit="1" customWidth="1"/>
    <col min="13567" max="13809" width="9" style="2"/>
    <col min="13810" max="13810" width="32.375" style="2" customWidth="1"/>
    <col min="13811" max="13811" width="29.375" style="2" customWidth="1"/>
    <col min="13812" max="13812" width="7.625" style="2" customWidth="1"/>
    <col min="13813" max="13813" width="8.125" style="2" bestFit="1" customWidth="1"/>
    <col min="13814" max="13814" width="11" style="2" customWidth="1"/>
    <col min="13815" max="13815" width="14.375" style="2" customWidth="1"/>
    <col min="13816" max="13816" width="11" style="2" customWidth="1"/>
    <col min="13817" max="13817" width="14.375" style="2" customWidth="1"/>
    <col min="13818" max="13818" width="11" style="2" customWidth="1"/>
    <col min="13819" max="13819" width="13.625" style="2" bestFit="1" customWidth="1"/>
    <col min="13820" max="13820" width="9.875" style="2" customWidth="1"/>
    <col min="13821" max="13821" width="9" style="2"/>
    <col min="13822" max="13822" width="10.75" style="2" bestFit="1" customWidth="1"/>
    <col min="13823" max="14065" width="9" style="2"/>
    <col min="14066" max="14066" width="32.375" style="2" customWidth="1"/>
    <col min="14067" max="14067" width="29.375" style="2" customWidth="1"/>
    <col min="14068" max="14068" width="7.625" style="2" customWidth="1"/>
    <col min="14069" max="14069" width="8.125" style="2" bestFit="1" customWidth="1"/>
    <col min="14070" max="14070" width="11" style="2" customWidth="1"/>
    <col min="14071" max="14071" width="14.375" style="2" customWidth="1"/>
    <col min="14072" max="14072" width="11" style="2" customWidth="1"/>
    <col min="14073" max="14073" width="14.375" style="2" customWidth="1"/>
    <col min="14074" max="14074" width="11" style="2" customWidth="1"/>
    <col min="14075" max="14075" width="13.625" style="2" bestFit="1" customWidth="1"/>
    <col min="14076" max="14076" width="9.875" style="2" customWidth="1"/>
    <col min="14077" max="14077" width="9" style="2"/>
    <col min="14078" max="14078" width="10.75" style="2" bestFit="1" customWidth="1"/>
    <col min="14079" max="14321" width="9" style="2"/>
    <col min="14322" max="14322" width="32.375" style="2" customWidth="1"/>
    <col min="14323" max="14323" width="29.375" style="2" customWidth="1"/>
    <col min="14324" max="14324" width="7.625" style="2" customWidth="1"/>
    <col min="14325" max="14325" width="8.125" style="2" bestFit="1" customWidth="1"/>
    <col min="14326" max="14326" width="11" style="2" customWidth="1"/>
    <col min="14327" max="14327" width="14.375" style="2" customWidth="1"/>
    <col min="14328" max="14328" width="11" style="2" customWidth="1"/>
    <col min="14329" max="14329" width="14.375" style="2" customWidth="1"/>
    <col min="14330" max="14330" width="11" style="2" customWidth="1"/>
    <col min="14331" max="14331" width="13.625" style="2" bestFit="1" customWidth="1"/>
    <col min="14332" max="14332" width="9.875" style="2" customWidth="1"/>
    <col min="14333" max="14333" width="9" style="2"/>
    <col min="14334" max="14334" width="10.75" style="2" bestFit="1" customWidth="1"/>
    <col min="14335" max="14577" width="9" style="2"/>
    <col min="14578" max="14578" width="32.375" style="2" customWidth="1"/>
    <col min="14579" max="14579" width="29.375" style="2" customWidth="1"/>
    <col min="14580" max="14580" width="7.625" style="2" customWidth="1"/>
    <col min="14581" max="14581" width="8.125" style="2" bestFit="1" customWidth="1"/>
    <col min="14582" max="14582" width="11" style="2" customWidth="1"/>
    <col min="14583" max="14583" width="14.375" style="2" customWidth="1"/>
    <col min="14584" max="14584" width="11" style="2" customWidth="1"/>
    <col min="14585" max="14585" width="14.375" style="2" customWidth="1"/>
    <col min="14586" max="14586" width="11" style="2" customWidth="1"/>
    <col min="14587" max="14587" width="13.625" style="2" bestFit="1" customWidth="1"/>
    <col min="14588" max="14588" width="9.875" style="2" customWidth="1"/>
    <col min="14589" max="14589" width="9" style="2"/>
    <col min="14590" max="14590" width="10.75" style="2" bestFit="1" customWidth="1"/>
    <col min="14591" max="14833" width="9" style="2"/>
    <col min="14834" max="14834" width="32.375" style="2" customWidth="1"/>
    <col min="14835" max="14835" width="29.375" style="2" customWidth="1"/>
    <col min="14836" max="14836" width="7.625" style="2" customWidth="1"/>
    <col min="14837" max="14837" width="8.125" style="2" bestFit="1" customWidth="1"/>
    <col min="14838" max="14838" width="11" style="2" customWidth="1"/>
    <col min="14839" max="14839" width="14.375" style="2" customWidth="1"/>
    <col min="14840" max="14840" width="11" style="2" customWidth="1"/>
    <col min="14841" max="14841" width="14.375" style="2" customWidth="1"/>
    <col min="14842" max="14842" width="11" style="2" customWidth="1"/>
    <col min="14843" max="14843" width="13.625" style="2" bestFit="1" customWidth="1"/>
    <col min="14844" max="14844" width="9.875" style="2" customWidth="1"/>
    <col min="14845" max="14845" width="9" style="2"/>
    <col min="14846" max="14846" width="10.75" style="2" bestFit="1" customWidth="1"/>
    <col min="14847" max="15089" width="9" style="2"/>
    <col min="15090" max="15090" width="32.375" style="2" customWidth="1"/>
    <col min="15091" max="15091" width="29.375" style="2" customWidth="1"/>
    <col min="15092" max="15092" width="7.625" style="2" customWidth="1"/>
    <col min="15093" max="15093" width="8.125" style="2" bestFit="1" customWidth="1"/>
    <col min="15094" max="15094" width="11" style="2" customWidth="1"/>
    <col min="15095" max="15095" width="14.375" style="2" customWidth="1"/>
    <col min="15096" max="15096" width="11" style="2" customWidth="1"/>
    <col min="15097" max="15097" width="14.375" style="2" customWidth="1"/>
    <col min="15098" max="15098" width="11" style="2" customWidth="1"/>
    <col min="15099" max="15099" width="13.625" style="2" bestFit="1" customWidth="1"/>
    <col min="15100" max="15100" width="9.875" style="2" customWidth="1"/>
    <col min="15101" max="15101" width="9" style="2"/>
    <col min="15102" max="15102" width="10.75" style="2" bestFit="1" customWidth="1"/>
    <col min="15103" max="15345" width="9" style="2"/>
    <col min="15346" max="15346" width="32.375" style="2" customWidth="1"/>
    <col min="15347" max="15347" width="29.375" style="2" customWidth="1"/>
    <col min="15348" max="15348" width="7.625" style="2" customWidth="1"/>
    <col min="15349" max="15349" width="8.125" style="2" bestFit="1" customWidth="1"/>
    <col min="15350" max="15350" width="11" style="2" customWidth="1"/>
    <col min="15351" max="15351" width="14.375" style="2" customWidth="1"/>
    <col min="15352" max="15352" width="11" style="2" customWidth="1"/>
    <col min="15353" max="15353" width="14.375" style="2" customWidth="1"/>
    <col min="15354" max="15354" width="11" style="2" customWidth="1"/>
    <col min="15355" max="15355" width="13.625" style="2" bestFit="1" customWidth="1"/>
    <col min="15356" max="15356" width="9.875" style="2" customWidth="1"/>
    <col min="15357" max="15357" width="9" style="2"/>
    <col min="15358" max="15358" width="10.75" style="2" bestFit="1" customWidth="1"/>
    <col min="15359" max="15601" width="9" style="2"/>
    <col min="15602" max="15602" width="32.375" style="2" customWidth="1"/>
    <col min="15603" max="15603" width="29.375" style="2" customWidth="1"/>
    <col min="15604" max="15604" width="7.625" style="2" customWidth="1"/>
    <col min="15605" max="15605" width="8.125" style="2" bestFit="1" customWidth="1"/>
    <col min="15606" max="15606" width="11" style="2" customWidth="1"/>
    <col min="15607" max="15607" width="14.375" style="2" customWidth="1"/>
    <col min="15608" max="15608" width="11" style="2" customWidth="1"/>
    <col min="15609" max="15609" width="14.375" style="2" customWidth="1"/>
    <col min="15610" max="15610" width="11" style="2" customWidth="1"/>
    <col min="15611" max="15611" width="13.625" style="2" bestFit="1" customWidth="1"/>
    <col min="15612" max="15612" width="9.875" style="2" customWidth="1"/>
    <col min="15613" max="15613" width="9" style="2"/>
    <col min="15614" max="15614" width="10.75" style="2" bestFit="1" customWidth="1"/>
    <col min="15615" max="15857" width="9" style="2"/>
    <col min="15858" max="15858" width="32.375" style="2" customWidth="1"/>
    <col min="15859" max="15859" width="29.375" style="2" customWidth="1"/>
    <col min="15860" max="15860" width="7.625" style="2" customWidth="1"/>
    <col min="15861" max="15861" width="8.125" style="2" bestFit="1" customWidth="1"/>
    <col min="15862" max="15862" width="11" style="2" customWidth="1"/>
    <col min="15863" max="15863" width="14.375" style="2" customWidth="1"/>
    <col min="15864" max="15864" width="11" style="2" customWidth="1"/>
    <col min="15865" max="15865" width="14.375" style="2" customWidth="1"/>
    <col min="15866" max="15866" width="11" style="2" customWidth="1"/>
    <col min="15867" max="15867" width="13.625" style="2" bestFit="1" customWidth="1"/>
    <col min="15868" max="15868" width="9.875" style="2" customWidth="1"/>
    <col min="15869" max="15869" width="9" style="2"/>
    <col min="15870" max="15870" width="10.75" style="2" bestFit="1" customWidth="1"/>
    <col min="15871" max="16113" width="9" style="2"/>
    <col min="16114" max="16114" width="32.375" style="2" customWidth="1"/>
    <col min="16115" max="16115" width="29.375" style="2" customWidth="1"/>
    <col min="16116" max="16116" width="7.625" style="2" customWidth="1"/>
    <col min="16117" max="16117" width="8.125" style="2" bestFit="1" customWidth="1"/>
    <col min="16118" max="16118" width="11" style="2" customWidth="1"/>
    <col min="16119" max="16119" width="14.375" style="2" customWidth="1"/>
    <col min="16120" max="16120" width="11" style="2" customWidth="1"/>
    <col min="16121" max="16121" width="14.375" style="2" customWidth="1"/>
    <col min="16122" max="16122" width="11" style="2" customWidth="1"/>
    <col min="16123" max="16123" width="13.625" style="2" bestFit="1" customWidth="1"/>
    <col min="16124" max="16124" width="9.875" style="2" customWidth="1"/>
    <col min="16125" max="16125" width="9" style="2"/>
    <col min="16126" max="16126" width="10.75" style="2" bestFit="1" customWidth="1"/>
    <col min="16127" max="16384" width="9" style="2"/>
  </cols>
  <sheetData>
    <row r="1" spans="1:20" ht="27">
      <c r="A1" s="233" t="s">
        <v>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O1" s="232" t="s">
        <v>2</v>
      </c>
      <c r="P1" s="232"/>
      <c r="Q1" s="232"/>
      <c r="R1" s="232"/>
      <c r="S1" s="123"/>
    </row>
    <row r="2" spans="1:20" ht="18.95" customHeight="1">
      <c r="A2" s="235" t="e">
        <f>+원가계산서!A2</f>
        <v>#REF!</v>
      </c>
      <c r="B2" s="235"/>
      <c r="C2" s="235"/>
      <c r="D2" s="235"/>
      <c r="E2" s="235"/>
      <c r="F2" s="235"/>
      <c r="G2" s="235"/>
      <c r="H2" s="235"/>
      <c r="I2" s="235"/>
      <c r="J2" s="235"/>
      <c r="K2" s="236"/>
      <c r="L2" s="236"/>
      <c r="M2" s="235"/>
      <c r="P2" s="124"/>
      <c r="Q2" s="125"/>
      <c r="R2" s="126"/>
      <c r="S2" s="127"/>
    </row>
    <row r="3" spans="1:20" ht="18.95" customHeight="1">
      <c r="A3" s="237" t="s">
        <v>3</v>
      </c>
      <c r="B3" s="239" t="s">
        <v>4</v>
      </c>
      <c r="C3" s="240" t="s">
        <v>5</v>
      </c>
      <c r="D3" s="242" t="s">
        <v>6</v>
      </c>
      <c r="E3" s="240" t="s">
        <v>7</v>
      </c>
      <c r="F3" s="240"/>
      <c r="G3" s="240" t="s">
        <v>8</v>
      </c>
      <c r="H3" s="240"/>
      <c r="I3" s="240" t="s">
        <v>9</v>
      </c>
      <c r="J3" s="240"/>
      <c r="K3" s="240" t="s">
        <v>79</v>
      </c>
      <c r="L3" s="240"/>
      <c r="M3" s="244" t="s">
        <v>10</v>
      </c>
      <c r="O3" s="246" t="s">
        <v>86</v>
      </c>
      <c r="P3" s="247"/>
      <c r="Q3" s="248"/>
      <c r="R3" s="249" t="s">
        <v>11</v>
      </c>
      <c r="S3" s="230" t="s">
        <v>12</v>
      </c>
    </row>
    <row r="4" spans="1:20" ht="18.95" customHeight="1">
      <c r="A4" s="238"/>
      <c r="B4" s="239"/>
      <c r="C4" s="241"/>
      <c r="D4" s="243"/>
      <c r="E4" s="75" t="s">
        <v>13</v>
      </c>
      <c r="F4" s="75" t="s">
        <v>0</v>
      </c>
      <c r="G4" s="75" t="s">
        <v>13</v>
      </c>
      <c r="H4" s="75" t="s">
        <v>0</v>
      </c>
      <c r="I4" s="75" t="s">
        <v>13</v>
      </c>
      <c r="J4" s="75" t="s">
        <v>0</v>
      </c>
      <c r="K4" s="75" t="s">
        <v>13</v>
      </c>
      <c r="L4" s="75" t="s">
        <v>0</v>
      </c>
      <c r="M4" s="245"/>
      <c r="O4" s="128" t="s">
        <v>87</v>
      </c>
      <c r="P4" s="129" t="s">
        <v>14</v>
      </c>
      <c r="Q4" s="130" t="s">
        <v>15</v>
      </c>
      <c r="R4" s="250"/>
      <c r="S4" s="231"/>
    </row>
    <row r="5" spans="1:20" s="5" customFormat="1" ht="21.95" customHeight="1">
      <c r="A5" s="163"/>
      <c r="B5" s="164"/>
      <c r="C5" s="164"/>
      <c r="D5" s="165">
        <f t="shared" ref="D5:D29" si="0">+R5</f>
        <v>0</v>
      </c>
      <c r="E5" s="164"/>
      <c r="F5" s="164"/>
      <c r="G5" s="164"/>
      <c r="H5" s="164"/>
      <c r="I5" s="164"/>
      <c r="J5" s="164"/>
      <c r="K5" s="164"/>
      <c r="L5" s="164"/>
      <c r="M5" s="166"/>
      <c r="N5" s="3"/>
      <c r="O5" s="131"/>
      <c r="P5" s="132"/>
      <c r="Q5" s="133"/>
      <c r="R5" s="4"/>
      <c r="S5" s="85"/>
      <c r="T5" s="78"/>
    </row>
    <row r="6" spans="1:20" s="7" customFormat="1" ht="21.95" customHeight="1">
      <c r="A6" s="170" t="s">
        <v>178</v>
      </c>
      <c r="B6" s="171"/>
      <c r="C6" s="172"/>
      <c r="D6" s="173">
        <f t="shared" si="0"/>
        <v>0</v>
      </c>
      <c r="E6" s="174"/>
      <c r="F6" s="175"/>
      <c r="G6" s="175"/>
      <c r="H6" s="175"/>
      <c r="I6" s="175"/>
      <c r="J6" s="175"/>
      <c r="K6" s="176"/>
      <c r="L6" s="176"/>
      <c r="M6" s="177"/>
      <c r="N6" s="6"/>
      <c r="O6" s="134"/>
      <c r="P6" s="135"/>
      <c r="Q6" s="136"/>
      <c r="R6" s="4">
        <f t="shared" ref="R6:R35" si="1">+ROUNDUP(P6+P6*Q6,0)</f>
        <v>0</v>
      </c>
      <c r="S6" s="85">
        <f t="shared" ref="S6:S18" si="2">+C6</f>
        <v>0</v>
      </c>
      <c r="T6" s="79"/>
    </row>
    <row r="7" spans="1:20" s="7" customFormat="1" ht="21.95" customHeight="1">
      <c r="A7" s="178" t="s">
        <v>97</v>
      </c>
      <c r="B7" s="179" t="s">
        <v>108</v>
      </c>
      <c r="C7" s="96" t="s">
        <v>16</v>
      </c>
      <c r="D7" s="173">
        <f t="shared" si="0"/>
        <v>36</v>
      </c>
      <c r="E7" s="174"/>
      <c r="F7" s="180"/>
      <c r="G7" s="174"/>
      <c r="H7" s="180"/>
      <c r="I7" s="174"/>
      <c r="J7" s="180"/>
      <c r="K7" s="181"/>
      <c r="L7" s="182"/>
      <c r="M7" s="183"/>
      <c r="N7" s="6"/>
      <c r="O7" s="134" t="s">
        <v>125</v>
      </c>
      <c r="P7" s="117">
        <f>12*3</f>
        <v>36</v>
      </c>
      <c r="Q7" s="137"/>
      <c r="R7" s="72">
        <f t="shared" si="1"/>
        <v>36</v>
      </c>
      <c r="S7" s="86" t="str">
        <f t="shared" si="2"/>
        <v>EA</v>
      </c>
      <c r="T7" s="79"/>
    </row>
    <row r="8" spans="1:20" s="7" customFormat="1" ht="21.95" customHeight="1">
      <c r="A8" s="184" t="s">
        <v>83</v>
      </c>
      <c r="B8" s="185" t="s">
        <v>82</v>
      </c>
      <c r="C8" s="96" t="s">
        <v>16</v>
      </c>
      <c r="D8" s="173">
        <f t="shared" ref="D8" si="3">+R8</f>
        <v>36</v>
      </c>
      <c r="E8" s="174"/>
      <c r="F8" s="180"/>
      <c r="G8" s="174"/>
      <c r="H8" s="180"/>
      <c r="I8" s="174"/>
      <c r="J8" s="186"/>
      <c r="K8" s="181"/>
      <c r="L8" s="182"/>
      <c r="M8" s="183"/>
      <c r="N8" s="6"/>
      <c r="O8" s="134" t="s">
        <v>125</v>
      </c>
      <c r="P8" s="117">
        <f t="shared" ref="P8:P23" si="4">12*3</f>
        <v>36</v>
      </c>
      <c r="Q8" s="137"/>
      <c r="R8" s="72">
        <f>+ROUNDUP(P8+P8*Q8,0)</f>
        <v>36</v>
      </c>
      <c r="S8" s="86" t="str">
        <f>+C8</f>
        <v>EA</v>
      </c>
      <c r="T8" s="79"/>
    </row>
    <row r="9" spans="1:20" s="7" customFormat="1" ht="21.95" customHeight="1">
      <c r="A9" s="184" t="s">
        <v>84</v>
      </c>
      <c r="B9" s="185" t="s">
        <v>185</v>
      </c>
      <c r="C9" s="96" t="s">
        <v>16</v>
      </c>
      <c r="D9" s="173">
        <f t="shared" si="0"/>
        <v>36</v>
      </c>
      <c r="E9" s="174"/>
      <c r="F9" s="180"/>
      <c r="G9" s="174"/>
      <c r="H9" s="180"/>
      <c r="I9" s="174"/>
      <c r="J9" s="186"/>
      <c r="K9" s="181"/>
      <c r="L9" s="182"/>
      <c r="M9" s="183"/>
      <c r="N9" s="6"/>
      <c r="O9" s="134" t="s">
        <v>125</v>
      </c>
      <c r="P9" s="117">
        <f t="shared" si="4"/>
        <v>36</v>
      </c>
      <c r="Q9" s="137"/>
      <c r="R9" s="72">
        <f t="shared" ref="R9:R18" si="5">+ROUNDUP(P9+P9*Q9,0)</f>
        <v>36</v>
      </c>
      <c r="S9" s="86" t="str">
        <f t="shared" si="2"/>
        <v>EA</v>
      </c>
      <c r="T9" s="79"/>
    </row>
    <row r="10" spans="1:20" s="7" customFormat="1" ht="21.95" customHeight="1">
      <c r="A10" s="184" t="s">
        <v>76</v>
      </c>
      <c r="B10" s="185" t="s">
        <v>98</v>
      </c>
      <c r="C10" s="96" t="s">
        <v>16</v>
      </c>
      <c r="D10" s="173">
        <f t="shared" si="0"/>
        <v>36</v>
      </c>
      <c r="E10" s="174"/>
      <c r="F10" s="180"/>
      <c r="G10" s="174"/>
      <c r="H10" s="180"/>
      <c r="I10" s="174"/>
      <c r="J10" s="186"/>
      <c r="K10" s="181"/>
      <c r="L10" s="182"/>
      <c r="M10" s="183"/>
      <c r="N10" s="6"/>
      <c r="O10" s="134" t="s">
        <v>125</v>
      </c>
      <c r="P10" s="117">
        <f t="shared" si="4"/>
        <v>36</v>
      </c>
      <c r="Q10" s="137"/>
      <c r="R10" s="72">
        <f t="shared" si="5"/>
        <v>36</v>
      </c>
      <c r="S10" s="86" t="str">
        <f t="shared" si="2"/>
        <v>EA</v>
      </c>
      <c r="T10" s="79"/>
    </row>
    <row r="11" spans="1:20" s="7" customFormat="1" ht="21.95" customHeight="1">
      <c r="A11" s="184" t="s">
        <v>99</v>
      </c>
      <c r="B11" s="185" t="s">
        <v>100</v>
      </c>
      <c r="C11" s="96" t="s">
        <v>16</v>
      </c>
      <c r="D11" s="173">
        <f t="shared" si="0"/>
        <v>36</v>
      </c>
      <c r="E11" s="174"/>
      <c r="F11" s="180"/>
      <c r="G11" s="174"/>
      <c r="H11" s="180"/>
      <c r="I11" s="174"/>
      <c r="J11" s="186"/>
      <c r="K11" s="181"/>
      <c r="L11" s="182"/>
      <c r="M11" s="183"/>
      <c r="N11" s="6"/>
      <c r="O11" s="134" t="s">
        <v>125</v>
      </c>
      <c r="P11" s="117">
        <f t="shared" si="4"/>
        <v>36</v>
      </c>
      <c r="Q11" s="137"/>
      <c r="R11" s="72">
        <f t="shared" si="5"/>
        <v>36</v>
      </c>
      <c r="S11" s="86" t="str">
        <f t="shared" si="2"/>
        <v>EA</v>
      </c>
      <c r="T11" s="79"/>
    </row>
    <row r="12" spans="1:20" s="7" customFormat="1" ht="21.95" customHeight="1">
      <c r="A12" s="178" t="s">
        <v>101</v>
      </c>
      <c r="B12" s="179" t="s">
        <v>184</v>
      </c>
      <c r="C12" s="96" t="s">
        <v>16</v>
      </c>
      <c r="D12" s="187">
        <f t="shared" ref="D12" si="6">+R12</f>
        <v>36</v>
      </c>
      <c r="E12" s="174"/>
      <c r="F12" s="180"/>
      <c r="G12" s="174"/>
      <c r="H12" s="180"/>
      <c r="I12" s="174"/>
      <c r="J12" s="180"/>
      <c r="K12" s="181"/>
      <c r="L12" s="181"/>
      <c r="M12" s="183"/>
      <c r="N12" s="6"/>
      <c r="O12" s="134" t="s">
        <v>125</v>
      </c>
      <c r="P12" s="117">
        <f t="shared" si="4"/>
        <v>36</v>
      </c>
      <c r="Q12" s="137"/>
      <c r="R12" s="72">
        <f t="shared" ref="R12" si="7">+ROUNDUP(P12+P12*Q12,0)</f>
        <v>36</v>
      </c>
      <c r="S12" s="86" t="str">
        <f t="shared" ref="S12" si="8">+C12</f>
        <v>EA</v>
      </c>
      <c r="T12" s="79"/>
    </row>
    <row r="13" spans="1:20" s="7" customFormat="1" ht="21.95" customHeight="1">
      <c r="A13" s="184" t="s">
        <v>109</v>
      </c>
      <c r="B13" s="185" t="s">
        <v>111</v>
      </c>
      <c r="C13" s="96" t="s">
        <v>16</v>
      </c>
      <c r="D13" s="173">
        <f t="shared" si="0"/>
        <v>36</v>
      </c>
      <c r="E13" s="180"/>
      <c r="F13" s="180"/>
      <c r="G13" s="180"/>
      <c r="H13" s="180"/>
      <c r="I13" s="180"/>
      <c r="J13" s="186"/>
      <c r="K13" s="181"/>
      <c r="L13" s="182"/>
      <c r="M13" s="183"/>
      <c r="N13" s="6"/>
      <c r="O13" s="134" t="s">
        <v>125</v>
      </c>
      <c r="P13" s="117">
        <f t="shared" si="4"/>
        <v>36</v>
      </c>
      <c r="Q13" s="137"/>
      <c r="R13" s="72">
        <f t="shared" si="5"/>
        <v>36</v>
      </c>
      <c r="S13" s="86" t="str">
        <f t="shared" si="2"/>
        <v>EA</v>
      </c>
      <c r="T13" s="6" t="s">
        <v>119</v>
      </c>
    </row>
    <row r="14" spans="1:20" s="7" customFormat="1" ht="21.95" customHeight="1">
      <c r="A14" s="184" t="s">
        <v>112</v>
      </c>
      <c r="B14" s="185" t="s">
        <v>111</v>
      </c>
      <c r="C14" s="96" t="s">
        <v>16</v>
      </c>
      <c r="D14" s="173">
        <f t="shared" ref="D14:D15" si="9">+R14</f>
        <v>36</v>
      </c>
      <c r="E14" s="180"/>
      <c r="F14" s="180"/>
      <c r="G14" s="180"/>
      <c r="H14" s="180"/>
      <c r="I14" s="180"/>
      <c r="J14" s="186"/>
      <c r="K14" s="181"/>
      <c r="L14" s="182"/>
      <c r="M14" s="183"/>
      <c r="N14" s="6"/>
      <c r="O14" s="134" t="s">
        <v>125</v>
      </c>
      <c r="P14" s="117">
        <f t="shared" si="4"/>
        <v>36</v>
      </c>
      <c r="Q14" s="137"/>
      <c r="R14" s="72">
        <f t="shared" ref="R14:R15" si="10">+ROUNDUP(P14+P14*Q14,0)</f>
        <v>36</v>
      </c>
      <c r="S14" s="86" t="str">
        <f t="shared" ref="S14:S15" si="11">+C14</f>
        <v>EA</v>
      </c>
      <c r="T14" s="79"/>
    </row>
    <row r="15" spans="1:20" s="7" customFormat="1" ht="21.95" customHeight="1">
      <c r="A15" s="184" t="s">
        <v>113</v>
      </c>
      <c r="B15" s="185" t="s">
        <v>85</v>
      </c>
      <c r="C15" s="96" t="s">
        <v>16</v>
      </c>
      <c r="D15" s="173">
        <f t="shared" si="9"/>
        <v>36</v>
      </c>
      <c r="E15" s="174"/>
      <c r="F15" s="180"/>
      <c r="G15" s="174"/>
      <c r="H15" s="180"/>
      <c r="I15" s="174"/>
      <c r="J15" s="186"/>
      <c r="K15" s="181"/>
      <c r="L15" s="182"/>
      <c r="M15" s="183"/>
      <c r="N15" s="6"/>
      <c r="O15" s="134" t="s">
        <v>125</v>
      </c>
      <c r="P15" s="117">
        <f t="shared" si="4"/>
        <v>36</v>
      </c>
      <c r="Q15" s="137"/>
      <c r="R15" s="72">
        <f t="shared" si="10"/>
        <v>36</v>
      </c>
      <c r="S15" s="86" t="str">
        <f t="shared" si="11"/>
        <v>EA</v>
      </c>
      <c r="T15" s="79"/>
    </row>
    <row r="16" spans="1:20" s="7" customFormat="1" ht="21.95" customHeight="1">
      <c r="A16" s="178" t="s">
        <v>95</v>
      </c>
      <c r="B16" s="179" t="s">
        <v>120</v>
      </c>
      <c r="C16" s="96" t="s">
        <v>16</v>
      </c>
      <c r="D16" s="187">
        <f>+R16</f>
        <v>36</v>
      </c>
      <c r="E16" s="180"/>
      <c r="F16" s="180"/>
      <c r="G16" s="180"/>
      <c r="H16" s="180"/>
      <c r="I16" s="180"/>
      <c r="J16" s="180"/>
      <c r="K16" s="181"/>
      <c r="L16" s="181"/>
      <c r="M16" s="183"/>
      <c r="N16" s="6" t="s">
        <v>200</v>
      </c>
      <c r="O16" s="134" t="s">
        <v>125</v>
      </c>
      <c r="P16" s="117">
        <f t="shared" si="4"/>
        <v>36</v>
      </c>
      <c r="Q16" s="142"/>
      <c r="R16" s="72">
        <f>+ROUNDUP(P16+P16*Q16,0)</f>
        <v>36</v>
      </c>
      <c r="S16" s="86" t="str">
        <f>+C16</f>
        <v>EA</v>
      </c>
      <c r="T16" s="79"/>
    </row>
    <row r="17" spans="1:21" s="7" customFormat="1" ht="21.95" customHeight="1">
      <c r="A17" s="184" t="s">
        <v>88</v>
      </c>
      <c r="B17" s="185"/>
      <c r="C17" s="96" t="s">
        <v>19</v>
      </c>
      <c r="D17" s="173">
        <f t="shared" si="0"/>
        <v>36</v>
      </c>
      <c r="E17" s="174"/>
      <c r="F17" s="180"/>
      <c r="G17" s="174"/>
      <c r="H17" s="180"/>
      <c r="I17" s="174"/>
      <c r="J17" s="186"/>
      <c r="K17" s="181"/>
      <c r="L17" s="182"/>
      <c r="M17" s="183"/>
      <c r="N17" s="6"/>
      <c r="O17" s="134" t="s">
        <v>125</v>
      </c>
      <c r="P17" s="117">
        <f t="shared" si="4"/>
        <v>36</v>
      </c>
      <c r="Q17" s="137"/>
      <c r="R17" s="72">
        <f t="shared" si="5"/>
        <v>36</v>
      </c>
      <c r="S17" s="86" t="str">
        <f t="shared" si="2"/>
        <v>EA</v>
      </c>
      <c r="T17" s="81"/>
      <c r="U17" s="81"/>
    </row>
    <row r="18" spans="1:21" s="7" customFormat="1" ht="21.95" customHeight="1">
      <c r="A18" s="184" t="s">
        <v>89</v>
      </c>
      <c r="B18" s="185" t="s">
        <v>102</v>
      </c>
      <c r="C18" s="96" t="s">
        <v>19</v>
      </c>
      <c r="D18" s="173">
        <f>+R18</f>
        <v>36</v>
      </c>
      <c r="E18" s="174"/>
      <c r="F18" s="180"/>
      <c r="G18" s="174"/>
      <c r="H18" s="180"/>
      <c r="I18" s="174"/>
      <c r="J18" s="186"/>
      <c r="K18" s="181"/>
      <c r="L18" s="182"/>
      <c r="M18" s="183"/>
      <c r="N18" s="6"/>
      <c r="O18" s="134" t="s">
        <v>125</v>
      </c>
      <c r="P18" s="117">
        <f t="shared" si="4"/>
        <v>36</v>
      </c>
      <c r="Q18" s="137"/>
      <c r="R18" s="72">
        <f t="shared" si="5"/>
        <v>36</v>
      </c>
      <c r="S18" s="86" t="str">
        <f t="shared" si="2"/>
        <v>EA</v>
      </c>
      <c r="T18" s="81"/>
      <c r="U18" s="81"/>
    </row>
    <row r="19" spans="1:21" s="7" customFormat="1" ht="21.95" customHeight="1">
      <c r="A19" s="184" t="s">
        <v>90</v>
      </c>
      <c r="B19" s="185" t="s">
        <v>100</v>
      </c>
      <c r="C19" s="96" t="s">
        <v>19</v>
      </c>
      <c r="D19" s="173">
        <f>+R19</f>
        <v>36</v>
      </c>
      <c r="E19" s="174"/>
      <c r="F19" s="180"/>
      <c r="G19" s="174"/>
      <c r="H19" s="180"/>
      <c r="I19" s="174"/>
      <c r="J19" s="186"/>
      <c r="K19" s="181"/>
      <c r="L19" s="182"/>
      <c r="M19" s="183"/>
      <c r="N19" s="6"/>
      <c r="O19" s="134" t="s">
        <v>125</v>
      </c>
      <c r="P19" s="117">
        <f t="shared" si="4"/>
        <v>36</v>
      </c>
      <c r="Q19" s="137"/>
      <c r="R19" s="72">
        <f>+ROUNDUP(P19+P19*Q19,0)</f>
        <v>36</v>
      </c>
      <c r="S19" s="86" t="str">
        <f>+C19</f>
        <v>EA</v>
      </c>
      <c r="T19" s="81"/>
      <c r="U19" s="81"/>
    </row>
    <row r="20" spans="1:21" s="7" customFormat="1" ht="21.95" customHeight="1">
      <c r="A20" s="184" t="s">
        <v>103</v>
      </c>
      <c r="B20" s="185" t="s">
        <v>100</v>
      </c>
      <c r="C20" s="96" t="s">
        <v>19</v>
      </c>
      <c r="D20" s="173">
        <f t="shared" ref="D20:D23" si="12">+R20</f>
        <v>36</v>
      </c>
      <c r="E20" s="174"/>
      <c r="F20" s="180"/>
      <c r="G20" s="174"/>
      <c r="H20" s="180"/>
      <c r="I20" s="174"/>
      <c r="J20" s="186"/>
      <c r="K20" s="181"/>
      <c r="L20" s="182"/>
      <c r="M20" s="183"/>
      <c r="N20" s="6"/>
      <c r="O20" s="134" t="s">
        <v>125</v>
      </c>
      <c r="P20" s="117">
        <f t="shared" si="4"/>
        <v>36</v>
      </c>
      <c r="Q20" s="137"/>
      <c r="R20" s="72">
        <f t="shared" ref="R20:R23" si="13">+ROUNDUP(P20+P20*Q20,0)</f>
        <v>36</v>
      </c>
      <c r="S20" s="86" t="str">
        <f t="shared" ref="S20:S23" si="14">+C20</f>
        <v>EA</v>
      </c>
      <c r="T20" s="81"/>
      <c r="U20" s="81"/>
    </row>
    <row r="21" spans="1:21" s="7" customFormat="1" ht="21.95" customHeight="1">
      <c r="A21" s="184" t="s">
        <v>110</v>
      </c>
      <c r="B21" s="185" t="s">
        <v>111</v>
      </c>
      <c r="C21" s="188" t="s">
        <v>16</v>
      </c>
      <c r="D21" s="173">
        <f>+R21</f>
        <v>36</v>
      </c>
      <c r="E21" s="180"/>
      <c r="F21" s="180"/>
      <c r="G21" s="180"/>
      <c r="H21" s="180"/>
      <c r="I21" s="180"/>
      <c r="J21" s="186"/>
      <c r="K21" s="181"/>
      <c r="L21" s="182"/>
      <c r="M21" s="183"/>
      <c r="N21" s="6"/>
      <c r="O21" s="134" t="s">
        <v>125</v>
      </c>
      <c r="P21" s="117">
        <f t="shared" si="4"/>
        <v>36</v>
      </c>
      <c r="Q21" s="137"/>
      <c r="R21" s="72">
        <f>+ROUNDUP(P21+P21*Q21,0)</f>
        <v>36</v>
      </c>
      <c r="S21" s="86" t="str">
        <f>+C21</f>
        <v>EA</v>
      </c>
      <c r="T21" s="81"/>
      <c r="U21" s="81"/>
    </row>
    <row r="22" spans="1:21" s="7" customFormat="1" ht="21.95" customHeight="1">
      <c r="A22" s="184" t="s">
        <v>114</v>
      </c>
      <c r="B22" s="185" t="s">
        <v>85</v>
      </c>
      <c r="C22" s="188" t="s">
        <v>16</v>
      </c>
      <c r="D22" s="173">
        <f>+R22</f>
        <v>36</v>
      </c>
      <c r="E22" s="180"/>
      <c r="F22" s="180"/>
      <c r="G22" s="180"/>
      <c r="H22" s="180"/>
      <c r="I22" s="180"/>
      <c r="J22" s="186"/>
      <c r="K22" s="181"/>
      <c r="L22" s="182"/>
      <c r="M22" s="183"/>
      <c r="N22" s="6"/>
      <c r="O22" s="134" t="s">
        <v>125</v>
      </c>
      <c r="P22" s="117">
        <f t="shared" si="4"/>
        <v>36</v>
      </c>
      <c r="Q22" s="137"/>
      <c r="R22" s="72">
        <f>+ROUNDUP(P22+P22*Q22,0)</f>
        <v>36</v>
      </c>
      <c r="S22" s="86" t="str">
        <f>+C22</f>
        <v>EA</v>
      </c>
      <c r="T22" s="81"/>
      <c r="U22" s="81"/>
    </row>
    <row r="23" spans="1:21" s="7" customFormat="1" ht="21.95" customHeight="1">
      <c r="A23" s="184" t="s">
        <v>93</v>
      </c>
      <c r="B23" s="185" t="s">
        <v>115</v>
      </c>
      <c r="C23" s="188" t="s">
        <v>16</v>
      </c>
      <c r="D23" s="173">
        <f t="shared" si="12"/>
        <v>36</v>
      </c>
      <c r="E23" s="180"/>
      <c r="F23" s="180"/>
      <c r="G23" s="180"/>
      <c r="H23" s="180"/>
      <c r="I23" s="180"/>
      <c r="J23" s="186"/>
      <c r="K23" s="181"/>
      <c r="L23" s="182"/>
      <c r="M23" s="183"/>
      <c r="N23" s="6"/>
      <c r="O23" s="134" t="s">
        <v>125</v>
      </c>
      <c r="P23" s="117">
        <f t="shared" si="4"/>
        <v>36</v>
      </c>
      <c r="Q23" s="142"/>
      <c r="R23" s="72">
        <f t="shared" si="13"/>
        <v>36</v>
      </c>
      <c r="S23" s="86" t="str">
        <f t="shared" si="14"/>
        <v>EA</v>
      </c>
      <c r="T23" s="79"/>
    </row>
    <row r="24" spans="1:21" s="7" customFormat="1" ht="21.95" customHeight="1">
      <c r="A24" s="184" t="s">
        <v>116</v>
      </c>
      <c r="B24" s="185" t="s">
        <v>117</v>
      </c>
      <c r="C24" s="96" t="s">
        <v>16</v>
      </c>
      <c r="D24" s="173">
        <f>+R24</f>
        <v>108</v>
      </c>
      <c r="E24" s="180"/>
      <c r="F24" s="180"/>
      <c r="G24" s="180"/>
      <c r="H24" s="180"/>
      <c r="I24" s="180"/>
      <c r="J24" s="186"/>
      <c r="K24" s="181"/>
      <c r="L24" s="182"/>
      <c r="M24" s="183"/>
      <c r="N24" s="6"/>
      <c r="O24" s="144" t="s">
        <v>126</v>
      </c>
      <c r="P24" s="145">
        <f>+(52-16)*3</f>
        <v>108</v>
      </c>
      <c r="Q24" s="146"/>
      <c r="R24" s="72">
        <f>+ROUNDUP(P24+P24*Q24,0)</f>
        <v>108</v>
      </c>
      <c r="S24" s="86" t="str">
        <f>+C24</f>
        <v>EA</v>
      </c>
    </row>
    <row r="25" spans="1:21" s="7" customFormat="1" ht="21.95" customHeight="1">
      <c r="A25" s="184" t="s">
        <v>73</v>
      </c>
      <c r="B25" s="185" t="s">
        <v>77</v>
      </c>
      <c r="C25" s="188" t="s">
        <v>74</v>
      </c>
      <c r="D25" s="173">
        <f>+R25</f>
        <v>260</v>
      </c>
      <c r="E25" s="180"/>
      <c r="F25" s="186"/>
      <c r="G25" s="186"/>
      <c r="H25" s="186"/>
      <c r="I25" s="175"/>
      <c r="J25" s="186"/>
      <c r="K25" s="176"/>
      <c r="L25" s="182"/>
      <c r="M25" s="189"/>
      <c r="N25" s="6"/>
      <c r="O25" s="134" t="s">
        <v>127</v>
      </c>
      <c r="P25" s="117">
        <f>+(3*12 + 4*12 + 12)*90% * 3</f>
        <v>259.20000000000005</v>
      </c>
      <c r="Q25" s="137"/>
      <c r="R25" s="72">
        <f t="shared" ref="R25" si="15">+ROUNDUP(P25+P25*Q25,0)</f>
        <v>260</v>
      </c>
      <c r="S25" s="86" t="str">
        <f t="shared" ref="S25" si="16">+C25</f>
        <v>kg</v>
      </c>
      <c r="T25" s="79"/>
    </row>
    <row r="26" spans="1:21" s="7" customFormat="1" ht="21.95" customHeight="1">
      <c r="A26" s="190"/>
      <c r="B26" s="171"/>
      <c r="C26" s="191"/>
      <c r="D26" s="173">
        <f t="shared" si="0"/>
        <v>0</v>
      </c>
      <c r="E26" s="174"/>
      <c r="F26" s="175"/>
      <c r="G26" s="175"/>
      <c r="H26" s="175"/>
      <c r="I26" s="175"/>
      <c r="J26" s="175"/>
      <c r="K26" s="176"/>
      <c r="L26" s="176"/>
      <c r="M26" s="189"/>
      <c r="N26" s="6"/>
      <c r="O26" s="134"/>
      <c r="P26" s="138"/>
      <c r="Q26" s="139"/>
      <c r="R26" s="72">
        <f t="shared" si="1"/>
        <v>0</v>
      </c>
      <c r="S26" s="85"/>
      <c r="T26" s="79"/>
    </row>
    <row r="27" spans="1:21" s="7" customFormat="1" ht="21.95" customHeight="1">
      <c r="A27" s="192" t="s">
        <v>17</v>
      </c>
      <c r="B27" s="171"/>
      <c r="C27" s="191"/>
      <c r="D27" s="173">
        <f t="shared" si="0"/>
        <v>0</v>
      </c>
      <c r="E27" s="174"/>
      <c r="F27" s="176"/>
      <c r="G27" s="175"/>
      <c r="H27" s="176"/>
      <c r="I27" s="175"/>
      <c r="J27" s="176"/>
      <c r="K27" s="176"/>
      <c r="L27" s="176"/>
      <c r="M27" s="189"/>
      <c r="N27" s="6"/>
      <c r="O27" s="134"/>
      <c r="P27" s="140"/>
      <c r="Q27" s="141"/>
      <c r="R27" s="72">
        <f t="shared" si="1"/>
        <v>0</v>
      </c>
      <c r="S27" s="85">
        <f t="shared" ref="S27:S29" si="17">+C27</f>
        <v>0</v>
      </c>
      <c r="T27" s="79"/>
    </row>
    <row r="28" spans="1:21" s="7" customFormat="1" ht="21.95" customHeight="1">
      <c r="A28" s="193"/>
      <c r="B28" s="171"/>
      <c r="C28" s="191"/>
      <c r="D28" s="173">
        <f t="shared" si="0"/>
        <v>0</v>
      </c>
      <c r="E28" s="174"/>
      <c r="F28" s="175"/>
      <c r="G28" s="175"/>
      <c r="H28" s="175"/>
      <c r="I28" s="175"/>
      <c r="J28" s="175"/>
      <c r="K28" s="176"/>
      <c r="L28" s="176"/>
      <c r="M28" s="189"/>
      <c r="N28" s="6"/>
      <c r="O28" s="134"/>
      <c r="P28" s="135"/>
      <c r="Q28" s="136"/>
      <c r="R28" s="72">
        <f t="shared" si="1"/>
        <v>0</v>
      </c>
      <c r="S28" s="85">
        <f t="shared" si="17"/>
        <v>0</v>
      </c>
      <c r="T28" s="79"/>
    </row>
    <row r="29" spans="1:21" s="7" customFormat="1" ht="21.95" customHeight="1">
      <c r="A29" s="170" t="s">
        <v>118</v>
      </c>
      <c r="B29" s="171"/>
      <c r="C29" s="172"/>
      <c r="D29" s="173">
        <f t="shared" si="0"/>
        <v>0</v>
      </c>
      <c r="E29" s="174"/>
      <c r="F29" s="175"/>
      <c r="G29" s="175"/>
      <c r="H29" s="175"/>
      <c r="I29" s="175"/>
      <c r="J29" s="175"/>
      <c r="K29" s="176"/>
      <c r="L29" s="176"/>
      <c r="M29" s="177"/>
      <c r="N29" s="6"/>
      <c r="O29" s="134"/>
      <c r="P29" s="135"/>
      <c r="Q29" s="136"/>
      <c r="R29" s="72">
        <f t="shared" si="1"/>
        <v>0</v>
      </c>
      <c r="S29" s="85">
        <f t="shared" si="17"/>
        <v>0</v>
      </c>
      <c r="T29" s="79"/>
    </row>
    <row r="30" spans="1:21" s="7" customFormat="1" ht="21.95" customHeight="1">
      <c r="A30" s="184" t="s">
        <v>105</v>
      </c>
      <c r="B30" s="185" t="s">
        <v>91</v>
      </c>
      <c r="C30" s="188" t="s">
        <v>19</v>
      </c>
      <c r="D30" s="173">
        <f>+R30</f>
        <v>36</v>
      </c>
      <c r="E30" s="180"/>
      <c r="F30" s="180"/>
      <c r="G30" s="180"/>
      <c r="H30" s="180"/>
      <c r="I30" s="180"/>
      <c r="J30" s="186"/>
      <c r="K30" s="181"/>
      <c r="L30" s="182"/>
      <c r="M30" s="189"/>
      <c r="N30" s="6"/>
      <c r="O30" s="134" t="s">
        <v>125</v>
      </c>
      <c r="P30" s="117">
        <f t="shared" ref="P30:P33" si="18">12*3</f>
        <v>36</v>
      </c>
      <c r="Q30" s="142"/>
      <c r="R30" s="72">
        <f>+ROUNDUP(P30+P30*Q30,0)</f>
        <v>36</v>
      </c>
      <c r="S30" s="86" t="str">
        <f>+C30</f>
        <v>EA</v>
      </c>
      <c r="T30" s="79"/>
    </row>
    <row r="31" spans="1:21" s="7" customFormat="1" ht="21.95" customHeight="1">
      <c r="A31" s="184" t="s">
        <v>104</v>
      </c>
      <c r="B31" s="185" t="s">
        <v>91</v>
      </c>
      <c r="C31" s="188" t="s">
        <v>19</v>
      </c>
      <c r="D31" s="173">
        <f>+R31</f>
        <v>36</v>
      </c>
      <c r="E31" s="180"/>
      <c r="F31" s="180"/>
      <c r="G31" s="180"/>
      <c r="H31" s="180"/>
      <c r="I31" s="180"/>
      <c r="J31" s="186"/>
      <c r="K31" s="181"/>
      <c r="L31" s="182"/>
      <c r="M31" s="189"/>
      <c r="N31" s="6"/>
      <c r="O31" s="134" t="s">
        <v>125</v>
      </c>
      <c r="P31" s="117">
        <f t="shared" si="18"/>
        <v>36</v>
      </c>
      <c r="Q31" s="142"/>
      <c r="R31" s="72">
        <f>+ROUNDUP(P31+P31*Q31,0)</f>
        <v>36</v>
      </c>
      <c r="S31" s="86" t="str">
        <f>+C31</f>
        <v>EA</v>
      </c>
      <c r="T31" s="79"/>
    </row>
    <row r="32" spans="1:21" s="7" customFormat="1" ht="21.95" customHeight="1">
      <c r="A32" s="184" t="s">
        <v>106</v>
      </c>
      <c r="B32" s="185" t="s">
        <v>107</v>
      </c>
      <c r="C32" s="188" t="s">
        <v>19</v>
      </c>
      <c r="D32" s="173">
        <f>+R32</f>
        <v>36</v>
      </c>
      <c r="E32" s="180"/>
      <c r="F32" s="180"/>
      <c r="G32" s="180"/>
      <c r="H32" s="180"/>
      <c r="I32" s="180"/>
      <c r="J32" s="186"/>
      <c r="K32" s="181"/>
      <c r="L32" s="182"/>
      <c r="M32" s="189"/>
      <c r="N32" s="6"/>
      <c r="O32" s="134" t="s">
        <v>125</v>
      </c>
      <c r="P32" s="117">
        <f t="shared" si="18"/>
        <v>36</v>
      </c>
      <c r="Q32" s="142"/>
      <c r="R32" s="72">
        <f>+ROUNDUP(P32+P32*Q32,0)</f>
        <v>36</v>
      </c>
      <c r="S32" s="86" t="str">
        <f>+C32</f>
        <v>EA</v>
      </c>
      <c r="T32" s="79"/>
    </row>
    <row r="33" spans="1:20" s="7" customFormat="1" ht="21.95" customHeight="1">
      <c r="A33" s="184" t="s">
        <v>96</v>
      </c>
      <c r="B33" s="185" t="s">
        <v>92</v>
      </c>
      <c r="C33" s="188" t="s">
        <v>19</v>
      </c>
      <c r="D33" s="173">
        <f t="shared" ref="D33" si="19">+R33</f>
        <v>36</v>
      </c>
      <c r="E33" s="180"/>
      <c r="F33" s="180"/>
      <c r="G33" s="180"/>
      <c r="H33" s="180"/>
      <c r="I33" s="180"/>
      <c r="J33" s="186"/>
      <c r="K33" s="181"/>
      <c r="L33" s="182"/>
      <c r="M33" s="189"/>
      <c r="N33" s="6"/>
      <c r="O33" s="134" t="s">
        <v>125</v>
      </c>
      <c r="P33" s="117">
        <f t="shared" si="18"/>
        <v>36</v>
      </c>
      <c r="Q33" s="142"/>
      <c r="R33" s="72">
        <f t="shared" ref="R33" si="20">+ROUNDUP(P33+P33*Q33,0)</f>
        <v>36</v>
      </c>
      <c r="S33" s="86" t="str">
        <f t="shared" ref="S33" si="21">+C33</f>
        <v>EA</v>
      </c>
      <c r="T33" s="79"/>
    </row>
    <row r="34" spans="1:20" s="7" customFormat="1" ht="21.95" customHeight="1">
      <c r="A34" s="190"/>
      <c r="B34" s="171"/>
      <c r="C34" s="191"/>
      <c r="D34" s="173">
        <f t="shared" ref="D34:D35" si="22">+R34</f>
        <v>0</v>
      </c>
      <c r="E34" s="174"/>
      <c r="F34" s="175"/>
      <c r="G34" s="175"/>
      <c r="H34" s="175"/>
      <c r="I34" s="175"/>
      <c r="J34" s="175"/>
      <c r="K34" s="176"/>
      <c r="L34" s="176"/>
      <c r="M34" s="189"/>
      <c r="N34" s="6"/>
      <c r="O34" s="134"/>
      <c r="P34" s="138"/>
      <c r="Q34" s="139"/>
      <c r="R34" s="72">
        <f t="shared" si="1"/>
        <v>0</v>
      </c>
      <c r="S34" s="85"/>
      <c r="T34" s="79"/>
    </row>
    <row r="35" spans="1:20" s="7" customFormat="1" ht="21.95" customHeight="1">
      <c r="A35" s="192" t="s">
        <v>17</v>
      </c>
      <c r="B35" s="171"/>
      <c r="C35" s="191"/>
      <c r="D35" s="173">
        <f t="shared" si="22"/>
        <v>0</v>
      </c>
      <c r="E35" s="174"/>
      <c r="F35" s="176"/>
      <c r="G35" s="175"/>
      <c r="H35" s="176"/>
      <c r="I35" s="175"/>
      <c r="J35" s="176"/>
      <c r="K35" s="176"/>
      <c r="L35" s="176"/>
      <c r="M35" s="189"/>
      <c r="N35" s="6"/>
      <c r="O35" s="134"/>
      <c r="P35" s="140"/>
      <c r="Q35" s="141"/>
      <c r="R35" s="72">
        <f t="shared" si="1"/>
        <v>0</v>
      </c>
      <c r="S35" s="85">
        <f>+C35</f>
        <v>0</v>
      </c>
      <c r="T35" s="79"/>
    </row>
    <row r="36" spans="1:20" s="7" customFormat="1" ht="21.95" customHeight="1">
      <c r="A36" s="192"/>
      <c r="B36" s="171"/>
      <c r="C36" s="191"/>
      <c r="D36" s="173"/>
      <c r="E36" s="174"/>
      <c r="F36" s="176"/>
      <c r="G36" s="175"/>
      <c r="H36" s="176"/>
      <c r="I36" s="175"/>
      <c r="J36" s="176"/>
      <c r="K36" s="176"/>
      <c r="L36" s="176"/>
      <c r="M36" s="189"/>
      <c r="N36" s="6"/>
      <c r="O36" s="157"/>
      <c r="P36" s="158"/>
      <c r="Q36" s="159"/>
      <c r="R36" s="160"/>
      <c r="S36" s="85"/>
      <c r="T36" s="79"/>
    </row>
    <row r="37" spans="1:20" s="7" customFormat="1" ht="21.95" customHeight="1">
      <c r="A37" s="194" t="s">
        <v>162</v>
      </c>
      <c r="B37" s="171"/>
      <c r="C37" s="172"/>
      <c r="D37" s="173">
        <f t="shared" ref="D37:D74" si="23">+R37</f>
        <v>0</v>
      </c>
      <c r="E37" s="174"/>
      <c r="F37" s="175"/>
      <c r="G37" s="175"/>
      <c r="H37" s="175"/>
      <c r="I37" s="175"/>
      <c r="J37" s="175"/>
      <c r="K37" s="176"/>
      <c r="L37" s="176"/>
      <c r="M37" s="177"/>
      <c r="N37" s="6"/>
      <c r="O37" s="134"/>
      <c r="P37" s="135"/>
      <c r="Q37" s="136"/>
      <c r="R37" s="72">
        <f t="shared" ref="R37:R74" si="24">+ROUNDUP(P37+P37*Q37,0)</f>
        <v>0</v>
      </c>
      <c r="S37" s="85">
        <f t="shared" ref="S37:S52" si="25">+C37</f>
        <v>0</v>
      </c>
      <c r="T37" s="79"/>
    </row>
    <row r="38" spans="1:20" s="7" customFormat="1" ht="21.95" customHeight="1">
      <c r="A38" s="178" t="s">
        <v>163</v>
      </c>
      <c r="B38" s="179" t="s">
        <v>177</v>
      </c>
      <c r="C38" s="96" t="s">
        <v>16</v>
      </c>
      <c r="D38" s="173">
        <f t="shared" si="23"/>
        <v>1</v>
      </c>
      <c r="E38" s="174"/>
      <c r="F38" s="180"/>
      <c r="G38" s="174"/>
      <c r="H38" s="180"/>
      <c r="I38" s="174"/>
      <c r="J38" s="180"/>
      <c r="K38" s="181"/>
      <c r="L38" s="182"/>
      <c r="M38" s="183"/>
      <c r="N38" s="6"/>
      <c r="O38" s="134">
        <v>1</v>
      </c>
      <c r="P38" s="117">
        <v>1</v>
      </c>
      <c r="Q38" s="137"/>
      <c r="R38" s="72">
        <f t="shared" si="24"/>
        <v>1</v>
      </c>
      <c r="S38" s="86" t="str">
        <f t="shared" si="25"/>
        <v>EA</v>
      </c>
      <c r="T38" s="79"/>
    </row>
    <row r="39" spans="1:20" s="7" customFormat="1" ht="21.95" customHeight="1">
      <c r="A39" s="184" t="s">
        <v>164</v>
      </c>
      <c r="B39" s="185" t="s">
        <v>165</v>
      </c>
      <c r="C39" s="96" t="s">
        <v>16</v>
      </c>
      <c r="D39" s="173">
        <f t="shared" si="23"/>
        <v>1</v>
      </c>
      <c r="E39" s="174"/>
      <c r="F39" s="180"/>
      <c r="G39" s="174"/>
      <c r="H39" s="180"/>
      <c r="I39" s="174"/>
      <c r="J39" s="186"/>
      <c r="K39" s="181"/>
      <c r="L39" s="182"/>
      <c r="M39" s="183"/>
      <c r="N39" s="6"/>
      <c r="O39" s="134">
        <v>1</v>
      </c>
      <c r="P39" s="117">
        <v>1</v>
      </c>
      <c r="Q39" s="137"/>
      <c r="R39" s="72">
        <f t="shared" si="24"/>
        <v>1</v>
      </c>
      <c r="S39" s="86" t="str">
        <f t="shared" si="25"/>
        <v>EA</v>
      </c>
      <c r="T39" s="79"/>
    </row>
    <row r="40" spans="1:20" s="7" customFormat="1" ht="21.95" customHeight="1">
      <c r="A40" s="184" t="s">
        <v>166</v>
      </c>
      <c r="B40" s="185" t="s">
        <v>167</v>
      </c>
      <c r="C40" s="96" t="s">
        <v>16</v>
      </c>
      <c r="D40" s="173">
        <f t="shared" si="23"/>
        <v>1</v>
      </c>
      <c r="E40" s="174"/>
      <c r="F40" s="180"/>
      <c r="G40" s="174"/>
      <c r="H40" s="180"/>
      <c r="I40" s="174"/>
      <c r="J40" s="186"/>
      <c r="K40" s="181"/>
      <c r="L40" s="182"/>
      <c r="M40" s="183"/>
      <c r="N40" s="6"/>
      <c r="O40" s="134">
        <v>1</v>
      </c>
      <c r="P40" s="117">
        <v>1</v>
      </c>
      <c r="Q40" s="137"/>
      <c r="R40" s="72">
        <f t="shared" si="24"/>
        <v>1</v>
      </c>
      <c r="S40" s="86" t="str">
        <f t="shared" si="25"/>
        <v>EA</v>
      </c>
      <c r="T40" s="79"/>
    </row>
    <row r="41" spans="1:20" s="7" customFormat="1" ht="21.95" customHeight="1">
      <c r="A41" s="184" t="s">
        <v>76</v>
      </c>
      <c r="B41" s="185" t="s">
        <v>78</v>
      </c>
      <c r="C41" s="96" t="s">
        <v>16</v>
      </c>
      <c r="D41" s="173">
        <f t="shared" si="23"/>
        <v>1</v>
      </c>
      <c r="E41" s="174"/>
      <c r="F41" s="180"/>
      <c r="G41" s="174"/>
      <c r="H41" s="180"/>
      <c r="I41" s="174"/>
      <c r="J41" s="186"/>
      <c r="K41" s="181"/>
      <c r="L41" s="182"/>
      <c r="M41" s="183"/>
      <c r="N41" s="6"/>
      <c r="O41" s="134">
        <v>1</v>
      </c>
      <c r="P41" s="117">
        <v>1</v>
      </c>
      <c r="Q41" s="137"/>
      <c r="R41" s="72">
        <f t="shared" si="24"/>
        <v>1</v>
      </c>
      <c r="S41" s="86" t="str">
        <f t="shared" si="25"/>
        <v>EA</v>
      </c>
      <c r="T41" s="79"/>
    </row>
    <row r="42" spans="1:20" s="7" customFormat="1" ht="21.95" customHeight="1">
      <c r="A42" s="184" t="s">
        <v>168</v>
      </c>
      <c r="B42" s="185" t="s">
        <v>85</v>
      </c>
      <c r="C42" s="96" t="s">
        <v>16</v>
      </c>
      <c r="D42" s="173">
        <f t="shared" si="23"/>
        <v>1</v>
      </c>
      <c r="E42" s="174"/>
      <c r="F42" s="180"/>
      <c r="G42" s="174"/>
      <c r="H42" s="180"/>
      <c r="I42" s="174"/>
      <c r="J42" s="186"/>
      <c r="K42" s="181"/>
      <c r="L42" s="182"/>
      <c r="M42" s="183"/>
      <c r="N42" s="6"/>
      <c r="O42" s="134">
        <v>1</v>
      </c>
      <c r="P42" s="117">
        <v>1</v>
      </c>
      <c r="Q42" s="137"/>
      <c r="R42" s="72">
        <f t="shared" si="24"/>
        <v>1</v>
      </c>
      <c r="S42" s="86" t="str">
        <f t="shared" si="25"/>
        <v>EA</v>
      </c>
      <c r="T42" s="79"/>
    </row>
    <row r="43" spans="1:20" s="7" customFormat="1" ht="21.95" customHeight="1">
      <c r="A43" s="184" t="s">
        <v>169</v>
      </c>
      <c r="B43" s="185" t="s">
        <v>170</v>
      </c>
      <c r="C43" s="96" t="s">
        <v>16</v>
      </c>
      <c r="D43" s="173">
        <f t="shared" si="23"/>
        <v>1</v>
      </c>
      <c r="E43" s="180"/>
      <c r="F43" s="180"/>
      <c r="G43" s="180"/>
      <c r="H43" s="180"/>
      <c r="I43" s="180"/>
      <c r="J43" s="186"/>
      <c r="K43" s="181"/>
      <c r="L43" s="182"/>
      <c r="M43" s="189"/>
      <c r="N43" s="6"/>
      <c r="O43" s="134">
        <v>1</v>
      </c>
      <c r="P43" s="117">
        <v>1</v>
      </c>
      <c r="Q43" s="137"/>
      <c r="R43" s="72">
        <f>+ROUNDUP(P43+P43*Q43,0)</f>
        <v>1</v>
      </c>
      <c r="S43" s="86" t="str">
        <f>+C43</f>
        <v>EA</v>
      </c>
      <c r="T43" s="79"/>
    </row>
    <row r="44" spans="1:20" s="7" customFormat="1" ht="21.95" customHeight="1">
      <c r="A44" s="193" t="s">
        <v>128</v>
      </c>
      <c r="B44" s="171" t="s">
        <v>129</v>
      </c>
      <c r="C44" s="188" t="s">
        <v>130</v>
      </c>
      <c r="D44" s="173">
        <f t="shared" si="23"/>
        <v>13</v>
      </c>
      <c r="E44" s="174"/>
      <c r="F44" s="175"/>
      <c r="G44" s="174"/>
      <c r="H44" s="175"/>
      <c r="I44" s="174"/>
      <c r="J44" s="175"/>
      <c r="K44" s="176"/>
      <c r="L44" s="176"/>
      <c r="M44" s="183"/>
      <c r="N44" s="6"/>
      <c r="O44" s="134" t="s">
        <v>181</v>
      </c>
      <c r="P44" s="117">
        <f>3+8+2</f>
        <v>13</v>
      </c>
      <c r="Q44" s="161"/>
      <c r="R44" s="72">
        <f t="shared" si="24"/>
        <v>13</v>
      </c>
      <c r="S44" s="85" t="str">
        <f t="shared" si="25"/>
        <v>M</v>
      </c>
      <c r="T44" s="79"/>
    </row>
    <row r="45" spans="1:20" s="7" customFormat="1" ht="21.95" customHeight="1">
      <c r="A45" s="193" t="s">
        <v>131</v>
      </c>
      <c r="B45" s="171" t="s">
        <v>117</v>
      </c>
      <c r="C45" s="96" t="s">
        <v>16</v>
      </c>
      <c r="D45" s="173">
        <f t="shared" si="23"/>
        <v>3</v>
      </c>
      <c r="E45" s="174"/>
      <c r="F45" s="175"/>
      <c r="G45" s="174"/>
      <c r="H45" s="175"/>
      <c r="I45" s="174"/>
      <c r="J45" s="175"/>
      <c r="K45" s="176"/>
      <c r="L45" s="176"/>
      <c r="M45" s="189"/>
      <c r="N45" s="6"/>
      <c r="O45" s="134">
        <v>3</v>
      </c>
      <c r="P45" s="117">
        <v>3</v>
      </c>
      <c r="Q45" s="136"/>
      <c r="R45" s="72">
        <f t="shared" si="24"/>
        <v>3</v>
      </c>
      <c r="S45" s="85" t="str">
        <f t="shared" si="25"/>
        <v>EA</v>
      </c>
      <c r="T45" s="79"/>
    </row>
    <row r="46" spans="1:20" s="7" customFormat="1" ht="21.95" customHeight="1">
      <c r="A46" s="193" t="s">
        <v>132</v>
      </c>
      <c r="B46" s="171" t="s">
        <v>117</v>
      </c>
      <c r="C46" s="96" t="s">
        <v>16</v>
      </c>
      <c r="D46" s="173">
        <f t="shared" si="23"/>
        <v>1</v>
      </c>
      <c r="E46" s="174"/>
      <c r="F46" s="175"/>
      <c r="G46" s="174"/>
      <c r="H46" s="175"/>
      <c r="I46" s="174"/>
      <c r="J46" s="175"/>
      <c r="K46" s="176"/>
      <c r="L46" s="176"/>
      <c r="M46" s="189"/>
      <c r="N46" s="6"/>
      <c r="O46" s="134">
        <v>1</v>
      </c>
      <c r="P46" s="117">
        <v>1</v>
      </c>
      <c r="Q46" s="136"/>
      <c r="R46" s="72">
        <f t="shared" si="24"/>
        <v>1</v>
      </c>
      <c r="S46" s="85" t="str">
        <f t="shared" si="25"/>
        <v>EA</v>
      </c>
      <c r="T46" s="79"/>
    </row>
    <row r="47" spans="1:20" s="7" customFormat="1" ht="21.95" customHeight="1">
      <c r="A47" s="193" t="s">
        <v>133</v>
      </c>
      <c r="B47" s="171" t="s">
        <v>117</v>
      </c>
      <c r="C47" s="96" t="s">
        <v>16</v>
      </c>
      <c r="D47" s="173">
        <f t="shared" si="23"/>
        <v>1</v>
      </c>
      <c r="E47" s="174"/>
      <c r="F47" s="175"/>
      <c r="G47" s="174"/>
      <c r="H47" s="175"/>
      <c r="I47" s="174"/>
      <c r="J47" s="175"/>
      <c r="K47" s="176"/>
      <c r="L47" s="176"/>
      <c r="M47" s="189"/>
      <c r="N47" s="6"/>
      <c r="O47" s="134">
        <v>1</v>
      </c>
      <c r="P47" s="117">
        <v>1</v>
      </c>
      <c r="Q47" s="136"/>
      <c r="R47" s="72">
        <f t="shared" si="24"/>
        <v>1</v>
      </c>
      <c r="S47" s="85" t="str">
        <f t="shared" si="25"/>
        <v>EA</v>
      </c>
      <c r="T47" s="79"/>
    </row>
    <row r="48" spans="1:20" s="7" customFormat="1" ht="21.95" customHeight="1">
      <c r="A48" s="193" t="s">
        <v>134</v>
      </c>
      <c r="B48" s="171" t="s">
        <v>117</v>
      </c>
      <c r="C48" s="96" t="s">
        <v>16</v>
      </c>
      <c r="D48" s="173">
        <f t="shared" si="23"/>
        <v>2</v>
      </c>
      <c r="E48" s="174"/>
      <c r="F48" s="175"/>
      <c r="G48" s="174"/>
      <c r="H48" s="175"/>
      <c r="I48" s="174"/>
      <c r="J48" s="175"/>
      <c r="K48" s="176"/>
      <c r="L48" s="176"/>
      <c r="M48" s="189"/>
      <c r="N48" s="6"/>
      <c r="O48" s="134">
        <v>2</v>
      </c>
      <c r="P48" s="117">
        <v>2</v>
      </c>
      <c r="Q48" s="136"/>
      <c r="R48" s="72">
        <f t="shared" si="24"/>
        <v>2</v>
      </c>
      <c r="S48" s="85" t="str">
        <f t="shared" si="25"/>
        <v>EA</v>
      </c>
      <c r="T48" s="79"/>
    </row>
    <row r="49" spans="1:20" s="7" customFormat="1" ht="21.95" customHeight="1">
      <c r="A49" s="193" t="s">
        <v>135</v>
      </c>
      <c r="B49" s="171" t="s">
        <v>117</v>
      </c>
      <c r="C49" s="96" t="s">
        <v>16</v>
      </c>
      <c r="D49" s="173">
        <f t="shared" si="23"/>
        <v>1</v>
      </c>
      <c r="E49" s="174"/>
      <c r="F49" s="175"/>
      <c r="G49" s="174"/>
      <c r="H49" s="175"/>
      <c r="I49" s="174"/>
      <c r="J49" s="175"/>
      <c r="K49" s="176"/>
      <c r="L49" s="176"/>
      <c r="M49" s="189"/>
      <c r="N49" s="6"/>
      <c r="O49" s="134">
        <v>1</v>
      </c>
      <c r="P49" s="117">
        <v>1</v>
      </c>
      <c r="Q49" s="136"/>
      <c r="R49" s="72">
        <f t="shared" si="24"/>
        <v>1</v>
      </c>
      <c r="S49" s="85" t="str">
        <f t="shared" si="25"/>
        <v>EA</v>
      </c>
      <c r="T49" s="79"/>
    </row>
    <row r="50" spans="1:20" s="7" customFormat="1" ht="21.95" customHeight="1">
      <c r="A50" s="193" t="s">
        <v>136</v>
      </c>
      <c r="B50" s="171" t="s">
        <v>117</v>
      </c>
      <c r="C50" s="96" t="s">
        <v>16</v>
      </c>
      <c r="D50" s="173">
        <f t="shared" si="23"/>
        <v>1</v>
      </c>
      <c r="E50" s="174"/>
      <c r="F50" s="175"/>
      <c r="G50" s="175"/>
      <c r="H50" s="175"/>
      <c r="I50" s="175"/>
      <c r="J50" s="175"/>
      <c r="K50" s="176"/>
      <c r="L50" s="182"/>
      <c r="M50" s="189"/>
      <c r="N50" s="6"/>
      <c r="O50" s="134">
        <v>1</v>
      </c>
      <c r="P50" s="117">
        <v>1</v>
      </c>
      <c r="Q50" s="136"/>
      <c r="R50" s="72">
        <f t="shared" si="24"/>
        <v>1</v>
      </c>
      <c r="S50" s="85" t="str">
        <f t="shared" si="25"/>
        <v>EA</v>
      </c>
      <c r="T50" s="79"/>
    </row>
    <row r="51" spans="1:20" s="7" customFormat="1" ht="21.95" customHeight="1">
      <c r="A51" s="193" t="s">
        <v>174</v>
      </c>
      <c r="B51" s="171" t="s">
        <v>117</v>
      </c>
      <c r="C51" s="96" t="s">
        <v>16</v>
      </c>
      <c r="D51" s="173">
        <f t="shared" si="23"/>
        <v>1</v>
      </c>
      <c r="E51" s="174"/>
      <c r="F51" s="175"/>
      <c r="G51" s="174"/>
      <c r="H51" s="175"/>
      <c r="I51" s="174"/>
      <c r="J51" s="175"/>
      <c r="K51" s="176"/>
      <c r="L51" s="176"/>
      <c r="M51" s="189"/>
      <c r="N51" s="6"/>
      <c r="O51" s="134">
        <v>1</v>
      </c>
      <c r="P51" s="117">
        <v>1</v>
      </c>
      <c r="Q51" s="136"/>
      <c r="R51" s="72">
        <f t="shared" si="24"/>
        <v>1</v>
      </c>
      <c r="S51" s="85" t="str">
        <f t="shared" si="25"/>
        <v>EA</v>
      </c>
      <c r="T51" s="79"/>
    </row>
    <row r="52" spans="1:20" s="7" customFormat="1" ht="21.95" customHeight="1">
      <c r="A52" s="193" t="s">
        <v>137</v>
      </c>
      <c r="B52" s="171" t="s">
        <v>173</v>
      </c>
      <c r="C52" s="96" t="s">
        <v>16</v>
      </c>
      <c r="D52" s="173">
        <f t="shared" si="23"/>
        <v>1</v>
      </c>
      <c r="E52" s="174"/>
      <c r="F52" s="175"/>
      <c r="G52" s="174"/>
      <c r="H52" s="175"/>
      <c r="I52" s="174"/>
      <c r="J52" s="175"/>
      <c r="K52" s="176"/>
      <c r="L52" s="176"/>
      <c r="M52" s="189"/>
      <c r="N52" s="6"/>
      <c r="O52" s="134">
        <v>1</v>
      </c>
      <c r="P52" s="117">
        <v>1</v>
      </c>
      <c r="Q52" s="136"/>
      <c r="R52" s="72">
        <f t="shared" si="24"/>
        <v>1</v>
      </c>
      <c r="S52" s="85" t="str">
        <f t="shared" si="25"/>
        <v>EA</v>
      </c>
      <c r="T52" s="79"/>
    </row>
    <row r="53" spans="1:20" s="7" customFormat="1" ht="21.95" customHeight="1">
      <c r="A53" s="193" t="s">
        <v>139</v>
      </c>
      <c r="B53" s="171" t="s">
        <v>140</v>
      </c>
      <c r="C53" s="96" t="s">
        <v>16</v>
      </c>
      <c r="D53" s="173">
        <f t="shared" si="23"/>
        <v>2</v>
      </c>
      <c r="E53" s="174"/>
      <c r="F53" s="175"/>
      <c r="G53" s="174"/>
      <c r="H53" s="175"/>
      <c r="I53" s="174"/>
      <c r="J53" s="175"/>
      <c r="K53" s="176"/>
      <c r="L53" s="182"/>
      <c r="M53" s="183"/>
      <c r="N53" s="6"/>
      <c r="O53" s="134">
        <v>2</v>
      </c>
      <c r="P53" s="117">
        <v>2</v>
      </c>
      <c r="Q53" s="136"/>
      <c r="R53" s="72">
        <f t="shared" si="24"/>
        <v>2</v>
      </c>
      <c r="S53" s="85" t="str">
        <f>+C53</f>
        <v>EA</v>
      </c>
      <c r="T53" s="79"/>
    </row>
    <row r="54" spans="1:20" s="7" customFormat="1" ht="21.95" customHeight="1">
      <c r="A54" s="193" t="s">
        <v>141</v>
      </c>
      <c r="B54" s="171" t="s">
        <v>117</v>
      </c>
      <c r="C54" s="96" t="s">
        <v>16</v>
      </c>
      <c r="D54" s="173">
        <f t="shared" si="23"/>
        <v>6</v>
      </c>
      <c r="E54" s="174"/>
      <c r="F54" s="175"/>
      <c r="G54" s="174"/>
      <c r="H54" s="175"/>
      <c r="I54" s="174"/>
      <c r="J54" s="175"/>
      <c r="K54" s="176"/>
      <c r="L54" s="182"/>
      <c r="M54" s="189"/>
      <c r="N54" s="6"/>
      <c r="O54" s="162" t="s">
        <v>175</v>
      </c>
      <c r="P54" s="117">
        <f>11/2</f>
        <v>5.5</v>
      </c>
      <c r="Q54" s="136"/>
      <c r="R54" s="72">
        <f t="shared" si="24"/>
        <v>6</v>
      </c>
      <c r="S54" s="85" t="str">
        <f t="shared" ref="S54:S72" si="26">+C54</f>
        <v>EA</v>
      </c>
      <c r="T54" s="79"/>
    </row>
    <row r="55" spans="1:20" s="7" customFormat="1" ht="21.95" customHeight="1">
      <c r="A55" s="193" t="s">
        <v>142</v>
      </c>
      <c r="B55" s="171" t="s">
        <v>143</v>
      </c>
      <c r="C55" s="188" t="s">
        <v>130</v>
      </c>
      <c r="D55" s="173">
        <f t="shared" si="23"/>
        <v>13</v>
      </c>
      <c r="E55" s="174"/>
      <c r="F55" s="175"/>
      <c r="G55" s="174"/>
      <c r="H55" s="175"/>
      <c r="I55" s="174"/>
      <c r="J55" s="175"/>
      <c r="K55" s="176"/>
      <c r="L55" s="182"/>
      <c r="M55" s="189"/>
      <c r="N55" s="6"/>
      <c r="O55" s="134" t="s">
        <v>181</v>
      </c>
      <c r="P55" s="117">
        <f>3+8+2</f>
        <v>13</v>
      </c>
      <c r="Q55" s="136"/>
      <c r="R55" s="72">
        <f t="shared" si="24"/>
        <v>13</v>
      </c>
      <c r="S55" s="85" t="str">
        <f t="shared" si="26"/>
        <v>M</v>
      </c>
      <c r="T55" s="79"/>
    </row>
    <row r="56" spans="1:20" s="7" customFormat="1" ht="21.95" customHeight="1">
      <c r="A56" s="193" t="s">
        <v>144</v>
      </c>
      <c r="B56" s="171" t="s">
        <v>173</v>
      </c>
      <c r="C56" s="96" t="s">
        <v>16</v>
      </c>
      <c r="D56" s="173">
        <f>+R56</f>
        <v>3</v>
      </c>
      <c r="E56" s="174"/>
      <c r="F56" s="175"/>
      <c r="G56" s="174"/>
      <c r="H56" s="175"/>
      <c r="I56" s="174"/>
      <c r="J56" s="175"/>
      <c r="K56" s="176"/>
      <c r="L56" s="176"/>
      <c r="M56" s="189"/>
      <c r="N56" s="6"/>
      <c r="O56" s="134">
        <v>3</v>
      </c>
      <c r="P56" s="117">
        <v>3</v>
      </c>
      <c r="Q56" s="136"/>
      <c r="R56" s="72">
        <f>+ROUNDUP(P56+P56*Q56,0)</f>
        <v>3</v>
      </c>
      <c r="S56" s="85" t="str">
        <f t="shared" si="26"/>
        <v>EA</v>
      </c>
      <c r="T56" s="79"/>
    </row>
    <row r="57" spans="1:20" s="7" customFormat="1" ht="21.95" customHeight="1">
      <c r="A57" s="184" t="s">
        <v>145</v>
      </c>
      <c r="B57" s="185" t="s">
        <v>146</v>
      </c>
      <c r="C57" s="188" t="s">
        <v>130</v>
      </c>
      <c r="D57" s="173">
        <f t="shared" si="23"/>
        <v>14</v>
      </c>
      <c r="E57" s="180"/>
      <c r="F57" s="186"/>
      <c r="G57" s="180"/>
      <c r="H57" s="186"/>
      <c r="I57" s="180"/>
      <c r="J57" s="186"/>
      <c r="K57" s="182"/>
      <c r="L57" s="182"/>
      <c r="M57" s="183"/>
      <c r="N57" s="6"/>
      <c r="O57" s="134" t="s">
        <v>182</v>
      </c>
      <c r="P57" s="117">
        <f>3+9+2</f>
        <v>14</v>
      </c>
      <c r="Q57" s="137"/>
      <c r="R57" s="72">
        <f t="shared" si="24"/>
        <v>14</v>
      </c>
      <c r="S57" s="86" t="str">
        <f t="shared" si="26"/>
        <v>M</v>
      </c>
      <c r="T57" s="79"/>
    </row>
    <row r="58" spans="1:20" s="7" customFormat="1" ht="21.95" customHeight="1">
      <c r="A58" s="178" t="s">
        <v>145</v>
      </c>
      <c r="B58" s="179" t="s">
        <v>171</v>
      </c>
      <c r="C58" s="188" t="s">
        <v>130</v>
      </c>
      <c r="D58" s="173">
        <f t="shared" si="23"/>
        <v>1</v>
      </c>
      <c r="E58" s="180"/>
      <c r="F58" s="180"/>
      <c r="G58" s="180"/>
      <c r="H58" s="180"/>
      <c r="I58" s="180"/>
      <c r="J58" s="180"/>
      <c r="K58" s="181"/>
      <c r="L58" s="181"/>
      <c r="M58" s="183"/>
      <c r="N58" s="6"/>
      <c r="O58" s="134">
        <v>1</v>
      </c>
      <c r="P58" s="117">
        <v>1</v>
      </c>
      <c r="Q58" s="137"/>
      <c r="R58" s="72">
        <f t="shared" si="24"/>
        <v>1</v>
      </c>
      <c r="S58" s="86" t="str">
        <f t="shared" si="26"/>
        <v>M</v>
      </c>
      <c r="T58" s="79"/>
    </row>
    <row r="59" spans="1:20" s="7" customFormat="1" ht="21.95" customHeight="1">
      <c r="A59" s="178" t="s">
        <v>147</v>
      </c>
      <c r="B59" s="179" t="s">
        <v>148</v>
      </c>
      <c r="C59" s="96" t="s">
        <v>16</v>
      </c>
      <c r="D59" s="173">
        <f t="shared" si="23"/>
        <v>1</v>
      </c>
      <c r="E59" s="180"/>
      <c r="F59" s="180"/>
      <c r="G59" s="180"/>
      <c r="H59" s="180"/>
      <c r="I59" s="180"/>
      <c r="J59" s="180"/>
      <c r="K59" s="181"/>
      <c r="L59" s="181"/>
      <c r="M59" s="189"/>
      <c r="N59" s="6"/>
      <c r="O59" s="134">
        <v>1</v>
      </c>
      <c r="P59" s="117">
        <v>1</v>
      </c>
      <c r="Q59" s="137"/>
      <c r="R59" s="72">
        <f t="shared" si="24"/>
        <v>1</v>
      </c>
      <c r="S59" s="86" t="str">
        <f t="shared" si="26"/>
        <v>EA</v>
      </c>
      <c r="T59" s="79"/>
    </row>
    <row r="60" spans="1:20" s="7" customFormat="1" ht="21.95" customHeight="1">
      <c r="A60" s="178" t="s">
        <v>147</v>
      </c>
      <c r="B60" s="179" t="s">
        <v>172</v>
      </c>
      <c r="C60" s="96" t="s">
        <v>16</v>
      </c>
      <c r="D60" s="173">
        <f t="shared" si="23"/>
        <v>1</v>
      </c>
      <c r="E60" s="180"/>
      <c r="F60" s="180"/>
      <c r="G60" s="180"/>
      <c r="H60" s="180"/>
      <c r="I60" s="180"/>
      <c r="J60" s="180"/>
      <c r="K60" s="181"/>
      <c r="L60" s="181"/>
      <c r="M60" s="189"/>
      <c r="N60" s="6"/>
      <c r="O60" s="134">
        <v>1</v>
      </c>
      <c r="P60" s="117">
        <v>1</v>
      </c>
      <c r="Q60" s="137"/>
      <c r="R60" s="72">
        <f t="shared" si="24"/>
        <v>1</v>
      </c>
      <c r="S60" s="86" t="str">
        <f t="shared" si="26"/>
        <v>EA</v>
      </c>
      <c r="T60" s="79"/>
    </row>
    <row r="61" spans="1:20" s="7" customFormat="1" ht="21.95" customHeight="1">
      <c r="A61" s="178" t="s">
        <v>149</v>
      </c>
      <c r="B61" s="179" t="s">
        <v>146</v>
      </c>
      <c r="C61" s="96" t="s">
        <v>16</v>
      </c>
      <c r="D61" s="173">
        <f t="shared" si="23"/>
        <v>1</v>
      </c>
      <c r="E61" s="180"/>
      <c r="F61" s="180"/>
      <c r="G61" s="180"/>
      <c r="H61" s="180"/>
      <c r="I61" s="180"/>
      <c r="J61" s="180"/>
      <c r="K61" s="181"/>
      <c r="L61" s="181"/>
      <c r="M61" s="189"/>
      <c r="N61" s="6"/>
      <c r="O61" s="134">
        <v>1</v>
      </c>
      <c r="P61" s="117">
        <v>1</v>
      </c>
      <c r="Q61" s="137"/>
      <c r="R61" s="72">
        <f t="shared" si="24"/>
        <v>1</v>
      </c>
      <c r="S61" s="86" t="str">
        <f t="shared" si="26"/>
        <v>EA</v>
      </c>
      <c r="T61" s="79"/>
    </row>
    <row r="62" spans="1:20" s="7" customFormat="1" ht="21.95" customHeight="1">
      <c r="A62" s="178" t="s">
        <v>150</v>
      </c>
      <c r="B62" s="179" t="s">
        <v>146</v>
      </c>
      <c r="C62" s="96" t="s">
        <v>16</v>
      </c>
      <c r="D62" s="173">
        <f t="shared" si="23"/>
        <v>1</v>
      </c>
      <c r="E62" s="180"/>
      <c r="F62" s="180"/>
      <c r="G62" s="180"/>
      <c r="H62" s="180"/>
      <c r="I62" s="180"/>
      <c r="J62" s="180"/>
      <c r="K62" s="181"/>
      <c r="L62" s="181"/>
      <c r="M62" s="189"/>
      <c r="N62" s="6"/>
      <c r="O62" s="134">
        <v>1</v>
      </c>
      <c r="P62" s="117">
        <v>1</v>
      </c>
      <c r="Q62" s="137"/>
      <c r="R62" s="72">
        <f t="shared" si="24"/>
        <v>1</v>
      </c>
      <c r="S62" s="86" t="str">
        <f t="shared" si="26"/>
        <v>EA</v>
      </c>
      <c r="T62" s="79"/>
    </row>
    <row r="63" spans="1:20" s="7" customFormat="1" ht="21.95" customHeight="1">
      <c r="A63" s="184" t="s">
        <v>151</v>
      </c>
      <c r="B63" s="185" t="s">
        <v>152</v>
      </c>
      <c r="C63" s="188" t="s">
        <v>16</v>
      </c>
      <c r="D63" s="173">
        <f t="shared" si="23"/>
        <v>1</v>
      </c>
      <c r="E63" s="180"/>
      <c r="F63" s="186"/>
      <c r="G63" s="186"/>
      <c r="H63" s="186"/>
      <c r="I63" s="186"/>
      <c r="J63" s="186"/>
      <c r="K63" s="182"/>
      <c r="L63" s="182"/>
      <c r="M63" s="189"/>
      <c r="N63" s="6"/>
      <c r="O63" s="134">
        <v>1</v>
      </c>
      <c r="P63" s="117">
        <v>1</v>
      </c>
      <c r="Q63" s="137"/>
      <c r="R63" s="72">
        <f t="shared" si="24"/>
        <v>1</v>
      </c>
      <c r="S63" s="86" t="str">
        <f t="shared" si="26"/>
        <v>EA</v>
      </c>
      <c r="T63" s="79"/>
    </row>
    <row r="64" spans="1:20" s="7" customFormat="1" ht="21.95" customHeight="1">
      <c r="A64" s="184" t="s">
        <v>153</v>
      </c>
      <c r="B64" s="185" t="s">
        <v>152</v>
      </c>
      <c r="C64" s="188" t="s">
        <v>16</v>
      </c>
      <c r="D64" s="173">
        <f t="shared" si="23"/>
        <v>1</v>
      </c>
      <c r="E64" s="180"/>
      <c r="F64" s="186"/>
      <c r="G64" s="186"/>
      <c r="H64" s="186"/>
      <c r="I64" s="186"/>
      <c r="J64" s="186"/>
      <c r="K64" s="182"/>
      <c r="L64" s="182"/>
      <c r="M64" s="189"/>
      <c r="N64" s="6"/>
      <c r="O64" s="134">
        <v>1</v>
      </c>
      <c r="P64" s="117">
        <v>1</v>
      </c>
      <c r="Q64" s="137"/>
      <c r="R64" s="72">
        <f t="shared" si="24"/>
        <v>1</v>
      </c>
      <c r="S64" s="86" t="str">
        <f t="shared" si="26"/>
        <v>EA</v>
      </c>
      <c r="T64" s="79"/>
    </row>
    <row r="65" spans="1:20" s="7" customFormat="1" ht="21.95" customHeight="1">
      <c r="A65" s="184" t="s">
        <v>154</v>
      </c>
      <c r="B65" s="185" t="s">
        <v>138</v>
      </c>
      <c r="C65" s="188" t="s">
        <v>124</v>
      </c>
      <c r="D65" s="173">
        <f t="shared" si="23"/>
        <v>1</v>
      </c>
      <c r="E65" s="180"/>
      <c r="F65" s="186"/>
      <c r="G65" s="180"/>
      <c r="H65" s="186"/>
      <c r="I65" s="180"/>
      <c r="J65" s="186"/>
      <c r="K65" s="182"/>
      <c r="L65" s="182"/>
      <c r="M65" s="189"/>
      <c r="N65" s="6"/>
      <c r="O65" s="134">
        <v>1</v>
      </c>
      <c r="P65" s="117">
        <v>1</v>
      </c>
      <c r="Q65" s="137"/>
      <c r="R65" s="72">
        <f>+ROUNDUP(P65+P65*Q65,0)</f>
        <v>1</v>
      </c>
      <c r="S65" s="86" t="str">
        <f>+C65</f>
        <v>개소</v>
      </c>
      <c r="T65" s="79"/>
    </row>
    <row r="66" spans="1:20" s="7" customFormat="1" ht="21.95" customHeight="1">
      <c r="A66" s="184" t="s">
        <v>154</v>
      </c>
      <c r="B66" s="185" t="s">
        <v>155</v>
      </c>
      <c r="C66" s="188" t="s">
        <v>124</v>
      </c>
      <c r="D66" s="173">
        <f t="shared" si="23"/>
        <v>1</v>
      </c>
      <c r="E66" s="180"/>
      <c r="F66" s="186"/>
      <c r="G66" s="180"/>
      <c r="H66" s="186"/>
      <c r="I66" s="180"/>
      <c r="J66" s="186"/>
      <c r="K66" s="182"/>
      <c r="L66" s="182"/>
      <c r="M66" s="189"/>
      <c r="N66" s="6"/>
      <c r="O66" s="134">
        <v>1</v>
      </c>
      <c r="P66" s="117">
        <v>1</v>
      </c>
      <c r="Q66" s="137"/>
      <c r="R66" s="72">
        <f t="shared" ref="R66" si="27">+ROUNDUP(P66+P66*Q66,0)</f>
        <v>1</v>
      </c>
      <c r="S66" s="86" t="str">
        <f t="shared" ref="S66" si="28">+C66</f>
        <v>개소</v>
      </c>
      <c r="T66" s="79"/>
    </row>
    <row r="67" spans="1:20" s="7" customFormat="1" ht="21.95" customHeight="1">
      <c r="A67" s="184" t="s">
        <v>156</v>
      </c>
      <c r="B67" s="185" t="s">
        <v>138</v>
      </c>
      <c r="C67" s="188" t="s">
        <v>124</v>
      </c>
      <c r="D67" s="173">
        <f t="shared" si="23"/>
        <v>1</v>
      </c>
      <c r="E67" s="174"/>
      <c r="F67" s="175"/>
      <c r="G67" s="174"/>
      <c r="H67" s="175"/>
      <c r="I67" s="174"/>
      <c r="J67" s="175"/>
      <c r="K67" s="176"/>
      <c r="L67" s="176"/>
      <c r="M67" s="189"/>
      <c r="N67" s="6"/>
      <c r="O67" s="134">
        <v>1</v>
      </c>
      <c r="P67" s="117">
        <v>1</v>
      </c>
      <c r="Q67" s="136"/>
      <c r="R67" s="72">
        <f t="shared" ref="R67:R69" si="29">+ROUNDUP(P67+P67*Q67,0)</f>
        <v>1</v>
      </c>
      <c r="S67" s="85" t="str">
        <f t="shared" ref="S67:S69" si="30">+C67</f>
        <v>개소</v>
      </c>
      <c r="T67" s="79"/>
    </row>
    <row r="68" spans="1:20" s="7" customFormat="1" ht="21.95" customHeight="1">
      <c r="A68" s="184" t="s">
        <v>156</v>
      </c>
      <c r="B68" s="185" t="s">
        <v>155</v>
      </c>
      <c r="C68" s="188" t="s">
        <v>124</v>
      </c>
      <c r="D68" s="173">
        <f t="shared" si="23"/>
        <v>1</v>
      </c>
      <c r="E68" s="174"/>
      <c r="F68" s="175"/>
      <c r="G68" s="174"/>
      <c r="H68" s="175"/>
      <c r="I68" s="174"/>
      <c r="J68" s="175"/>
      <c r="K68" s="176"/>
      <c r="L68" s="176"/>
      <c r="M68" s="189"/>
      <c r="N68" s="6"/>
      <c r="O68" s="134">
        <v>1</v>
      </c>
      <c r="P68" s="117">
        <v>1</v>
      </c>
      <c r="Q68" s="136"/>
      <c r="R68" s="72">
        <f t="shared" si="29"/>
        <v>1</v>
      </c>
      <c r="S68" s="85" t="str">
        <f t="shared" si="30"/>
        <v>개소</v>
      </c>
      <c r="T68" s="79"/>
    </row>
    <row r="69" spans="1:20" s="7" customFormat="1" ht="21.95" customHeight="1">
      <c r="A69" s="184" t="s">
        <v>157</v>
      </c>
      <c r="B69" s="185" t="s">
        <v>171</v>
      </c>
      <c r="C69" s="188" t="s">
        <v>16</v>
      </c>
      <c r="D69" s="173">
        <f t="shared" si="23"/>
        <v>2</v>
      </c>
      <c r="E69" s="180"/>
      <c r="F69" s="186"/>
      <c r="G69" s="180"/>
      <c r="H69" s="186"/>
      <c r="I69" s="180"/>
      <c r="J69" s="186"/>
      <c r="K69" s="182"/>
      <c r="L69" s="182"/>
      <c r="M69" s="183"/>
      <c r="N69" s="6"/>
      <c r="O69" s="134">
        <v>2</v>
      </c>
      <c r="P69" s="117">
        <v>2</v>
      </c>
      <c r="Q69" s="137"/>
      <c r="R69" s="72">
        <f t="shared" si="29"/>
        <v>2</v>
      </c>
      <c r="S69" s="86" t="str">
        <f t="shared" si="30"/>
        <v>EA</v>
      </c>
      <c r="T69" s="79"/>
    </row>
    <row r="70" spans="1:20" s="7" customFormat="1" ht="21.95" customHeight="1">
      <c r="A70" s="184" t="s">
        <v>158</v>
      </c>
      <c r="B70" s="185" t="s">
        <v>146</v>
      </c>
      <c r="C70" s="188" t="s">
        <v>159</v>
      </c>
      <c r="D70" s="173">
        <f t="shared" si="23"/>
        <v>6</v>
      </c>
      <c r="E70" s="180"/>
      <c r="F70" s="186"/>
      <c r="G70" s="180"/>
      <c r="H70" s="186"/>
      <c r="I70" s="180"/>
      <c r="J70" s="186"/>
      <c r="K70" s="181"/>
      <c r="L70" s="182"/>
      <c r="M70" s="189"/>
      <c r="N70" s="6"/>
      <c r="O70" s="162" t="s">
        <v>183</v>
      </c>
      <c r="P70" s="117">
        <f>12/2</f>
        <v>6</v>
      </c>
      <c r="Q70" s="137"/>
      <c r="R70" s="72">
        <f t="shared" si="24"/>
        <v>6</v>
      </c>
      <c r="S70" s="86" t="str">
        <f t="shared" si="26"/>
        <v>개소</v>
      </c>
      <c r="T70" s="79"/>
    </row>
    <row r="71" spans="1:20" s="7" customFormat="1" ht="21.95" customHeight="1">
      <c r="A71" s="184" t="s">
        <v>179</v>
      </c>
      <c r="B71" s="185" t="s">
        <v>180</v>
      </c>
      <c r="C71" s="188" t="s">
        <v>159</v>
      </c>
      <c r="D71" s="173">
        <f t="shared" ref="D71" si="31">+R71</f>
        <v>4</v>
      </c>
      <c r="E71" s="180"/>
      <c r="F71" s="186"/>
      <c r="G71" s="180"/>
      <c r="H71" s="186"/>
      <c r="I71" s="180"/>
      <c r="J71" s="186"/>
      <c r="K71" s="182"/>
      <c r="L71" s="182"/>
      <c r="M71" s="189"/>
      <c r="N71" s="6"/>
      <c r="O71" s="134">
        <v>4</v>
      </c>
      <c r="P71" s="117">
        <v>4</v>
      </c>
      <c r="Q71" s="137"/>
      <c r="R71" s="72">
        <f t="shared" ref="R71" si="32">+ROUNDUP(P71+P71*Q71,0)</f>
        <v>4</v>
      </c>
      <c r="S71" s="86" t="str">
        <f t="shared" ref="S71" si="33">+C71</f>
        <v>개소</v>
      </c>
      <c r="T71" s="79"/>
    </row>
    <row r="72" spans="1:20" s="7" customFormat="1" ht="21.95" customHeight="1">
      <c r="A72" s="184" t="s">
        <v>161</v>
      </c>
      <c r="B72" s="185"/>
      <c r="C72" s="188" t="s">
        <v>160</v>
      </c>
      <c r="D72" s="173">
        <f t="shared" si="23"/>
        <v>10</v>
      </c>
      <c r="E72" s="180"/>
      <c r="F72" s="186"/>
      <c r="G72" s="180"/>
      <c r="H72" s="186"/>
      <c r="I72" s="180"/>
      <c r="J72" s="186"/>
      <c r="K72" s="182"/>
      <c r="L72" s="182"/>
      <c r="M72" s="189"/>
      <c r="N72" s="6"/>
      <c r="O72" s="134" t="s">
        <v>176</v>
      </c>
      <c r="P72" s="117">
        <f>24*40%</f>
        <v>9.6000000000000014</v>
      </c>
      <c r="Q72" s="137"/>
      <c r="R72" s="72">
        <f t="shared" si="24"/>
        <v>10</v>
      </c>
      <c r="S72" s="86" t="str">
        <f t="shared" si="26"/>
        <v>㎡</v>
      </c>
      <c r="T72" s="79"/>
    </row>
    <row r="73" spans="1:20" s="7" customFormat="1" ht="21.95" customHeight="1">
      <c r="A73" s="190"/>
      <c r="B73" s="171"/>
      <c r="C73" s="191"/>
      <c r="D73" s="173">
        <f t="shared" si="23"/>
        <v>0</v>
      </c>
      <c r="E73" s="174"/>
      <c r="F73" s="175"/>
      <c r="G73" s="174"/>
      <c r="H73" s="175"/>
      <c r="I73" s="174"/>
      <c r="J73" s="175"/>
      <c r="K73" s="176"/>
      <c r="L73" s="176"/>
      <c r="M73" s="189"/>
      <c r="N73" s="6"/>
      <c r="O73" s="134"/>
      <c r="P73" s="138"/>
      <c r="Q73" s="139"/>
      <c r="R73" s="72">
        <f t="shared" si="24"/>
        <v>0</v>
      </c>
      <c r="S73" s="85"/>
      <c r="T73" s="79"/>
    </row>
    <row r="74" spans="1:20" s="7" customFormat="1" ht="21.95" customHeight="1">
      <c r="A74" s="192" t="s">
        <v>17</v>
      </c>
      <c r="B74" s="171"/>
      <c r="C74" s="191"/>
      <c r="D74" s="173">
        <f t="shared" si="23"/>
        <v>0</v>
      </c>
      <c r="E74" s="174"/>
      <c r="F74" s="176"/>
      <c r="G74" s="175"/>
      <c r="H74" s="176"/>
      <c r="I74" s="175"/>
      <c r="J74" s="176"/>
      <c r="K74" s="176"/>
      <c r="L74" s="176"/>
      <c r="M74" s="183"/>
      <c r="N74" s="6"/>
      <c r="O74" s="134"/>
      <c r="P74" s="140"/>
      <c r="Q74" s="141"/>
      <c r="R74" s="72">
        <f t="shared" si="24"/>
        <v>0</v>
      </c>
      <c r="S74" s="85">
        <f t="shared" ref="S74" si="34">+C74</f>
        <v>0</v>
      </c>
      <c r="T74" s="79"/>
    </row>
    <row r="75" spans="1:20" s="7" customFormat="1" ht="21.95" customHeight="1">
      <c r="A75" s="192"/>
      <c r="B75" s="171"/>
      <c r="C75" s="191"/>
      <c r="D75" s="173"/>
      <c r="E75" s="174"/>
      <c r="F75" s="176"/>
      <c r="G75" s="175"/>
      <c r="H75" s="176"/>
      <c r="I75" s="175"/>
      <c r="J75" s="176"/>
      <c r="K75" s="176"/>
      <c r="L75" s="176"/>
      <c r="M75" s="183"/>
      <c r="N75" s="6"/>
      <c r="O75" s="134"/>
      <c r="P75" s="140"/>
      <c r="Q75" s="141"/>
      <c r="R75" s="72"/>
      <c r="S75" s="85"/>
      <c r="T75" s="79"/>
    </row>
    <row r="76" spans="1:20" s="7" customFormat="1" ht="21.95" customHeight="1">
      <c r="A76" s="194" t="s">
        <v>191</v>
      </c>
      <c r="B76" s="171"/>
      <c r="C76" s="172"/>
      <c r="D76" s="195">
        <f>+P76</f>
        <v>0</v>
      </c>
      <c r="E76" s="175"/>
      <c r="F76" s="175"/>
      <c r="G76" s="175"/>
      <c r="H76" s="176"/>
      <c r="I76" s="175"/>
      <c r="J76" s="176"/>
      <c r="K76" s="176"/>
      <c r="L76" s="176"/>
      <c r="M76" s="183"/>
      <c r="N76" s="6"/>
      <c r="O76" s="134"/>
      <c r="P76" s="140"/>
      <c r="Q76" s="141"/>
      <c r="R76" s="72"/>
      <c r="S76" s="85"/>
      <c r="T76" s="79"/>
    </row>
    <row r="77" spans="1:20" s="7" customFormat="1" ht="21.95" customHeight="1">
      <c r="A77" s="193" t="s">
        <v>199</v>
      </c>
      <c r="B77" s="171" t="s">
        <v>193</v>
      </c>
      <c r="C77" s="191" t="s">
        <v>186</v>
      </c>
      <c r="D77" s="195">
        <f>+P77</f>
        <v>3</v>
      </c>
      <c r="E77" s="175"/>
      <c r="F77" s="175"/>
      <c r="G77" s="175"/>
      <c r="H77" s="176"/>
      <c r="I77" s="175"/>
      <c r="J77" s="176"/>
      <c r="K77" s="181"/>
      <c r="L77" s="181"/>
      <c r="M77" s="196"/>
      <c r="N77" s="6"/>
      <c r="O77" s="167">
        <v>3</v>
      </c>
      <c r="P77" s="168">
        <v>3</v>
      </c>
      <c r="Q77" s="169"/>
      <c r="R77" s="4">
        <f t="shared" ref="R77:R82" si="35">+ROUNDUP(P77+P77*Q77,0)</f>
        <v>3</v>
      </c>
      <c r="S77" s="85"/>
      <c r="T77" s="79"/>
    </row>
    <row r="78" spans="1:20" s="7" customFormat="1" ht="21.95" customHeight="1">
      <c r="A78" s="193" t="s">
        <v>199</v>
      </c>
      <c r="B78" s="171" t="s">
        <v>194</v>
      </c>
      <c r="C78" s="191" t="s">
        <v>186</v>
      </c>
      <c r="D78" s="195">
        <f t="shared" ref="D78:D82" si="36">+P78</f>
        <v>14</v>
      </c>
      <c r="E78" s="175"/>
      <c r="F78" s="175"/>
      <c r="G78" s="175"/>
      <c r="H78" s="176"/>
      <c r="I78" s="175"/>
      <c r="J78" s="176"/>
      <c r="K78" s="181"/>
      <c r="L78" s="181"/>
      <c r="M78" s="196"/>
      <c r="N78" s="6"/>
      <c r="O78" s="167" t="s">
        <v>192</v>
      </c>
      <c r="P78" s="168">
        <f>4+4+6</f>
        <v>14</v>
      </c>
      <c r="Q78" s="169"/>
      <c r="R78" s="4">
        <f t="shared" si="35"/>
        <v>14</v>
      </c>
      <c r="S78" s="85"/>
      <c r="T78" s="79"/>
    </row>
    <row r="79" spans="1:20" s="7" customFormat="1" ht="21.95" customHeight="1">
      <c r="A79" s="193" t="s">
        <v>187</v>
      </c>
      <c r="B79" s="171" t="s">
        <v>195</v>
      </c>
      <c r="C79" s="191" t="s">
        <v>186</v>
      </c>
      <c r="D79" s="195">
        <f t="shared" si="36"/>
        <v>20.399999999999999</v>
      </c>
      <c r="E79" s="175"/>
      <c r="F79" s="175"/>
      <c r="G79" s="175"/>
      <c r="H79" s="176"/>
      <c r="I79" s="175"/>
      <c r="J79" s="176"/>
      <c r="K79" s="181"/>
      <c r="L79" s="181"/>
      <c r="M79" s="196"/>
      <c r="N79" s="6"/>
      <c r="O79" s="167" t="s">
        <v>198</v>
      </c>
      <c r="P79" s="168">
        <f>+(14+3)*120%</f>
        <v>20.399999999999999</v>
      </c>
      <c r="Q79" s="169"/>
      <c r="R79" s="4">
        <f t="shared" si="35"/>
        <v>21</v>
      </c>
      <c r="S79" s="85"/>
      <c r="T79" s="79"/>
    </row>
    <row r="80" spans="1:20" s="7" customFormat="1" ht="21.95" customHeight="1">
      <c r="A80" s="193" t="s">
        <v>188</v>
      </c>
      <c r="B80" s="171" t="s">
        <v>196</v>
      </c>
      <c r="C80" s="191" t="s">
        <v>186</v>
      </c>
      <c r="D80" s="195">
        <f t="shared" si="36"/>
        <v>20.399999999999999</v>
      </c>
      <c r="E80" s="175"/>
      <c r="F80" s="175"/>
      <c r="G80" s="175"/>
      <c r="H80" s="176"/>
      <c r="I80" s="175"/>
      <c r="J80" s="176"/>
      <c r="K80" s="181"/>
      <c r="L80" s="181"/>
      <c r="M80" s="196"/>
      <c r="N80" s="6"/>
      <c r="O80" s="167" t="s">
        <v>198</v>
      </c>
      <c r="P80" s="168">
        <f>+(14+3)*120%</f>
        <v>20.399999999999999</v>
      </c>
      <c r="Q80" s="169"/>
      <c r="R80" s="4">
        <f t="shared" si="35"/>
        <v>21</v>
      </c>
      <c r="S80" s="85"/>
      <c r="T80" s="79"/>
    </row>
    <row r="81" spans="1:20" s="7" customFormat="1" ht="21.95" customHeight="1">
      <c r="A81" s="190" t="s">
        <v>189</v>
      </c>
      <c r="B81" s="197"/>
      <c r="C81" s="191" t="s">
        <v>186</v>
      </c>
      <c r="D81" s="195">
        <f t="shared" si="36"/>
        <v>15.3</v>
      </c>
      <c r="E81" s="174"/>
      <c r="F81" s="174"/>
      <c r="G81" s="175"/>
      <c r="H81" s="176"/>
      <c r="I81" s="175"/>
      <c r="J81" s="176"/>
      <c r="K81" s="181"/>
      <c r="L81" s="181"/>
      <c r="M81" s="196"/>
      <c r="N81" s="6"/>
      <c r="O81" s="167" t="s">
        <v>197</v>
      </c>
      <c r="P81" s="168">
        <f>+(14+3)*90%</f>
        <v>15.3</v>
      </c>
      <c r="Q81" s="169"/>
      <c r="R81" s="4">
        <f t="shared" si="35"/>
        <v>16</v>
      </c>
      <c r="S81" s="85"/>
      <c r="T81" s="79"/>
    </row>
    <row r="82" spans="1:20" s="7" customFormat="1" ht="21.95" customHeight="1">
      <c r="A82" s="190" t="s">
        <v>190</v>
      </c>
      <c r="B82" s="197"/>
      <c r="C82" s="191" t="s">
        <v>19</v>
      </c>
      <c r="D82" s="195">
        <f t="shared" si="36"/>
        <v>1</v>
      </c>
      <c r="E82" s="174"/>
      <c r="F82" s="174"/>
      <c r="G82" s="175"/>
      <c r="H82" s="176"/>
      <c r="I82" s="175"/>
      <c r="J82" s="176"/>
      <c r="K82" s="181"/>
      <c r="L82" s="181"/>
      <c r="M82" s="196"/>
      <c r="N82" s="6"/>
      <c r="O82" s="167">
        <v>1</v>
      </c>
      <c r="P82" s="168">
        <v>1</v>
      </c>
      <c r="Q82" s="169"/>
      <c r="R82" s="4">
        <f t="shared" si="35"/>
        <v>1</v>
      </c>
      <c r="S82" s="85"/>
      <c r="T82" s="79"/>
    </row>
    <row r="83" spans="1:20" s="7" customFormat="1" ht="21.95" customHeight="1">
      <c r="A83" s="190"/>
      <c r="B83" s="171"/>
      <c r="C83" s="191"/>
      <c r="D83" s="195"/>
      <c r="E83" s="175"/>
      <c r="F83" s="175"/>
      <c r="G83" s="175"/>
      <c r="H83" s="176"/>
      <c r="I83" s="175"/>
      <c r="J83" s="176"/>
      <c r="K83" s="181"/>
      <c r="L83" s="181"/>
      <c r="M83" s="183"/>
      <c r="N83" s="6"/>
      <c r="O83" s="134"/>
      <c r="P83" s="140"/>
      <c r="Q83" s="141"/>
      <c r="R83" s="72"/>
      <c r="S83" s="85"/>
      <c r="T83" s="79"/>
    </row>
    <row r="84" spans="1:20" s="7" customFormat="1" ht="21.95" customHeight="1">
      <c r="A84" s="192" t="s">
        <v>17</v>
      </c>
      <c r="B84" s="171"/>
      <c r="C84" s="191"/>
      <c r="D84" s="195">
        <f t="shared" ref="D84:D85" si="37">+P84</f>
        <v>0</v>
      </c>
      <c r="E84" s="175"/>
      <c r="F84" s="176"/>
      <c r="G84" s="175"/>
      <c r="H84" s="176"/>
      <c r="I84" s="175"/>
      <c r="J84" s="176"/>
      <c r="K84" s="176"/>
      <c r="L84" s="176"/>
      <c r="M84" s="183"/>
      <c r="N84" s="6"/>
      <c r="O84" s="134"/>
      <c r="P84" s="140"/>
      <c r="Q84" s="141"/>
      <c r="R84" s="72"/>
      <c r="S84" s="85"/>
      <c r="T84" s="79"/>
    </row>
    <row r="85" spans="1:20" s="7" customFormat="1" ht="21.95" customHeight="1">
      <c r="A85" s="193"/>
      <c r="B85" s="171"/>
      <c r="C85" s="191"/>
      <c r="D85" s="195">
        <f t="shared" si="37"/>
        <v>0</v>
      </c>
      <c r="E85" s="175"/>
      <c r="F85" s="175"/>
      <c r="G85" s="175"/>
      <c r="H85" s="176"/>
      <c r="I85" s="175"/>
      <c r="J85" s="176"/>
      <c r="K85" s="176"/>
      <c r="L85" s="176"/>
      <c r="M85" s="183"/>
      <c r="N85" s="6"/>
      <c r="O85" s="134"/>
      <c r="P85" s="140"/>
      <c r="Q85" s="141"/>
      <c r="R85" s="72"/>
      <c r="S85" s="85"/>
      <c r="T85" s="79"/>
    </row>
    <row r="86" spans="1:20" s="7" customFormat="1" ht="21.95" customHeight="1">
      <c r="A86" s="192"/>
      <c r="B86" s="171"/>
      <c r="C86" s="191"/>
      <c r="D86" s="173"/>
      <c r="E86" s="174"/>
      <c r="F86" s="176"/>
      <c r="G86" s="175"/>
      <c r="H86" s="176"/>
      <c r="I86" s="175"/>
      <c r="J86" s="176"/>
      <c r="K86" s="176"/>
      <c r="L86" s="176"/>
      <c r="M86" s="183"/>
      <c r="N86" s="6"/>
      <c r="O86" s="134"/>
      <c r="P86" s="140"/>
      <c r="Q86" s="141"/>
      <c r="R86" s="72"/>
      <c r="S86" s="85"/>
      <c r="T86" s="79"/>
    </row>
    <row r="87" spans="1:20" s="7" customFormat="1" ht="21.95" customHeight="1">
      <c r="A87" s="192"/>
      <c r="B87" s="171"/>
      <c r="C87" s="191"/>
      <c r="D87" s="173"/>
      <c r="E87" s="174"/>
      <c r="F87" s="176"/>
      <c r="G87" s="175"/>
      <c r="H87" s="176"/>
      <c r="I87" s="175"/>
      <c r="J87" s="176"/>
      <c r="K87" s="176"/>
      <c r="L87" s="176"/>
      <c r="M87" s="183"/>
      <c r="N87" s="6"/>
      <c r="O87" s="134"/>
      <c r="P87" s="140"/>
      <c r="Q87" s="141"/>
      <c r="R87" s="72"/>
      <c r="S87" s="85"/>
      <c r="T87" s="79"/>
    </row>
    <row r="88" spans="1:20" s="7" customFormat="1" ht="21.95" customHeight="1">
      <c r="A88" s="192"/>
      <c r="B88" s="171"/>
      <c r="C88" s="191"/>
      <c r="D88" s="173"/>
      <c r="E88" s="174"/>
      <c r="F88" s="176"/>
      <c r="G88" s="175"/>
      <c r="H88" s="176"/>
      <c r="I88" s="175"/>
      <c r="J88" s="176"/>
      <c r="K88" s="176"/>
      <c r="L88" s="176"/>
      <c r="M88" s="183"/>
      <c r="N88" s="6"/>
      <c r="O88" s="134"/>
      <c r="P88" s="140"/>
      <c r="Q88" s="141"/>
      <c r="R88" s="72"/>
      <c r="S88" s="85"/>
      <c r="T88" s="79"/>
    </row>
    <row r="89" spans="1:20" s="7" customFormat="1" ht="21.95" customHeight="1">
      <c r="A89" s="192"/>
      <c r="B89" s="171"/>
      <c r="C89" s="191"/>
      <c r="D89" s="173"/>
      <c r="E89" s="174"/>
      <c r="F89" s="176"/>
      <c r="G89" s="175"/>
      <c r="H89" s="176"/>
      <c r="I89" s="175"/>
      <c r="J89" s="176"/>
      <c r="K89" s="176"/>
      <c r="L89" s="176"/>
      <c r="M89" s="183"/>
      <c r="N89" s="6"/>
      <c r="O89" s="134"/>
      <c r="P89" s="140"/>
      <c r="Q89" s="141"/>
      <c r="R89" s="72"/>
      <c r="S89" s="85"/>
      <c r="T89" s="79"/>
    </row>
    <row r="90" spans="1:20" s="7" customFormat="1" ht="21.95" customHeight="1">
      <c r="A90" s="192"/>
      <c r="B90" s="171"/>
      <c r="C90" s="191"/>
      <c r="D90" s="173"/>
      <c r="E90" s="174"/>
      <c r="F90" s="176"/>
      <c r="G90" s="175"/>
      <c r="H90" s="176"/>
      <c r="I90" s="175"/>
      <c r="J90" s="176"/>
      <c r="K90" s="176"/>
      <c r="L90" s="176"/>
      <c r="M90" s="183"/>
      <c r="N90" s="6"/>
      <c r="O90" s="134"/>
      <c r="P90" s="140"/>
      <c r="Q90" s="141"/>
      <c r="R90" s="72"/>
      <c r="S90" s="85"/>
      <c r="T90" s="79"/>
    </row>
    <row r="91" spans="1:20" s="7" customFormat="1" ht="21.95" customHeight="1">
      <c r="A91" s="192"/>
      <c r="B91" s="171"/>
      <c r="C91" s="191"/>
      <c r="D91" s="173"/>
      <c r="E91" s="174"/>
      <c r="F91" s="176"/>
      <c r="G91" s="175"/>
      <c r="H91" s="176"/>
      <c r="I91" s="175"/>
      <c r="J91" s="176"/>
      <c r="K91" s="176"/>
      <c r="L91" s="176"/>
      <c r="M91" s="183"/>
      <c r="N91" s="6"/>
      <c r="O91" s="134"/>
      <c r="P91" s="140"/>
      <c r="Q91" s="141"/>
      <c r="R91" s="72"/>
      <c r="S91" s="85"/>
      <c r="T91" s="79"/>
    </row>
    <row r="92" spans="1:20" s="7" customFormat="1" ht="21.95" customHeight="1">
      <c r="A92" s="192"/>
      <c r="B92" s="171"/>
      <c r="C92" s="191"/>
      <c r="D92" s="173"/>
      <c r="E92" s="174"/>
      <c r="F92" s="176"/>
      <c r="G92" s="175"/>
      <c r="H92" s="176"/>
      <c r="I92" s="175"/>
      <c r="J92" s="176"/>
      <c r="K92" s="176"/>
      <c r="L92" s="176"/>
      <c r="M92" s="183"/>
      <c r="N92" s="6"/>
      <c r="O92" s="134"/>
      <c r="P92" s="140"/>
      <c r="Q92" s="141"/>
      <c r="R92" s="72"/>
      <c r="S92" s="85"/>
      <c r="T92" s="79"/>
    </row>
    <row r="93" spans="1:20" s="8" customFormat="1" ht="21.95" customHeight="1">
      <c r="A93" s="198"/>
      <c r="B93" s="199"/>
      <c r="C93" s="200"/>
      <c r="D93" s="201"/>
      <c r="E93" s="202"/>
      <c r="F93" s="203"/>
      <c r="G93" s="202"/>
      <c r="H93" s="203"/>
      <c r="I93" s="202"/>
      <c r="J93" s="203"/>
      <c r="K93" s="203"/>
      <c r="L93" s="203"/>
      <c r="M93" s="204"/>
      <c r="N93" s="6"/>
      <c r="O93" s="143"/>
      <c r="P93" s="83"/>
      <c r="Q93" s="88"/>
      <c r="R93" s="84"/>
      <c r="S93" s="87"/>
      <c r="T93" s="80"/>
    </row>
    <row r="94" spans="1:20" ht="21.95" customHeight="1">
      <c r="A94" s="2" t="s">
        <v>94</v>
      </c>
    </row>
  </sheetData>
  <autoFilter ref="A5:U94" xr:uid="{58590A54-DADE-4B17-8AD4-7B7AB2FF86A9}"/>
  <mergeCells count="15">
    <mergeCell ref="S3:S4"/>
    <mergeCell ref="O1:R1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O3:Q3"/>
    <mergeCell ref="R3:R4"/>
  </mergeCells>
  <phoneticPr fontId="1" type="noConversion"/>
  <pageMargins left="0.78740157480314965" right="0.39370078740157483" top="0.59055118110236227" bottom="0.3937007874015748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원가계산서</vt:lpstr>
      <vt:lpstr>집계</vt:lpstr>
      <vt:lpstr>내역서</vt:lpstr>
      <vt:lpstr>내역서!Print_Area</vt:lpstr>
      <vt:lpstr>원가계산서!Print_Area</vt:lpstr>
      <vt:lpstr>집계!Print_Area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채영</cp:lastModifiedBy>
  <cp:lastPrinted>2025-08-28T02:24:07Z</cp:lastPrinted>
  <dcterms:created xsi:type="dcterms:W3CDTF">2018-11-21T08:16:57Z</dcterms:created>
  <dcterms:modified xsi:type="dcterms:W3CDTF">2026-09-09T06:45:50Z</dcterms:modified>
</cp:coreProperties>
</file>