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전기\양서양수장\"/>
    </mc:Choice>
  </mc:AlternateContent>
  <xr:revisionPtr revIDLastSave="0" documentId="13_ncr:1_{4833103A-A205-4360-B5F1-94CB12A1B1E6}" xr6:coauthVersionLast="47" xr6:coauthVersionMax="47" xr10:uidLastSave="{00000000-0000-0000-0000-000000000000}"/>
  <bookViews>
    <workbookView xWindow="29160" yWindow="330" windowWidth="25365" windowHeight="13665" xr2:uid="{00000000-000D-0000-FFFF-FFFF00000000}"/>
  </bookViews>
  <sheets>
    <sheet name="전체표지" sheetId="14" r:id="rId1"/>
    <sheet name="표지" sheetId="13" r:id="rId2"/>
    <sheet name="원가계산서" sheetId="12" r:id="rId3"/>
    <sheet name="집계표" sheetId="9" r:id="rId4"/>
    <sheet name="내역서" sheetId="8" r:id="rId5"/>
    <sheet name="일위대가목록" sheetId="7" r:id="rId6"/>
    <sheet name="일위대가표" sheetId="6" r:id="rId7"/>
    <sheet name="일위공량산출서" sheetId="5" state="hidden" r:id="rId8"/>
    <sheet name="단가대비표" sheetId="2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_">#REF!</definedName>
    <definedName name="_?ó_ü?Ì?æ">#REF!</definedName>
    <definedName name="__">#REF!</definedName>
    <definedName name="_____0">#REF!</definedName>
    <definedName name="___B16500">#REF!</definedName>
    <definedName name="__0Crite">#REF!</definedName>
    <definedName name="__0Criteria">#REF!</definedName>
    <definedName name="__a100000">#REF!</definedName>
    <definedName name="__A164761">#REF!</definedName>
    <definedName name="__A183154">#REF!</definedName>
    <definedName name="__A69999">#REF!</definedName>
    <definedName name="__a80000">#REF!</definedName>
    <definedName name="__A99999">#REF!</definedName>
    <definedName name="__B100000">#REF!</definedName>
    <definedName name="__B66000">#REF!</definedName>
    <definedName name="__B70000">#REF!</definedName>
    <definedName name="__C67000">#REF!</definedName>
    <definedName name="__C68000">#REF!</definedName>
    <definedName name="__CDT2">#REF!</definedName>
    <definedName name="__ddd1">#REF!</definedName>
    <definedName name="__DOG1">#REF!</definedName>
    <definedName name="__DOG2">#REF!</definedName>
    <definedName name="__DOG22">#REF!</definedName>
    <definedName name="__DOG3">#REF!</definedName>
    <definedName name="__DOG33">#REF!</definedName>
    <definedName name="__DOG4">#REF!</definedName>
    <definedName name="__IntlFixup" hidden="1">TRUE</definedName>
    <definedName name="__KWS1">#N/A</definedName>
    <definedName name="__KWS2">#N/A</definedName>
    <definedName name="__KWS3">#N/A</definedName>
    <definedName name="__LM9228">#REF!</definedName>
    <definedName name="__LP1">#REF!</definedName>
    <definedName name="__LP2">#REF!</definedName>
    <definedName name="__NMB96">#REF!</definedName>
    <definedName name="__pa1">#REF!</definedName>
    <definedName name="__pa2">#REF!</definedName>
    <definedName name="__PI48">#REF!</definedName>
    <definedName name="__PI60">#REF!</definedName>
    <definedName name="__PVC100">#REF!</definedName>
    <definedName name="__PVC75">#REF!</definedName>
    <definedName name="__RO110">#REF!</definedName>
    <definedName name="__RO22">#REF!</definedName>
    <definedName name="__RO35">#REF!</definedName>
    <definedName name="__RO45">#REF!</definedName>
    <definedName name="__RO60">#REF!</definedName>
    <definedName name="__RO80">#REF!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EL1">#N/A</definedName>
    <definedName name="__SHH1">#REF!</definedName>
    <definedName name="__SHH2">#REF!</definedName>
    <definedName name="__SHH3">#REF!</definedName>
    <definedName name="__SUN1">#N/A</definedName>
    <definedName name="__SUN2">#N/A</definedName>
    <definedName name="__Ted1">#REF!</definedName>
    <definedName name="__TON1">#REF!</definedName>
    <definedName name="__TON2">#REF!</definedName>
    <definedName name="__Ts1">#REF!</definedName>
    <definedName name="__WW2">#REF!</definedName>
    <definedName name="__WW3">#REF!</definedName>
    <definedName name="__WW6">#REF!</definedName>
    <definedName name="__WW7">#REF!</definedName>
    <definedName name="__WW8">#REF!</definedName>
    <definedName name="__zz1">#REF!</definedName>
    <definedName name="_1">#N/A</definedName>
    <definedName name="_1._PANEL_BD.__LP___1">#REF!</definedName>
    <definedName name="_1.간선">'[1]충돌 내용'!#REF!</definedName>
    <definedName name="_1_0_F" hidden="1">[2]노임단가!#REF!</definedName>
    <definedName name="_10">#N/A</definedName>
    <definedName name="_10_0_0_F" hidden="1">#REF!</definedName>
    <definedName name="_10_2___Parse" hidden="1">[2]노임단가!#REF!</definedName>
    <definedName name="_10_8">#REF!</definedName>
    <definedName name="_1000A01">#N/A</definedName>
    <definedName name="_11">#N/A</definedName>
    <definedName name="_11_9">#REF!</definedName>
    <definedName name="_12">#N/A</definedName>
    <definedName name="_12_2_0_Parse" hidden="1">[2]노임단가!#REF!</definedName>
    <definedName name="_12a1_">#REF!</definedName>
    <definedName name="_13">#N/A</definedName>
    <definedName name="_13b2_">#REF!</definedName>
    <definedName name="_14">#N/A</definedName>
    <definedName name="_14_10">#REF!</definedName>
    <definedName name="_15">#N/A</definedName>
    <definedName name="_15_11">#REF!</definedName>
    <definedName name="_15A">#REF!</definedName>
    <definedName name="_16">#N/A</definedName>
    <definedName name="_16C_">#REF!</definedName>
    <definedName name="_17">#N/A</definedName>
    <definedName name="_17f2_">#REF!</definedName>
    <definedName name="_18">#N/A</definedName>
    <definedName name="_18FF1_">#REF!</definedName>
    <definedName name="_19">#N/A</definedName>
    <definedName name="_19_3_0Crite">#REF!</definedName>
    <definedName name="_19G_0Extr">#REF!</definedName>
    <definedName name="_1공장">#REF!</definedName>
    <definedName name="_2">#N/A</definedName>
    <definedName name="_2_2_0_Parse" hidden="1">[2]노임단가!#REF!</definedName>
    <definedName name="_20">#N/A</definedName>
    <definedName name="_20G_0Extract">#REF!</definedName>
    <definedName name="_21">#N/A</definedName>
    <definedName name="_21IL1_">#REF!</definedName>
    <definedName name="_22">#N/A</definedName>
    <definedName name="_23">#N/A</definedName>
    <definedName name="_23_3_0Criteria">#REF!</definedName>
    <definedName name="_24">#N/A</definedName>
    <definedName name="_24_6">#REF!</definedName>
    <definedName name="_25">#N/A</definedName>
    <definedName name="_25_7">#REF!</definedName>
    <definedName name="_26">#N/A</definedName>
    <definedName name="_26_8">#REF!</definedName>
    <definedName name="_26q45_" localSheetId="2" hidden="1">{"'용역비'!$A$4:$C$8"}</definedName>
    <definedName name="_26q45_" localSheetId="0" hidden="1">{"'용역비'!$A$4:$C$8"}</definedName>
    <definedName name="_26q45_" localSheetId="1" hidden="1">{"'용역비'!$A$4:$C$8"}</definedName>
    <definedName name="_26q45_" hidden="1">{"'용역비'!$A$4:$C$8"}</definedName>
    <definedName name="_27">#N/A</definedName>
    <definedName name="_27_9">#REF!</definedName>
    <definedName name="_28">#N/A</definedName>
    <definedName name="_28a1_">#REF!</definedName>
    <definedName name="_29">#N/A</definedName>
    <definedName name="_2C_">#REF!</definedName>
    <definedName name="_2공장">#REF!</definedName>
    <definedName name="_3">#N/A</definedName>
    <definedName name="_30">#N/A</definedName>
    <definedName name="_31">#N/A</definedName>
    <definedName name="_31wrn.Ã¶°ñÁý°èÇ_._.5Ä­." localSheetId="2" hidden="1">{#N/A,#N/A,FALSE,"Sheet1"}</definedName>
    <definedName name="_31wrn.Ã¶°ñÁý°èÇ_._.5Ä­." localSheetId="0" hidden="1">{#N/A,#N/A,FALSE,"Sheet1"}</definedName>
    <definedName name="_31wrn.Ã¶°ñÁý°èÇ_._.5Ä­." localSheetId="1" hidden="1">{#N/A,#N/A,FALSE,"Sheet1"}</definedName>
    <definedName name="_31wrn.Ã¶°ñÁý°èÇ_._.5Ä­." hidden="1">{#N/A,#N/A,FALSE,"Sheet1"}</definedName>
    <definedName name="_32">#N/A</definedName>
    <definedName name="_32b2_">#REF!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9">#N/A</definedName>
    <definedName name="_3C_">#REF!</definedName>
    <definedName name="_3Y_0Print_A">[2]노임단가!#REF!</definedName>
    <definedName name="_3공장">#REF!</definedName>
    <definedName name="_4">#N/A</definedName>
    <definedName name="_4_10">#REF!</definedName>
    <definedName name="_40">#N/A</definedName>
    <definedName name="_41">#N/A</definedName>
    <definedName name="_42">#N/A</definedName>
    <definedName name="_43">#N/A</definedName>
    <definedName name="_44">#N/A</definedName>
    <definedName name="_45">#N/A</definedName>
    <definedName name="_45C_">#REF!</definedName>
    <definedName name="_46">#N/A</definedName>
    <definedName name="_46f2_">#REF!</definedName>
    <definedName name="_47">#N/A</definedName>
    <definedName name="_48">#N/A</definedName>
    <definedName name="_49">#N/A</definedName>
    <definedName name="_4Y_0PRINT_AREA">[2]노임단가!#REF!</definedName>
    <definedName name="_5">#N/A</definedName>
    <definedName name="_5_11">#REF!</definedName>
    <definedName name="_5¤§¤_¤¡" localSheetId="2" hidden="1">{#N/A,#N/A,FALSE,"Sheet1"}</definedName>
    <definedName name="_5¤§¤_¤¡" localSheetId="0" hidden="1">{#N/A,#N/A,FALSE,"Sheet1"}</definedName>
    <definedName name="_5¤§¤_¤¡" localSheetId="1" hidden="1">{#N/A,#N/A,FALSE,"Sheet1"}</definedName>
    <definedName name="_5¤§¤_¤¡" hidden="1">{#N/A,#N/A,FALSE,"Sheet1"}</definedName>
    <definedName name="_50">#N/A</definedName>
    <definedName name="_50FF1_">#REF!</definedName>
    <definedName name="_51">#N/A</definedName>
    <definedName name="_52">#N/A</definedName>
    <definedName name="_53">#N/A</definedName>
    <definedName name="_54">#N/A</definedName>
    <definedName name="_54G_0Extr">#REF!</definedName>
    <definedName name="_55">#N/A</definedName>
    <definedName name="_56">#N/A</definedName>
    <definedName name="_57">#N/A</definedName>
    <definedName name="_58">#N/A</definedName>
    <definedName name="_58G_0Extract">#REF!</definedName>
    <definedName name="_59">#N/A</definedName>
    <definedName name="_59IL1_">#REF!</definedName>
    <definedName name="_6">#N/A</definedName>
    <definedName name="_6_3_0Crite">#REF!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6F" hidden="1">[2]노임단가!#REF!</definedName>
    <definedName name="_6월요금">#REF!</definedName>
    <definedName name="_7">#N/A</definedName>
    <definedName name="_7_3_0Criteria">#REF!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7월요금">#REF!</definedName>
    <definedName name="_8">#N/A</definedName>
    <definedName name="_8_0_F" hidden="1">[2]노임단가!#REF!</definedName>
    <definedName name="_8_6">#REF!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9">#N/A</definedName>
    <definedName name="_9_7">#REF!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99_상반기시중노임">#REF!</definedName>
    <definedName name="_99_하반기시중노임">#REF!</definedName>
    <definedName name="_a">#N/A</definedName>
    <definedName name="_a___0">#REF!</definedName>
    <definedName name="_a100000">#REF!</definedName>
    <definedName name="_A164761">#REF!</definedName>
    <definedName name="_A183154">#REF!</definedName>
    <definedName name="_A69999">#REF!</definedName>
    <definedName name="_a80000">#REF!</definedName>
    <definedName name="_A81620">[3]설계개요!#REF!</definedName>
    <definedName name="_A99999">#REF!</definedName>
    <definedName name="_A999999">#REF!</definedName>
    <definedName name="_B100000">#REF!</definedName>
    <definedName name="_B16500">#REF!</definedName>
    <definedName name="_B66000">#REF!</definedName>
    <definedName name="_B70000">#REF!</definedName>
    <definedName name="_c">#N/A</definedName>
    <definedName name="_C67000">#REF!</definedName>
    <definedName name="_C68000">#REF!</definedName>
    <definedName name="_CDT2">#REF!</definedName>
    <definedName name="_d">#REF!</definedName>
    <definedName name="_ddd1">#REF!</definedName>
    <definedName name="_Dist_Bin" hidden="1">[4]간지!#REF!</definedName>
    <definedName name="_Dist_Values" hidden="1">#REF!</definedName>
    <definedName name="_DOG1">#REF!</definedName>
    <definedName name="_DOG2">#REF!</definedName>
    <definedName name="_DOG22">#REF!</definedName>
    <definedName name="_DOG3">#REF!</definedName>
    <definedName name="_DOG33">#REF!</definedName>
    <definedName name="_DOG4">#REF!</definedName>
    <definedName name="_E81161">[5]깨기!$E$51161</definedName>
    <definedName name="_f">#REF!</definedName>
    <definedName name="_Fill" hidden="1">#REF!</definedName>
    <definedName name="_xlnm._FilterDatabase" localSheetId="0" hidden="1">#REF!</definedName>
    <definedName name="_xlnm._FilterDatabase" localSheetId="1" hidden="1">#REF!</definedName>
    <definedName name="_xlnm._FilterDatabase" hidden="1">#REF!</definedName>
    <definedName name="_H81192">[5]깨기!$H$51192</definedName>
    <definedName name="_H91164">[5]깨기!$H$11164</definedName>
    <definedName name="_K">#N/A</definedName>
    <definedName name="_Key1" hidden="1">#REF!</definedName>
    <definedName name="_Key2" localSheetId="1" hidden="1">#REF!</definedName>
    <definedName name="_Key2" hidden="1">#REF!</definedName>
    <definedName name="_kfkf" hidden="1">#REF!</definedName>
    <definedName name="_KWS1">#N/A</definedName>
    <definedName name="_KWS2">#N/A</definedName>
    <definedName name="_KWS3">#N/A</definedName>
    <definedName name="_l">#REF!</definedName>
    <definedName name="_LM9228">#REF!</definedName>
    <definedName name="_LP1">#REF!</definedName>
    <definedName name="_LP2">#REF!</definedName>
    <definedName name="_m">#REF!</definedName>
    <definedName name="_NMB96">#REF!</definedName>
    <definedName name="_Order1" hidden="1">255</definedName>
    <definedName name="_Order2" hidden="1">255</definedName>
    <definedName name="_pa1">#REF!</definedName>
    <definedName name="_pa2">#REF!</definedName>
    <definedName name="_Parse_In" hidden="1">#REF!</definedName>
    <definedName name="_PI48">#REF!</definedName>
    <definedName name="_PI60">#REF!</definedName>
    <definedName name="_PVC100">#REF!</definedName>
    <definedName name="_PVC75">#REF!</definedName>
    <definedName name="_q">#N/A</definedName>
    <definedName name="_r">#N/A</definedName>
    <definedName name="_R10㎝">#REF!</definedName>
    <definedName name="_R12㎝">#REF!</definedName>
    <definedName name="_R15㎝">#REF!</definedName>
    <definedName name="_R18㎝">#REF!</definedName>
    <definedName name="_R20㎝">#REF!</definedName>
    <definedName name="_R25㎝">#REF!</definedName>
    <definedName name="_R30㎝">#REF!</definedName>
    <definedName name="_R4㎝이하">#REF!</definedName>
    <definedName name="_R5㎝">#REF!</definedName>
    <definedName name="_R6㎝">#REF!</definedName>
    <definedName name="_R7㎝">#REF!</definedName>
    <definedName name="_R8㎝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O110">#REF!</definedName>
    <definedName name="_RO22">#REF!</definedName>
    <definedName name="_RO35">#REF!</definedName>
    <definedName name="_RO45">#REF!</definedName>
    <definedName name="_RO60">#REF!</definedName>
    <definedName name="_RO80">#REF!</definedName>
    <definedName name="_s">#N/A</definedName>
    <definedName name="_s___0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EL1">#N/A</definedName>
    <definedName name="_SHH1">#REF!</definedName>
    <definedName name="_SHH2">#REF!</definedName>
    <definedName name="_SHH3">#REF!</definedName>
    <definedName name="_Sort" hidden="1">#REF!</definedName>
    <definedName name="_SUN1">#N/A</definedName>
    <definedName name="_SUN2">#N/A</definedName>
    <definedName name="_Ted1">#REF!</definedName>
    <definedName name="_TON1">#REF!</definedName>
    <definedName name="_TON2">#REF!</definedName>
    <definedName name="_Ts1">#REF!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WW2">#REF!</definedName>
    <definedName name="_WW3">#REF!</definedName>
    <definedName name="_WW6">#REF!</definedName>
    <definedName name="_WW7">#REF!</definedName>
    <definedName name="_WW8">#REF!</definedName>
    <definedName name="_z">#REF!</definedName>
    <definedName name="_zz1">#REF!</definedName>
    <definedName name="_건축목공">#REF!</definedName>
    <definedName name="_재ㅐ햐" hidden="1">#REF!</definedName>
    <definedName name="¤C315">#REF!</definedName>
    <definedName name="¤Ç315">#REF!</definedName>
    <definedName name="¤Ó1517">'[6]96보완계획7.12'!$L$76</definedName>
    <definedName name="¤Ó1549">'[6]96보완계획7.12'!$L$76</definedName>
    <definedName name="¤Ó618">'[6]96보완계획7.12'!$L$76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KWS123">#N/A</definedName>
    <definedName name="\l">#REF!</definedName>
    <definedName name="\LARGE">#REF!</definedName>
    <definedName name="\m">#N/A</definedName>
    <definedName name="\MIDDLE">#REF!</definedName>
    <definedName name="\n">#N/A</definedName>
    <definedName name="\o">#N/A</definedName>
    <definedName name="\p">#REF!</definedName>
    <definedName name="\P1">#REF!</definedName>
    <definedName name="\q">#N/A</definedName>
    <definedName name="\r">#N/A</definedName>
    <definedName name="\s">#N/A</definedName>
    <definedName name="\SMALL">#REF!</definedName>
    <definedName name="\t">#N/A</definedName>
    <definedName name="\u">#N/A</definedName>
    <definedName name="\v">#N/A</definedName>
    <definedName name="\w">#N/A</definedName>
    <definedName name="\x">#REF!</definedName>
    <definedName name="\y">#REF!</definedName>
    <definedName name="\z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111111">#REF!</definedName>
    <definedName name="A12.">#REF!</definedName>
    <definedName name="A315yoo1">#REF!</definedName>
    <definedName name="A999999999999">#REF!</definedName>
    <definedName name="aa">#REF!</definedName>
    <definedName name="AAA">#REF!</definedName>
    <definedName name="AAAA">#REF!</definedName>
    <definedName name="aaaaa">#REF!</definedName>
    <definedName name="AAAAAA">#REF!</definedName>
    <definedName name="AAAAAAAAAA">#REF!</definedName>
    <definedName name="aaaaaaaaaaa">#REF!</definedName>
    <definedName name="AAAAAAAAAAAAAAAAAAA">#REF!</definedName>
    <definedName name="aaaadddd">#REF!</definedName>
    <definedName name="AAW" localSheetId="2">[0]!SAF</definedName>
    <definedName name="AAW" localSheetId="0">[0]!SAF</definedName>
    <definedName name="AAW" localSheetId="1">[0]!SAF</definedName>
    <definedName name="AAW">[0]!SAF</definedName>
    <definedName name="AB">#REF!</definedName>
    <definedName name="ABC">#REF!</definedName>
    <definedName name="ac">#REF!</definedName>
    <definedName name="Access_Button" hidden="1">"제당토적_제당토적_List"</definedName>
    <definedName name="AccessDatabase">"E:\WORK\VISUAL\MIRAE\LOADSYS\LoadDB.mdb"</definedName>
    <definedName name="adfde">#REF!</definedName>
    <definedName name="aer">#REF!,#REF!</definedName>
    <definedName name="aervbgr" localSheetId="2">원가계산서!EGERG</definedName>
    <definedName name="aervbgr" localSheetId="0">전체표지!EGERG</definedName>
    <definedName name="aervbgr" localSheetId="1">표지!EGERG</definedName>
    <definedName name="aervbgr">[0]!EGERG</definedName>
    <definedName name="ag">#REF!</definedName>
    <definedName name="AG통합">#REF!</definedName>
    <definedName name="AHFFK">#REF!</definedName>
    <definedName name="air_trap">#REF!</definedName>
    <definedName name="AJSL" localSheetId="2">[0]!ㅗㅠㅎㄹ</definedName>
    <definedName name="AJSL" localSheetId="0">[0]!ㅗㅠㅎㄹ</definedName>
    <definedName name="AJSL" localSheetId="1">[0]!ㅗㅠㅎㄹ</definedName>
    <definedName name="AJSL">[0]!ㅗㅠㅎㄹ</definedName>
    <definedName name="All_Item">#REF!</definedName>
    <definedName name="ALPIN">#N/A</definedName>
    <definedName name="ALPJYOU">#N/A</definedName>
    <definedName name="ALPTOI">#N/A</definedName>
    <definedName name="ANFRK2">#REF!</definedName>
    <definedName name="ANFRK3">#REF!</definedName>
    <definedName name="anfrkk">#REF!</definedName>
    <definedName name="angle">#REF!</definedName>
    <definedName name="Annual_interest_rate">#REF!</definedName>
    <definedName name="anscount" hidden="1">1</definedName>
    <definedName name="ARE" localSheetId="2">원가계산서!ARE</definedName>
    <definedName name="ARE" localSheetId="0">전체표지!ARE</definedName>
    <definedName name="ARE" localSheetId="1">표지!ARE</definedName>
    <definedName name="ARE">[0]!ARE</definedName>
    <definedName name="as">#N/A</definedName>
    <definedName name="ASA">[7]반중력식옹벽3.5!$G$9</definedName>
    <definedName name="asaasa">#REF!</definedName>
    <definedName name="asd" localSheetId="2">원가계산서!REEG</definedName>
    <definedName name="asd" localSheetId="0">전체표지!REEG</definedName>
    <definedName name="asd" localSheetId="1">표지!REEG</definedName>
    <definedName name="asd">[0]!REEG</definedName>
    <definedName name="asdf">#REF!</definedName>
    <definedName name="asdfg">[3]설계개요!#REF!</definedName>
    <definedName name="ASS" localSheetId="2">원가계산서!TRR</definedName>
    <definedName name="ASS" localSheetId="0">전체표지!TRR</definedName>
    <definedName name="ASS" localSheetId="1">표지!TRR</definedName>
    <definedName name="ASS">[0]!TRR</definedName>
    <definedName name="asss" localSheetId="2">원가계산서!jhg</definedName>
    <definedName name="asss" localSheetId="0">전체표지!jhg</definedName>
    <definedName name="asss" localSheetId="1">표지!jhg</definedName>
    <definedName name="asss">[0]!jhg</definedName>
    <definedName name="asw" localSheetId="2">[0]!juyjuy</definedName>
    <definedName name="asw" localSheetId="0">[0]!juyjuy</definedName>
    <definedName name="asw" localSheetId="1">[0]!juyjuy</definedName>
    <definedName name="asw">[0]!juyjuy</definedName>
    <definedName name="asx" localSheetId="2">[0]!ㄹ퓰</definedName>
    <definedName name="asx" localSheetId="0">[0]!ㄹ퓰</definedName>
    <definedName name="asx" localSheetId="1">[0]!ㄹ퓰</definedName>
    <definedName name="asx">[0]!ㄹ퓰</definedName>
    <definedName name="AVGHBD" localSheetId="2">원가계산서!AVGHBD</definedName>
    <definedName name="AVGHBD" localSheetId="0">전체표지!AVGHBD</definedName>
    <definedName name="AVGHBD" localSheetId="1">표지!AVGHBD</definedName>
    <definedName name="AVGHBD">[0]!AVGHBD</definedName>
    <definedName name="awe" localSheetId="2">[0]!ret</definedName>
    <definedName name="awe" localSheetId="0">[0]!ret</definedName>
    <definedName name="awe" localSheetId="1">[0]!ret</definedName>
    <definedName name="awe">[0]!ret</definedName>
    <definedName name="A삼">#REF!</definedName>
    <definedName name="A이">#REF!</definedName>
    <definedName name="A일">#REF!</definedName>
    <definedName name="b">#REF!</definedName>
    <definedName name="B10㎝">#REF!</definedName>
    <definedName name="B12㎝">#REF!</definedName>
    <definedName name="B15㎝">#REF!</definedName>
    <definedName name="B18㎝">#REF!</definedName>
    <definedName name="B1B">#REF!</definedName>
    <definedName name="B20㎝">#REF!</definedName>
    <definedName name="B25㎝">#REF!</definedName>
    <definedName name="B2B">#REF!</definedName>
    <definedName name="B30㎝">#REF!</definedName>
    <definedName name="B3B">#REF!</definedName>
    <definedName name="B4B">#REF!</definedName>
    <definedName name="B4㎝이하">#REF!</definedName>
    <definedName name="B5㎝">#REF!</definedName>
    <definedName name="B6㎝">#REF!</definedName>
    <definedName name="B7㎝">#REF!</definedName>
    <definedName name="B8㎝">#REF!</definedName>
    <definedName name="back_pressure">#REF!</definedName>
    <definedName name="ball">#REF!</definedName>
    <definedName name="BBC" localSheetId="2">원가계산서!SSR</definedName>
    <definedName name="BBC" localSheetId="0">전체표지!SSR</definedName>
    <definedName name="BBC" localSheetId="1">표지!SSR</definedName>
    <definedName name="BBC">[0]!SSR</definedName>
    <definedName name="BBJ" localSheetId="2">원가계산서!BBJ</definedName>
    <definedName name="BBJ" localSheetId="0">전체표지!BBJ</definedName>
    <definedName name="BBJ" localSheetId="1">표지!BBJ</definedName>
    <definedName name="BBJ">[0]!BBJ</definedName>
    <definedName name="BDCODE">#N/A</definedName>
    <definedName name="bhg" localSheetId="2">원가계산서!ytjuy</definedName>
    <definedName name="bhg" localSheetId="0">전체표지!ytjuy</definedName>
    <definedName name="bhg" localSheetId="1">표지!ytjuy</definedName>
    <definedName name="bhg">[0]!ytjuy</definedName>
    <definedName name="BHJ" localSheetId="2">[0]!SAF</definedName>
    <definedName name="BHJ" localSheetId="0">[0]!SAF</definedName>
    <definedName name="BHJ" localSheetId="1">[0]!SAF</definedName>
    <definedName name="BHJ">[0]!SAF</definedName>
    <definedName name="BKI" localSheetId="2">원가계산서!홁ㅎ</definedName>
    <definedName name="BKI" localSheetId="0">전체표지!홁ㅎ</definedName>
    <definedName name="BKI" localSheetId="1">표지!홁ㅎ</definedName>
    <definedName name="BKI">[0]!홁ㅎ</definedName>
    <definedName name="BlankMacro1">#REF!</definedName>
    <definedName name="BLOCK01">#N/A</definedName>
    <definedName name="BLOCK02">#REF!</definedName>
    <definedName name="BLOCK03">#REF!</definedName>
    <definedName name="BLOCK04">#REF!</definedName>
    <definedName name="BNH" localSheetId="2">원가계산서!BNH</definedName>
    <definedName name="BNH" localSheetId="0">전체표지!BNH</definedName>
    <definedName name="BNH" localSheetId="1">표지!BNH</definedName>
    <definedName name="BNH">[0]!BNH</definedName>
    <definedName name="BNM" localSheetId="2">[0]!ㅈㅂㄷㄹ</definedName>
    <definedName name="BNM" localSheetId="0">[0]!ㅈㅂㄷㄹ</definedName>
    <definedName name="BNM" localSheetId="1">[0]!ㅈㅂㄷㄹ</definedName>
    <definedName name="BNM">[0]!ㅈㅂㄷㄹ</definedName>
    <definedName name="BOB" localSheetId="2">원가계산서!WWF</definedName>
    <definedName name="BOB" localSheetId="0">전체표지!WWF</definedName>
    <definedName name="BOB" localSheetId="1">표지!WWF</definedName>
    <definedName name="BOB">[0]!WWF</definedName>
    <definedName name="BOM_OF_ECP">#REF!</definedName>
    <definedName name="BOX">#REF!</definedName>
    <definedName name="BOX암거">#REF!</definedName>
    <definedName name="butterfly">#REF!</definedName>
    <definedName name="BV">#REF!</definedName>
    <definedName name="BVF" localSheetId="2">[0]!ㅇㄴㄿ</definedName>
    <definedName name="BVF" localSheetId="0">[0]!ㅇㄴㄿ</definedName>
    <definedName name="BVF" localSheetId="1">[0]!ㅇㄴㄿ</definedName>
    <definedName name="BVF">[0]!ㅇㄴㄿ</definedName>
    <definedName name="bvvc" localSheetId="2">원가계산서!bvvc</definedName>
    <definedName name="bvvc" localSheetId="0">전체표지!bvvc</definedName>
    <definedName name="bvvc" localSheetId="1">표지!bvvc</definedName>
    <definedName name="bvvc">[0]!bvvc</definedName>
    <definedName name="B이">#REF!</definedName>
    <definedName name="B일">#REF!</definedName>
    <definedName name="B제로">#REF!</definedName>
    <definedName name="C_">#REF!</definedName>
    <definedName name="cable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BVCB" localSheetId="2">원가계산서!CBVCB</definedName>
    <definedName name="CBVCB" localSheetId="0">전체표지!CBVCB</definedName>
    <definedName name="CBVCB" localSheetId="1">표지!CBVCB</definedName>
    <definedName name="CBVCB">[0]!CBVCB</definedName>
    <definedName name="CCC">#REF!</definedName>
    <definedName name="cccc">#REF!</definedName>
    <definedName name="ccdc">#REF!</definedName>
    <definedName name="CCF" localSheetId="2">원가계산서!CCF</definedName>
    <definedName name="CCF" localSheetId="0">전체표지!CCF</definedName>
    <definedName name="CCF" localSheetId="1">표지!CCF</definedName>
    <definedName name="CCF">[0]!CCF</definedName>
    <definedName name="CDD" localSheetId="2">원가계산서!CDD</definedName>
    <definedName name="CDD" localSheetId="0">전체표지!CDD</definedName>
    <definedName name="CDD" localSheetId="1">표지!CDD</definedName>
    <definedName name="CDD">[0]!CDD</definedName>
    <definedName name="cfg" localSheetId="2">원가계산서!bvvc</definedName>
    <definedName name="cfg" localSheetId="0">전체표지!bvvc</definedName>
    <definedName name="cfg" localSheetId="1">표지!bvvc</definedName>
    <definedName name="cfg">[0]!bvvc</definedName>
    <definedName name="cgmh" localSheetId="2" hidden="1">{"'용역비'!$A$4:$C$8"}</definedName>
    <definedName name="cgmh" localSheetId="0" hidden="1">{"'용역비'!$A$4:$C$8"}</definedName>
    <definedName name="cgmh" localSheetId="1" hidden="1">{"'용역비'!$A$4:$C$8"}</definedName>
    <definedName name="cgmh" hidden="1">{"'용역비'!$A$4:$C$8"}</definedName>
    <definedName name="check">#REF!</definedName>
    <definedName name="CIRCUIT">#REF!</definedName>
    <definedName name="COC" localSheetId="2">원가계산서!ㅠㅜㅎ</definedName>
    <definedName name="COC" localSheetId="0">전체표지!ㅠㅜㅎ</definedName>
    <definedName name="COC" localSheetId="1">표지!ㅠㅜㅎ</definedName>
    <definedName name="COC">[0]!ㅠㅜㅎ</definedName>
    <definedName name="CODE">#REF!</definedName>
    <definedName name="CONDUIT">#REF!</definedName>
    <definedName name="CPU_시험기사">#REF!</definedName>
    <definedName name="CPU시험사001">#REF!</definedName>
    <definedName name="CPU시험사002">#REF!</definedName>
    <definedName name="CPU시험사011">#REF!</definedName>
    <definedName name="CPU시험사982">#REF!</definedName>
    <definedName name="CPU시험사991">#REF!</definedName>
    <definedName name="CPU시험사992">#REF!</definedName>
    <definedName name="CR">#REF!</definedName>
    <definedName name="_xlnm.Criteria">#REF!</definedName>
    <definedName name="Criteria_MI">#REF!</definedName>
    <definedName name="csDesignMode">1</definedName>
    <definedName name="cv">[8]토공총괄표!$D$7</definedName>
    <definedName name="cvd" localSheetId="2">원가계산서!홁ㅎ</definedName>
    <definedName name="cvd" localSheetId="0">전체표지!홁ㅎ</definedName>
    <definedName name="cvd" localSheetId="1">표지!홁ㅎ</definedName>
    <definedName name="cvd">[0]!홁ㅎ</definedName>
    <definedName name="CVDSD" localSheetId="2">원가계산서!CVDSD</definedName>
    <definedName name="CVDSD" localSheetId="0">전체표지!CVDSD</definedName>
    <definedName name="CVDSD" localSheetId="1">표지!CVDSD</definedName>
    <definedName name="CVDSD">[0]!CVDSD</definedName>
    <definedName name="CVV" localSheetId="2">원가계산서!CVV</definedName>
    <definedName name="CVV" localSheetId="0">전체표지!CVV</definedName>
    <definedName name="CVV" localSheetId="1">표지!CVV</definedName>
    <definedName name="CVV">[0]!CVV</definedName>
    <definedName name="cvx" localSheetId="2">[0]!ㅗㅠㅎㄹ</definedName>
    <definedName name="cvx" localSheetId="0">[0]!ㅗㅠㅎㄹ</definedName>
    <definedName name="cvx" localSheetId="1">[0]!ㅗㅠㅎㄹ</definedName>
    <definedName name="cvx">[0]!ㅗㅠㅎㄹ</definedName>
    <definedName name="cxv">#REF!</definedName>
    <definedName name="CZSVX" localSheetId="2">원가계산서!REEG</definedName>
    <definedName name="CZSVX" localSheetId="0">전체표지!REEG</definedName>
    <definedName name="CZSVX" localSheetId="1">표지!REEG</definedName>
    <definedName name="CZSVX">[0]!REEG</definedName>
    <definedName name="d">#REF!</definedName>
    <definedName name="danga2">#REF!,#REF!</definedName>
    <definedName name="_xlnm.Database">#REF!</definedName>
    <definedName name="Database_MI">#REF!</definedName>
    <definedName name="database2">#REF!</definedName>
    <definedName name="dataww" hidden="1">#REF!</definedName>
    <definedName name="date">#REF!</definedName>
    <definedName name="dcc" localSheetId="2">원가계산서!dcc</definedName>
    <definedName name="dcc" localSheetId="0">전체표지!dcc</definedName>
    <definedName name="dcc" localSheetId="1">표지!dcc</definedName>
    <definedName name="dcc">[0]!dcc</definedName>
    <definedName name="DD">#REF!</definedName>
    <definedName name="DDC" localSheetId="2">원가계산서!DDC</definedName>
    <definedName name="DDC" localSheetId="0">전체표지!DDC</definedName>
    <definedName name="DDC" localSheetId="1">표지!DDC</definedName>
    <definedName name="DDC">[0]!DDC</definedName>
    <definedName name="ddd">#REF!</definedName>
    <definedName name="DDDDDDDDDDDDD">#REF!</definedName>
    <definedName name="DDE" localSheetId="2">원가계산서!DDC</definedName>
    <definedName name="DDE" localSheetId="0">전체표지!DDC</definedName>
    <definedName name="DDE" localSheetId="1">표지!DDC</definedName>
    <definedName name="DDE">[0]!DDC</definedName>
    <definedName name="ddf" localSheetId="2">원가계산서!xcf</definedName>
    <definedName name="ddf" localSheetId="0">전체표지!xcf</definedName>
    <definedName name="ddf" localSheetId="1">표지!xcf</definedName>
    <definedName name="ddf">[0]!xcf</definedName>
    <definedName name="df">#REF!</definedName>
    <definedName name="dfadfadfa">#REF!</definedName>
    <definedName name="DFS">#REF!</definedName>
    <definedName name="DFSAFG" localSheetId="2">원가계산서!DFSAFG</definedName>
    <definedName name="DFSAFG" localSheetId="0">전체표지!DFSAFG</definedName>
    <definedName name="DFSAFG" localSheetId="1">표지!DFSAFG</definedName>
    <definedName name="DFSAFG">[0]!DFSAFG</definedName>
    <definedName name="DFVGD" localSheetId="2">[0]!MMM</definedName>
    <definedName name="DFVGD" localSheetId="0">[0]!MMM</definedName>
    <definedName name="DFVGD" localSheetId="1">[0]!MMM</definedName>
    <definedName name="DFVGD">[0]!MMM</definedName>
    <definedName name="dgh" localSheetId="2">원가계산서!dgh</definedName>
    <definedName name="dgh" localSheetId="0">전체표지!dgh</definedName>
    <definedName name="dgh" localSheetId="1">표지!dgh</definedName>
    <definedName name="dgh">[0]!dgh</definedName>
    <definedName name="DGRT" localSheetId="2">원가계산서!DGRT</definedName>
    <definedName name="DGRT" localSheetId="0">전체표지!DGRT</definedName>
    <definedName name="DGRT" localSheetId="1">표지!DGRT</definedName>
    <definedName name="DGRT">[0]!DGRT</definedName>
    <definedName name="DGV" localSheetId="2">원가계산서!vnb</definedName>
    <definedName name="DGV" localSheetId="0">전체표지!vnb</definedName>
    <definedName name="DGV" localSheetId="1">표지!vnb</definedName>
    <definedName name="DGV">[0]!vnb</definedName>
    <definedName name="DGVAFD" localSheetId="2">원가계산서!REGSVTEB</definedName>
    <definedName name="DGVAFD" localSheetId="0">전체표지!REGSVTEB</definedName>
    <definedName name="DGVAFD" localSheetId="1">표지!REGSVTEB</definedName>
    <definedName name="DGVAFD">[0]!REGSVTEB</definedName>
    <definedName name="dhj" localSheetId="2" hidden="1">{"'용역비'!$A$4:$C$8"}</definedName>
    <definedName name="dhj" localSheetId="0" hidden="1">{"'용역비'!$A$4:$C$8"}</definedName>
    <definedName name="dhj" localSheetId="1" hidden="1">{"'용역비'!$A$4:$C$8"}</definedName>
    <definedName name="dhj" hidden="1">{"'용역비'!$A$4:$C$8"}</definedName>
    <definedName name="dhsj">#N/A</definedName>
    <definedName name="diameter">#REF!</definedName>
    <definedName name="diaphragm">#REF!</definedName>
    <definedName name="dj" localSheetId="2" hidden="1">{"'Sheet1'!$A$4","'Sheet1'!$A$9:$G$28"}</definedName>
    <definedName name="dj" localSheetId="0" hidden="1">{"'Sheet1'!$A$4","'Sheet1'!$A$9:$G$28"}</definedName>
    <definedName name="dj" localSheetId="1" hidden="1">{"'Sheet1'!$A$4","'Sheet1'!$A$9:$G$28"}</definedName>
    <definedName name="dj" hidden="1">{"'Sheet1'!$A$4","'Sheet1'!$A$9:$G$28"}</definedName>
    <definedName name="DJKNHVF" localSheetId="2">[0]!MATRO</definedName>
    <definedName name="DJKNHVF" localSheetId="0">[0]!MATRO</definedName>
    <definedName name="DJKNHVF" localSheetId="1">[0]!MATRO</definedName>
    <definedName name="DJKNHVF">[0]!MATRO</definedName>
    <definedName name="DKARJ">#REF!</definedName>
    <definedName name="dljsaldjfl">#N/A</definedName>
    <definedName name="DNH" localSheetId="2">원가계산서!EGERG</definedName>
    <definedName name="DNH" localSheetId="0">전체표지!EGERG</definedName>
    <definedName name="DNH" localSheetId="1">표지!EGERG</definedName>
    <definedName name="DNH">[0]!EGERG</definedName>
    <definedName name="DOGUB">#REF!</definedName>
    <definedName name="drain_trap">#REF!</definedName>
    <definedName name="DRDRSSF" localSheetId="2">원가계산서!NBBV</definedName>
    <definedName name="DRDRSSF" localSheetId="0">전체표지!NBBV</definedName>
    <definedName name="DRDRSSF" localSheetId="1">표지!NBBV</definedName>
    <definedName name="DRDRSSF">[0]!NBBV</definedName>
    <definedName name="DRIVE">#REF!</definedName>
    <definedName name="ds">#REF!</definedName>
    <definedName name="DSC" localSheetId="2">원가계산서!NND</definedName>
    <definedName name="DSC" localSheetId="0">전체표지!NND</definedName>
    <definedName name="DSC" localSheetId="1">표지!NND</definedName>
    <definedName name="DSC">[0]!NND</definedName>
    <definedName name="DSFC" localSheetId="2">원가계산서!NNF</definedName>
    <definedName name="DSFC" localSheetId="0">전체표지!NNF</definedName>
    <definedName name="DSFC" localSheetId="1">표지!NNF</definedName>
    <definedName name="DSFC">[0]!NNF</definedName>
    <definedName name="DSFD" localSheetId="2">원가계산서!SSX</definedName>
    <definedName name="DSFD" localSheetId="0">전체표지!SSX</definedName>
    <definedName name="DSFD" localSheetId="1">표지!SSX</definedName>
    <definedName name="DSFD">[0]!SSX</definedName>
    <definedName name="DSS" localSheetId="2">[0]!MATRO</definedName>
    <definedName name="DSS" localSheetId="0">[0]!MATRO</definedName>
    <definedName name="DSS" localSheetId="1">[0]!MATRO</definedName>
    <definedName name="DSS">[0]!MATRO</definedName>
    <definedName name="dsv" localSheetId="2">원가계산서!jyt</definedName>
    <definedName name="dsv" localSheetId="0">전체표지!jyt</definedName>
    <definedName name="dsv" localSheetId="1">표지!jyt</definedName>
    <definedName name="dsv">[0]!jyt</definedName>
    <definedName name="DSVP">#REF!</definedName>
    <definedName name="dual_plate_check">#REF!</definedName>
    <definedName name="duplex_strainer">#REF!</definedName>
    <definedName name="DVGDFS" localSheetId="2">원가계산서!FFC</definedName>
    <definedName name="DVGDFS" localSheetId="0">전체표지!FFC</definedName>
    <definedName name="DVGDFS" localSheetId="1">표지!FFC</definedName>
    <definedName name="DVGDFS">[0]!FFC</definedName>
    <definedName name="DVZZ" localSheetId="2">원가계산서!DFSAFG</definedName>
    <definedName name="DVZZ" localSheetId="0">전체표지!DFSAFG</definedName>
    <definedName name="DVZZ" localSheetId="1">표지!DFSAFG</definedName>
    <definedName name="DVZZ">[0]!DFSAFG</definedName>
    <definedName name="DW" localSheetId="2" hidden="1">{"'용역비'!$A$4:$C$8"}</definedName>
    <definedName name="DW" localSheetId="0" hidden="1">{"'용역비'!$A$4:$C$8"}</definedName>
    <definedName name="DW" localSheetId="1" hidden="1">{"'용역비'!$A$4:$C$8"}</definedName>
    <definedName name="DW" hidden="1">{"'용역비'!$A$4:$C$8"}</definedName>
    <definedName name="DZGD" localSheetId="2">[0]!NHGF</definedName>
    <definedName name="DZGD" localSheetId="0">[0]!NHGF</definedName>
    <definedName name="DZGD" localSheetId="1">[0]!NHGF</definedName>
    <definedName name="DZGD">[0]!NHGF</definedName>
    <definedName name="e">[7]반중력식옹벽3.5!$G$9</definedName>
    <definedName name="E10M">#REF!</definedName>
    <definedName name="E10P">#REF!</definedName>
    <definedName name="E11M">#REF!</definedName>
    <definedName name="E11P">#REF!</definedName>
    <definedName name="E12M">#REF!</definedName>
    <definedName name="E12P">#REF!</definedName>
    <definedName name="E13M">#REF!</definedName>
    <definedName name="E13P">#REF!</definedName>
    <definedName name="E14M">#REF!</definedName>
    <definedName name="E14P">#REF!</definedName>
    <definedName name="E15M">#REF!</definedName>
    <definedName name="E15P">#REF!</definedName>
    <definedName name="E16M">#REF!</definedName>
    <definedName name="E16P">#REF!</definedName>
    <definedName name="E17M">#REF!</definedName>
    <definedName name="E17P">#REF!</definedName>
    <definedName name="E18M">#REF!</definedName>
    <definedName name="E18P">#REF!</definedName>
    <definedName name="E19M">#REF!</definedName>
    <definedName name="E19P">#REF!</definedName>
    <definedName name="E1E">#REF!</definedName>
    <definedName name="E1M">#REF!</definedName>
    <definedName name="E1P">#REF!</definedName>
    <definedName name="E20M">#REF!</definedName>
    <definedName name="E20P">#REF!</definedName>
    <definedName name="E21M">#REF!</definedName>
    <definedName name="E21P">#REF!</definedName>
    <definedName name="E22M">#REF!</definedName>
    <definedName name="E22P">#REF!</definedName>
    <definedName name="E23M">#REF!</definedName>
    <definedName name="E23P">#REF!</definedName>
    <definedName name="E24M">#REF!</definedName>
    <definedName name="E24P">#REF!</definedName>
    <definedName name="E25M">#REF!</definedName>
    <definedName name="E25P">#REF!</definedName>
    <definedName name="E26E">#REF!</definedName>
    <definedName name="E26M">#REF!</definedName>
    <definedName name="E26P">#REF!</definedName>
    <definedName name="E27E">#REF!</definedName>
    <definedName name="E27M">#REF!</definedName>
    <definedName name="E27P">#REF!</definedName>
    <definedName name="E28E">#REF!</definedName>
    <definedName name="E28M">#REF!</definedName>
    <definedName name="E28P">#REF!</definedName>
    <definedName name="E29M">#REF!</definedName>
    <definedName name="E29P">#REF!</definedName>
    <definedName name="E2E">#REF!</definedName>
    <definedName name="E2M">#REF!</definedName>
    <definedName name="E2P">#REF!</definedName>
    <definedName name="E30M">#REF!</definedName>
    <definedName name="E30P">#REF!</definedName>
    <definedName name="E31E">#REF!</definedName>
    <definedName name="E31M">#REF!</definedName>
    <definedName name="E31P">#REF!</definedName>
    <definedName name="E32E">#REF!</definedName>
    <definedName name="E32M">#REF!</definedName>
    <definedName name="E32P">#REF!</definedName>
    <definedName name="E33E">#REF!</definedName>
    <definedName name="E33M">#REF!</definedName>
    <definedName name="E33P">#REF!</definedName>
    <definedName name="E34E">#REF!</definedName>
    <definedName name="E34M">#REF!</definedName>
    <definedName name="E34P">#REF!</definedName>
    <definedName name="E35M">#REF!</definedName>
    <definedName name="E35P">#REF!</definedName>
    <definedName name="E36M">#REF!</definedName>
    <definedName name="E36P">#REF!</definedName>
    <definedName name="E37M">#REF!</definedName>
    <definedName name="E37P">#REF!</definedName>
    <definedName name="E38M">#REF!</definedName>
    <definedName name="E38P">#REF!</definedName>
    <definedName name="E39M">#REF!</definedName>
    <definedName name="E39P">#REF!</definedName>
    <definedName name="E3P">#REF!</definedName>
    <definedName name="E40M">#REF!</definedName>
    <definedName name="E40P">#REF!</definedName>
    <definedName name="E41M">#REF!</definedName>
    <definedName name="E41P">#REF!</definedName>
    <definedName name="E42M">#REF!</definedName>
    <definedName name="E42P">#REF!</definedName>
    <definedName name="E43M">#REF!</definedName>
    <definedName name="E43P">#REF!</definedName>
    <definedName name="E44M">#REF!</definedName>
    <definedName name="E44P">#REF!</definedName>
    <definedName name="E45M">#REF!</definedName>
    <definedName name="E45P">#REF!</definedName>
    <definedName name="E46M">#REF!</definedName>
    <definedName name="E46P">#REF!</definedName>
    <definedName name="E47M">#REF!</definedName>
    <definedName name="E47P">#REF!</definedName>
    <definedName name="E48M">#REF!</definedName>
    <definedName name="E48P">#REF!</definedName>
    <definedName name="E49M">#REF!</definedName>
    <definedName name="E49P">#REF!</definedName>
    <definedName name="E4M">#REF!</definedName>
    <definedName name="E4P">#REF!</definedName>
    <definedName name="E50M">#REF!</definedName>
    <definedName name="E50P">#REF!</definedName>
    <definedName name="E51E">#REF!</definedName>
    <definedName name="E52M">#REF!</definedName>
    <definedName name="E52P">#REF!</definedName>
    <definedName name="E53M">#REF!</definedName>
    <definedName name="E53P">#REF!</definedName>
    <definedName name="E54M">#REF!</definedName>
    <definedName name="E54P">#REF!</definedName>
    <definedName name="E55M">#REF!</definedName>
    <definedName name="E55P">#REF!</definedName>
    <definedName name="E56M">#REF!</definedName>
    <definedName name="E56P">#REF!</definedName>
    <definedName name="E57M">#REF!</definedName>
    <definedName name="E57P">#REF!</definedName>
    <definedName name="E58M">#REF!</definedName>
    <definedName name="E58P">#REF!</definedName>
    <definedName name="E59M">#REF!</definedName>
    <definedName name="E59P">#REF!</definedName>
    <definedName name="E5M">#REF!</definedName>
    <definedName name="E5P">#REF!</definedName>
    <definedName name="E60M">#REF!</definedName>
    <definedName name="E60P">#REF!</definedName>
    <definedName name="E61M">#REF!</definedName>
    <definedName name="E61P">#REF!</definedName>
    <definedName name="E62M">#REF!</definedName>
    <definedName name="E62P">#REF!</definedName>
    <definedName name="E63M">#REF!</definedName>
    <definedName name="E63P">#REF!</definedName>
    <definedName name="E64M">#REF!</definedName>
    <definedName name="E64P">#REF!</definedName>
    <definedName name="E65M">#REF!</definedName>
    <definedName name="E65P">#REF!</definedName>
    <definedName name="E66M">#REF!</definedName>
    <definedName name="E66P">#REF!</definedName>
    <definedName name="E67M">#REF!</definedName>
    <definedName name="E67P">#REF!</definedName>
    <definedName name="E68M">#REF!</definedName>
    <definedName name="E6M">#REF!</definedName>
    <definedName name="E6P">#REF!</definedName>
    <definedName name="E7M">#REF!</definedName>
    <definedName name="E7P">#REF!</definedName>
    <definedName name="E8M">#REF!</definedName>
    <definedName name="E8P">#REF!</definedName>
    <definedName name="E9M">#REF!</definedName>
    <definedName name="E9P">#REF!</definedName>
    <definedName name="eafefesf">#REF!</definedName>
    <definedName name="ed">#REF!</definedName>
    <definedName name="EED" localSheetId="2">원가계산서!EED</definedName>
    <definedName name="EED" localSheetId="0">전체표지!EED</definedName>
    <definedName name="EED" localSheetId="1">표지!EED</definedName>
    <definedName name="EED">[0]!EED</definedName>
    <definedName name="EEDD">[0]!EEDD</definedName>
    <definedName name="EFG" localSheetId="2" hidden="1">{"'용역비'!$A$4:$C$8"}</definedName>
    <definedName name="EFG" localSheetId="0" hidden="1">{"'용역비'!$A$4:$C$8"}</definedName>
    <definedName name="EFG" localSheetId="1" hidden="1">{"'용역비'!$A$4:$C$8"}</definedName>
    <definedName name="EFG" hidden="1">{"'용역비'!$A$4:$C$8"}</definedName>
    <definedName name="EGE" localSheetId="2" hidden="1">{"'용역비'!$A$4:$C$8"}</definedName>
    <definedName name="EGE" localSheetId="0" hidden="1">{"'용역비'!$A$4:$C$8"}</definedName>
    <definedName name="EGE" localSheetId="1" hidden="1">{"'용역비'!$A$4:$C$8"}</definedName>
    <definedName name="EGE" hidden="1">{"'용역비'!$A$4:$C$8"}</definedName>
    <definedName name="EGERG" localSheetId="2">#N/A</definedName>
    <definedName name="EGERG" localSheetId="0">#N/A</definedName>
    <definedName name="EGERG" localSheetId="1">#N/A</definedName>
    <definedName name="EGERG">원가계산서!EGERG</definedName>
    <definedName name="EGI">#REF!</definedName>
    <definedName name="egt" localSheetId="2">원가계산서!reyt</definedName>
    <definedName name="egt" localSheetId="0">전체표지!reyt</definedName>
    <definedName name="egt" localSheetId="1">표지!reyt</definedName>
    <definedName name="egt">[0]!reyt</definedName>
    <definedName name="ej" localSheetId="2" hidden="1">{"'용역비'!$A$4:$C$8"}</definedName>
    <definedName name="ej" localSheetId="0" hidden="1">{"'용역비'!$A$4:$C$8"}</definedName>
    <definedName name="ej" localSheetId="1" hidden="1">{"'용역비'!$A$4:$C$8"}</definedName>
    <definedName name="ej" hidden="1">{"'용역비'!$A$4:$C$8"}</definedName>
    <definedName name="ELP">#REF!</definedName>
    <definedName name="EQ">#REF!</definedName>
    <definedName name="ERER">#REF!</definedName>
    <definedName name="ERGFD" localSheetId="2">원가계산서!uiy</definedName>
    <definedName name="ERGFD" localSheetId="0">전체표지!uiy</definedName>
    <definedName name="ERGFD" localSheetId="1">표지!uiy</definedName>
    <definedName name="ERGFD">[0]!uiy</definedName>
    <definedName name="ERGR" localSheetId="2">원가계산서!ERGR</definedName>
    <definedName name="ERGR" localSheetId="0">전체표지!ERGR</definedName>
    <definedName name="ERGR" localSheetId="1">표지!ERGR</definedName>
    <definedName name="ERGR">[0]!ERGR</definedName>
    <definedName name="ERR" localSheetId="2">[0]!ㅈㅂㄷㄹ</definedName>
    <definedName name="ERR" localSheetId="0">[0]!ㅈㅂㄷㄹ</definedName>
    <definedName name="ERR" localSheetId="1">[0]!ㅈㅂㄷㄹ</definedName>
    <definedName name="ERR">[0]!ㅈㅂㄷㄹ</definedName>
    <definedName name="ertyertye" localSheetId="2" hidden="1">{"'용역비'!$A$4:$C$8"}</definedName>
    <definedName name="ertyertye" localSheetId="0" hidden="1">{"'용역비'!$A$4:$C$8"}</definedName>
    <definedName name="ertyertye" localSheetId="1" hidden="1">{"'용역비'!$A$4:$C$8"}</definedName>
    <definedName name="ertyertye" hidden="1">{"'용역비'!$A$4:$C$8"}</definedName>
    <definedName name="etr" localSheetId="2">원가계산서!reyt</definedName>
    <definedName name="etr" localSheetId="0">전체표지!reyt</definedName>
    <definedName name="etr" localSheetId="1">표지!reyt</definedName>
    <definedName name="etr">[0]!reyt</definedName>
    <definedName name="ETYETY" localSheetId="2" hidden="1">{"'용역비'!$A$4:$C$8"}</definedName>
    <definedName name="ETYETY" localSheetId="0" hidden="1">{"'용역비'!$A$4:$C$8"}</definedName>
    <definedName name="ETYETY" localSheetId="1" hidden="1">{"'용역비'!$A$4:$C$8"}</definedName>
    <definedName name="ETYETY" hidden="1">{"'용역비'!$A$4:$C$8"}</definedName>
    <definedName name="etyj" localSheetId="2" hidden="1">{"'용역비'!$A$4:$C$8"}</definedName>
    <definedName name="etyj" localSheetId="0" hidden="1">{"'용역비'!$A$4:$C$8"}</definedName>
    <definedName name="etyj" localSheetId="1" hidden="1">{"'용역비'!$A$4:$C$8"}</definedName>
    <definedName name="etyj" hidden="1">{"'용역비'!$A$4:$C$8"}</definedName>
    <definedName name="etyjj" localSheetId="2" hidden="1">{"'용역비'!$A$4:$C$8"}</definedName>
    <definedName name="etyjj" localSheetId="0" hidden="1">{"'용역비'!$A$4:$C$8"}</definedName>
    <definedName name="etyjj" localSheetId="1" hidden="1">{"'용역비'!$A$4:$C$8"}</definedName>
    <definedName name="etyjj" hidden="1">{"'용역비'!$A$4:$C$8"}</definedName>
    <definedName name="ETYJTYJ" localSheetId="2" hidden="1">{"'용역비'!$A$4:$C$8"}</definedName>
    <definedName name="ETYJTYJ" localSheetId="0" hidden="1">{"'용역비'!$A$4:$C$8"}</definedName>
    <definedName name="ETYJTYJ" localSheetId="1" hidden="1">{"'용역비'!$A$4:$C$8"}</definedName>
    <definedName name="ETYJTYJ" hidden="1">{"'용역비'!$A$4:$C$8"}</definedName>
    <definedName name="EWDWQD" localSheetId="2">원가계산서!NNG</definedName>
    <definedName name="EWDWQD" localSheetId="0">전체표지!NNG</definedName>
    <definedName name="EWDWQD" localSheetId="1">표지!NNG</definedName>
    <definedName name="EWDWQD">[0]!NNG</definedName>
    <definedName name="EWFDSVF" localSheetId="2">원가계산서!EWFDSVF</definedName>
    <definedName name="EWFDSVF" localSheetId="0">전체표지!EWFDSVF</definedName>
    <definedName name="EWFDSVF" localSheetId="1">표지!EWFDSVF</definedName>
    <definedName name="EWFDSVF">[0]!EWFDSVF</definedName>
    <definedName name="EWR" localSheetId="2">원가계산서!GDF</definedName>
    <definedName name="EWR" localSheetId="0">전체표지!GDF</definedName>
    <definedName name="EWR" localSheetId="1">표지!GDF</definedName>
    <definedName name="EWR">[0]!GDF</definedName>
    <definedName name="EWRDWQ" localSheetId="2">원가계산서!EWRDWQ</definedName>
    <definedName name="EWRDWQ" localSheetId="0">전체표지!EWRDWQ</definedName>
    <definedName name="EWRDWQ" localSheetId="1">표지!EWRDWQ</definedName>
    <definedName name="EWRDWQ">[0]!EWRDWQ</definedName>
    <definedName name="ex_joint">#REF!</definedName>
    <definedName name="Excel_BuiltIn_Database_0">#REF!</definedName>
    <definedName name="Excel_BuiltIn_Database_2">#REF!</definedName>
    <definedName name="Excel_BuiltIn_Database_5">#REF!</definedName>
    <definedName name="Excel_BuiltIn_Print_Area_0">#REF!</definedName>
    <definedName name="_xlnm.Extract">#REF!</definedName>
    <definedName name="Extract_MI">#REF!</definedName>
    <definedName name="F">[7]반중력식옹벽3.5!$H$9</definedName>
    <definedName name="F_CODE">#N/A</definedName>
    <definedName name="F_EQ">#N/A</definedName>
    <definedName name="F_EQ0">#N/A</definedName>
    <definedName name="F_FORM">#N/A</definedName>
    <definedName name="F_INT1">#N/A</definedName>
    <definedName name="F_LA">#N/A</definedName>
    <definedName name="F_LA0">#N/A</definedName>
    <definedName name="F_MA">#N/A</definedName>
    <definedName name="F_MA0">#N/A</definedName>
    <definedName name="F_MEMO">#N/A</definedName>
    <definedName name="F_QVAL">#N/A</definedName>
    <definedName name="F_SEQ">#N/A</definedName>
    <definedName name="F_SOS">#N/A</definedName>
    <definedName name="F_TQTY">#N/A</definedName>
    <definedName name="fact">#REF!</definedName>
    <definedName name="fact___0">#REF!</definedName>
    <definedName name="fact___2">#REF!</definedName>
    <definedName name="fdfs" localSheetId="2">[0]!ㅗㅠㅎㄹ</definedName>
    <definedName name="fdfs" localSheetId="0">[0]!ㅗㅠㅎㄹ</definedName>
    <definedName name="fdfs" localSheetId="1">[0]!ㅗㅠㅎㄹ</definedName>
    <definedName name="fdfs">[0]!ㅗㅠㅎㄹ</definedName>
    <definedName name="FDGFD" localSheetId="2">원가계산서!FDGFD</definedName>
    <definedName name="FDGFD" localSheetId="0">전체표지!FDGFD</definedName>
    <definedName name="FDGFD" localSheetId="1">표지!FDGFD</definedName>
    <definedName name="FDGFD">[0]!FDGFD</definedName>
    <definedName name="FDGFDGDGDGF">#REF!</definedName>
    <definedName name="FDS" localSheetId="2">원가계산서!FDS</definedName>
    <definedName name="FDS" localSheetId="0">전체표지!FDS</definedName>
    <definedName name="FDS" localSheetId="1">표지!FDS</definedName>
    <definedName name="FDS">[0]!FDS</definedName>
    <definedName name="FDSV" localSheetId="2">원가계산서!FFC</definedName>
    <definedName name="FDSV" localSheetId="0">전체표지!FFC</definedName>
    <definedName name="FDSV" localSheetId="1">표지!FFC</definedName>
    <definedName name="FDSV">[0]!FFC</definedName>
    <definedName name="FDV" localSheetId="2">원가계산서!NBBV</definedName>
    <definedName name="FDV" localSheetId="0">전체표지!NBBV</definedName>
    <definedName name="FDV" localSheetId="1">표지!NBBV</definedName>
    <definedName name="FDV">[0]!NBBV</definedName>
    <definedName name="FDVG" localSheetId="2">[0]!ㄹ퓰</definedName>
    <definedName name="FDVG" localSheetId="0">[0]!ㄹ퓰</definedName>
    <definedName name="FDVG" localSheetId="1">[0]!ㄹ퓰</definedName>
    <definedName name="FDVG">[0]!ㄹ퓰</definedName>
    <definedName name="FEEL">#REF!</definedName>
    <definedName name="fese" localSheetId="2">원가계산서!jytr</definedName>
    <definedName name="fese" localSheetId="0">전체표지!jytr</definedName>
    <definedName name="fese" localSheetId="1">표지!jytr</definedName>
    <definedName name="fese">[0]!jytr</definedName>
    <definedName name="FF">#REF!</definedName>
    <definedName name="FFC" localSheetId="2">#N/A</definedName>
    <definedName name="FFC" localSheetId="0">#N/A</definedName>
    <definedName name="FFC" localSheetId="1">#N/A</definedName>
    <definedName name="FFC">원가계산서!FFC</definedName>
    <definedName name="FFDGGFD">#REF!</definedName>
    <definedName name="FFF" localSheetId="2">원가계산서!FFF</definedName>
    <definedName name="FFF" localSheetId="0">전체표지!FFF</definedName>
    <definedName name="FFF" localSheetId="1">표지!FFF</definedName>
    <definedName name="FFF">[0]!FFF</definedName>
    <definedName name="FFFF">#REF!</definedName>
    <definedName name="FFFFF">#REF!</definedName>
    <definedName name="ffffff">#REF!</definedName>
    <definedName name="ffg" localSheetId="2">원가계산서!dgh</definedName>
    <definedName name="ffg" localSheetId="0">전체표지!dgh</definedName>
    <definedName name="ffg" localSheetId="1">표지!dgh</definedName>
    <definedName name="ffg">[0]!dgh</definedName>
    <definedName name="ffh" localSheetId="2">원가계산서!uiy</definedName>
    <definedName name="ffh" localSheetId="0">전체표지!uiy</definedName>
    <definedName name="ffh" localSheetId="1">표지!uiy</definedName>
    <definedName name="ffh">[0]!uiy</definedName>
    <definedName name="FFVG" localSheetId="2">원가계산서!FFVG</definedName>
    <definedName name="FFVG" localSheetId="0">전체표지!FFVG</definedName>
    <definedName name="FFVG" localSheetId="1">표지!FFVG</definedName>
    <definedName name="FFVG">[0]!FFVG</definedName>
    <definedName name="FG">#REF!</definedName>
    <definedName name="fgcfgg" localSheetId="2">[0]!ghgfh</definedName>
    <definedName name="fgcfgg" localSheetId="0">[0]!ghgfh</definedName>
    <definedName name="fgcfgg" localSheetId="1">[0]!ghgfh</definedName>
    <definedName name="fgcfgg">[0]!ghgfh</definedName>
    <definedName name="FGF" localSheetId="2">원가계산서!FGF</definedName>
    <definedName name="FGF" localSheetId="0">전체표지!FGF</definedName>
    <definedName name="FGF" localSheetId="1">표지!FGF</definedName>
    <definedName name="FGF">[0]!FGF</definedName>
    <definedName name="FGGG">#REF!</definedName>
    <definedName name="FGHFHFHFHF">#REF!</definedName>
    <definedName name="FGR" localSheetId="2">원가계산서!ㅠㅜㅎ</definedName>
    <definedName name="FGR" localSheetId="0">전체표지!ㅠㅜㅎ</definedName>
    <definedName name="FGR" localSheetId="1">표지!ㅠㅜㅎ</definedName>
    <definedName name="FGR">[0]!ㅠㅜㅎ</definedName>
    <definedName name="FGV" localSheetId="2">원가계산서!NNF</definedName>
    <definedName name="FGV" localSheetId="0">전체표지!NNF</definedName>
    <definedName name="FGV" localSheetId="1">표지!NNF</definedName>
    <definedName name="FGV">[0]!NNF</definedName>
    <definedName name="FHFHFHFHFGHF">#REF!</definedName>
    <definedName name="First_payment_due">#REF!</definedName>
    <definedName name="FK" localSheetId="2" hidden="1">{"'용역비'!$A$4:$C$8"}</definedName>
    <definedName name="FK" localSheetId="0" hidden="1">{"'용역비'!$A$4:$C$8"}</definedName>
    <definedName name="FK" localSheetId="1" hidden="1">{"'용역비'!$A$4:$C$8"}</definedName>
    <definedName name="FK" hidden="1">{"'용역비'!$A$4:$C$8"}</definedName>
    <definedName name="FREE" localSheetId="2">[0]!NNC</definedName>
    <definedName name="FREE" localSheetId="0">[0]!NNC</definedName>
    <definedName name="FREE" localSheetId="1">[0]!NNC</definedName>
    <definedName name="FREE">[0]!NNC</definedName>
    <definedName name="frt" localSheetId="2">원가계산서!frt</definedName>
    <definedName name="frt" localSheetId="0">전체표지!frt</definedName>
    <definedName name="frt" localSheetId="1">표지!frt</definedName>
    <definedName name="frt">[0]!frt</definedName>
    <definedName name="FSD">#N/A</definedName>
    <definedName name="FSVGF" localSheetId="2">[0]!MATRO</definedName>
    <definedName name="FSVGF" localSheetId="0">[0]!MATRO</definedName>
    <definedName name="FSVGF" localSheetId="1">[0]!MATRO</definedName>
    <definedName name="FSVGF">[0]!MATRO</definedName>
    <definedName name="FV" localSheetId="2">원가계산서!NNF</definedName>
    <definedName name="FV" localSheetId="0">전체표지!NNF</definedName>
    <definedName name="FV" localSheetId="1">표지!NNF</definedName>
    <definedName name="FV">[0]!NNF</definedName>
    <definedName name="FVD" localSheetId="2">원가계산서!SDVF</definedName>
    <definedName name="FVD" localSheetId="0">전체표지!SDVF</definedName>
    <definedName name="FVD" localSheetId="1">표지!SDVF</definedName>
    <definedName name="FVD">[0]!SDVF</definedName>
    <definedName name="fvn" localSheetId="2">원가계산서!xcf</definedName>
    <definedName name="fvn" localSheetId="0">전체표지!xcf</definedName>
    <definedName name="fvn" localSheetId="1">표지!xcf</definedName>
    <definedName name="fvn">[0]!xcf</definedName>
    <definedName name="FYT" localSheetId="2">[0]!ㄹ퓰</definedName>
    <definedName name="FYT" localSheetId="0">[0]!ㄹ퓰</definedName>
    <definedName name="FYT" localSheetId="1">[0]!ㄹ퓰</definedName>
    <definedName name="FYT">[0]!ㄹ퓰</definedName>
    <definedName name="F이">#REF!</definedName>
    <definedName name="F일">#REF!</definedName>
    <definedName name="G_">#REF!</definedName>
    <definedName name="G____0">#REF!</definedName>
    <definedName name="G_0Extr">#REF!</definedName>
    <definedName name="G_0Extract">#REF!</definedName>
    <definedName name="gate">#REF!</definedName>
    <definedName name="GDF" localSheetId="2">#N/A</definedName>
    <definedName name="GDF" localSheetId="0">#N/A</definedName>
    <definedName name="GDF" localSheetId="1">#N/A</definedName>
    <definedName name="GDF">원가계산서!GDF</definedName>
    <definedName name="GEMCO" hidden="1">#REF!</definedName>
    <definedName name="GFD">#REF!</definedName>
    <definedName name="gfg" localSheetId="2">원가계산서!uiy</definedName>
    <definedName name="gfg" localSheetId="0">전체표지!uiy</definedName>
    <definedName name="gfg" localSheetId="1">표지!uiy</definedName>
    <definedName name="gfg">[0]!uiy</definedName>
    <definedName name="gfgdfg" hidden="1">[9]차액보증!#REF!</definedName>
    <definedName name="gg">#N/A</definedName>
    <definedName name="ggg">#REF!</definedName>
    <definedName name="GGGG">#REF!</definedName>
    <definedName name="ggh">#REF!</definedName>
    <definedName name="GH">#REF!</definedName>
    <definedName name="GHG" localSheetId="2">원가계산서!GHG</definedName>
    <definedName name="GHG" localSheetId="0">전체표지!GHG</definedName>
    <definedName name="GHG" localSheetId="1">표지!GHG</definedName>
    <definedName name="GHG">[0]!GHG</definedName>
    <definedName name="GHGFHFHF">#REF!</definedName>
    <definedName name="globe">#REF!</definedName>
    <definedName name="GONGJONG">#REF!</definedName>
    <definedName name="gpgmd">#REF!</definedName>
    <definedName name="gt">#REF!</definedName>
    <definedName name="gu">#REF!,#REF!</definedName>
    <definedName name="GVHBG">[0]!GVHBG</definedName>
    <definedName name="gvv" localSheetId="2">[0]!ㅁㄴㄹㅇㄹ</definedName>
    <definedName name="gvv" localSheetId="0">[0]!ㅁㄴㄹㅇㄹ</definedName>
    <definedName name="gvv" localSheetId="1">[0]!ㅁㄴㄹㅇㄹ</definedName>
    <definedName name="gvv">[0]!ㅁㄴㄹㅇㄹ</definedName>
    <definedName name="GYTR" localSheetId="2">원가계산서!GYTR</definedName>
    <definedName name="GYTR" localSheetId="0">전체표지!GYTR</definedName>
    <definedName name="GYTR" localSheetId="1">표지!GYTR</definedName>
    <definedName name="GYTR">[0]!GYTR</definedName>
    <definedName name="H">#REF!</definedName>
    <definedName name="H_W_설치기사">#REF!</definedName>
    <definedName name="H_W_시험기사">#REF!</definedName>
    <definedName name="h0">[10]깨기!$H$11164</definedName>
    <definedName name="H1.0m이하">#REF!</definedName>
    <definedName name="H1.2m">#REF!</definedName>
    <definedName name="H1.5m">#REF!</definedName>
    <definedName name="H1.8m">#REF!</definedName>
    <definedName name="H100x100x6x8t_단중">#REF!</definedName>
    <definedName name="H100x100x6x8t_단중___0">#REF!</definedName>
    <definedName name="H100x100x6x8t_단중___2">#REF!</definedName>
    <definedName name="H125x125x6.5x9t_단중">#REF!</definedName>
    <definedName name="H125x125x6.5x9t_단중___0">#REF!</definedName>
    <definedName name="H125x125x6.5x9t_단중___2">#REF!</definedName>
    <definedName name="H150x100x6x9t_단중">#REF!</definedName>
    <definedName name="H150x100x6x9t_단중___0">#REF!</definedName>
    <definedName name="H150x100x6x9t_단중___2">#REF!</definedName>
    <definedName name="H1H">#REF!</definedName>
    <definedName name="H2.0m">#REF!</definedName>
    <definedName name="H2.5m">#REF!</definedName>
    <definedName name="H2H">#REF!</definedName>
    <definedName name="H3.0m">#REF!</definedName>
    <definedName name="H3.5m">#REF!</definedName>
    <definedName name="H3H">#REF!</definedName>
    <definedName name="H4.0m">#REF!</definedName>
    <definedName name="H4.5m">#REF!</definedName>
    <definedName name="H4H">#REF!</definedName>
    <definedName name="H5.0m">#REF!</definedName>
    <definedName name="HAF">#REF!</definedName>
    <definedName name="hardwar" hidden="1">#REF!</definedName>
    <definedName name="HBHG" localSheetId="2">원가계산서!HBHG</definedName>
    <definedName name="HBHG" localSheetId="0">전체표지!HBHG</definedName>
    <definedName name="HBHG" localSheetId="1">표지!HBHG</definedName>
    <definedName name="HBHG">[0]!HBHG</definedName>
    <definedName name="HBV">#REF!</definedName>
    <definedName name="HCR">#REF!</definedName>
    <definedName name="HCY" localSheetId="2">원가계산서!CDD</definedName>
    <definedName name="HCY" localSheetId="0">전체표지!CDD</definedName>
    <definedName name="HCY" localSheetId="1">표지!CDD</definedName>
    <definedName name="HCY">[0]!CDD</definedName>
    <definedName name="HDSVP">#REF!</definedName>
    <definedName name="HGG" localSheetId="2">원가계산서!HGG</definedName>
    <definedName name="HGG" localSheetId="0">전체표지!HGG</definedName>
    <definedName name="HGG" localSheetId="1">표지!HGG</definedName>
    <definedName name="HGG">[0]!HGG</definedName>
    <definedName name="HHAF">#REF!</definedName>
    <definedName name="HHG" localSheetId="2">[0]!NNC</definedName>
    <definedName name="HHG" localSheetId="0">[0]!NNC</definedName>
    <definedName name="HHG" localSheetId="1">[0]!NNC</definedName>
    <definedName name="HHG">[0]!NNC</definedName>
    <definedName name="HHH">#REF!</definedName>
    <definedName name="HHHH" hidden="1">#REF!</definedName>
    <definedName name="HHK" localSheetId="2">원가계산서!HHK</definedName>
    <definedName name="HHK" localSheetId="0">전체표지!HHK</definedName>
    <definedName name="HHK" localSheetId="1">표지!HHK</definedName>
    <definedName name="HHK">[0]!HHK</definedName>
    <definedName name="HHMF">#REF!</definedName>
    <definedName name="HI_전선관">#REF!</definedName>
    <definedName name="hj">#REF!</definedName>
    <definedName name="hjk" localSheetId="2">원가계산서!hjk</definedName>
    <definedName name="hjk" localSheetId="0">전체표지!hjk</definedName>
    <definedName name="hjk" localSheetId="1">표지!hjk</definedName>
    <definedName name="hjk">[0]!hjk</definedName>
    <definedName name="HMF">#REF!</definedName>
    <definedName name="HMOTOR">#REF!</definedName>
    <definedName name="HPUMP">#REF!</definedName>
    <definedName name="Hs">#REF!</definedName>
    <definedName name="HSR" localSheetId="2" hidden="1">{"'용역비'!$A$4:$C$8"}</definedName>
    <definedName name="HSR" localSheetId="0" hidden="1">{"'용역비'!$A$4:$C$8"}</definedName>
    <definedName name="HSR" localSheetId="1" hidden="1">{"'용역비'!$A$4:$C$8"}</definedName>
    <definedName name="HSR" hidden="1">{"'용역비'!$A$4:$C$8"}</definedName>
    <definedName name="HSV">#REF!</definedName>
    <definedName name="HTD" localSheetId="2">원가계산서!HTD</definedName>
    <definedName name="HTD" localSheetId="0">전체표지!HTD</definedName>
    <definedName name="HTD" localSheetId="1">표지!HTD</definedName>
    <definedName name="HTD">[0]!HTD</definedName>
    <definedName name="HTML_CodePage" hidden="1">949</definedName>
    <definedName name="HTML_Control" localSheetId="2" hidden="1">{"'도면'!$G$62:$H$63","'도면'!$G$62:$H$63"}</definedName>
    <definedName name="HTML_Control" localSheetId="0" hidden="1">{"'도면'!$G$62:$H$63","'도면'!$G$62:$H$63"}</definedName>
    <definedName name="HTML_Control" localSheetId="1" hidden="1">{"'도면'!$G$62:$H$63","'도면'!$G$62:$H$63"}</definedName>
    <definedName name="HTML_Control" hidden="1">{"'도면'!$G$62:$H$63","'도면'!$G$62:$H$63"}</definedName>
    <definedName name="HTML_Description" hidden="1">""</definedName>
    <definedName name="HTML_Email" hidden="1">""</definedName>
    <definedName name="HTML_Header" hidden="1">"도면"</definedName>
    <definedName name="HTML_LastUpdate" hidden="1">"99-02-01"</definedName>
    <definedName name="HTML_LineAfter" hidden="1">FALSE</definedName>
    <definedName name="HTML_LineBefore" hidden="1">FALSE</definedName>
    <definedName name="HTML_Name" hidden="1">"TriGem"</definedName>
    <definedName name="HTML_OBDlg2" hidden="1">TRUE</definedName>
    <definedName name="HTML_OBDlg4" hidden="1">TRUE</definedName>
    <definedName name="HTML_OS" hidden="1">0</definedName>
    <definedName name="HTML_PathFile" hidden="1">"C:\토목\MyHTML.htm"</definedName>
    <definedName name="HTML_Title" hidden="1">"변실증고"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VAFP">#REF!</definedName>
    <definedName name="HVMF">#REF!</definedName>
    <definedName name="HWEI">#REF!</definedName>
    <definedName name="HW설치사001">#REF!</definedName>
    <definedName name="HW설치사002">#REF!</definedName>
    <definedName name="HW설치사011">#REF!</definedName>
    <definedName name="HW설치사982">#REF!</definedName>
    <definedName name="HW설치사991">#REF!</definedName>
    <definedName name="HW설치사992">#REF!</definedName>
    <definedName name="HW시험사001">#REF!</definedName>
    <definedName name="HW시험사002">#REF!</definedName>
    <definedName name="HW시험사011">#REF!</definedName>
    <definedName name="HW시험사982">#REF!</definedName>
    <definedName name="HW시험사991">#REF!</definedName>
    <definedName name="HW시험사992">#REF!</definedName>
    <definedName name="HW실행" localSheetId="2" hidden="1">{"'용역비'!$A$4:$C$8"}</definedName>
    <definedName name="HW실행" localSheetId="0" hidden="1">{"'용역비'!$A$4:$C$8"}</definedName>
    <definedName name="HW실행" localSheetId="1" hidden="1">{"'용역비'!$A$4:$C$8"}</definedName>
    <definedName name="HW실행" hidden="1">{"'용역비'!$A$4:$C$8"}</definedName>
    <definedName name="hyh" localSheetId="2">원가계산서!ytjuy</definedName>
    <definedName name="hyh" localSheetId="0">전체표지!ytjuy</definedName>
    <definedName name="hyh" localSheetId="1">표지!ytjuy</definedName>
    <definedName name="hyh">[0]!ytjuy</definedName>
    <definedName name="H사">#REF!</definedName>
    <definedName name="H삼">#REF!</definedName>
    <definedName name="H이">#REF!</definedName>
    <definedName name="H일">#REF!</definedName>
    <definedName name="H철10">#REF!</definedName>
    <definedName name="I">#REF!</definedName>
    <definedName name="II" localSheetId="2" hidden="1">{"'용역비'!$A$4:$C$8"}</definedName>
    <definedName name="II" localSheetId="0" hidden="1">{"'용역비'!$A$4:$C$8"}</definedName>
    <definedName name="II" localSheetId="1" hidden="1">{"'용역비'!$A$4:$C$8"}</definedName>
    <definedName name="II" hidden="1">{"'용역비'!$A$4:$C$8"}</definedName>
    <definedName name="IIII" localSheetId="2" hidden="1">{"'용역비'!$A$4:$C$8"}</definedName>
    <definedName name="IIII" localSheetId="0" hidden="1">{"'용역비'!$A$4:$C$8"}</definedName>
    <definedName name="IIII" localSheetId="1" hidden="1">{"'용역비'!$A$4:$C$8"}</definedName>
    <definedName name="IIII" hidden="1">{"'용역비'!$A$4:$C$8"}</definedName>
    <definedName name="IIIII" localSheetId="2" hidden="1">{"'용역비'!$A$4:$C$8"}</definedName>
    <definedName name="IIIII" localSheetId="0" hidden="1">{"'용역비'!$A$4:$C$8"}</definedName>
    <definedName name="IIIII" localSheetId="1" hidden="1">{"'용역비'!$A$4:$C$8"}</definedName>
    <definedName name="IIIII" hidden="1">{"'용역비'!$A$4:$C$8"}</definedName>
    <definedName name="iik" localSheetId="2">#N/A</definedName>
    <definedName name="iik" localSheetId="0">#N/A</definedName>
    <definedName name="iik" localSheetId="1">#N/A</definedName>
    <definedName name="iik">[0]!ghgfh</definedName>
    <definedName name="IK">#REF!</definedName>
    <definedName name="IL">#REF!</definedName>
    <definedName name="io">#REF!</definedName>
    <definedName name="IOI" localSheetId="2" hidden="1">{"'용역비'!$A$4:$C$8"}</definedName>
    <definedName name="IOI" localSheetId="0" hidden="1">{"'용역비'!$A$4:$C$8"}</definedName>
    <definedName name="IOI" localSheetId="1" hidden="1">{"'용역비'!$A$4:$C$8"}</definedName>
    <definedName name="IOI" hidden="1">{"'용역비'!$A$4:$C$8"}</definedName>
    <definedName name="IPT">#N/A</definedName>
    <definedName name="J">#REF!</definedName>
    <definedName name="jhg" localSheetId="2">#N/A</definedName>
    <definedName name="jhg" localSheetId="0">#N/A</definedName>
    <definedName name="jhg" localSheetId="1">#N/A</definedName>
    <definedName name="jhg">원가계산서!jhg</definedName>
    <definedName name="jjj">#REF!</definedName>
    <definedName name="jjjj">#REF!</definedName>
    <definedName name="JJJJJ">#REF!</definedName>
    <definedName name="JJJJJJJJJ">#REF!</definedName>
    <definedName name="jjklk">#REF!</definedName>
    <definedName name="JJM" localSheetId="2">원가계산서!호서</definedName>
    <definedName name="JJM" localSheetId="0">전체표지!호서</definedName>
    <definedName name="JJM" localSheetId="1">표지!호서</definedName>
    <definedName name="JJM">[0]!호서</definedName>
    <definedName name="JPG" localSheetId="2">원가계산서!JPG</definedName>
    <definedName name="JPG" localSheetId="0">전체표지!JPG</definedName>
    <definedName name="JPG" localSheetId="1">표지!JPG</definedName>
    <definedName name="JPG">[0]!JPG</definedName>
    <definedName name="JUU" localSheetId="2">원가계산서!FGF</definedName>
    <definedName name="JUU" localSheetId="0">전체표지!FGF</definedName>
    <definedName name="JUU" localSheetId="1">표지!FGF</definedName>
    <definedName name="JUU">[0]!FGF</definedName>
    <definedName name="JUYGDF" localSheetId="2">원가계산서!SSX</definedName>
    <definedName name="JUYGDF" localSheetId="0">전체표지!SSX</definedName>
    <definedName name="JUYGDF" localSheetId="1">표지!SSX</definedName>
    <definedName name="JUYGDF">[0]!SSX</definedName>
    <definedName name="jyt" localSheetId="2">#N/A</definedName>
    <definedName name="jyt" localSheetId="0">#N/A</definedName>
    <definedName name="jyt" localSheetId="1">#N/A</definedName>
    <definedName name="jyt">원가계산서!jyt</definedName>
    <definedName name="jytr" localSheetId="2">#N/A</definedName>
    <definedName name="jytr" localSheetId="0">#N/A</definedName>
    <definedName name="jytr" localSheetId="1">#N/A</definedName>
    <definedName name="jytr">원가계산서!jytr</definedName>
    <definedName name="k">#N/A</definedName>
    <definedName name="Ka일">#REF!</definedName>
    <definedName name="Ka투">#REF!</definedName>
    <definedName name="Kea">#REF!</definedName>
    <definedName name="KFJG">#REF!</definedName>
    <definedName name="kg">#REF!</definedName>
    <definedName name="Kh">#REF!</definedName>
    <definedName name="kiuk" localSheetId="2">원가계산서!jhg</definedName>
    <definedName name="kiuk" localSheetId="0">전체표지!jhg</definedName>
    <definedName name="kiuk" localSheetId="1">표지!jhg</definedName>
    <definedName name="kiuk">[0]!jhg</definedName>
    <definedName name="KJH" localSheetId="2">원가계산서!KJH</definedName>
    <definedName name="KJH" localSheetId="0">전체표지!KJH</definedName>
    <definedName name="KJH" localSheetId="1">표지!KJH</definedName>
    <definedName name="KJH">[0]!KJH</definedName>
    <definedName name="kjuj" localSheetId="2">원가계산서!TYJ</definedName>
    <definedName name="kjuj" localSheetId="0">[0]!TYJ</definedName>
    <definedName name="kjuj" localSheetId="1">[0]!TYJ</definedName>
    <definedName name="kjuj">[0]!TYJ</definedName>
    <definedName name="KKB" localSheetId="2">원가계산서!SSR</definedName>
    <definedName name="KKB" localSheetId="0">전체표지!SSR</definedName>
    <definedName name="KKB" localSheetId="1">표지!SSR</definedName>
    <definedName name="KKB">[0]!SSR</definedName>
    <definedName name="kkk">#REF!</definedName>
    <definedName name="kkl" localSheetId="2">원가계산서!TYJ</definedName>
    <definedName name="kkl" localSheetId="0">[0]!TYJ</definedName>
    <definedName name="kkl" localSheetId="1">[0]!TYJ</definedName>
    <definedName name="kkl">[0]!TYJ</definedName>
    <definedName name="knha">INDIRECT("knh!b"&amp;[11]횡배수관단위수량!$T$4)</definedName>
    <definedName name="Ko">#REF!</definedName>
    <definedName name="kt">#REF!</definedName>
    <definedName name="ktf" hidden="1">#REF!</definedName>
    <definedName name="kty" hidden="1">#REF!</definedName>
    <definedName name="kuryte" hidden="1">#REF!</definedName>
    <definedName name="Kv">#REF!</definedName>
    <definedName name="L">#REF!</definedName>
    <definedName name="L1L">#REF!</definedName>
    <definedName name="L2L">#REF!</definedName>
    <definedName name="L3L">#REF!</definedName>
    <definedName name="L4L">#REF!</definedName>
    <definedName name="La">#REF!</definedName>
    <definedName name="lasdjljds">#N/A</definedName>
    <definedName name="li" localSheetId="2" hidden="1">{"'용역비'!$A$4:$C$8"}</definedName>
    <definedName name="li" localSheetId="0" hidden="1">{"'용역비'!$A$4:$C$8"}</definedName>
    <definedName name="li" localSheetId="1" hidden="1">{"'용역비'!$A$4:$C$8"}</definedName>
    <definedName name="li" hidden="1">{"'용역비'!$A$4:$C$8"}</definedName>
    <definedName name="llkj">#N/A</definedName>
    <definedName name="lll">#REF!</definedName>
    <definedName name="lllllll">#REF!</definedName>
    <definedName name="LLM" localSheetId="2">원가계산서!CCF</definedName>
    <definedName name="LLM" localSheetId="0">전체표지!CCF</definedName>
    <definedName name="LLM" localSheetId="1">표지!CCF</definedName>
    <definedName name="LLM">[0]!CCF</definedName>
    <definedName name="Loan_amount">#REF!</definedName>
    <definedName name="LP___4">#REF!</definedName>
    <definedName name="L형측구">[12]깨기!$H$11164</definedName>
    <definedName name="L형측구옹벽부">[12]깨기!$E$51161</definedName>
    <definedName name="m" hidden="1">#REF!</definedName>
    <definedName name="M1_">#N/A</definedName>
    <definedName name="M2_">#N/A</definedName>
    <definedName name="Macro10">[13]!Macro10</definedName>
    <definedName name="Macro12">[13]!Macro12</definedName>
    <definedName name="Macro13">[13]!Macro13</definedName>
    <definedName name="Macro14">[13]!Macro14</definedName>
    <definedName name="Macro2">[13]!Macro2</definedName>
    <definedName name="Macro5">[13]!Macro5</definedName>
    <definedName name="Macro6">[13]!Macro6</definedName>
    <definedName name="Macro7">[13]!Macro7</definedName>
    <definedName name="Macro8">[13]!Macro8</definedName>
    <definedName name="Macro9">[13]!Macro9</definedName>
    <definedName name="Main">#REF!</definedName>
    <definedName name="MAIN_COM_소계">#REF!</definedName>
    <definedName name="MAINPART">#REF!</definedName>
    <definedName name="MENU1">#REF!</definedName>
    <definedName name="MENU2">#REF!</definedName>
    <definedName name="MH">#REF!</definedName>
    <definedName name="MHHG" localSheetId="2">원가계산서!MHHG</definedName>
    <definedName name="MHHG" localSheetId="0">전체표지!MHHG</definedName>
    <definedName name="MHHG" localSheetId="1">표지!MHHG</definedName>
    <definedName name="MHHG">[0]!MHHG</definedName>
    <definedName name="MMH" localSheetId="2">원가계산서!DDC</definedName>
    <definedName name="MMH" localSheetId="0">전체표지!DDC</definedName>
    <definedName name="MMH" localSheetId="1">표지!DDC</definedName>
    <definedName name="MMH">[0]!DDC</definedName>
    <definedName name="MMK">[0]!MMK</definedName>
    <definedName name="mml" localSheetId="2">원가계산서!jhg</definedName>
    <definedName name="mml" localSheetId="0">전체표지!jhg</definedName>
    <definedName name="mml" localSheetId="1">표지!jhg</definedName>
    <definedName name="mml">[0]!jhg</definedName>
    <definedName name="MMN" localSheetId="2">[0]!ㅈㅂㄷㄹ</definedName>
    <definedName name="MMN" localSheetId="0">[0]!ㅈㅂㄷㄹ</definedName>
    <definedName name="MMN" localSheetId="1">[0]!ㅈㅂㄷㄹ</definedName>
    <definedName name="MMN">[0]!ㅈㅂㄷㄹ</definedName>
    <definedName name="MNH" localSheetId="2">원가계산서!HGG</definedName>
    <definedName name="MNH" localSheetId="0">전체표지!HGG</definedName>
    <definedName name="MNH" localSheetId="1">표지!HGG</definedName>
    <definedName name="MNH">[0]!HGG</definedName>
    <definedName name="MOM" localSheetId="2">[0]!ㅈㅂㄷ</definedName>
    <definedName name="MOM" localSheetId="0">[0]!ㅈㅂㄷ</definedName>
    <definedName name="MOM" localSheetId="1">[0]!ㅈㅂㄷ</definedName>
    <definedName name="MOM">[0]!ㅈㅂㄷ</definedName>
    <definedName name="MOTOR">#REF!</definedName>
    <definedName name="MOTOR__농형_전폐">#REF!</definedName>
    <definedName name="n">#REF!</definedName>
    <definedName name="NAFS3">#REF!</definedName>
    <definedName name="NBBV" localSheetId="2">#N/A</definedName>
    <definedName name="NBBV" localSheetId="0">#N/A</definedName>
    <definedName name="NBBV" localSheetId="1">#N/A</definedName>
    <definedName name="NBBV">원가계산서!NBBV</definedName>
    <definedName name="needle">#REF!</definedName>
    <definedName name="new">#REF!</definedName>
    <definedName name="NFB">#REF!</definedName>
    <definedName name="NH">#REF!</definedName>
    <definedName name="njgh">#REF!</definedName>
    <definedName name="NMJ" localSheetId="2">[0]!ㅇㄴㄿ</definedName>
    <definedName name="NMJ" localSheetId="0">[0]!ㅇㄴㄿ</definedName>
    <definedName name="NMJ" localSheetId="1">[0]!ㅇㄴㄿ</definedName>
    <definedName name="NMJ">[0]!ㅇㄴㄿ</definedName>
    <definedName name="NNA" localSheetId="2">원가계산서!NNF</definedName>
    <definedName name="NNA" localSheetId="0">전체표지!NNF</definedName>
    <definedName name="NNA" localSheetId="1">표지!NNF</definedName>
    <definedName name="NNA">[0]!NNF</definedName>
    <definedName name="NND" localSheetId="2">#N/A</definedName>
    <definedName name="NND" localSheetId="0">#N/A</definedName>
    <definedName name="NND" localSheetId="1">#N/A</definedName>
    <definedName name="NND">원가계산서!NND</definedName>
    <definedName name="NNF" localSheetId="2">#N/A</definedName>
    <definedName name="NNF" localSheetId="0">#N/A</definedName>
    <definedName name="NNF" localSheetId="1">#N/A</definedName>
    <definedName name="NNF">원가계산서!NNF</definedName>
    <definedName name="NNG" localSheetId="2">#N/A</definedName>
    <definedName name="NNG" localSheetId="0">#N/A</definedName>
    <definedName name="NNG" localSheetId="1">#N/A</definedName>
    <definedName name="NNG">원가계산서!NNG</definedName>
    <definedName name="nnk" localSheetId="2">원가계산서!nnk</definedName>
    <definedName name="nnk" localSheetId="0">전체표지!nnk</definedName>
    <definedName name="nnk" localSheetId="1">표지!nnk</definedName>
    <definedName name="nnk">[0]!nnk</definedName>
    <definedName name="nnm" localSheetId="2">원가계산서!xcf</definedName>
    <definedName name="nnm" localSheetId="0">전체표지!xcf</definedName>
    <definedName name="nnm" localSheetId="1">표지!xcf</definedName>
    <definedName name="nnm">[0]!xcf</definedName>
    <definedName name="NO">#REF!</definedName>
    <definedName name="NO.">#REF!</definedName>
    <definedName name="NOMUBY">#REF!</definedName>
    <definedName name="n이">#REF!</definedName>
    <definedName name="n이_1">#REF!</definedName>
    <definedName name="n이_2">#REF!</definedName>
    <definedName name="n일">#REF!</definedName>
    <definedName name="O">[7]반중력식옹벽3.5!$K$23</definedName>
    <definedName name="OIL" localSheetId="2" hidden="1">{"'용역비'!$A$4:$C$8"}</definedName>
    <definedName name="OIL" localSheetId="0" hidden="1">{"'용역비'!$A$4:$C$8"}</definedName>
    <definedName name="OIL" localSheetId="1" hidden="1">{"'용역비'!$A$4:$C$8"}</definedName>
    <definedName name="OIL" hidden="1">{"'용역비'!$A$4:$C$8"}</definedName>
    <definedName name="OIOK" localSheetId="2">원가계산서!EED</definedName>
    <definedName name="OIOK" localSheetId="0">전체표지!EED</definedName>
    <definedName name="OIOK" localSheetId="1">표지!EED</definedName>
    <definedName name="OIOK">[0]!EED</definedName>
    <definedName name="OIOPIPOPOPPOIPOOOIP">#REF!</definedName>
    <definedName name="OIU" localSheetId="2">원가계산서!OIU</definedName>
    <definedName name="OIU" localSheetId="0">전체표지!OIU</definedName>
    <definedName name="OIU" localSheetId="1">표지!OIU</definedName>
    <definedName name="OIU">[0]!OIU</definedName>
    <definedName name="OOO">#REF!</definedName>
    <definedName name="ooooo">#REF!</definedName>
    <definedName name="OPL" localSheetId="2">[0]!ㅈㅂㄷ</definedName>
    <definedName name="OPL" localSheetId="0">[0]!ㅈㅂㄷ</definedName>
    <definedName name="OPL" localSheetId="1">[0]!ㅈㅂㄷ</definedName>
    <definedName name="OPL">[0]!ㅈㅂㄷ</definedName>
    <definedName name="OPP" hidden="1">#REF!</definedName>
    <definedName name="P">[7]반중력식옹벽3.5!$L$23</definedName>
    <definedName name="P.E관">#REF!</definedName>
    <definedName name="Pa">#REF!</definedName>
    <definedName name="PASS">#REF!</definedName>
    <definedName name="Payments_per_year">#REF!</definedName>
    <definedName name="pa삼">#REF!</definedName>
    <definedName name="Pa오">#REF!</definedName>
    <definedName name="PDIA">#REF!</definedName>
    <definedName name="PE">#REF!</definedName>
    <definedName name="PEAK">#N/A</definedName>
    <definedName name="PE관보호공">#REF!</definedName>
    <definedName name="PE빗물받이">#REF!</definedName>
    <definedName name="PH">#REF!</definedName>
    <definedName name="PJG" localSheetId="2">원가계산서!NNF</definedName>
    <definedName name="PJG" localSheetId="0">전체표지!NNF</definedName>
    <definedName name="PJG" localSheetId="1">표지!NNF</definedName>
    <definedName name="PJG">[0]!NNF</definedName>
    <definedName name="PLATE_12t_단중">#REF!</definedName>
    <definedName name="PLATE_12t_단중___0">#REF!</definedName>
    <definedName name="PLATE_12t_단중___2">#REF!</definedName>
    <definedName name="PLATE_19t_단중">#REF!</definedName>
    <definedName name="PLATE_19t_단중___0">#REF!</definedName>
    <definedName name="PLATE_19t_단중___2">#REF!</definedName>
    <definedName name="PLATE_6t_단중">#REF!</definedName>
    <definedName name="PLATE_6t_단중___0">#REF!</definedName>
    <definedName name="PLATE_6t_단중___2">#REF!</definedName>
    <definedName name="PLATE_9t_단중">#REF!</definedName>
    <definedName name="PLATE_9t_단중___0">#REF!</definedName>
    <definedName name="PLATE_9t_단중___2">#REF!</definedName>
    <definedName name="Play">656277504</definedName>
    <definedName name="plk" localSheetId="2">원가계산서!EGERG</definedName>
    <definedName name="plk" localSheetId="0">전체표지!EGERG</definedName>
    <definedName name="plk" localSheetId="1">표지!EGERG</definedName>
    <definedName name="plk">[0]!EGERG</definedName>
    <definedName name="plo" localSheetId="2">원가계산서!ㅠㅜㅎ</definedName>
    <definedName name="plo" localSheetId="0">전체표지!ㅠㅜㅎ</definedName>
    <definedName name="plo" localSheetId="1">표지!ㅠㅜㅎ</definedName>
    <definedName name="plo">[0]!ㅠㅜㅎ</definedName>
    <definedName name="Pmt_to_use">#REF!</definedName>
    <definedName name="poi" localSheetId="2">원가계산서!HBHG</definedName>
    <definedName name="poi" localSheetId="0">전체표지!HBHG</definedName>
    <definedName name="poi" localSheetId="1">표지!HBHG</definedName>
    <definedName name="poi">[0]!HBHG</definedName>
    <definedName name="pound">#REF!</definedName>
    <definedName name="PP">#REF!</definedName>
    <definedName name="ppl" localSheetId="2">원가계산서!jhg</definedName>
    <definedName name="ppl" localSheetId="0">전체표지!jhg</definedName>
    <definedName name="ppl" localSheetId="1">표지!jhg</definedName>
    <definedName name="ppl">[0]!jhg</definedName>
    <definedName name="PPP">#REF!</definedName>
    <definedName name="PRIN_TITLES">#REF!</definedName>
    <definedName name="print">#REF!</definedName>
    <definedName name="_xlnm.Print_Area" localSheetId="4">내역서!$A$1:$M$37</definedName>
    <definedName name="_xlnm.Print_Area" localSheetId="8">단가대비표!$A$1:$S$25</definedName>
    <definedName name="_xlnm.Print_Area" localSheetId="2">원가계산서!$A$1:$F$38</definedName>
    <definedName name="_xlnm.Print_Area" localSheetId="7">일위공량산출서!$A$1:$N$36</definedName>
    <definedName name="_xlnm.Print_Area" localSheetId="5">일위대가목록!$A$1:$N$28</definedName>
    <definedName name="_xlnm.Print_Area" localSheetId="6">일위대가표!$A$1:$M$76</definedName>
    <definedName name="_xlnm.Print_Area" localSheetId="0">전체표지!$A$1:$O$18</definedName>
    <definedName name="_xlnm.Print_Area" localSheetId="3">집계표!$A$1:$M$12</definedName>
    <definedName name="_xlnm.Print_Area">#REF!</definedName>
    <definedName name="PRINT_AREA_MI">#REF!</definedName>
    <definedName name="PRINT_AREA_MI1">#REF!</definedName>
    <definedName name="Print_Area_Reset" localSheetId="2">OFFSET(Full_Print,0,0,Last_Row)</definedName>
    <definedName name="Print_Area_Reset" localSheetId="0">OFFSET(Full_Print,0,0,Last_Row)</definedName>
    <definedName name="Print_Area_Reset" localSheetId="1">OFFSET(Full_Print,0,0,Last_Row)</definedName>
    <definedName name="Print_Area_Reset">OFFSET(Full_Print,0,0,Last_Row)</definedName>
    <definedName name="PRINT_TILTES">#REF!</definedName>
    <definedName name="print_tital">#REF!</definedName>
    <definedName name="print_titil">#REF!</definedName>
    <definedName name="PRINT_TITLE">#REF!</definedName>
    <definedName name="_xlnm.Print_Titles" localSheetId="4">내역서!$1:$4</definedName>
    <definedName name="_xlnm.Print_Titles" localSheetId="8">단가대비표!$1:$4</definedName>
    <definedName name="_xlnm.Print_Titles" localSheetId="2">원가계산서!$1:$4</definedName>
    <definedName name="_xlnm.Print_Titles" localSheetId="7">일위공량산출서!$1:$5</definedName>
    <definedName name="_xlnm.Print_Titles" localSheetId="5">일위대가목록!$1:$4</definedName>
    <definedName name="_xlnm.Print_Titles" localSheetId="6">일위대가표!$1:$4</definedName>
    <definedName name="_xlnm.Print_Titles" localSheetId="3">집계표!$1:$4</definedName>
    <definedName name="_xlnm.Print_Titles">#REF!</definedName>
    <definedName name="Print_Titles_MI">#REF!</definedName>
    <definedName name="printer">#REF!</definedName>
    <definedName name="PRINTER_AREA">#REF!</definedName>
    <definedName name="printer_Titles">#REF!</definedName>
    <definedName name="printer_ttitle">#REF!</definedName>
    <definedName name="PRINTTITLES">#REF!</definedName>
    <definedName name="psp">#REF!</definedName>
    <definedName name="PUMP">#REF!</definedName>
    <definedName name="Q">#REF!</definedName>
    <definedName name="q234562456" localSheetId="2" hidden="1">{"'용역비'!$A$4:$C$8"}</definedName>
    <definedName name="q234562456" localSheetId="0" hidden="1">{"'용역비'!$A$4:$C$8"}</definedName>
    <definedName name="q234562456" localSheetId="1" hidden="1">{"'용역비'!$A$4:$C$8"}</definedName>
    <definedName name="q234562456" hidden="1">{"'용역비'!$A$4:$C$8"}</definedName>
    <definedName name="qas" localSheetId="2">[0]!ㅁㄴㄹㅇㄹ</definedName>
    <definedName name="qas" localSheetId="0">[0]!ㅁㄴㄹㅇㄹ</definedName>
    <definedName name="qas" localSheetId="1">[0]!ㅁㄴㄹㅇㄹ</definedName>
    <definedName name="qas">[0]!ㅁㄴㄹㅇㄹ</definedName>
    <definedName name="qdr" localSheetId="2">원가계산서!REEG</definedName>
    <definedName name="qdr" localSheetId="0">전체표지!REEG</definedName>
    <definedName name="qdr" localSheetId="1">표지!REEG</definedName>
    <definedName name="qdr">[0]!REEG</definedName>
    <definedName name="Qe앨">#REF!</definedName>
    <definedName name="QK">#REF!</definedName>
    <definedName name="qq">#REF!</definedName>
    <definedName name="QQA">[0]!QQA</definedName>
    <definedName name="QQQ" hidden="1">#REF!</definedName>
    <definedName name="QREWQ" localSheetId="2">원가계산서!FFF</definedName>
    <definedName name="QREWQ" localSheetId="0">전체표지!FFF</definedName>
    <definedName name="QREWQ" localSheetId="1">표지!FFF</definedName>
    <definedName name="QREWQ">[0]!FFF</definedName>
    <definedName name="QSR" localSheetId="2">원가계산서!CDD</definedName>
    <definedName name="QSR" localSheetId="0">전체표지!CDD</definedName>
    <definedName name="QSR" localSheetId="1">표지!CDD</definedName>
    <definedName name="QSR">[0]!CDD</definedName>
    <definedName name="QTY">#N/A</definedName>
    <definedName name="qu">#REF!</definedName>
    <definedName name="qwe">#REF!</definedName>
    <definedName name="QWS" hidden="1">#REF!</definedName>
    <definedName name="qyk" localSheetId="2" hidden="1">{"'용역비'!$A$4:$C$8"}</definedName>
    <definedName name="qyk" localSheetId="0" hidden="1">{"'용역비'!$A$4:$C$8"}</definedName>
    <definedName name="qyk" localSheetId="1" hidden="1">{"'용역비'!$A$4:$C$8"}</definedName>
    <definedName name="qyk" hidden="1">{"'용역비'!$A$4:$C$8"}</definedName>
    <definedName name="q디">#REF!</definedName>
    <definedName name="q앨">#REF!</definedName>
    <definedName name="R_">#REF!</definedName>
    <definedName name="RAD">#REF!</definedName>
    <definedName name="radd">#REF!</definedName>
    <definedName name="_xlnm.Recorder">#REF!</definedName>
    <definedName name="RECOUT">#N/A</definedName>
    <definedName name="REEG" localSheetId="2">#N/A</definedName>
    <definedName name="REEG" localSheetId="0">#N/A</definedName>
    <definedName name="REEG" localSheetId="1">#N/A</definedName>
    <definedName name="REEG">원가계산서!REEG</definedName>
    <definedName name="ref">#REF!</definedName>
    <definedName name="REGSVTEB" localSheetId="2">#N/A</definedName>
    <definedName name="REGSVTEB" localSheetId="0">#N/A</definedName>
    <definedName name="REGSVTEB" localSheetId="1">#N/A</definedName>
    <definedName name="REGSVTEB">원가계산서!REGSVTEB</definedName>
    <definedName name="REUIHGURI">[0]!REUIHGURI</definedName>
    <definedName name="reyt" localSheetId="2">#N/A</definedName>
    <definedName name="reyt" localSheetId="0">#N/A</definedName>
    <definedName name="reyt" localSheetId="1">#N/A</definedName>
    <definedName name="reyt">원가계산서!reyt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FP004F">#REF!</definedName>
    <definedName name="rg">#REF!</definedName>
    <definedName name="rgfg" localSheetId="2">원가계산서!jhg</definedName>
    <definedName name="rgfg" localSheetId="0">전체표지!jhg</definedName>
    <definedName name="rgfg" localSheetId="1">표지!jhg</definedName>
    <definedName name="rgfg">[0]!jhg</definedName>
    <definedName name="RGR" localSheetId="2">원가계산서!GDF</definedName>
    <definedName name="RGR" localSheetId="0">전체표지!GDF</definedName>
    <definedName name="RGR" localSheetId="1">표지!GDF</definedName>
    <definedName name="RGR">[0]!GDF</definedName>
    <definedName name="RGVBF">[0]!RGVBF</definedName>
    <definedName name="RH" localSheetId="2" hidden="1">{"'용역비'!$A$4:$C$8"}</definedName>
    <definedName name="RH" localSheetId="0" hidden="1">{"'용역비'!$A$4:$C$8"}</definedName>
    <definedName name="RH" localSheetId="1" hidden="1">{"'용역비'!$A$4:$C$8"}</definedName>
    <definedName name="RH" hidden="1">{"'용역비'!$A$4:$C$8"}</definedName>
    <definedName name="rk">#REF!</definedName>
    <definedName name="rkfkfk">#REF!</definedName>
    <definedName name="rksl">#N/A</definedName>
    <definedName name="rla">#REF!</definedName>
    <definedName name="Rl이">#REF!</definedName>
    <definedName name="Rl일">#REF!</definedName>
    <definedName name="RRR">#REF!</definedName>
    <definedName name="RT">#REF!,#REF!,#REF!</definedName>
    <definedName name="RT5G" localSheetId="2">원가계산서!RT5G</definedName>
    <definedName name="RT5G" localSheetId="0">전체표지!RT5G</definedName>
    <definedName name="RT5G" localSheetId="1">표지!RT5G</definedName>
    <definedName name="RT5G">[0]!RT5G</definedName>
    <definedName name="RTG" localSheetId="2">[0]!EEDD</definedName>
    <definedName name="RTG" localSheetId="0">[0]!EEDD</definedName>
    <definedName name="RTG" localSheetId="1">[0]!EEDD</definedName>
    <definedName name="RTG">[0]!EEDD</definedName>
    <definedName name="RTGH" localSheetId="2" hidden="1">{"'용역비'!$A$4:$C$8"}</definedName>
    <definedName name="RTGH" localSheetId="0" hidden="1">{"'용역비'!$A$4:$C$8"}</definedName>
    <definedName name="RTGH" localSheetId="1" hidden="1">{"'용역비'!$A$4:$C$8"}</definedName>
    <definedName name="RTGH" hidden="1">{"'용역비'!$A$4:$C$8"}</definedName>
    <definedName name="rth" hidden="1">#REF!</definedName>
    <definedName name="rthrtu" localSheetId="2">#N/A</definedName>
    <definedName name="rthrtu" localSheetId="0">#N/A</definedName>
    <definedName name="rthrtu" localSheetId="1">#N/A</definedName>
    <definedName name="rthrtu">[0]!juyjuy</definedName>
    <definedName name="rty">#REF!,#REF!</definedName>
    <definedName name="RYUIRYU" localSheetId="2" hidden="1">{"'용역비'!$A$4:$C$8"}</definedName>
    <definedName name="RYUIRYU" localSheetId="0" hidden="1">{"'용역비'!$A$4:$C$8"}</definedName>
    <definedName name="RYUIRYU" localSheetId="1" hidden="1">{"'용역비'!$A$4:$C$8"}</definedName>
    <definedName name="RYUIRYU" hidden="1">{"'용역비'!$A$4:$C$8"}</definedName>
    <definedName name="ryuk" localSheetId="2" hidden="1">{"'용역비'!$A$4:$C$8"}</definedName>
    <definedName name="ryuk" localSheetId="0" hidden="1">{"'용역비'!$A$4:$C$8"}</definedName>
    <definedName name="ryuk" localSheetId="1" hidden="1">{"'용역비'!$A$4:$C$8"}</definedName>
    <definedName name="ryuk" hidden="1">{"'용역비'!$A$4:$C$8"}</definedName>
    <definedName name="s">#N/A</definedName>
    <definedName name="S_W_시험기사">#REF!</definedName>
    <definedName name="S2L">#REF!</definedName>
    <definedName name="sample">[14]신규일위대가!#REF!</definedName>
    <definedName name="sanch_2">#REF!</definedName>
    <definedName name="sanch_3">#REF!</definedName>
    <definedName name="sanch_4">#REF!</definedName>
    <definedName name="SAPBEXdnldView">"41JLQUL0YNPVK3OX98UIGJGNP"</definedName>
    <definedName name="SAPBEXsysID">"BWP"</definedName>
    <definedName name="sd">#REF!</definedName>
    <definedName name="SDAVF" localSheetId="2">[0]!GVHBG</definedName>
    <definedName name="SDAVF" localSheetId="0">[0]!GVHBG</definedName>
    <definedName name="SDAVF" localSheetId="1">[0]!GVHBG</definedName>
    <definedName name="SDAVF">[0]!GVHBG</definedName>
    <definedName name="sdd" localSheetId="2" hidden="1">{#N/A,#N/A,FALSE,"전력간선"}</definedName>
    <definedName name="sdd" localSheetId="0" hidden="1">{#N/A,#N/A,FALSE,"전력간선"}</definedName>
    <definedName name="sdd" localSheetId="1" hidden="1">{#N/A,#N/A,FALSE,"전력간선"}</definedName>
    <definedName name="sdd" hidden="1">{#N/A,#N/A,FALSE,"전력간선"}</definedName>
    <definedName name="sdf">#REF!</definedName>
    <definedName name="SDFGFGDFGDFGDFG">#REF!</definedName>
    <definedName name="SDG" localSheetId="2">[0]!ㄷㄹㅈ</definedName>
    <definedName name="SDG" localSheetId="0">[0]!ㄷㄹㅈ</definedName>
    <definedName name="SDG" localSheetId="1">[0]!ㄷㄹㅈ</definedName>
    <definedName name="SDG">[0]!ㄷㄹㅈ</definedName>
    <definedName name="SDRFE" localSheetId="2">원가계산서!SDRFE</definedName>
    <definedName name="SDRFE" localSheetId="0">전체표지!SDRFE</definedName>
    <definedName name="SDRFE" localSheetId="1">표지!SDRFE</definedName>
    <definedName name="SDRFE">원가계산서!SDRFE</definedName>
    <definedName name="sdryhj" localSheetId="2" hidden="1">{"'용역비'!$A$4:$C$8"}</definedName>
    <definedName name="sdryhj" localSheetId="0" hidden="1">{"'용역비'!$A$4:$C$8"}</definedName>
    <definedName name="sdryhj" localSheetId="1" hidden="1">{"'용역비'!$A$4:$C$8"}</definedName>
    <definedName name="sdryhj" hidden="1">{"'용역비'!$A$4:$C$8"}</definedName>
    <definedName name="sdsd" localSheetId="2">원가계산서!jhg</definedName>
    <definedName name="sdsd" localSheetId="0">전체표지!jhg</definedName>
    <definedName name="sdsd" localSheetId="1">표지!jhg</definedName>
    <definedName name="sdsd">[0]!jhg</definedName>
    <definedName name="sdsss">#REF!</definedName>
    <definedName name="SDVF" localSheetId="2">#N/A</definedName>
    <definedName name="SDVF" localSheetId="0">#N/A</definedName>
    <definedName name="SDVF" localSheetId="1">#N/A</definedName>
    <definedName name="SDVF">원가계산서!SDVF</definedName>
    <definedName name="SE" localSheetId="2" hidden="1">{"'용역비'!$A$4:$C$8"}</definedName>
    <definedName name="SE" localSheetId="0" hidden="1">{"'용역비'!$A$4:$C$8"}</definedName>
    <definedName name="SE" localSheetId="1" hidden="1">{"'용역비'!$A$4:$C$8"}</definedName>
    <definedName name="SE" hidden="1">{"'용역비'!$A$4:$C$8"}</definedName>
    <definedName name="SET">#REF!</definedName>
    <definedName name="sfd" localSheetId="2">원가계산서!sfd</definedName>
    <definedName name="sfd" localSheetId="0">전체표지!sfd</definedName>
    <definedName name="sfd" localSheetId="1">표지!sfd</definedName>
    <definedName name="sfd">[0]!sfd</definedName>
    <definedName name="SHEET">#N/A</definedName>
    <definedName name="SHEET56">#REF!</definedName>
    <definedName name="SHT">#REF!</definedName>
    <definedName name="size">#REF!</definedName>
    <definedName name="SIZE2">#REF!</definedName>
    <definedName name="SIZE3">#REF!</definedName>
    <definedName name="SLID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RTCODE">#N/A</definedName>
    <definedName name="SPP_백__PIPE_100A_단중">#REF!</definedName>
    <definedName name="SPP_백__PIPE_100A_단중___0">#REF!</definedName>
    <definedName name="SPP_백__PIPE_100A_단중___2">#REF!</definedName>
    <definedName name="SPP_백__PIPE_125A_단중">#REF!</definedName>
    <definedName name="SPP_백__PIPE_125A_단중___0">#REF!</definedName>
    <definedName name="SPP_백__PIPE_125A_단중___2">#REF!</definedName>
    <definedName name="SPP_백__PIPE_150A_단중">#REF!</definedName>
    <definedName name="SPP_백__PIPE_150A_단중___0">#REF!</definedName>
    <definedName name="SPP_백__PIPE_150A_단중___2">#REF!</definedName>
    <definedName name="SPP_백__PIPE_15A_단중">#REF!</definedName>
    <definedName name="SPP_백__PIPE_15A_단중___0">#REF!</definedName>
    <definedName name="SPP_백__PIPE_15A_단중___2">#REF!</definedName>
    <definedName name="SPP_백__PIPE_200A_단중">#REF!</definedName>
    <definedName name="SPP_백__PIPE_200A_단중___0">#REF!</definedName>
    <definedName name="SPP_백__PIPE_200A_단중___2">#REF!</definedName>
    <definedName name="SPP_백__PIPE_20A_단중">#REF!</definedName>
    <definedName name="SPP_백__PIPE_20A_단중___0">#REF!</definedName>
    <definedName name="SPP_백__PIPE_20A_단중___2">#REF!</definedName>
    <definedName name="SPP_백__PIPE_250A_단중">#REF!</definedName>
    <definedName name="SPP_백__PIPE_250A_단중___0">#REF!</definedName>
    <definedName name="SPP_백__PIPE_250A_단중___2">#REF!</definedName>
    <definedName name="SPP_백__PIPE_25A_단중">#REF!</definedName>
    <definedName name="SPP_백__PIPE_25A_단중___0">#REF!</definedName>
    <definedName name="SPP_백__PIPE_25A_단중___2">#REF!</definedName>
    <definedName name="SPP_백__PIPE_300A_단중">#REF!</definedName>
    <definedName name="SPP_백__PIPE_300A_단중___0">#REF!</definedName>
    <definedName name="SPP_백__PIPE_300A_단중___2">#REF!</definedName>
    <definedName name="SPP_백__PIPE_32A_단중">#REF!</definedName>
    <definedName name="SPP_백__PIPE_32A_단중___0">#REF!</definedName>
    <definedName name="SPP_백__PIPE_32A_단중___2">#REF!</definedName>
    <definedName name="SPP_백__PIPE_350A_단중">#REF!</definedName>
    <definedName name="SPP_백__PIPE_350A_단중___0">#REF!</definedName>
    <definedName name="SPP_백__PIPE_350A_단중___2">#REF!</definedName>
    <definedName name="SPP_백__PIPE_400A_단중">#REF!</definedName>
    <definedName name="SPP_백__PIPE_400A_단중___0">#REF!</definedName>
    <definedName name="SPP_백__PIPE_400A_단중___2">#REF!</definedName>
    <definedName name="SPP_백__PIPE_40A_단중">#REF!</definedName>
    <definedName name="SPP_백__PIPE_40A_단중___0">#REF!</definedName>
    <definedName name="SPP_백__PIPE_40A_단중___2">#REF!</definedName>
    <definedName name="SPP_백__PIPE_450A_단중">#REF!</definedName>
    <definedName name="SPP_백__PIPE_450A_단중___0">#REF!</definedName>
    <definedName name="SPP_백__PIPE_450A_단중___2">#REF!</definedName>
    <definedName name="SPP_백__PIPE_500A_단중">#REF!</definedName>
    <definedName name="SPP_백__PIPE_500A_단중___0">#REF!</definedName>
    <definedName name="SPP_백__PIPE_500A_단중___2">#REF!</definedName>
    <definedName name="SPP_백__PIPE_50A_단중">#REF!</definedName>
    <definedName name="SPP_백__PIPE_50A_단중___0">#REF!</definedName>
    <definedName name="SPP_백__PIPE_50A_단중___2">#REF!</definedName>
    <definedName name="SPP_백__PIPE_65A_단중">#REF!</definedName>
    <definedName name="SPP_백__PIPE_65A_단중___0">#REF!</definedName>
    <definedName name="SPP_백__PIPE_65A_단중___2">#REF!</definedName>
    <definedName name="SPP_백__PIPE_80A_단중">#REF!</definedName>
    <definedName name="SPP_백__PIPE_80A_단중___0">#REF!</definedName>
    <definedName name="SPP_백__PIPE_80A_단중___2">#REF!</definedName>
    <definedName name="SPPS_PIPE_100A_40S_단중">#REF!</definedName>
    <definedName name="SPPS_PIPE_100A_40S_단중___0">#REF!</definedName>
    <definedName name="SPPS_PIPE_100A_40S_단중___2">#REF!</definedName>
    <definedName name="SPPS_PIPE_125A_40S_단중">#REF!</definedName>
    <definedName name="SPPS_PIPE_125A_40S_단중___0">#REF!</definedName>
    <definedName name="SPPS_PIPE_125A_40S_단중___2">#REF!</definedName>
    <definedName name="SPPS_PIPE_150A_40S_단중">#REF!</definedName>
    <definedName name="SPPS_PIPE_150A_40S_단중___0">#REF!</definedName>
    <definedName name="SPPS_PIPE_150A_40S_단중___2">#REF!</definedName>
    <definedName name="SPPS_PIPE_15A_40S_단중">#REF!</definedName>
    <definedName name="SPPS_PIPE_15A_40S_단중___0">#REF!</definedName>
    <definedName name="SPPS_PIPE_15A_40S_단중___2">#REF!</definedName>
    <definedName name="SPPS_PIPE_200A_40S_단중">#REF!</definedName>
    <definedName name="SPPS_PIPE_200A_40S_단중___0">#REF!</definedName>
    <definedName name="SPPS_PIPE_200A_40S_단중___2">#REF!</definedName>
    <definedName name="SPPS_PIPE_20A_40S_단중">#REF!</definedName>
    <definedName name="SPPS_PIPE_20A_40S_단중___0">#REF!</definedName>
    <definedName name="SPPS_PIPE_20A_40S_단중___2">#REF!</definedName>
    <definedName name="SPPS_PIPE_250A_40S_단중">#REF!</definedName>
    <definedName name="SPPS_PIPE_250A_40S_단중___0">#REF!</definedName>
    <definedName name="SPPS_PIPE_250A_40S_단중___2">#REF!</definedName>
    <definedName name="SPPS_PIPE_25A_40S_단중">#REF!</definedName>
    <definedName name="SPPS_PIPE_25A_40S_단중___0">#REF!</definedName>
    <definedName name="SPPS_PIPE_25A_40S_단중___2">#REF!</definedName>
    <definedName name="SPPS_PIPE_300A_40S_단중">#REF!</definedName>
    <definedName name="SPPS_PIPE_300A_40S_단중___0">#REF!</definedName>
    <definedName name="SPPS_PIPE_300A_40S_단중___2">#REF!</definedName>
    <definedName name="SPPS_PIPE_32A_40S_단중">#REF!</definedName>
    <definedName name="SPPS_PIPE_32A_40S_단중___0">#REF!</definedName>
    <definedName name="SPPS_PIPE_32A_40S_단중___2">#REF!</definedName>
    <definedName name="SPPS_PIPE_350A_40S_단중">#REF!</definedName>
    <definedName name="SPPS_PIPE_350A_40S_단중___0">#REF!</definedName>
    <definedName name="SPPS_PIPE_350A_40S_단중___2">#REF!</definedName>
    <definedName name="SPPS_PIPE_400A_40S_단중">#REF!</definedName>
    <definedName name="SPPS_PIPE_400A_40S_단중___0">#REF!</definedName>
    <definedName name="SPPS_PIPE_400A_40S_단중___2">#REF!</definedName>
    <definedName name="SPPS_PIPE_40A_40S_단중">#REF!</definedName>
    <definedName name="SPPS_PIPE_40A_40S_단중___0">#REF!</definedName>
    <definedName name="SPPS_PIPE_40A_40S_단중___2">#REF!</definedName>
    <definedName name="SPPS_PIPE_450A_40S_단중">#REF!</definedName>
    <definedName name="SPPS_PIPE_450A_40S_단중___0">#REF!</definedName>
    <definedName name="SPPS_PIPE_450A_40S_단중___2">#REF!</definedName>
    <definedName name="SPPS_PIPE_500A_40S_단중">#REF!</definedName>
    <definedName name="SPPS_PIPE_500A_40S_단중___0">#REF!</definedName>
    <definedName name="SPPS_PIPE_500A_40S_단중___2">#REF!</definedName>
    <definedName name="SPPS_PIPE_50A_40S_단중">#REF!</definedName>
    <definedName name="SPPS_PIPE_50A_40S_단중___0">#REF!</definedName>
    <definedName name="SPPS_PIPE_50A_40S_단중___2">#REF!</definedName>
    <definedName name="SPPS_PIPE_65A_40S_단중">#REF!</definedName>
    <definedName name="SPPS_PIPE_65A_40S_단중___0">#REF!</definedName>
    <definedName name="SPPS_PIPE_65A_40S_단중___2">#REF!</definedName>
    <definedName name="SPPS_PIPE_80A_40S_단중">#REF!</definedName>
    <definedName name="SPPS_PIPE_80A_40S_단중___0">#REF!</definedName>
    <definedName name="SPPS_PIPE_80A_40S_단중___2">#REF!</definedName>
    <definedName name="sr">#REF!,#REF!</definedName>
    <definedName name="srth" localSheetId="2" hidden="1">{"'용역비'!$A$4:$C$8"}</definedName>
    <definedName name="srth" localSheetId="0" hidden="1">{"'용역비'!$A$4:$C$8"}</definedName>
    <definedName name="srth" localSheetId="1" hidden="1">{"'용역비'!$A$4:$C$8"}</definedName>
    <definedName name="srth" hidden="1">{"'용역비'!$A$4:$C$8"}</definedName>
    <definedName name="ss">#REF!</definedName>
    <definedName name="SSFSF">#REF!</definedName>
    <definedName name="SSR" localSheetId="2">#N/A</definedName>
    <definedName name="SSR" localSheetId="0">#N/A</definedName>
    <definedName name="SSR" localSheetId="1">#N/A</definedName>
    <definedName name="SSR">원가계산서!SSR</definedName>
    <definedName name="SSS">#REF!</definedName>
    <definedName name="SSSSS">#REF!</definedName>
    <definedName name="SSSSSS">#REF!</definedName>
    <definedName name="SSX" localSheetId="2">#N/A</definedName>
    <definedName name="SSX" localSheetId="0">#N/A</definedName>
    <definedName name="SSX" localSheetId="1">#N/A</definedName>
    <definedName name="SSX">#N/A</definedName>
    <definedName name="steam_trap">#REF!</definedName>
    <definedName name="STOP">#REF!</definedName>
    <definedName name="STPIPE350">[15]내역서!#REF!</definedName>
    <definedName name="STS" localSheetId="2" hidden="1">{"'용역비'!$A$4:$C$8"}</definedName>
    <definedName name="STS" localSheetId="0" hidden="1">{"'용역비'!$A$4:$C$8"}</definedName>
    <definedName name="STS" localSheetId="1" hidden="1">{"'용역비'!$A$4:$C$8"}</definedName>
    <definedName name="STS" hidden="1">{"'용역비'!$A$4:$C$8"}</definedName>
    <definedName name="STS_PIPE_100A_10S_단중">#REF!</definedName>
    <definedName name="STS_PIPE_100A_10S_단중___0">#REF!</definedName>
    <definedName name="STS_PIPE_100A_10S_단중___2">#REF!</definedName>
    <definedName name="STS_PIPE_10A_10S_단중">#REF!</definedName>
    <definedName name="STS_PIPE_10A_10S_단중___0">#REF!</definedName>
    <definedName name="STS_PIPE_10A_10S_단중___2">#REF!</definedName>
    <definedName name="STS_PIPE_125A_10S_단중">#REF!</definedName>
    <definedName name="STS_PIPE_125A_10S_단중___0">#REF!</definedName>
    <definedName name="STS_PIPE_125A_10S_단중___2">#REF!</definedName>
    <definedName name="STS_PIPE_150A_10S_단중">#REF!</definedName>
    <definedName name="STS_PIPE_150A_10S_단중___0">#REF!</definedName>
    <definedName name="STS_PIPE_150A_10S_단중___2">#REF!</definedName>
    <definedName name="STS_PIPE_15A_10S_단중">#REF!</definedName>
    <definedName name="STS_PIPE_15A_10S_단중___0">#REF!</definedName>
    <definedName name="STS_PIPE_15A_10S_단중___2">#REF!</definedName>
    <definedName name="STS_PIPE_200A_10S_단중">#REF!</definedName>
    <definedName name="STS_PIPE_200A_10S_단중___0">#REF!</definedName>
    <definedName name="STS_PIPE_200A_10S_단중___2">#REF!</definedName>
    <definedName name="STS_PIPE_20A_10S_단중">#REF!</definedName>
    <definedName name="STS_PIPE_20A_10S_단중___0">#REF!</definedName>
    <definedName name="STS_PIPE_20A_10S_단중___2">#REF!</definedName>
    <definedName name="STS_PIPE_250A_10S_단중">#REF!</definedName>
    <definedName name="STS_PIPE_250A_10S_단중___0">#REF!</definedName>
    <definedName name="STS_PIPE_250A_10S_단중___2">#REF!</definedName>
    <definedName name="STS_PIPE_25A_10S_단중">#REF!</definedName>
    <definedName name="STS_PIPE_25A_10S_단중___0">#REF!</definedName>
    <definedName name="STS_PIPE_25A_10S_단중___2">#REF!</definedName>
    <definedName name="STS_PIPE_300A_10S_단중">#REF!</definedName>
    <definedName name="STS_PIPE_300A_10S_단중___0">#REF!</definedName>
    <definedName name="STS_PIPE_300A_10S_단중___2">#REF!</definedName>
    <definedName name="STS_PIPE_32A_10S_단중">#REF!</definedName>
    <definedName name="STS_PIPE_32A_10S_단중___0">#REF!</definedName>
    <definedName name="STS_PIPE_32A_10S_단중___2">#REF!</definedName>
    <definedName name="STS_PIPE_350A_10S_단중">#REF!</definedName>
    <definedName name="STS_PIPE_350A_10S_단중___0">#REF!</definedName>
    <definedName name="STS_PIPE_350A_10S_단중___2">#REF!</definedName>
    <definedName name="STS_PIPE_400A_10S_단중">#REF!</definedName>
    <definedName name="STS_PIPE_400A_10S_단중___0">#REF!</definedName>
    <definedName name="STS_PIPE_400A_10S_단중___2">#REF!</definedName>
    <definedName name="STS_PIPE_40A_10S_단중">#REF!</definedName>
    <definedName name="STS_PIPE_40A_10S_단중___0">#REF!</definedName>
    <definedName name="STS_PIPE_40A_10S_단중___2">#REF!</definedName>
    <definedName name="STS_PIPE_50A_10S_단중">#REF!</definedName>
    <definedName name="STS_PIPE_50A_10S_단중___0">#REF!</definedName>
    <definedName name="STS_PIPE_50A_10S_단중___2">#REF!</definedName>
    <definedName name="STS_PIPE_65A_10S_단중">#REF!</definedName>
    <definedName name="STS_PIPE_65A_10S_단중___0">#REF!</definedName>
    <definedName name="STS_PIPE_65A_10S_단중___2">#REF!</definedName>
    <definedName name="STS_PIPE_80A_10S_단중">#REF!</definedName>
    <definedName name="STS_PIPE_80A_10S_단중___0">#REF!</definedName>
    <definedName name="STS_PIPE_80A_10S_단중___2">#REF!</definedName>
    <definedName name="STS_PIPE_90A_10S_단중">#REF!</definedName>
    <definedName name="STS_PIPE_90A_10S_단중___0">#REF!</definedName>
    <definedName name="STS_PIPE_90A_10S_단중___2">#REF!</definedName>
    <definedName name="SubDic">#REF!</definedName>
    <definedName name="SUP">#REF!</definedName>
    <definedName name="SV">#REF!</definedName>
    <definedName name="SW시험사001">#REF!</definedName>
    <definedName name="SW시험사002">#REF!</definedName>
    <definedName name="SW시험사011">#REF!</definedName>
    <definedName name="SW시험사982">#REF!</definedName>
    <definedName name="SW시험사991">#REF!</definedName>
    <definedName name="SW시험사992">#REF!</definedName>
    <definedName name="T1_">#N/A</definedName>
    <definedName name="T10M">#REF!</definedName>
    <definedName name="T10P">#REF!</definedName>
    <definedName name="T11M">#REF!</definedName>
    <definedName name="T11P">#REF!</definedName>
    <definedName name="T12M">#REF!</definedName>
    <definedName name="T12P">#REF!</definedName>
    <definedName name="T13M">#REF!</definedName>
    <definedName name="T13P">#REF!</definedName>
    <definedName name="T14M">#REF!</definedName>
    <definedName name="T14P">#REF!</definedName>
    <definedName name="T15M">#REF!</definedName>
    <definedName name="T15P">#REF!</definedName>
    <definedName name="T16M">#REF!</definedName>
    <definedName name="T16P">#REF!</definedName>
    <definedName name="T17M">#REF!</definedName>
    <definedName name="T17P">#REF!</definedName>
    <definedName name="T18M">#REF!</definedName>
    <definedName name="T18P">#REF!</definedName>
    <definedName name="T19M">#REF!</definedName>
    <definedName name="T19P">#REF!</definedName>
    <definedName name="T1E">#REF!</definedName>
    <definedName name="T1M">#REF!</definedName>
    <definedName name="T1P">#REF!</definedName>
    <definedName name="T2_">#N/A</definedName>
    <definedName name="T20M">#REF!</definedName>
    <definedName name="T20P">#REF!</definedName>
    <definedName name="T21M">#REF!</definedName>
    <definedName name="T21P">#REF!</definedName>
    <definedName name="T22E">#REF!</definedName>
    <definedName name="T23M">#REF!</definedName>
    <definedName name="T23P">#REF!</definedName>
    <definedName name="T24M">#REF!</definedName>
    <definedName name="T24P">#REF!</definedName>
    <definedName name="T2E">#REF!</definedName>
    <definedName name="T2M">#REF!</definedName>
    <definedName name="T2P">#REF!</definedName>
    <definedName name="T3_">#N/A</definedName>
    <definedName name="T3P">#REF!</definedName>
    <definedName name="T4_">#N/A</definedName>
    <definedName name="T4M">#REF!</definedName>
    <definedName name="T4P">#REF!</definedName>
    <definedName name="T5M">#REF!</definedName>
    <definedName name="T5P">#REF!</definedName>
    <definedName name="T6M">#REF!</definedName>
    <definedName name="T6P">#REF!</definedName>
    <definedName name="T7M">#REF!</definedName>
    <definedName name="T7P">#REF!</definedName>
    <definedName name="T8M">#REF!</definedName>
    <definedName name="T8P">#REF!</definedName>
    <definedName name="T9M">#REF!</definedName>
    <definedName name="T9P">#REF!</definedName>
    <definedName name="TA">#REF!</definedName>
    <definedName name="Tb">#REF!</definedName>
    <definedName name="Tba">#REF!</definedName>
    <definedName name="TC">#REF!</definedName>
    <definedName name="Ted">#REF!</definedName>
    <definedName name="Tel">#REF!</definedName>
    <definedName name="temp">#REF!</definedName>
    <definedName name="temp_strainer">#REF!</definedName>
    <definedName name="temp2">#REF!</definedName>
    <definedName name="Term_in_years">#REF!</definedName>
    <definedName name="TEYJ" localSheetId="2" hidden="1">{"'용역비'!$A$4:$C$8"}</definedName>
    <definedName name="TEYJ" localSheetId="0" hidden="1">{"'용역비'!$A$4:$C$8"}</definedName>
    <definedName name="TEYJ" localSheetId="1" hidden="1">{"'용역비'!$A$4:$C$8"}</definedName>
    <definedName name="TEYJ" hidden="1">{"'용역비'!$A$4:$C$8"}</definedName>
    <definedName name="TFUI" localSheetId="2" hidden="1">{"'용역비'!$A$4:$C$8"}</definedName>
    <definedName name="TFUI" localSheetId="0" hidden="1">{"'용역비'!$A$4:$C$8"}</definedName>
    <definedName name="TFUI" localSheetId="1" hidden="1">{"'용역비'!$A$4:$C$8"}</definedName>
    <definedName name="TFUI" hidden="1">{"'용역비'!$A$4:$C$8"}</definedName>
    <definedName name="TGGG" localSheetId="2">원가계산서!TGGG</definedName>
    <definedName name="TGGG" localSheetId="0">전체표지!TGGG</definedName>
    <definedName name="TGGG" localSheetId="1">표지!TGGG</definedName>
    <definedName name="TGGG">[0]!TGGG</definedName>
    <definedName name="thp관300">#REF!</definedName>
    <definedName name="thp관400">#REF!</definedName>
    <definedName name="thp관500">#REF!</definedName>
    <definedName name="TITLE">#REF!</definedName>
    <definedName name="TITLE_PRINTS">#REF!</definedName>
    <definedName name="TITLES_PRINT">#REF!</definedName>
    <definedName name="Tl">#REF!</definedName>
    <definedName name="TN">#N/A</definedName>
    <definedName name="Tra">#REF!</definedName>
    <definedName name="TRR" localSheetId="2">#N/A</definedName>
    <definedName name="TRR" localSheetId="0">#N/A</definedName>
    <definedName name="TRR" localSheetId="1">#N/A</definedName>
    <definedName name="TRR">원가계산서!TRR</definedName>
    <definedName name="TRRR" localSheetId="2">원가계산서!TRRR</definedName>
    <definedName name="TRRR" localSheetId="0">전체표지!TRRR</definedName>
    <definedName name="TRRR" localSheetId="1">표지!TRRR</definedName>
    <definedName name="TRRR">원가계산서!TRRR</definedName>
    <definedName name="tryrtg" localSheetId="2">원가계산서!bvvc</definedName>
    <definedName name="tryrtg" localSheetId="0">전체표지!bvvc</definedName>
    <definedName name="tryrtg" localSheetId="1">표지!bvvc</definedName>
    <definedName name="tryrtg">[0]!bvvc</definedName>
    <definedName name="Tsa">#REF!</definedName>
    <definedName name="TTHG" localSheetId="2">#N/A</definedName>
    <definedName name="TTHG" localSheetId="0">#N/A</definedName>
    <definedName name="TTHG" localSheetId="1">#N/A</definedName>
    <definedName name="TTHG">#N/A</definedName>
    <definedName name="TTR" localSheetId="2">[0]!ㅁㄴㄹㅇㄹ</definedName>
    <definedName name="TTR" localSheetId="0">[0]!ㅁㄴㄹㅇㄹ</definedName>
    <definedName name="TTR" localSheetId="1">[0]!ㅁㄴㄹㅇㄹ</definedName>
    <definedName name="TTR">[0]!ㅁㄴㄹㅇㄹ</definedName>
    <definedName name="TTT">#REF!</definedName>
    <definedName name="tttt">#REF!</definedName>
    <definedName name="tttu">#REF!</definedName>
    <definedName name="tuilol" localSheetId="2" hidden="1">{"'용역비'!$A$4:$C$8"}</definedName>
    <definedName name="tuilol" localSheetId="0" hidden="1">{"'용역비'!$A$4:$C$8"}</definedName>
    <definedName name="tuilol" localSheetId="1" hidden="1">{"'용역비'!$A$4:$C$8"}</definedName>
    <definedName name="tuilol" hidden="1">{"'용역비'!$A$4:$C$8"}</definedName>
    <definedName name="TUIO" localSheetId="2" hidden="1">{"'용역비'!$A$4:$C$8"}</definedName>
    <definedName name="TUIO" localSheetId="0" hidden="1">{"'용역비'!$A$4:$C$8"}</definedName>
    <definedName name="TUIO" localSheetId="1" hidden="1">{"'용역비'!$A$4:$C$8"}</definedName>
    <definedName name="TUIO" hidden="1">{"'용역비'!$A$4:$C$8"}</definedName>
    <definedName name="TUIO.L" localSheetId="2" hidden="1">{"'용역비'!$A$4:$C$8"}</definedName>
    <definedName name="TUIO.L" localSheetId="0" hidden="1">{"'용역비'!$A$4:$C$8"}</definedName>
    <definedName name="TUIO.L" localSheetId="1" hidden="1">{"'용역비'!$A$4:$C$8"}</definedName>
    <definedName name="TUIO.L" hidden="1">{"'용역비'!$A$4:$C$8"}</definedName>
    <definedName name="TUIOTUI" localSheetId="2" hidden="1">{"'용역비'!$A$4:$C$8"}</definedName>
    <definedName name="TUIOTUI" localSheetId="0" hidden="1">{"'용역비'!$A$4:$C$8"}</definedName>
    <definedName name="TUIOTUI" localSheetId="1" hidden="1">{"'용역비'!$A$4:$C$8"}</definedName>
    <definedName name="TUIOTUI" hidden="1">{"'용역비'!$A$4:$C$8"}</definedName>
    <definedName name="tuu" localSheetId="2">원가계산서!frt</definedName>
    <definedName name="tuu" localSheetId="0">전체표지!frt</definedName>
    <definedName name="tuu" localSheetId="1">표지!frt</definedName>
    <definedName name="tuu">[0]!frt</definedName>
    <definedName name="TYH" localSheetId="2">원가계산서!TYH</definedName>
    <definedName name="TYH" localSheetId="0">전체표지!TYH</definedName>
    <definedName name="TYH" localSheetId="1">표지!TYH</definedName>
    <definedName name="TYH">[0]!TYH</definedName>
    <definedName name="TYJ" localSheetId="2" hidden="1">{"'용역비'!$A$4:$C$8"}</definedName>
    <definedName name="TYJ" localSheetId="0" hidden="1">{"'용역비'!$A$4:$C$8"}</definedName>
    <definedName name="TYJ" localSheetId="1" hidden="1">{"'용역비'!$A$4:$C$8"}</definedName>
    <definedName name="TYJ" hidden="1">{"'용역비'!$A$4:$C$8"}</definedName>
    <definedName name="tyje" localSheetId="2" hidden="1">{"'용역비'!$A$4:$C$8"}</definedName>
    <definedName name="tyje" localSheetId="0" hidden="1">{"'용역비'!$A$4:$C$8"}</definedName>
    <definedName name="tyje" localSheetId="1" hidden="1">{"'용역비'!$A$4:$C$8"}</definedName>
    <definedName name="tyje" hidden="1">{"'용역비'!$A$4:$C$8"}</definedName>
    <definedName name="tyjet" localSheetId="2" hidden="1">{"'용역비'!$A$4:$C$8"}</definedName>
    <definedName name="tyjet" localSheetId="0" hidden="1">{"'용역비'!$A$4:$C$8"}</definedName>
    <definedName name="tyjet" localSheetId="1" hidden="1">{"'용역비'!$A$4:$C$8"}</definedName>
    <definedName name="tyjet" hidden="1">{"'용역비'!$A$4:$C$8"}</definedName>
    <definedName name="tyu" localSheetId="2" hidden="1">{"'용역비'!$A$4:$C$8"}</definedName>
    <definedName name="tyu" localSheetId="0" hidden="1">{"'용역비'!$A$4:$C$8"}</definedName>
    <definedName name="tyu" localSheetId="1" hidden="1">{"'용역비'!$A$4:$C$8"}</definedName>
    <definedName name="tyu" hidden="1">{"'용역비'!$A$4:$C$8"}</definedName>
    <definedName name="U" localSheetId="2" hidden="1">{"'용역비'!$A$4:$C$8"}</definedName>
    <definedName name="U" localSheetId="0" hidden="1">{"'용역비'!$A$4:$C$8"}</definedName>
    <definedName name="U" localSheetId="1" hidden="1">{"'용역비'!$A$4:$C$8"}</definedName>
    <definedName name="U" hidden="1">{"'용역비'!$A$4:$C$8"}</definedName>
    <definedName name="uiy" localSheetId="2">#N/A</definedName>
    <definedName name="uiy" localSheetId="0">#N/A</definedName>
    <definedName name="uiy" localSheetId="1">#N/A</definedName>
    <definedName name="uiy">원가계산서!uiy</definedName>
    <definedName name="ulo" localSheetId="2" hidden="1">{"'용역비'!$A$4:$C$8"}</definedName>
    <definedName name="ulo" localSheetId="0" hidden="1">{"'용역비'!$A$4:$C$8"}</definedName>
    <definedName name="ulo" localSheetId="1" hidden="1">{"'용역비'!$A$4:$C$8"}</definedName>
    <definedName name="ulo" hidden="1">{"'용역비'!$A$4:$C$8"}</definedName>
    <definedName name="UTI" localSheetId="2" hidden="1">{"'용역비'!$A$4:$C$8"}</definedName>
    <definedName name="UTI" localSheetId="0" hidden="1">{"'용역비'!$A$4:$C$8"}</definedName>
    <definedName name="UTI" localSheetId="1" hidden="1">{"'용역비'!$A$4:$C$8"}</definedName>
    <definedName name="UTI" hidden="1">{"'용역비'!$A$4:$C$8"}</definedName>
    <definedName name="UTIOL" localSheetId="2" hidden="1">{"'용역비'!$A$4:$C$8"}</definedName>
    <definedName name="UTIOL" localSheetId="0" hidden="1">{"'용역비'!$A$4:$C$8"}</definedName>
    <definedName name="UTIOL" localSheetId="1" hidden="1">{"'용역비'!$A$4:$C$8"}</definedName>
    <definedName name="UTIOL" hidden="1">{"'용역비'!$A$4:$C$8"}</definedName>
    <definedName name="UUU" localSheetId="2">원가계산서!UUU</definedName>
    <definedName name="UUU" localSheetId="0">전체표지!UUU</definedName>
    <definedName name="UUU" localSheetId="1">표지!UUU</definedName>
    <definedName name="UUU">[0]!UUU</definedName>
    <definedName name="UY">#REF!</definedName>
    <definedName name="uyetutri" hidden="1">#REF!</definedName>
    <definedName name="uyj" localSheetId="2">#N/A</definedName>
    <definedName name="uyj" localSheetId="0">#N/A</definedName>
    <definedName name="uyj" localSheetId="1">#N/A</definedName>
    <definedName name="uyj">[0]!TYJ</definedName>
    <definedName name="UYUY" localSheetId="2">원가계산서!DGRT</definedName>
    <definedName name="UYUY" localSheetId="0">전체표지!DGRT</definedName>
    <definedName name="UYUY" localSheetId="1">표지!DGRT</definedName>
    <definedName name="UYUY">[0]!DGRT</definedName>
    <definedName name="V">#REF!</definedName>
    <definedName name="VAFP">#REF!</definedName>
    <definedName name="vbc" localSheetId="2">원가계산서!REGSVTEB</definedName>
    <definedName name="vbc" localSheetId="0">전체표지!REGSVTEB</definedName>
    <definedName name="vbc" localSheetId="1">표지!REGSVTEB</definedName>
    <definedName name="vbc">[0]!REGSVTEB</definedName>
    <definedName name="VBGDH" localSheetId="2">원가계산서!HBHG</definedName>
    <definedName name="VBGDH" localSheetId="0">전체표지!HBHG</definedName>
    <definedName name="VBGDH" localSheetId="1">표지!HBHG</definedName>
    <definedName name="VBGDH">[0]!HBHG</definedName>
    <definedName name="vbn" localSheetId="2">원가계산서!vbn</definedName>
    <definedName name="vbn" localSheetId="0">전체표지!vbn</definedName>
    <definedName name="vbn" localSheetId="1">표지!vbn</definedName>
    <definedName name="vbn">[0]!vbn</definedName>
    <definedName name="vbnh" localSheetId="2">[0]!ㅗㅠㅎㄹ</definedName>
    <definedName name="vbnh" localSheetId="0">[0]!ㅗㅠㅎㄹ</definedName>
    <definedName name="vbnh" localSheetId="1">[0]!ㅗㅠㅎㄹ</definedName>
    <definedName name="vbnh">[0]!ㅗㅠㅎㄹ</definedName>
    <definedName name="VBV">#REF!</definedName>
    <definedName name="vcc" localSheetId="2" hidden="1">{"'용역비'!$A$4:$C$8"}</definedName>
    <definedName name="vcc" localSheetId="0" hidden="1">{"'용역비'!$A$4:$C$8"}</definedName>
    <definedName name="vcc" localSheetId="1" hidden="1">{"'용역비'!$A$4:$C$8"}</definedName>
    <definedName name="vcc" hidden="1">{"'용역비'!$A$4:$C$8"}</definedName>
    <definedName name="VCR">#REF!</definedName>
    <definedName name="vcx" localSheetId="2">[0]!ㅗㅠㅎㄹ</definedName>
    <definedName name="vcx" localSheetId="0">[0]!ㅗㅠㅎㄹ</definedName>
    <definedName name="vcx" localSheetId="1">[0]!ㅗㅠㅎㄹ</definedName>
    <definedName name="vcx">[0]!ㅗㅠㅎㄹ</definedName>
    <definedName name="VDSVP">#REF!</definedName>
    <definedName name="VFJKEH" localSheetId="2">원가계산서!DDC</definedName>
    <definedName name="VFJKEH" localSheetId="0">전체표지!DDC</definedName>
    <definedName name="VFJKEH" localSheetId="1">표지!DDC</definedName>
    <definedName name="VFJKEH">[0]!DDC</definedName>
    <definedName name="VFV" localSheetId="2">[0]!ㄷㄹㅈ</definedName>
    <definedName name="VFV" localSheetId="0">[0]!ㄷㄹㅈ</definedName>
    <definedName name="VFV" localSheetId="1">[0]!ㄷㄹㅈ</definedName>
    <definedName name="VFV">[0]!ㄷㄹㅈ</definedName>
    <definedName name="VGF" localSheetId="2">원가계산서!VGF</definedName>
    <definedName name="VGF" localSheetId="0">전체표지!VGF</definedName>
    <definedName name="VGF" localSheetId="1">표지!VGF</definedName>
    <definedName name="VGF">[0]!VGF</definedName>
    <definedName name="VHAF">#REF!</definedName>
    <definedName name="VHMF">#REF!</definedName>
    <definedName name="vlo" localSheetId="2">#N/A</definedName>
    <definedName name="vlo" localSheetId="0">#N/A</definedName>
    <definedName name="vlo" localSheetId="1">#N/A</definedName>
    <definedName name="vlo">[0]!juyjuy</definedName>
    <definedName name="VMF">#REF!</definedName>
    <definedName name="VMOTOR">#REF!</definedName>
    <definedName name="vnb" localSheetId="2">#N/A</definedName>
    <definedName name="vnb" localSheetId="0">#N/A</definedName>
    <definedName name="vnb" localSheetId="1">#N/A</definedName>
    <definedName name="vnb">원가계산서!vnb</definedName>
    <definedName name="VNJ" localSheetId="2">원가계산서!VNJ</definedName>
    <definedName name="VNJ" localSheetId="0">전체표지!VNJ</definedName>
    <definedName name="VNJ" localSheetId="1">표지!VNJ</definedName>
    <definedName name="VNJ">[0]!VNJ</definedName>
    <definedName name="VPUMP">#REF!</definedName>
    <definedName name="VSV">#REF!</definedName>
    <definedName name="VVAFP">#REF!</definedName>
    <definedName name="vvb" localSheetId="2">[0]!ㅌㅊㅍ</definedName>
    <definedName name="vvb" localSheetId="0">[0]!ㅌㅊㅍ</definedName>
    <definedName name="vvb" localSheetId="1">[0]!ㅌㅊㅍ</definedName>
    <definedName name="vvb">[0]!ㅌㅊㅍ</definedName>
    <definedName name="VVMF">#REF!</definedName>
    <definedName name="VVV">#REF!</definedName>
    <definedName name="VWEI">#REF!</definedName>
    <definedName name="w">#REF!</definedName>
    <definedName name="Wccc">#REF!</definedName>
    <definedName name="wddw" localSheetId="2">[0]!ㅈㄷㅂㄹ</definedName>
    <definedName name="wddw" localSheetId="0">[0]!ㅈㄷㅂㄹ</definedName>
    <definedName name="wddw" localSheetId="1">[0]!ㅈㄷㅂㄹ</definedName>
    <definedName name="wddw">[0]!ㅈㄷㅂㄹ</definedName>
    <definedName name="wdes" localSheetId="2">원가계산서!vbn</definedName>
    <definedName name="wdes" localSheetId="0">전체표지!vbn</definedName>
    <definedName name="wdes" localSheetId="1">표지!vbn</definedName>
    <definedName name="wdes">[0]!vbn</definedName>
    <definedName name="WDF" localSheetId="2">[0]!QQA</definedName>
    <definedName name="WDF" localSheetId="0">[0]!QQA</definedName>
    <definedName name="WDF" localSheetId="1">[0]!QQA</definedName>
    <definedName name="WDF">[0]!QQA</definedName>
    <definedName name="WDV" localSheetId="2">원가계산서!WDV</definedName>
    <definedName name="WDV" localSheetId="0">전체표지!WDV</definedName>
    <definedName name="WDV" localSheetId="1">표지!WDV</definedName>
    <definedName name="WDV">원가계산서!WDV</definedName>
    <definedName name="WEFDS" localSheetId="2">#N/A</definedName>
    <definedName name="WEFDS" localSheetId="0">#N/A</definedName>
    <definedName name="WEFDS" localSheetId="1">#N/A</definedName>
    <definedName name="WEFDS">[0]!MATRO</definedName>
    <definedName name="WEI">#REF!</definedName>
    <definedName name="WEQ">#REF!</definedName>
    <definedName name="WER" localSheetId="2">원가계산서!TRRR</definedName>
    <definedName name="WER" localSheetId="0">전체표지!TRRR</definedName>
    <definedName name="WER" localSheetId="1">표지!TRRR</definedName>
    <definedName name="WER">[0]!TRRR</definedName>
    <definedName name="WEW">#REF!</definedName>
    <definedName name="WFG" localSheetId="2">#N/A</definedName>
    <definedName name="WFG" localSheetId="0">#N/A</definedName>
    <definedName name="WFG" localSheetId="1">#N/A</definedName>
    <definedName name="WFG">[0]!MATRO</definedName>
    <definedName name="WIRUY" localSheetId="2">원가계산서!WIRUY</definedName>
    <definedName name="WIRUY" localSheetId="0">전체표지!WIRUY</definedName>
    <definedName name="WIRUY" localSheetId="1">표지!WIRUY</definedName>
    <definedName name="WIRUY">[0]!WIRUY</definedName>
    <definedName name="wkqcjf">#REF!</definedName>
    <definedName name="woogi" hidden="1">#REF!</definedName>
    <definedName name="woogi2" hidden="1">#REF!</definedName>
    <definedName name="wqd" localSheetId="2">[0]!ㅗㅠㅎㄹ</definedName>
    <definedName name="wqd" localSheetId="0">[0]!ㅗㅠㅎㄹ</definedName>
    <definedName name="wqd" localSheetId="1">[0]!ㅗㅠㅎㄹ</definedName>
    <definedName name="wqd">[0]!ㅗㅠㅎㄹ</definedName>
    <definedName name="wrn.abc." localSheetId="2" hidden="1">{#N/A,#N/A,TRUE,"천상그린44PY"}</definedName>
    <definedName name="wrn.abc." localSheetId="0" hidden="1">{#N/A,#N/A,TRUE,"천상그린44PY"}</definedName>
    <definedName name="wrn.abc." localSheetId="1" hidden="1">{#N/A,#N/A,TRUE,"천상그린44PY"}</definedName>
    <definedName name="wrn.abc." hidden="1">{#N/A,#N/A,TRUE,"천상그린44PY"}</definedName>
    <definedName name="wrn.test1." localSheetId="2" hidden="1">{#N/A,#N/A,FALSE,"명세표"}</definedName>
    <definedName name="wrn.test1." localSheetId="0" hidden="1">{#N/A,#N/A,FALSE,"명세표"}</definedName>
    <definedName name="wrn.test1." localSheetId="1" hidden="1">{#N/A,#N/A,FALSE,"명세표"}</definedName>
    <definedName name="wrn.test1." hidden="1">{#N/A,#N/A,FALSE,"명세표"}</definedName>
    <definedName name="wrn.교육청." localSheetId="2" hidden="1">{#N/A,#N/A,FALSE,"전력간선"}</definedName>
    <definedName name="wrn.교육청." localSheetId="0" hidden="1">{#N/A,#N/A,FALSE,"전력간선"}</definedName>
    <definedName name="wrn.교육청." localSheetId="1" hidden="1">{#N/A,#N/A,FALSE,"전력간선"}</definedName>
    <definedName name="wrn.교육청." hidden="1">{#N/A,#N/A,FALSE,"전력간선"}</definedName>
    <definedName name="wrn.전열선출서." localSheetId="2" hidden="1">{#N/A,#N/A,FALSE,"전열산출서"}</definedName>
    <definedName name="wrn.전열선출서." localSheetId="0" hidden="1">{#N/A,#N/A,FALSE,"전열산출서"}</definedName>
    <definedName name="wrn.전열선출서." localSheetId="1" hidden="1">{#N/A,#N/A,FALSE,"전열산출서"}</definedName>
    <definedName name="wrn.전열선출서." hidden="1">{#N/A,#N/A,FALSE,"전열산출서"}</definedName>
    <definedName name="wrty" localSheetId="2" hidden="1">{"'용역비'!$A$4:$C$8"}</definedName>
    <definedName name="wrty" localSheetId="0" hidden="1">{"'용역비'!$A$4:$C$8"}</definedName>
    <definedName name="wrty" localSheetId="1" hidden="1">{"'용역비'!$A$4:$C$8"}</definedName>
    <definedName name="wrty" hidden="1">{"'용역비'!$A$4:$C$8"}</definedName>
    <definedName name="wrtyrtyrt" localSheetId="2" hidden="1">{"'용역비'!$A$4:$C$8"}</definedName>
    <definedName name="wrtyrtyrt" localSheetId="0" hidden="1">{"'용역비'!$A$4:$C$8"}</definedName>
    <definedName name="wrtyrtyrt" localSheetId="1" hidden="1">{"'용역비'!$A$4:$C$8"}</definedName>
    <definedName name="wrtyrtyrt" hidden="1">{"'용역비'!$A$4:$C$8"}</definedName>
    <definedName name="wrtywrtywr" localSheetId="2" hidden="1">{"'용역비'!$A$4:$C$8"}</definedName>
    <definedName name="wrtywrtywr" localSheetId="0" hidden="1">{"'용역비'!$A$4:$C$8"}</definedName>
    <definedName name="wrtywrtywr" localSheetId="1" hidden="1">{"'용역비'!$A$4:$C$8"}</definedName>
    <definedName name="wrtywrtywr" hidden="1">{"'용역비'!$A$4:$C$8"}</definedName>
    <definedName name="wsdf" localSheetId="2">#N/A</definedName>
    <definedName name="wsdf" localSheetId="0">#N/A</definedName>
    <definedName name="wsdf" localSheetId="1">#N/A</definedName>
    <definedName name="wsdf">[0]!ret</definedName>
    <definedName name="WSS" localSheetId="2">[0]!ㅁㄴㄹㅇㄹ</definedName>
    <definedName name="WSS" localSheetId="0">[0]!ㅁㄴㄹㅇㄹ</definedName>
    <definedName name="WSS" localSheetId="1">[0]!ㅁㄴㄹㅇㄹ</definedName>
    <definedName name="WSS">[0]!ㅁㄴㄹㅇㄹ</definedName>
    <definedName name="WSX" localSheetId="2">원가계산서!WWF</definedName>
    <definedName name="WSX" localSheetId="0">전체표지!WWF</definedName>
    <definedName name="WSX" localSheetId="1">표지!WWF</definedName>
    <definedName name="WSX">[0]!WWF</definedName>
    <definedName name="Ws삼">#REF!</definedName>
    <definedName name="Ws이">#REF!</definedName>
    <definedName name="Ws일">#REF!</definedName>
    <definedName name="wuy" localSheetId="2" hidden="1">{"'용역비'!$A$4:$C$8"}</definedName>
    <definedName name="wuy" localSheetId="0" hidden="1">{"'용역비'!$A$4:$C$8"}</definedName>
    <definedName name="wuy" localSheetId="1" hidden="1">{"'용역비'!$A$4:$C$8"}</definedName>
    <definedName name="wuy" hidden="1">{"'용역비'!$A$4:$C$8"}</definedName>
    <definedName name="WW">#REF!</definedName>
    <definedName name="WWF" localSheetId="2">#N/A</definedName>
    <definedName name="WWF" localSheetId="0">#N/A</definedName>
    <definedName name="WWF" localSheetId="1">#N/A</definedName>
    <definedName name="WWF">원가계산서!WWF</definedName>
    <definedName name="WWQ" localSheetId="2">[0]!ㄷㄹㅈ</definedName>
    <definedName name="WWQ" localSheetId="0">[0]!ㄷㄹㅈ</definedName>
    <definedName name="WWQ" localSheetId="1">[0]!ㄷㄹㅈ</definedName>
    <definedName name="WWQ">[0]!ㄷㄹㅈ</definedName>
    <definedName name="WWR" localSheetId="2">원가계산서!uiy</definedName>
    <definedName name="WWR" localSheetId="0">전체표지!uiy</definedName>
    <definedName name="WWR" localSheetId="1">표지!uiy</definedName>
    <definedName name="WWR">[0]!uiy</definedName>
    <definedName name="WWT" localSheetId="2">원가계산서!WWT</definedName>
    <definedName name="WWT" localSheetId="0">전체표지!WWT</definedName>
    <definedName name="WWT" localSheetId="1">표지!WWT</definedName>
    <definedName name="WWT">[0]!WWT</definedName>
    <definedName name="WWU" localSheetId="2">[0]!ㅈㄷㅂㄹ</definedName>
    <definedName name="WWU" localSheetId="0">[0]!ㅈㄷㅂㄹ</definedName>
    <definedName name="WWU" localSheetId="1">[0]!ㅈㄷㅂㄹ</definedName>
    <definedName name="WWU">[0]!ㅈㄷㅂㄹ</definedName>
    <definedName name="WWW" localSheetId="2">원가계산서!DGRT</definedName>
    <definedName name="WWW" localSheetId="0">전체표지!DGRT</definedName>
    <definedName name="WWW" localSheetId="1">표지!DGRT</definedName>
    <definedName name="WWW">[0]!DGRT</definedName>
    <definedName name="wwww">#REF!</definedName>
    <definedName name="x">#REF!</definedName>
    <definedName name="X9701D_일위대가_List">#REF!</definedName>
    <definedName name="xcc" localSheetId="2">[0]!ㅁㄴㄹㅇㄹ</definedName>
    <definedName name="xcc" localSheetId="0">[0]!ㅁㄴㄹㅇㄹ</definedName>
    <definedName name="xcc" localSheetId="1">[0]!ㅁㄴㄹㅇㄹ</definedName>
    <definedName name="xcc">[0]!ㅁㄴㄹㅇㄹ</definedName>
    <definedName name="xcf" localSheetId="2">#N/A</definedName>
    <definedName name="xcf" localSheetId="0">#N/A</definedName>
    <definedName name="xcf" localSheetId="1">#N/A</definedName>
    <definedName name="xcf">원가계산서!xcf</definedName>
    <definedName name="XCXC" localSheetId="2">원가계산서!FFF</definedName>
    <definedName name="XCXC" localSheetId="0">전체표지!FFF</definedName>
    <definedName name="XCXC" localSheetId="1">표지!FFF</definedName>
    <definedName name="XCXC">[0]!FFF</definedName>
    <definedName name="xdd" localSheetId="2">원가계산서!jytr</definedName>
    <definedName name="xdd" localSheetId="0">전체표지!jytr</definedName>
    <definedName name="xdd" localSheetId="1">표지!jytr</definedName>
    <definedName name="xdd">[0]!jytr</definedName>
    <definedName name="XDE" localSheetId="2">[0]!ㅗㅠㅎㄹ</definedName>
    <definedName name="XDE" localSheetId="0">[0]!ㅗㅠㅎㄹ</definedName>
    <definedName name="XDE" localSheetId="1">[0]!ㅗㅠㅎㄹ</definedName>
    <definedName name="XDE">[0]!ㅗㅠㅎㄹ</definedName>
    <definedName name="XDF" localSheetId="2">원가계산서!xcf</definedName>
    <definedName name="XDF" localSheetId="0">전체표지!xcf</definedName>
    <definedName name="XDF" localSheetId="1">표지!xcf</definedName>
    <definedName name="XDF">[0]!xcf</definedName>
    <definedName name="XDR" localSheetId="2">[0]!ㅈㄷㅂㄹ</definedName>
    <definedName name="XDR" localSheetId="0">[0]!ㅈㄷㅂㄹ</definedName>
    <definedName name="XDR" localSheetId="1">[0]!ㅈㄷㅂㄹ</definedName>
    <definedName name="XDR">[0]!ㅈㄷㅂㄹ</definedName>
    <definedName name="XDS" localSheetId="2">원가계산서!NNF</definedName>
    <definedName name="XDS" localSheetId="0">전체표지!NNF</definedName>
    <definedName name="XDS" localSheetId="1">표지!NNF</definedName>
    <definedName name="XDS">[0]!NNF</definedName>
    <definedName name="xhd" localSheetId="2">원가계산서!xhd</definedName>
    <definedName name="xhd" localSheetId="0">전체표지!xhd</definedName>
    <definedName name="xhd" localSheetId="1">표지!xhd</definedName>
    <definedName name="xhd">[0]!xhd</definedName>
    <definedName name="XSD" localSheetId="2">#N/A</definedName>
    <definedName name="XSD" localSheetId="0">#N/A</definedName>
    <definedName name="XSD" localSheetId="1">#N/A</definedName>
    <definedName name="XSD">[0]!MATRO</definedName>
    <definedName name="XX">#REF!</definedName>
    <definedName name="xxx">#REF!</definedName>
    <definedName name="y">#REF!</definedName>
    <definedName name="Y.S.KIM">#REF!,#REF!,#REF!,#REF!,#REF!,#REF!,#REF!,#REF!,#REF!,#REF!,#REF!,#REF!,#REF!,#REF!,#REF!,#REF!,#REF!,#REF!,#REF!</definedName>
    <definedName name="y_strainer">#REF!</definedName>
    <definedName name="Y6U" localSheetId="2">원가계산서!Y6U</definedName>
    <definedName name="Y6U" localSheetId="0">전체표지!Y6U</definedName>
    <definedName name="Y6U" localSheetId="1">표지!Y6U</definedName>
    <definedName name="Y6U">[0]!Y6U</definedName>
    <definedName name="YC">#REF!</definedName>
    <definedName name="YFU" localSheetId="2" hidden="1">{"'용역비'!$A$4:$C$8"}</definedName>
    <definedName name="YFU" localSheetId="0" hidden="1">{"'용역비'!$A$4:$C$8"}</definedName>
    <definedName name="YFU" localSheetId="1" hidden="1">{"'용역비'!$A$4:$C$8"}</definedName>
    <definedName name="YFU" hidden="1">{"'용역비'!$A$4:$C$8"}</definedName>
    <definedName name="YHG" localSheetId="2">원가계산서!YHG</definedName>
    <definedName name="YHG" localSheetId="0">전체표지!YHG</definedName>
    <definedName name="YHG" localSheetId="1">표지!YHG</definedName>
    <definedName name="YHG">[0]!YHG</definedName>
    <definedName name="YHGG" localSheetId="2">원가계산서!HTD</definedName>
    <definedName name="YHGG" localSheetId="0">전체표지!HTD</definedName>
    <definedName name="YHGG" localSheetId="1">표지!HTD</definedName>
    <definedName name="YHGG">[0]!HTD</definedName>
    <definedName name="YHJ">#REF!</definedName>
    <definedName name="YIP" localSheetId="2">#N/A</definedName>
    <definedName name="YIP" localSheetId="0">#N/A</definedName>
    <definedName name="YIP" localSheetId="1">#N/A</definedName>
    <definedName name="YIP">[0]!QQA</definedName>
    <definedName name="YJH" localSheetId="2">원가계산서!YJH</definedName>
    <definedName name="YJH" localSheetId="0">전체표지!YJH</definedName>
    <definedName name="YJH" localSheetId="1">표지!YJH</definedName>
    <definedName name="YJH">[0]!YJH</definedName>
    <definedName name="yjy" localSheetId="2">원가계산서!jytr</definedName>
    <definedName name="yjy" localSheetId="0">전체표지!jytr</definedName>
    <definedName name="yjy" localSheetId="1">표지!jytr</definedName>
    <definedName name="yjy">[0]!jytr</definedName>
    <definedName name="YL" localSheetId="2" hidden="1">{"'용역비'!$A$4:$C$8"}</definedName>
    <definedName name="YL" localSheetId="0" hidden="1">{"'용역비'!$A$4:$C$8"}</definedName>
    <definedName name="YL" localSheetId="1" hidden="1">{"'용역비'!$A$4:$C$8"}</definedName>
    <definedName name="YL" hidden="1">{"'용역비'!$A$4:$C$8"}</definedName>
    <definedName name="yoo10">#REF!</definedName>
    <definedName name="yoo2">#REF!</definedName>
    <definedName name="yoo3">#REF!</definedName>
    <definedName name="yoo4">#REF!</definedName>
    <definedName name="yoo8">#REF!</definedName>
    <definedName name="yth" localSheetId="2">원가계산서!yth</definedName>
    <definedName name="yth" localSheetId="0">전체표지!yth</definedName>
    <definedName name="yth" localSheetId="1">표지!yth</definedName>
    <definedName name="yth">[0]!yth</definedName>
    <definedName name="ytjuy" localSheetId="2">#N/A</definedName>
    <definedName name="ytjuy" localSheetId="0">#N/A</definedName>
    <definedName name="ytjuy" localSheetId="1">#N/A</definedName>
    <definedName name="ytjuy">원가계산서!ytjuy</definedName>
    <definedName name="yu" localSheetId="2" hidden="1">{"'용역비'!$A$4:$C$8"}</definedName>
    <definedName name="yu" localSheetId="0" hidden="1">{"'용역비'!$A$4:$C$8"}</definedName>
    <definedName name="yu" localSheetId="1" hidden="1">{"'용역비'!$A$4:$C$8"}</definedName>
    <definedName name="yu" hidden="1">{"'용역비'!$A$4:$C$8"}</definedName>
    <definedName name="YUK" localSheetId="2" hidden="1">{"'용역비'!$A$4:$C$8"}</definedName>
    <definedName name="YUK" localSheetId="0" hidden="1">{"'용역비'!$A$4:$C$8"}</definedName>
    <definedName name="YUK" localSheetId="1" hidden="1">{"'용역비'!$A$4:$C$8"}</definedName>
    <definedName name="YUK" hidden="1">{"'용역비'!$A$4:$C$8"}</definedName>
    <definedName name="YUKOI" localSheetId="2" hidden="1">{"'용역비'!$A$4:$C$8"}</definedName>
    <definedName name="YUKOI" localSheetId="0" hidden="1">{"'용역비'!$A$4:$C$8"}</definedName>
    <definedName name="YUKOI" localSheetId="1" hidden="1">{"'용역비'!$A$4:$C$8"}</definedName>
    <definedName name="YUKOI" hidden="1">{"'용역비'!$A$4:$C$8"}</definedName>
    <definedName name="YYY">#REF!</definedName>
    <definedName name="Z">#REF!</definedName>
    <definedName name="Z_1AE0DFA0_5C8F_11D3_9DFE_00D0E88002E4_.wvu.Rows" hidden="1">[16]소운반!$38:$38,[16]소운반!$113:$113</definedName>
    <definedName name="ZFVGFDHB" localSheetId="2">원가계산서!AVGHBD</definedName>
    <definedName name="ZFVGFDHB" localSheetId="0">전체표지!AVGHBD</definedName>
    <definedName name="ZFVGFDHB" localSheetId="1">표지!AVGHBD</definedName>
    <definedName name="ZFVGFDHB">[0]!AVGHBD</definedName>
    <definedName name="ZLO" localSheetId="2">#N/A</definedName>
    <definedName name="ZLO" localSheetId="0">#N/A</definedName>
    <definedName name="ZLO" localSheetId="1">#N/A</definedName>
    <definedName name="ZLO">[0]!QQA</definedName>
    <definedName name="ZP">#REF!</definedName>
    <definedName name="zsb" localSheetId="2">#N/A</definedName>
    <definedName name="zsb" localSheetId="0">#N/A</definedName>
    <definedName name="zsb" localSheetId="1">#N/A</definedName>
    <definedName name="zsb">[0]!GVHBG</definedName>
    <definedName name="zsd" localSheetId="2">[0]!ㅈㄷㅂㄹ</definedName>
    <definedName name="zsd" localSheetId="0">[0]!ㅈㄷㅂㄹ</definedName>
    <definedName name="zsd" localSheetId="1">[0]!ㅈㄷㅂㄹ</definedName>
    <definedName name="zsd">[0]!ㅈㄷㅂㄹ</definedName>
    <definedName name="zxc" localSheetId="2">[0]!ㄷㄹㅈ</definedName>
    <definedName name="zxc" localSheetId="0">[0]!ㄷㄹㅈ</definedName>
    <definedName name="zxc" localSheetId="1">[0]!ㄷㄹㅈ</definedName>
    <definedName name="zxc">[0]!ㄷㄹㅈ</definedName>
    <definedName name="zxcf" localSheetId="2">원가계산서!zxcf</definedName>
    <definedName name="zxcf" localSheetId="0">전체표지!zxcf</definedName>
    <definedName name="zxcf" localSheetId="1">표지!zxcf</definedName>
    <definedName name="zxcf">[0]!zxcf</definedName>
    <definedName name="zxd" localSheetId="2">원가계산서!zxd</definedName>
    <definedName name="zxd" localSheetId="0">전체표지!zxd</definedName>
    <definedName name="zxd" localSheetId="1">표지!zxd</definedName>
    <definedName name="zxd">원가계산서!zxd</definedName>
    <definedName name="zzz">#REF!</definedName>
    <definedName name="zzzz">#REF!</definedName>
    <definedName name="ㄱ">#REF!</definedName>
    <definedName name="ㄱ25x25x3t_단중">#REF!</definedName>
    <definedName name="ㄱ25x25x3t_단중___0">#REF!</definedName>
    <definedName name="ㄱ25x25x3t_단중___2">#REF!</definedName>
    <definedName name="ㄱ30x30x5t_단중">#REF!</definedName>
    <definedName name="ㄱ30x30x5t_단중___0">#REF!</definedName>
    <definedName name="ㄱ30x30x5t_단중___2">#REF!</definedName>
    <definedName name="ㄱ40x40x5t_단중">#REF!</definedName>
    <definedName name="ㄱ40x40x5t_단중___0">#REF!</definedName>
    <definedName name="ㄱ40x40x5t_단중___2">#REF!</definedName>
    <definedName name="ㄱ50x50x6t_단중">#REF!</definedName>
    <definedName name="ㄱ50x50x6t_단중___0">#REF!</definedName>
    <definedName name="ㄱ50x50x6t_단중___2">#REF!</definedName>
    <definedName name="ㄱ60x60x6t_단중">#REF!</definedName>
    <definedName name="ㄱ60x60x6t_단중___0">#REF!</definedName>
    <definedName name="ㄱ60x60x6t_단중___2">#REF!</definedName>
    <definedName name="ㄱ65x65x6t_단중">#REF!</definedName>
    <definedName name="ㄱ65x65x6t_단중___0">#REF!</definedName>
    <definedName name="ㄱ65x65x6t_단중___2">#REF!</definedName>
    <definedName name="ㄱ75x75x9t_단중">#REF!</definedName>
    <definedName name="ㄱ75x75x9t_단중___0">#REF!</definedName>
    <definedName name="ㄱ75x75x9t_단중___2">#REF!</definedName>
    <definedName name="ㄱㄱ">#REF!</definedName>
    <definedName name="ㄱㄱㄱ">#REF!</definedName>
    <definedName name="ㄱㄱㄱㄱㄱ">#REF!</definedName>
    <definedName name="ㄱㄱㄱㄱㄱㄱ" localSheetId="2" hidden="1">{"'용역비'!$A$4:$C$8"}</definedName>
    <definedName name="ㄱㄱㄱㄱㄱㄱ" localSheetId="0" hidden="1">{"'용역비'!$A$4:$C$8"}</definedName>
    <definedName name="ㄱㄱㄱㄱㄱㄱ" localSheetId="1" hidden="1">{"'용역비'!$A$4:$C$8"}</definedName>
    <definedName name="ㄱㄱㄱㄱㄱㄱ" hidden="1">{"'용역비'!$A$4:$C$8"}</definedName>
    <definedName name="ㄱㄷㅎㄷㅎ">#N/A</definedName>
    <definedName name="ㄱㅎㄱㄷㅎ">#REF!</definedName>
    <definedName name="ㄱ호ㅗㅓㄱ">#N/A</definedName>
    <definedName name="가">#REF!</definedName>
    <definedName name="가.건축공사">#REF!</definedName>
    <definedName name="가.공원시설물공">#REF!</definedName>
    <definedName name="가1">#N/A</definedName>
    <definedName name="가2">#N/A</definedName>
    <definedName name="가3">#N/A</definedName>
    <definedName name="가4">#N/A</definedName>
    <definedName name="가5">#N/A</definedName>
    <definedName name="가6">#N/A</definedName>
    <definedName name="가7">#N/A</definedName>
    <definedName name="가8">#N/A</definedName>
    <definedName name="가가가가각">#N/A</definedName>
    <definedName name="가나다">#N/A</definedName>
    <definedName name="가노">#REF!</definedName>
    <definedName name="가로등부표2">#REF!,#REF!</definedName>
    <definedName name="가로등입력">#N/A</definedName>
    <definedName name="가로등주">#REF!</definedName>
    <definedName name="가루분">#REF!</definedName>
    <definedName name="가마니">#REF!</definedName>
    <definedName name="가설경비">[17]가설공사비!$L$22</definedName>
    <definedName name="가설공사비">#REF!</definedName>
    <definedName name="가설노무비">[17]가설공사비!$H$22</definedName>
    <definedName name="가설재료비">[17]가설공사비!$J$22</definedName>
    <definedName name="가시R4">#REF!</definedName>
    <definedName name="가시R4경">#REF!</definedName>
    <definedName name="가시R4노">#REF!</definedName>
    <definedName name="가시R4재">#REF!</definedName>
    <definedName name="가시나무5노무">#REF!</definedName>
    <definedName name="가시나무5재료">#REF!</definedName>
    <definedName name="가시나무6노무">#REF!</definedName>
    <definedName name="가시나무6재료">#REF!</definedName>
    <definedName name="가시나무H4.5">#REF!</definedName>
    <definedName name="가시나무노무8">#REF!</definedName>
    <definedName name="가시나무재료8">#REF!</definedName>
    <definedName name="가입" localSheetId="2">원가계산서!가입</definedName>
    <definedName name="가입" localSheetId="0">전체표지!가입</definedName>
    <definedName name="가입" localSheetId="1">표지!가입</definedName>
    <definedName name="가입">원가계산서!가입</definedName>
    <definedName name="간">#REF!</definedName>
    <definedName name="간노">#REF!</definedName>
    <definedName name="간다">#N/A</definedName>
    <definedName name="간입ㄴ다..">#N/A</definedName>
    <definedName name="간접">[18]요율!$F$5</definedName>
    <definedName name="간접노무비">#REF!</definedName>
    <definedName name="간접노무비요율">#REF!</definedName>
    <definedName name="간접노무비요율_변경">#REF!</definedName>
    <definedName name="간접노무비율">[19]요율!$F$5</definedName>
    <definedName name="간접재료비">#REF!</definedName>
    <definedName name="갈빌1호">#REF!</definedName>
    <definedName name="갈빌2호">#REF!</definedName>
    <definedName name="갈빌3호">#REF!</definedName>
    <definedName name="감나무">#REF!</definedName>
    <definedName name="감나무H2.5">#REF!</definedName>
    <definedName name="감나무H3.0">#REF!</definedName>
    <definedName name="감나ㅏ">#N/A</definedName>
    <definedName name="갑">#N/A</definedName>
    <definedName name="갑03">#REF!</definedName>
    <definedName name="갑니둉ㅇ">#N/A</definedName>
    <definedName name="갑지">#REF!</definedName>
    <definedName name="갑지변경" localSheetId="2" hidden="1">{#N/A,#N/A,FALSE,"전력간선"}</definedName>
    <definedName name="갑지변경" localSheetId="0" hidden="1">{#N/A,#N/A,FALSE,"전력간선"}</definedName>
    <definedName name="갑지변경" localSheetId="1" hidden="1">{#N/A,#N/A,FALSE,"전력간선"}</definedName>
    <definedName name="갑지변경" hidden="1">{#N/A,#N/A,FALSE,"전력간선"}</definedName>
    <definedName name="갑지변경1" localSheetId="2" hidden="1">{#N/A,#N/A,FALSE,"전력간선"}</definedName>
    <definedName name="갑지변경1" localSheetId="0" hidden="1">{#N/A,#N/A,FALSE,"전력간선"}</definedName>
    <definedName name="갑지변경1" localSheetId="1" hidden="1">{#N/A,#N/A,FALSE,"전력간선"}</definedName>
    <definedName name="갑지변경1" hidden="1">{#N/A,#N/A,FALSE,"전력간선"}</definedName>
    <definedName name="갑지변경2" localSheetId="2" hidden="1">{#N/A,#N/A,FALSE,"전력간선"}</definedName>
    <definedName name="갑지변경2" localSheetId="0" hidden="1">{#N/A,#N/A,FALSE,"전력간선"}</definedName>
    <definedName name="갑지변경2" localSheetId="1" hidden="1">{#N/A,#N/A,FALSE,"전력간선"}</definedName>
    <definedName name="갑지변경2" hidden="1">{#N/A,#N/A,FALSE,"전력간선"}</definedName>
    <definedName name="갑지변경3" localSheetId="2" hidden="1">{#N/A,#N/A,FALSE,"전력간선"}</definedName>
    <definedName name="갑지변경3" localSheetId="0" hidden="1">{#N/A,#N/A,FALSE,"전력간선"}</definedName>
    <definedName name="갑지변경3" localSheetId="1" hidden="1">{#N/A,#N/A,FALSE,"전력간선"}</definedName>
    <definedName name="갑지변경3" hidden="1">{#N/A,#N/A,FALSE,"전력간선"}</definedName>
    <definedName name="갑지변경4" localSheetId="2" hidden="1">{#N/A,#N/A,FALSE,"전력간선"}</definedName>
    <definedName name="갑지변경4" localSheetId="0" hidden="1">{#N/A,#N/A,FALSE,"전력간선"}</definedName>
    <definedName name="갑지변경4" localSheetId="1" hidden="1">{#N/A,#N/A,FALSE,"전력간선"}</definedName>
    <definedName name="갑지변경4" hidden="1">{#N/A,#N/A,FALSE,"전력간선"}</definedName>
    <definedName name="갑지변경5" localSheetId="2" hidden="1">{#N/A,#N/A,FALSE,"전력간선"}</definedName>
    <definedName name="갑지변경5" localSheetId="0" hidden="1">{#N/A,#N/A,FALSE,"전력간선"}</definedName>
    <definedName name="갑지변경5" localSheetId="1" hidden="1">{#N/A,#N/A,FALSE,"전력간선"}</definedName>
    <definedName name="갑지변경5" hidden="1">{#N/A,#N/A,FALSE,"전력간선"}</definedName>
    <definedName name="갑지변경6" localSheetId="2" hidden="1">{#N/A,#N/A,FALSE,"전력간선"}</definedName>
    <definedName name="갑지변경6" localSheetId="0" hidden="1">{#N/A,#N/A,FALSE,"전력간선"}</definedName>
    <definedName name="갑지변경6" localSheetId="1" hidden="1">{#N/A,#N/A,FALSE,"전력간선"}</definedName>
    <definedName name="갑지변경6" hidden="1">{#N/A,#N/A,FALSE,"전력간선"}</definedName>
    <definedName name="갑지변경7" localSheetId="2" hidden="1">{#N/A,#N/A,FALSE,"전력간선"}</definedName>
    <definedName name="갑지변경7" localSheetId="0" hidden="1">{#N/A,#N/A,FALSE,"전력간선"}</definedName>
    <definedName name="갑지변경7" localSheetId="1" hidden="1">{#N/A,#N/A,FALSE,"전력간선"}</definedName>
    <definedName name="갑지변경7" hidden="1">{#N/A,#N/A,FALSE,"전력간선"}</definedName>
    <definedName name="갑지변경8" localSheetId="2" hidden="1">{#N/A,#N/A,FALSE,"전력간선"}</definedName>
    <definedName name="갑지변경8" localSheetId="0" hidden="1">{#N/A,#N/A,FALSE,"전력간선"}</definedName>
    <definedName name="갑지변경8" localSheetId="1" hidden="1">{#N/A,#N/A,FALSE,"전력간선"}</definedName>
    <definedName name="갑지변경8" hidden="1">{#N/A,#N/A,FALSE,"전력간선"}</definedName>
    <definedName name="갑지변경9" localSheetId="2" hidden="1">{#N/A,#N/A,FALSE,"전력간선"}</definedName>
    <definedName name="갑지변경9" localSheetId="0" hidden="1">{#N/A,#N/A,FALSE,"전력간선"}</definedName>
    <definedName name="갑지변경9" localSheetId="1" hidden="1">{#N/A,#N/A,FALSE,"전력간선"}</definedName>
    <definedName name="갑지변경9" hidden="1">{#N/A,#N/A,FALSE,"전력간선"}</definedName>
    <definedName name="강관48.6">#REF!</definedName>
    <definedName name="강관비계받침판">#REF!</definedName>
    <definedName name="강관비계앙카철물">#REF!</definedName>
    <definedName name="강관비계이음철물">#REF!</definedName>
    <definedName name="강관비계조임철물">#REF!</definedName>
    <definedName name="강관비계파이프">#REF!</definedName>
    <definedName name="강관서포트">#REF!</definedName>
    <definedName name="강관조립말비계가새">#REF!</definedName>
    <definedName name="강관틀비계가새">#REF!</definedName>
    <definedName name="강관틀비계이음철물">#REF!</definedName>
    <definedName name="강관틀비계조절철물">#REF!</definedName>
    <definedName name="강아지" hidden="1">#REF!</definedName>
    <definedName name="강정근" localSheetId="2" hidden="1">{"'도면'!$G$62:$H$63","'도면'!$G$62:$H$63"}</definedName>
    <definedName name="강정근" localSheetId="0" hidden="1">{"'도면'!$G$62:$H$63","'도면'!$G$62:$H$63"}</definedName>
    <definedName name="강정근" localSheetId="1" hidden="1">{"'도면'!$G$62:$H$63","'도면'!$G$62:$H$63"}</definedName>
    <definedName name="강정근" hidden="1">{"'도면'!$G$62:$H$63","'도면'!$G$62:$H$63"}</definedName>
    <definedName name="개거">#REF!</definedName>
    <definedName name="개요">[20]단가!$A$2:$I$505</definedName>
    <definedName name="개요1">#REF!</definedName>
    <definedName name="갱부">#REF!</definedName>
    <definedName name="갱부001">#REF!</definedName>
    <definedName name="갱부002">#REF!</definedName>
    <definedName name="갱부011">#REF!</definedName>
    <definedName name="갱부982">#REF!</definedName>
    <definedName name="갱부991">#REF!</definedName>
    <definedName name="갱부992">#REF!</definedName>
    <definedName name="건">#REF!</definedName>
    <definedName name="건물용도">#REF!</definedName>
    <definedName name="건설기계운전기사">#REF!</definedName>
    <definedName name="건설기계운전기사___0">#REF!</definedName>
    <definedName name="건설기계운전기사___2">#REF!</definedName>
    <definedName name="건설기계운전기사001">#REF!</definedName>
    <definedName name="건설기계운전기사002">#REF!</definedName>
    <definedName name="건설기계운전기사011">#REF!</definedName>
    <definedName name="건설기계운전기사982">#REF!</definedName>
    <definedName name="건설기계운전기사991">#REF!</definedName>
    <definedName name="건설기계운전기사992">#REF!</definedName>
    <definedName name="건설기계운전조수">#REF!</definedName>
    <definedName name="건설기계운전조수001">#REF!</definedName>
    <definedName name="건설기계운전조수002">#REF!</definedName>
    <definedName name="건설기계운전조수011">#REF!</definedName>
    <definedName name="건설기계운전조수982">#REF!</definedName>
    <definedName name="건설기계운전조수991">#REF!</definedName>
    <definedName name="건설기계운전조수992">#REF!</definedName>
    <definedName name="건설기계조장">#REF!</definedName>
    <definedName name="건설기계조장001">#REF!</definedName>
    <definedName name="건설기계조장002">#REF!</definedName>
    <definedName name="건설기계조장011">#REF!</definedName>
    <definedName name="건설기계조장982">#REF!</definedName>
    <definedName name="건설기계조장991">#REF!</definedName>
    <definedName name="건설기계조장992">#REF!</definedName>
    <definedName name="건축목공001">#REF!</definedName>
    <definedName name="건축목공002">#REF!</definedName>
    <definedName name="건축목공011">#REF!</definedName>
    <definedName name="건축목공982">#REF!</definedName>
    <definedName name="건축목공991">#REF!</definedName>
    <definedName name="건축목공992">#REF!</definedName>
    <definedName name="건축원가" hidden="1">[21]전기!$B$4:$B$163</definedName>
    <definedName name="겨" localSheetId="2" hidden="1">{"'용역비'!$A$4:$C$8"}</definedName>
    <definedName name="겨" localSheetId="0" hidden="1">{"'용역비'!$A$4:$C$8"}</definedName>
    <definedName name="겨" localSheetId="1" hidden="1">{"'용역비'!$A$4:$C$8"}</definedName>
    <definedName name="겨" hidden="1">{"'용역비'!$A$4:$C$8"}</definedName>
    <definedName name="견">#REF!</definedName>
    <definedName name="견___출___공">#REF!</definedName>
    <definedName name="견적">#REF!</definedName>
    <definedName name="견적대비권">#REF!</definedName>
    <definedName name="견출공">#REF!</definedName>
    <definedName name="견출공001">#REF!</definedName>
    <definedName name="견출공002">#REF!</definedName>
    <definedName name="견출공011">#REF!</definedName>
    <definedName name="견출공982">#REF!</definedName>
    <definedName name="견출공991">#REF!</definedName>
    <definedName name="견출공992">#REF!</definedName>
    <definedName name="결정치">#REF!</definedName>
    <definedName name="경">#REF!</definedName>
    <definedName name="경관석">#REF!</definedName>
    <definedName name="경비금액">#REF!</definedName>
    <definedName name="경비단가">#REF!</definedName>
    <definedName name="경비요율">#REF!</definedName>
    <definedName name="경비율">#REF!</definedName>
    <definedName name="경비집계" localSheetId="2" hidden="1">{"'용역비'!$A$4:$C$8"}</definedName>
    <definedName name="경비집계" localSheetId="0" hidden="1">{"'용역비'!$A$4:$C$8"}</definedName>
    <definedName name="경비집계" localSheetId="1" hidden="1">{"'용역비'!$A$4:$C$8"}</definedName>
    <definedName name="경비집계" hidden="1">{"'용역비'!$A$4:$C$8"}</definedName>
    <definedName name="계">#REF!</definedName>
    <definedName name="계___장___공">#REF!</definedName>
    <definedName name="계_장_공">#REF!</definedName>
    <definedName name="계_장_공___0">#REF!</definedName>
    <definedName name="계_장_공___2">#REF!</definedName>
    <definedName name="계수나무6노무">#REF!</definedName>
    <definedName name="계수나무6재료">#REF!</definedName>
    <definedName name="계약공기">#REF!</definedName>
    <definedName name="계약일">#REF!</definedName>
    <definedName name="계장공">#REF!</definedName>
    <definedName name="계장공001">#REF!</definedName>
    <definedName name="계장공002">#REF!</definedName>
    <definedName name="계장공011">#REF!</definedName>
    <definedName name="계장공982">#REF!</definedName>
    <definedName name="계장공991">#REF!</definedName>
    <definedName name="계장공992">#REF!</definedName>
    <definedName name="계전2" hidden="1">#REF!</definedName>
    <definedName name="고_급__선_원">#REF!</definedName>
    <definedName name="고급선원001">#REF!</definedName>
    <definedName name="고급선원002">#REF!</definedName>
    <definedName name="고급선원011">#REF!</definedName>
    <definedName name="고급선원982">#REF!</definedName>
    <definedName name="고급선원991">#REF!</definedName>
    <definedName name="고급선원992">#REF!</definedName>
    <definedName name="고급원자력비파괴시험">#REF!</definedName>
    <definedName name="고급원자력비파괴시험공001">#REF!</definedName>
    <definedName name="고급원자력비파괴시험공002">#REF!</definedName>
    <definedName name="고급원자력비파괴시험공011">#REF!</definedName>
    <definedName name="고급원자력비파괴시험공982">#REF!</definedName>
    <definedName name="고급원자력비파괴시험공991">#REF!</definedName>
    <definedName name="고급원자력비파괴시험공992">#REF!</definedName>
    <definedName name="고압케이블전공">#REF!</definedName>
    <definedName name="고압케이블전공001">#REF!</definedName>
    <definedName name="고압케이블전공002">#REF!</definedName>
    <definedName name="고압케이블전공011">#REF!</definedName>
    <definedName name="고압케이블전공982">#REF!</definedName>
    <definedName name="고압케이블전공991">#REF!</definedName>
    <definedName name="고압케이블전공992">#REF!</definedName>
    <definedName name="고용보험료">#REF!</definedName>
    <definedName name="고용보험료요율">#REF!</definedName>
    <definedName name="고용보험료요율_변경">#REF!</definedName>
    <definedName name="고용보험료율">[19]요율!#REF!</definedName>
    <definedName name="고재">#REF!</definedName>
    <definedName name="고케">#REF!</definedName>
    <definedName name="골조">#REF!</definedName>
    <definedName name="곰솔H3.0xW1.0">#REF!</definedName>
    <definedName name="곰솔H3.0xW1.2xR10">#REF!</definedName>
    <definedName name="곰솔H3.5xW1.5xR12">#REF!</definedName>
    <definedName name="공">#REF!</definedName>
    <definedName name="공구손료">#REF!</definedName>
    <definedName name="공급가액">#REF!</definedName>
    <definedName name="공급가액1">#REF!</definedName>
    <definedName name="공급가액10">#REF!</definedName>
    <definedName name="공급가액11">#REF!</definedName>
    <definedName name="공급가액12">#REF!</definedName>
    <definedName name="공급가액13">#REF!</definedName>
    <definedName name="공급가액2">#REF!</definedName>
    <definedName name="공급가액3">#REF!</definedName>
    <definedName name="공급가액4">#REF!</definedName>
    <definedName name="공급가액5">#REF!</definedName>
    <definedName name="공급가액6">#REF!</definedName>
    <definedName name="공급가액7">#REF!</definedName>
    <definedName name="공급가액8">#REF!</definedName>
    <definedName name="공급가액9">#REF!</definedName>
    <definedName name="공기">#REF!</definedName>
    <definedName name="공기1" hidden="1">[22]설계내역서!#REF!</definedName>
    <definedName name="공내역">#N/A</definedName>
    <definedName name="공무">#REF!</definedName>
    <definedName name="공문">#REF!</definedName>
    <definedName name="공사">#REF!</definedName>
    <definedName name="공사내용1">#REF!</definedName>
    <definedName name="공사내용10">#REF!</definedName>
    <definedName name="공사내용11">#REF!</definedName>
    <definedName name="공사내용12">#REF!</definedName>
    <definedName name="공사내용13">#REF!</definedName>
    <definedName name="공사내용2">#REF!</definedName>
    <definedName name="공사내용3">#REF!</definedName>
    <definedName name="공사내용4">#REF!</definedName>
    <definedName name="공사내용5">#REF!</definedName>
    <definedName name="공사내용6">#REF!</definedName>
    <definedName name="공사내용7">#REF!</definedName>
    <definedName name="공사내용8">#REF!</definedName>
    <definedName name="공사내용9">#REF!</definedName>
    <definedName name="공사명">#REF!</definedName>
    <definedName name="공사비">#REF!</definedName>
    <definedName name="공사비집">#REF!</definedName>
    <definedName name="공사원가명세서">#REF!</definedName>
    <definedName name="공사원가산정요율">#REF!</definedName>
    <definedName name="공사위치">#REF!</definedName>
    <definedName name="공원식재공">#REF!</definedName>
    <definedName name="공정">#REF!</definedName>
    <definedName name="공종1">#REF!</definedName>
    <definedName name="공종명">#REF!</definedName>
    <definedName name="공통일위">#REF!</definedName>
    <definedName name="곻" localSheetId="2">원가계산서!곻</definedName>
    <definedName name="곻" localSheetId="0">전체표지!곻</definedName>
    <definedName name="곻" localSheetId="1">표지!곻</definedName>
    <definedName name="곻">원가계산서!곻</definedName>
    <definedName name="과목">#REF!</definedName>
    <definedName name="관0.3_0.7">#REF!</definedName>
    <definedName name="관0.3m미만">#REF!</definedName>
    <definedName name="관0.8_1.1">#REF!</definedName>
    <definedName name="관1.2_1.5">#REF!</definedName>
    <definedName name="관갉">#REF!,#REF!,#REF!</definedName>
    <definedName name="관급">#REF!,#REF!,#REF!</definedName>
    <definedName name="관급1">#REF!,#REF!,#REF!</definedName>
    <definedName name="관급단가">#REF!</definedName>
    <definedName name="관급자재">#REF!</definedName>
    <definedName name="관급자재대" localSheetId="2">원가계산서!관급자재대</definedName>
    <definedName name="관급자재대" localSheetId="0">전체표지!관급자재대</definedName>
    <definedName name="관급자재대" localSheetId="1">표지!관급자재대</definedName>
    <definedName name="관급자재대">원가계산서!관급자재대</definedName>
    <definedName name="관급자재비">#REF!</definedName>
    <definedName name="관로연장거리">#REF!</definedName>
    <definedName name="관리">#REF!</definedName>
    <definedName name="관리비">#REF!</definedName>
    <definedName name="관목계">#REF!</definedName>
    <definedName name="관용접노무">#REF!</definedName>
    <definedName name="관용접노무비">#REF!</definedName>
    <definedName name="관용접재료">#REF!</definedName>
    <definedName name="관용접재료비">#REF!</definedName>
    <definedName name="관정지반고">#REF!</definedName>
    <definedName name="광나무H1.0">#REF!</definedName>
    <definedName name="광나무H1.0경">#REF!</definedName>
    <definedName name="광나무H1.0노">#REF!</definedName>
    <definedName name="광나무H1.0재">#REF!</definedName>
    <definedName name="광명">#REF!</definedName>
    <definedName name="광케이블기사">#REF!</definedName>
    <definedName name="광케이블설치사001">#REF!</definedName>
    <definedName name="광케이블설치사002">#REF!</definedName>
    <definedName name="광케이블설치사011">#REF!</definedName>
    <definedName name="광케이블설치사982">#REF!</definedName>
    <definedName name="광케이블설치사991">#REF!</definedName>
    <definedName name="광케이블설치사992">#REF!</definedName>
    <definedName name="광통신__기사">#REF!</definedName>
    <definedName name="광통신설치사001">#REF!</definedName>
    <definedName name="광통신설치사002">#REF!</definedName>
    <definedName name="광통신설치사011">#REF!</definedName>
    <definedName name="광통신설치사982">#REF!</definedName>
    <definedName name="광통신설치사991">#REF!</definedName>
    <definedName name="광통신설치사992">#REF!</definedName>
    <definedName name="교목계">#REF!</definedName>
    <definedName name="교통" hidden="1">#REF!</definedName>
    <definedName name="교폭">#REF!</definedName>
    <definedName name="구">#REF!</definedName>
    <definedName name="구______분">#REF!</definedName>
    <definedName name="구름" localSheetId="2">원가계산서!구름</definedName>
    <definedName name="구름" localSheetId="0">전체표지!구름</definedName>
    <definedName name="구름" localSheetId="1">표지!구름</definedName>
    <definedName name="구름">원가계산서!구름</definedName>
    <definedName name="구분10">#REF!</definedName>
    <definedName name="구분11">#REF!</definedName>
    <definedName name="구분12">#REF!</definedName>
    <definedName name="구분13">#REF!</definedName>
    <definedName name="구분2">#REF!</definedName>
    <definedName name="구분3">#REF!</definedName>
    <definedName name="구분4">#REF!</definedName>
    <definedName name="구분5">#REF!</definedName>
    <definedName name="구분6">#REF!</definedName>
    <definedName name="구분7">#REF!</definedName>
    <definedName name="구분8">#REF!</definedName>
    <definedName name="구분9">#REF!</definedName>
    <definedName name="구실R12경">#REF!</definedName>
    <definedName name="구실R12노">#REF!</definedName>
    <definedName name="구실R12재">#REF!</definedName>
    <definedName name="구실잣밤R8">#REF!</definedName>
    <definedName name="구실잣밤R8경">#REF!</definedName>
    <definedName name="구실잣밤R8노">#REF!</definedName>
    <definedName name="구실잣밤R8재">#REF!</definedName>
    <definedName name="구역화물">#REF!</definedName>
    <definedName name="구역화물단가">#REF!</definedName>
    <definedName name="구조물깨기">#REF!</definedName>
    <definedName name="구조물노상">#REF!</definedName>
    <definedName name="구조물노체">#REF!</definedName>
    <definedName name="군벽돌">#REF!</definedName>
    <definedName name="군유1">#REF!</definedName>
    <definedName name="군유2">#REF!</definedName>
    <definedName name="군유3">#REF!</definedName>
    <definedName name="군유4">#REF!</definedName>
    <definedName name="군유5">#REF!</definedName>
    <definedName name="군유6">#REF!</definedName>
    <definedName name="군유7">#REF!</definedName>
    <definedName name="굴취보통인부">#REF!</definedName>
    <definedName name="굴취조경공">#REF!</definedName>
    <definedName name="굴취품셈기준">#N/A</definedName>
    <definedName name="궤___도___공">#REF!</definedName>
    <definedName name="궤도공">#REF!</definedName>
    <definedName name="궤도공001">#REF!</definedName>
    <definedName name="궤도공002">#REF!</definedName>
    <definedName name="궤도공011">#REF!</definedName>
    <definedName name="궤도공982">#REF!</definedName>
    <definedName name="궤도공991">#REF!</definedName>
    <definedName name="궤도공992">#REF!</definedName>
    <definedName name="그림">INDIRECT("knh!A"&amp;[23]횡배수관단위수량!$T$2)</definedName>
    <definedName name="그림1">INDIRECT("knh!c"&amp;[23]횡배수관단위수량!$T$2)</definedName>
    <definedName name="그만">#REF!</definedName>
    <definedName name="근거">#REF!</definedName>
    <definedName name="근원경">#REF!</definedName>
    <definedName name="금______액">#REF!</definedName>
    <definedName name="금강석">#REF!</definedName>
    <definedName name="금마타리">#REF!</definedName>
    <definedName name="금액1">#REF!</definedName>
    <definedName name="금액2">#REF!</definedName>
    <definedName name="금액3">#REF!</definedName>
    <definedName name="금액4">#REF!</definedName>
    <definedName name="금액5">#REF!</definedName>
    <definedName name="금액6">#REF!</definedName>
    <definedName name="기">#N/A</definedName>
    <definedName name="기___계___공">#REF!</definedName>
    <definedName name="기계">#REF!</definedName>
    <definedName name="기계__설치공">#REF!</definedName>
    <definedName name="기계공">#REF!</definedName>
    <definedName name="기계공001">#REF!</definedName>
    <definedName name="기계공002">#REF!</definedName>
    <definedName name="기계공011">#REF!</definedName>
    <definedName name="기계공982">#REF!</definedName>
    <definedName name="기계공991">#REF!</definedName>
    <definedName name="기계공992">#REF!</definedName>
    <definedName name="기계되경">#REF!</definedName>
    <definedName name="기계되노">#REF!</definedName>
    <definedName name="기계되재">#REF!</definedName>
    <definedName name="기계설치공___0">#REF!</definedName>
    <definedName name="기계설치공___1">#REF!</definedName>
    <definedName name="기계설치공___2">#REF!</definedName>
    <definedName name="기계설치공__플랜트">#REF!</definedName>
    <definedName name="기계설치공001">#REF!</definedName>
    <definedName name="기계설치공002">#REF!</definedName>
    <definedName name="기계설치공011">#REF!</definedName>
    <definedName name="기계설치공982">#REF!</definedName>
    <definedName name="기계설치공991">#REF!</definedName>
    <definedName name="기계설치공992">#REF!</definedName>
    <definedName name="기계운전">#REF!</definedName>
    <definedName name="기계잔경">#REF!</definedName>
    <definedName name="기계잔노">#REF!</definedName>
    <definedName name="기계잔재">#REF!</definedName>
    <definedName name="기계터경">#REF!</definedName>
    <definedName name="기계터노">#REF!</definedName>
    <definedName name="기계터재">#REF!</definedName>
    <definedName name="기성">#REF!</definedName>
    <definedName name="기성1">#N/A</definedName>
    <definedName name="기전총괄">#REF!</definedName>
    <definedName name="기조일위대가">#REF!</definedName>
    <definedName name="기준">#REF!</definedName>
    <definedName name="기준열량">#REF!</definedName>
    <definedName name="기초n">#REF!</definedName>
    <definedName name="기초데이타">#REF!</definedName>
    <definedName name="기초일위">#REF!</definedName>
    <definedName name="기초일위대가">#REF!</definedName>
    <definedName name="기초일위대가1">#REF!</definedName>
    <definedName name="기층1">[24]포장수량집계표!$M$5</definedName>
    <definedName name="기타경비">#REF!</definedName>
    <definedName name="기타경비요율">#REF!</definedName>
    <definedName name="기타경비요율_변경">#REF!</definedName>
    <definedName name="기타자재">#N/A</definedName>
    <definedName name="긴비계목">#REF!</definedName>
    <definedName name="긴자">#REF!</definedName>
    <definedName name="길이">#REF!</definedName>
    <definedName name="김">#REF!</definedName>
    <definedName name="김미선">#REF!</definedName>
    <definedName name="김성혁">#REF!,#REF!,#REF!,#REF!,#REF!,#REF!,#REF!,#REF!,#REF!,#REF!,#REF!,#REF!,#REF!,#REF!</definedName>
    <definedName name="김양석">#REF!,#REF!,#REF!,#REF!,#REF!,#REF!,#REF!,#REF!,#REF!,#REF!,#REF!,#REF!,#REF!,#REF!,#REF!,#REF!,#REF!,#REF!,#REF!</definedName>
    <definedName name="깊이">#REF!</definedName>
    <definedName name="깨기">#REF!</definedName>
    <definedName name="꽃사과10노무">#REF!</definedName>
    <definedName name="꽃사과10재료">#REF!</definedName>
    <definedName name="꽃사과6노무">#REF!</definedName>
    <definedName name="꽃사과6재료">#REF!</definedName>
    <definedName name="꽃사과8노무">#REF!</definedName>
    <definedName name="꽃사과8재료">#REF!</definedName>
    <definedName name="꽃창포">#REF!</definedName>
    <definedName name="꽃향유">#REF!</definedName>
    <definedName name="꽝꽝H0.3">#REF!</definedName>
    <definedName name="꽝꽝H0.3경">#REF!</definedName>
    <definedName name="꽝꽝H0.3노">#REF!</definedName>
    <definedName name="꽝꽝H0.3재">#REF!</definedName>
    <definedName name="ㄳㄳ">#REF!</definedName>
    <definedName name="ㄳㄳㄳㄳ" localSheetId="2" hidden="1">{"'용역비'!$A$4:$C$8"}</definedName>
    <definedName name="ㄳㄳㄳㄳ" localSheetId="0" hidden="1">{"'용역비'!$A$4:$C$8"}</definedName>
    <definedName name="ㄳㄳㄳㄳ" localSheetId="1" hidden="1">{"'용역비'!$A$4:$C$8"}</definedName>
    <definedName name="ㄳㄳㄳㄳ" hidden="1">{"'용역비'!$A$4:$C$8"}</definedName>
    <definedName name="ㄴㄴ">#REF!</definedName>
    <definedName name="ㄴㄴㄴ" hidden="1">#REF!</definedName>
    <definedName name="ㄴㄴㄴㄴ">#REF!</definedName>
    <definedName name="ㄴㄴㄴㄴㄴ" hidden="1">#REF!</definedName>
    <definedName name="ㄴㄴㄴㄴㄴㄴ">#REF!</definedName>
    <definedName name="ㄴㄴㄴㄴㄴㄴㄴㄴㄴㄴ">#REF!</definedName>
    <definedName name="ㄴㄴㄴㄴㄴㅁ">#REF!</definedName>
    <definedName name="ㄴㄴㅁㅁㅇㄴ">#REF!</definedName>
    <definedName name="ㄴㄴㅇㅇㄴ">#REF!</definedName>
    <definedName name="ㄴㄹㅇㄴㄹㅇ">#REF!</definedName>
    <definedName name="ㄴㄹㅇㅁㄴ" hidden="1">#REF!</definedName>
    <definedName name="ㄴㅁ">#REF!</definedName>
    <definedName name="ㄴㅁㄹㅈㄹ" hidden="1">#REF!</definedName>
    <definedName name="ㄴㅁㅁ">#REF!</definedName>
    <definedName name="ㄴㅁㅇㅁㄴ" hidden="1">#REF!</definedName>
    <definedName name="ㄴㅁㅇㅇㄴㅇ">#REF!</definedName>
    <definedName name="ㄴㅁㅇㅇㄴㅇㄴ">#REF!</definedName>
    <definedName name="ㄴㅇ">#REF!</definedName>
    <definedName name="ㄴㅇㄴㄴㅁㅁ">#REF!</definedName>
    <definedName name="ㄴㅇㄹ">#REF!</definedName>
    <definedName name="ㄴㅇㄹㄴㄹ">#REF!</definedName>
    <definedName name="ㄴㅇㄹㅇㄷ">#REF!</definedName>
    <definedName name="ㄴㅇㄻㄴㅇㄹ" localSheetId="2" hidden="1">{"'용역비'!$A$4:$C$8"}</definedName>
    <definedName name="ㄴㅇㄻㄴㅇㄹ" localSheetId="0" hidden="1">{"'용역비'!$A$4:$C$8"}</definedName>
    <definedName name="ㄴㅇㄻㄴㅇㄹ" localSheetId="1" hidden="1">{"'용역비'!$A$4:$C$8"}</definedName>
    <definedName name="ㄴㅇㄻㄴㅇㄹ" hidden="1">{"'용역비'!$A$4:$C$8"}</definedName>
    <definedName name="ㄴㅇㅎㄴㅇ" hidden="1">#REF!</definedName>
    <definedName name="나.주거공단완충녹지시설물공">#REF!</definedName>
    <definedName name="나느느느는">#REF!</definedName>
    <definedName name="나는">#REF!</definedName>
    <definedName name="나무n">#REF!</definedName>
    <definedName name="나사못">#REF!</definedName>
    <definedName name="낙우송6노무">#REF!</definedName>
    <definedName name="낙우송6재료">#REF!</definedName>
    <definedName name="낙우송8노무">#REF!</definedName>
    <definedName name="낙우송8재료">#REF!</definedName>
    <definedName name="낙찰가">#REF!</definedName>
    <definedName name="낙찰률">#REF!</definedName>
    <definedName name="낙찰율">#REF!</definedName>
    <definedName name="낙찰율적용가">#REF!</definedName>
    <definedName name="남산1호">#REF!</definedName>
    <definedName name="남산2호">#REF!</definedName>
    <definedName name="남윤" localSheetId="2" hidden="1">{"'용역비'!$A$4:$C$8"}</definedName>
    <definedName name="남윤" localSheetId="0" hidden="1">{"'용역비'!$A$4:$C$8"}</definedName>
    <definedName name="남윤" localSheetId="1" hidden="1">{"'용역비'!$A$4:$C$8"}</definedName>
    <definedName name="남윤" hidden="1">{"'용역비'!$A$4:$C$8"}</definedName>
    <definedName name="남천H1.0">#REF!</definedName>
    <definedName name="남천H1.0경">#REF!</definedName>
    <definedName name="남천H1.0노">#REF!</definedName>
    <definedName name="남천H1.0재">#REF!</definedName>
    <definedName name="남천H1.2">#REF!</definedName>
    <definedName name="남천H1.2노">#REF!</definedName>
    <definedName name="남천H1.2재">#REF!</definedName>
    <definedName name="낭ㄹ">#N/A</definedName>
    <definedName name="내">#N/A</definedName>
    <definedName name="내___장___공">#REF!</definedName>
    <definedName name="내_선__전_공">#REF!</definedName>
    <definedName name="내구공감율">[25]공사요율!#REF!</definedName>
    <definedName name="내구기본율">[25]공사요율!#REF!</definedName>
    <definedName name="내구사업율">[25]공사요율!#REF!</definedName>
    <definedName name="내구세부율">[25]공사요율!#REF!</definedName>
    <definedName name="내범">#REF!</definedName>
    <definedName name="내부수성">#REF!</definedName>
    <definedName name="내선전공">[26]노임단가!$D$41</definedName>
    <definedName name="내선전공001">#REF!</definedName>
    <definedName name="내선전공002">#REF!</definedName>
    <definedName name="내선전공011">#REF!</definedName>
    <definedName name="내선전공982">#REF!</definedName>
    <definedName name="내선전공991">#REF!</definedName>
    <definedName name="내선전공992">#REF!</definedName>
    <definedName name="내역">#REF!</definedName>
    <definedName name="내역1">#REF!</definedName>
    <definedName name="내역2">#REF!</definedName>
    <definedName name="내역서1">#REF!</definedName>
    <definedName name="내역서갑지" localSheetId="2" hidden="1">{#N/A,#N/A,FALSE,"전력간선"}</definedName>
    <definedName name="내역서갑지" localSheetId="0" hidden="1">{#N/A,#N/A,FALSE,"전력간선"}</definedName>
    <definedName name="내역서갑지" localSheetId="1" hidden="1">{#N/A,#N/A,FALSE,"전력간선"}</definedName>
    <definedName name="내역서갑지" hidden="1">{#N/A,#N/A,FALSE,"전력간선"}</definedName>
    <definedName name="내역서갑지1" localSheetId="2" hidden="1">{#N/A,#N/A,FALSE,"전력간선"}</definedName>
    <definedName name="내역서갑지1" localSheetId="0" hidden="1">{#N/A,#N/A,FALSE,"전력간선"}</definedName>
    <definedName name="내역서갑지1" localSheetId="1" hidden="1">{#N/A,#N/A,FALSE,"전력간선"}</definedName>
    <definedName name="내역서갑지1" hidden="1">{#N/A,#N/A,FALSE,"전력간선"}</definedName>
    <definedName name="내역서갑지2" localSheetId="2" hidden="1">{#N/A,#N/A,FALSE,"전력간선"}</definedName>
    <definedName name="내역서갑지2" localSheetId="0" hidden="1">{#N/A,#N/A,FALSE,"전력간선"}</definedName>
    <definedName name="내역서갑지2" localSheetId="1" hidden="1">{#N/A,#N/A,FALSE,"전력간선"}</definedName>
    <definedName name="내역서갑지2" hidden="1">{#N/A,#N/A,FALSE,"전력간선"}</definedName>
    <definedName name="내역서갑지3" localSheetId="2" hidden="1">{#N/A,#N/A,FALSE,"전력간선"}</definedName>
    <definedName name="내역서갑지3" localSheetId="0" hidden="1">{#N/A,#N/A,FALSE,"전력간선"}</definedName>
    <definedName name="내역서갑지3" localSheetId="1" hidden="1">{#N/A,#N/A,FALSE,"전력간선"}</definedName>
    <definedName name="내역서갑지3" hidden="1">{#N/A,#N/A,FALSE,"전력간선"}</definedName>
    <definedName name="내역서갑지4" localSheetId="2" hidden="1">{#N/A,#N/A,FALSE,"전력간선"}</definedName>
    <definedName name="내역서갑지4" localSheetId="0" hidden="1">{#N/A,#N/A,FALSE,"전력간선"}</definedName>
    <definedName name="내역서갑지4" localSheetId="1" hidden="1">{#N/A,#N/A,FALSE,"전력간선"}</definedName>
    <definedName name="내역서갑지4" hidden="1">{#N/A,#N/A,FALSE,"전력간선"}</definedName>
    <definedName name="내역서갑지5" localSheetId="2" hidden="1">{#N/A,#N/A,FALSE,"전력간선"}</definedName>
    <definedName name="내역서갑지5" localSheetId="0" hidden="1">{#N/A,#N/A,FALSE,"전력간선"}</definedName>
    <definedName name="내역서갑지5" localSheetId="1" hidden="1">{#N/A,#N/A,FALSE,"전력간선"}</definedName>
    <definedName name="내역서갑지5" hidden="1">{#N/A,#N/A,FALSE,"전력간선"}</definedName>
    <definedName name="내역서갑지6" localSheetId="2" hidden="1">{#N/A,#N/A,FALSE,"전력간선"}</definedName>
    <definedName name="내역서갑지6" localSheetId="0" hidden="1">{#N/A,#N/A,FALSE,"전력간선"}</definedName>
    <definedName name="내역서갑지6" localSheetId="1" hidden="1">{#N/A,#N/A,FALSE,"전력간선"}</definedName>
    <definedName name="내역서갑지6" hidden="1">{#N/A,#N/A,FALSE,"전력간선"}</definedName>
    <definedName name="내역서갑지7" localSheetId="2" hidden="1">{#N/A,#N/A,FALSE,"전력간선"}</definedName>
    <definedName name="내역서갑지7" localSheetId="0" hidden="1">{#N/A,#N/A,FALSE,"전력간선"}</definedName>
    <definedName name="내역서갑지7" localSheetId="1" hidden="1">{#N/A,#N/A,FALSE,"전력간선"}</definedName>
    <definedName name="내역서갑지7" hidden="1">{#N/A,#N/A,FALSE,"전력간선"}</definedName>
    <definedName name="내역서갑지8" localSheetId="2" hidden="1">{#N/A,#N/A,FALSE,"전력간선"}</definedName>
    <definedName name="내역서갑지8" localSheetId="0" hidden="1">{#N/A,#N/A,FALSE,"전력간선"}</definedName>
    <definedName name="내역서갑지8" localSheetId="1" hidden="1">{#N/A,#N/A,FALSE,"전력간선"}</definedName>
    <definedName name="내역서갑지8" hidden="1">{#N/A,#N/A,FALSE,"전력간선"}</definedName>
    <definedName name="내역서갑지9" localSheetId="2" hidden="1">{#N/A,#N/A,FALSE,"전력간선"}</definedName>
    <definedName name="내역서갑지9" localSheetId="0" hidden="1">{#N/A,#N/A,FALSE,"전력간선"}</definedName>
    <definedName name="내역서갑지9" localSheetId="1" hidden="1">{#N/A,#N/A,FALSE,"전력간선"}</definedName>
    <definedName name="내역서갑지9" hidden="1">{#N/A,#N/A,FALSE,"전력간선"}</definedName>
    <definedName name="내장공">#REF!</definedName>
    <definedName name="내장공001">#REF!</definedName>
    <definedName name="내장공002">#REF!</definedName>
    <definedName name="내장공011">#REF!</definedName>
    <definedName name="내장공982">#REF!</definedName>
    <definedName name="내장공991">#REF!</definedName>
    <definedName name="내장공992">#REF!</definedName>
    <definedName name="내전">#REF!</definedName>
    <definedName name="내전전공">#REF!</definedName>
    <definedName name="낵역4">#REF!</definedName>
    <definedName name="너트16">#REF!</definedName>
    <definedName name="넝마">#REF!</definedName>
    <definedName name="노___즐___공">#REF!</definedName>
    <definedName name="노곡1호">#REF!</definedName>
    <definedName name="노곡2호">#REF!</definedName>
    <definedName name="노곡3호">#REF!</definedName>
    <definedName name="노곡4호">#REF!</definedName>
    <definedName name="노말?">#REF!</definedName>
    <definedName name="노무">#REF!</definedName>
    <definedName name="노무n">#REF!</definedName>
    <definedName name="노무비금액">#REF!</definedName>
    <definedName name="노무비단가">#REF!</definedName>
    <definedName name="노반경">#REF!</definedName>
    <definedName name="노반노무">#REF!</definedName>
    <definedName name="노반재료">#REF!</definedName>
    <definedName name="노부비">#REF!</definedName>
    <definedName name="노임단가">#REF!</definedName>
    <definedName name="노임단가___0">#REF!</definedName>
    <definedName name="노임단가___2">#REF!</definedName>
    <definedName name="노임단가111">#REF!</definedName>
    <definedName name="노임단가2">[27]노임단가!$D$56</definedName>
    <definedName name="노즐공001">#REF!</definedName>
    <definedName name="노즐공002">#REF!</definedName>
    <definedName name="노즐공011">#REF!</definedName>
    <definedName name="노즐공982">#REF!</definedName>
    <definedName name="노즐공991">#REF!</definedName>
    <definedName name="노즐공992">#REF!</definedName>
    <definedName name="노출직">#REF!</definedName>
    <definedName name="노출직부">#REF!</definedName>
    <definedName name="녹지노">#REF!</definedName>
    <definedName name="녹지면적정산" localSheetId="2" hidden="1">{"'도면'!$G$62:$H$63","'도면'!$G$62:$H$63"}</definedName>
    <definedName name="녹지면적정산" localSheetId="0" hidden="1">{"'도면'!$G$62:$H$63","'도면'!$G$62:$H$63"}</definedName>
    <definedName name="녹지면적정산" localSheetId="1" hidden="1">{"'도면'!$G$62:$H$63","'도면'!$G$62:$H$63"}</definedName>
    <definedName name="녹지면적정산" hidden="1">{"'도면'!$G$62:$H$63","'도면'!$G$62:$H$63"}</definedName>
    <definedName name="녹지재">#REF!</definedName>
    <definedName name="농원1호">#REF!</definedName>
    <definedName name="농원2호">#REF!</definedName>
    <definedName name="높이">#REF!</definedName>
    <definedName name="높이보통">#REF!</definedName>
    <definedName name="높이조경공">#REF!</definedName>
    <definedName name="눈주목H0.5">#REF!</definedName>
    <definedName name="눈주목H0.5경">#REF!</definedName>
    <definedName name="눈주목H0.5노">#REF!</definedName>
    <definedName name="눈주목H0.5재">#REF!</definedName>
    <definedName name="느릅나무10노무">#REF!</definedName>
    <definedName name="느릅나무10재료">#REF!</definedName>
    <definedName name="느릅나무5노무">#REF!</definedName>
    <definedName name="느릅나무5재료">#REF!</definedName>
    <definedName name="느릅나무8노무">#REF!</definedName>
    <definedName name="느릅나무8재료">#REF!</definedName>
    <definedName name="느티R12경">#REF!</definedName>
    <definedName name="느티R12노">#REF!</definedName>
    <definedName name="느티R12재">#REF!</definedName>
    <definedName name="느티R15재">#REF!</definedName>
    <definedName name="느티R25재">#REF!</definedName>
    <definedName name="느티나무">#REF!</definedName>
    <definedName name="느티나무H4.0xR12">#REF!</definedName>
    <definedName name="느티나무H4.5xR20">#REF!</definedName>
    <definedName name="느티나무H4.5xR25">#REF!</definedName>
    <definedName name="능형망철거">#N/A</definedName>
    <definedName name="ㄷ100x50x5x7.5t_단중">#REF!</definedName>
    <definedName name="ㄷ100x50x5x7.5t_단중___0">#REF!</definedName>
    <definedName name="ㄷ100x50x5x7.5t_단중___2">#REF!</definedName>
    <definedName name="ㄷ125x65x6x8t_단중">#REF!</definedName>
    <definedName name="ㄷ125x65x6x8t_단중___0">#REF!</definedName>
    <definedName name="ㄷ125x65x6x8t_단중___2">#REF!</definedName>
    <definedName name="ㄷ6ㅓ" localSheetId="2" hidden="1">{"'용역비'!$A$4:$C$8"}</definedName>
    <definedName name="ㄷ6ㅓ" localSheetId="0" hidden="1">{"'용역비'!$A$4:$C$8"}</definedName>
    <definedName name="ㄷ6ㅓ" localSheetId="1" hidden="1">{"'용역비'!$A$4:$C$8"}</definedName>
    <definedName name="ㄷ6ㅓ" hidden="1">{"'용역비'!$A$4:$C$8"}</definedName>
    <definedName name="ㄷ75x40x5x7t_단중">#REF!</definedName>
    <definedName name="ㄷ75x40x5x7t_단중___0">#REF!</definedName>
    <definedName name="ㄷ75x40x5x7t_단중___2">#REF!</definedName>
    <definedName name="ㄷㄱㄷㄱㄷㄱ" localSheetId="2" hidden="1">{"'용역비'!$A$4:$C$8"}</definedName>
    <definedName name="ㄷㄱㄷㄱㄷㄱ" localSheetId="0" hidden="1">{"'용역비'!$A$4:$C$8"}</definedName>
    <definedName name="ㄷㄱㄷㄱㄷㄱ" localSheetId="1" hidden="1">{"'용역비'!$A$4:$C$8"}</definedName>
    <definedName name="ㄷㄱㄷㄱㄷㄱ" hidden="1">{"'용역비'!$A$4:$C$8"}</definedName>
    <definedName name="ㄷㄱㄷㅅㅅㅅ">#REF!</definedName>
    <definedName name="ㄷㄷ" hidden="1">#REF!</definedName>
    <definedName name="ㄷㄷㄱㄱ" localSheetId="2" hidden="1">{"'용역비'!$A$4:$C$8"}</definedName>
    <definedName name="ㄷㄷㄱㄱ" localSheetId="0" hidden="1">{"'용역비'!$A$4:$C$8"}</definedName>
    <definedName name="ㄷㄷㄱㄱ" localSheetId="1" hidden="1">{"'용역비'!$A$4:$C$8"}</definedName>
    <definedName name="ㄷㄷㄱㄱ" hidden="1">{"'용역비'!$A$4:$C$8"}</definedName>
    <definedName name="ㄷㄷㅈ">#REF!</definedName>
    <definedName name="ㄷㄹㄹㅇ">#REF!</definedName>
    <definedName name="ㄷㄹㅇㄴ">#REF!</definedName>
    <definedName name="ㄷㄹㅇㄴㄹ">#REF!</definedName>
    <definedName name="ㄷ숃ㄱ" hidden="1">#REF!</definedName>
    <definedName name="ㄷ수" localSheetId="2">원가계산서!ㄷ수</definedName>
    <definedName name="ㄷ수" localSheetId="0">전체표지!ㄷ수</definedName>
    <definedName name="ㄷ수" localSheetId="1">표지!ㄷ수</definedName>
    <definedName name="ㄷ수">원가계산서!ㄷ수</definedName>
    <definedName name="ㄷㅇㄴ">#REF!</definedName>
    <definedName name="ㄷㅇㄹ">#REF!</definedName>
    <definedName name="ㄷㅇㄹㄴ">#REF!</definedName>
    <definedName name="ㄷㅍㅂ" localSheetId="2" hidden="1">{"'용역비'!$A$4:$C$8"}</definedName>
    <definedName name="ㄷㅍㅂ" localSheetId="0" hidden="1">{"'용역비'!$A$4:$C$8"}</definedName>
    <definedName name="ㄷㅍㅂ" localSheetId="1" hidden="1">{"'용역비'!$A$4:$C$8"}</definedName>
    <definedName name="ㄷㅍㅂ" hidden="1">{"'용역비'!$A$4:$C$8"}</definedName>
    <definedName name="ㄷㅎㄹㅇ" hidden="1">#REF!</definedName>
    <definedName name="다정큼H0.8">#REF!</definedName>
    <definedName name="다정큼H0.8경">#REF!</definedName>
    <definedName name="다정큼H0.8노">#REF!</definedName>
    <definedName name="다정큼H0.8재">#REF!</definedName>
    <definedName name="닥___트___공">#REF!</definedName>
    <definedName name="닥트공">#REF!</definedName>
    <definedName name="닥트공001">#REF!</definedName>
    <definedName name="닥트공002">#REF!</definedName>
    <definedName name="닥트공011">#REF!</definedName>
    <definedName name="닥트공982">#REF!</definedName>
    <definedName name="닥트공991">#REF!</definedName>
    <definedName name="닥트공992">#REF!</definedName>
    <definedName name="단가">#REF!</definedName>
    <definedName name="단가_1">#REF!</definedName>
    <definedName name="단가1">'[28]2000,9월 일위'!$B$2:$I$520</definedName>
    <definedName name="단가2">#REF!,#REF!</definedName>
    <definedName name="단가n">#REF!</definedName>
    <definedName name="단가다">#REF!</definedName>
    <definedName name="단가비교표">#REF!,#REF!</definedName>
    <definedName name="단가산출">#REF!</definedName>
    <definedName name="단가산출표">#REF!</definedName>
    <definedName name="단가일람">[20]공통단가!$A$3:$K$112</definedName>
    <definedName name="단가임">#REF!</definedName>
    <definedName name="단가조사표">#REF!</definedName>
    <definedName name="단가표">#REF!</definedName>
    <definedName name="단관">#REF!</definedName>
    <definedName name="단기입력">#REF!</definedName>
    <definedName name="단위">#REF!</definedName>
    <definedName name="단위량당중기">#REF!</definedName>
    <definedName name="달대볼트">#REF!</definedName>
    <definedName name="답노상">#REF!</definedName>
    <definedName name="답노체">#REF!</definedName>
    <definedName name="답성토부">#REF!</definedName>
    <definedName name="답외노상">#REF!</definedName>
    <definedName name="답외노체">#REF!</definedName>
    <definedName name="답외성토">#REF!</definedName>
    <definedName name="답외절토">#REF!</definedName>
    <definedName name="답절토부">#REF!</definedName>
    <definedName name="당종려H2.5">#REF!</definedName>
    <definedName name="당종려H2.5경">#REF!</definedName>
    <definedName name="당종려H2.5노">#REF!</definedName>
    <definedName name="당종려H2.5재">#REF!</definedName>
    <definedName name="대가">#REF!</definedName>
    <definedName name="대골스레이트8자">#REF!</definedName>
    <definedName name="대기영역">#REF!</definedName>
    <definedName name="대나무연계형">#REF!</definedName>
    <definedName name="대리">#REF!</definedName>
    <definedName name="대리계">#REF!</definedName>
    <definedName name="대추R6경">#REF!</definedName>
    <definedName name="대추R6노">#REF!</definedName>
    <definedName name="대추R6재">#REF!</definedName>
    <definedName name="대형경">#REF!</definedName>
    <definedName name="대형노">#REF!</definedName>
    <definedName name="대형재">#REF!</definedName>
    <definedName name="댈타5">#REF!</definedName>
    <definedName name="덕_트_공">#REF!</definedName>
    <definedName name="덕_트_공___0">#REF!</definedName>
    <definedName name="덕_트_공___2">#REF!</definedName>
    <definedName name="덕산1호">#REF!</definedName>
    <definedName name="덕산2호">#REF!</definedName>
    <definedName name="덕산3호">#REF!</definedName>
    <definedName name="덕산4호">#REF!</definedName>
    <definedName name="덕전1호">#REF!</definedName>
    <definedName name="덕전2호">#REF!</definedName>
    <definedName name="덕전3호">#REF!</definedName>
    <definedName name="덕지1호">#REF!</definedName>
    <definedName name="덕천1호">#REF!</definedName>
    <definedName name="덕천2호">#REF!</definedName>
    <definedName name="덕천3호">#REF!</definedName>
    <definedName name="덕천4호">#REF!</definedName>
    <definedName name="덤리핑">#REF!</definedName>
    <definedName name="덤발파">#REF!</definedName>
    <definedName name="덤토사">#REF!</definedName>
    <definedName name="덤프15경">#REF!</definedName>
    <definedName name="덤프15노무">#REF!</definedName>
    <definedName name="덤프15재료">#REF!</definedName>
    <definedName name="덤프2.5경">#REF!</definedName>
    <definedName name="덤프2.5노무">#REF!</definedName>
    <definedName name="덤프2.5재료">#REF!</definedName>
    <definedName name="데크A">#REF!</definedName>
    <definedName name="뎡유">#REF!</definedName>
    <definedName name="도">#REF!</definedName>
    <definedName name="도___배___공">#REF!</definedName>
    <definedName name="도___장___공">#REF!</definedName>
    <definedName name="도___편___수">#REF!</definedName>
    <definedName name="도_장_공">#REF!</definedName>
    <definedName name="도_장_공___0">#REF!</definedName>
    <definedName name="도_장_공___2">#REF!</definedName>
    <definedName name="도경비금액">#REF!</definedName>
    <definedName name="도경비단가">#REF!</definedName>
    <definedName name="도급가">#REF!</definedName>
    <definedName name="도급공사">#REF!</definedName>
    <definedName name="도급단가">#REF!</definedName>
    <definedName name="도급분류">OFFSET(#REF!,0,0,COUNTA(#REF!),1)</definedName>
    <definedName name="도급예산액">#REF!</definedName>
    <definedName name="도급예상액">#REF!</definedName>
    <definedName name="도노무비금액">#REF!</definedName>
    <definedName name="도노무비단가">#REF!</definedName>
    <definedName name="도라지" localSheetId="2">[0]!ㄹ퓰</definedName>
    <definedName name="도라지" localSheetId="0">[0]!ㄹ퓰</definedName>
    <definedName name="도라지" localSheetId="1">[0]!ㄹ퓰</definedName>
    <definedName name="도라지">[0]!ㄹ퓰</definedName>
    <definedName name="도로구조경비">[17]도로구조공사비!$L$52</definedName>
    <definedName name="도로구조노무비">[17]도로구조공사비!$H$52</definedName>
    <definedName name="도로구조재료비">[17]도로구조공사비!$J$52</definedName>
    <definedName name="도로토공경비">[17]도로토공공사비!$L$20</definedName>
    <definedName name="도로토공노무비">[17]도로토공공사비!$H$20</definedName>
    <definedName name="도로토공재료비">[17]도로토공공사비!$J$20</definedName>
    <definedName name="도리핑">#REF!</definedName>
    <definedName name="도발파">#REF!</definedName>
    <definedName name="도배공">#REF!</definedName>
    <definedName name="도배공001">#REF!</definedName>
    <definedName name="도배공002">#REF!</definedName>
    <definedName name="도배공011">#REF!</definedName>
    <definedName name="도배공982">#REF!</definedName>
    <definedName name="도배공991">#REF!</definedName>
    <definedName name="도배공992">#REF!</definedName>
    <definedName name="도원수">#REF!</definedName>
    <definedName name="도장공001">#REF!</definedName>
    <definedName name="도장공002">#REF!</definedName>
    <definedName name="도장공011">#REF!</definedName>
    <definedName name="도장공982">#REF!</definedName>
    <definedName name="도장공991">#REF!</definedName>
    <definedName name="도장공992">#REF!</definedName>
    <definedName name="도재료비금액">#REF!</definedName>
    <definedName name="도재료비단가">#REF!</definedName>
    <definedName name="도토사">#REF!</definedName>
    <definedName name="도편수">#REF!</definedName>
    <definedName name="도편수001">#REF!</definedName>
    <definedName name="도편수002">#REF!</definedName>
    <definedName name="도편수011">#REF!</definedName>
    <definedName name="도편수982">#REF!</definedName>
    <definedName name="도편수991">#REF!</definedName>
    <definedName name="도편수992">#REF!</definedName>
    <definedName name="돈나무H1.0">#REF!</definedName>
    <definedName name="돈나무H1.0경">#REF!</definedName>
    <definedName name="돈나무H1.0노">#REF!</definedName>
    <definedName name="돈나무H1.0재">#REF!</definedName>
    <definedName name="돈나무H1.2노">#REF!</definedName>
    <definedName name="돈나무H1.2재">#REF!</definedName>
    <definedName name="돌단풍">#REF!</definedName>
    <definedName name="돌저귀">#REF!</definedName>
    <definedName name="동_발_공__터_널">#REF!</definedName>
    <definedName name="동발공">#REF!</definedName>
    <definedName name="동발공_터널">#REF!</definedName>
    <definedName name="동발공_터널001">#REF!</definedName>
    <definedName name="동발공_터널002">#REF!</definedName>
    <definedName name="동발공_터널011">#REF!</definedName>
    <definedName name="동발공_터널982">#REF!</definedName>
    <definedName name="동발공_터널991">#REF!</definedName>
    <definedName name="동발공_터널992">#REF!</definedName>
    <definedName name="동백H1.2">#REF!</definedName>
    <definedName name="동백H1.2경">#REF!</definedName>
    <definedName name="동백H1.2노">#REF!</definedName>
    <definedName name="동백H1.2재">#REF!</definedName>
    <definedName name="동백H1.8경">#REF!</definedName>
    <definedName name="동백H1.8노">#REF!</definedName>
    <definedName name="동백H1.8재">#REF!</definedName>
    <definedName name="동백나무2노무">#REF!</definedName>
    <definedName name="동백나무2재료">#REF!</definedName>
    <definedName name="동백나무4노무">#REF!</definedName>
    <definedName name="동백나무4재료">#REF!</definedName>
    <definedName name="동백나무6노무">#REF!</definedName>
    <definedName name="동백나무6재료">#REF!</definedName>
    <definedName name="동백나무8노무">#REF!</definedName>
    <definedName name="동백나무8재료">#REF!</definedName>
    <definedName name="동백나무H2.0">#REF!</definedName>
    <definedName name="되메우기">#REF!</definedName>
    <definedName name="되메우기경">#REF!</definedName>
    <definedName name="되메우기노">#REF!</definedName>
    <definedName name="되메우기재">#REF!</definedName>
    <definedName name="두겁노">#REF!</definedName>
    <definedName name="두겁재">#REF!</definedName>
    <definedName name="두기1">#REF!</definedName>
    <definedName name="두기1호">#REF!</definedName>
    <definedName name="두기2">#REF!</definedName>
    <definedName name="두기2호">#REF!</definedName>
    <definedName name="두기3">#REF!</definedName>
    <definedName name="두기3호">#REF!</definedName>
    <definedName name="드_잡_이__공">#REF!</definedName>
    <definedName name="드롭해드">#REF!</definedName>
    <definedName name="드잡이공">#REF!</definedName>
    <definedName name="드잡이공001">#REF!</definedName>
    <definedName name="드잡이공002">#REF!</definedName>
    <definedName name="드잡이공011">#REF!</definedName>
    <definedName name="드잡이공982">#REF!</definedName>
    <definedName name="드잡이공991">#REF!</definedName>
    <definedName name="드잡이공992">#REF!</definedName>
    <definedName name="등가거리">#REF!</definedName>
    <definedName name="등가거리1">#REF!</definedName>
    <definedName name="등가거리2">#REF!</definedName>
    <definedName name="등가거리3">#REF!</definedName>
    <definedName name="등가거리4">#REF!</definedName>
    <definedName name="등가거리5">#REF!</definedName>
    <definedName name="등가거리6">#REF!</definedName>
    <definedName name="등가거리7">#REF!</definedName>
    <definedName name="때죽나무H3.0">#REF!</definedName>
    <definedName name="뚝쌓기">#REF!</definedName>
    <definedName name="ㄹ668">#REF!</definedName>
    <definedName name="ㄹ776">#REF!</definedName>
    <definedName name="ㄹㄴㄹ" localSheetId="2">원가계산서!ㄹㄴㄹ</definedName>
    <definedName name="ㄹㄴㄹ" localSheetId="0">전체표지!ㄹㄴㄹ</definedName>
    <definedName name="ㄹㄴㄹ" localSheetId="1">표지!ㄹㄴㄹ</definedName>
    <definedName name="ㄹㄴㄹ">원가계산서!ㄹㄴㄹ</definedName>
    <definedName name="ㄹㄹㄹ" hidden="1">#REF!</definedName>
    <definedName name="ㄹㄹㄹㄹ" hidden="1">#REF!</definedName>
    <definedName name="ㄹㅇㄶ" hidden="1">#REF!</definedName>
    <definedName name="ㄹㅇㄹㅇ" hidden="1">#REF!</definedName>
    <definedName name="라왕각재">#REF!</definedName>
    <definedName name="라왕후로링">#REF!</definedName>
    <definedName name="램머경">#REF!</definedName>
    <definedName name="램머노무">#REF!</definedName>
    <definedName name="램머재료">#REF!</definedName>
    <definedName name="럭스트롱">#REF!</definedName>
    <definedName name="레미콘무노">#REF!</definedName>
    <definedName name="레미콘무재">#REF!</definedName>
    <definedName name="레미콘소노">#REF!</definedName>
    <definedName name="레미콘소재">#REF!</definedName>
    <definedName name="레미콘철">#REF!</definedName>
    <definedName name="레미콘철노">#REF!</definedName>
    <definedName name="레미콘철재">#REF!</definedName>
    <definedName name="로">#REF!</definedName>
    <definedName name="로롤" localSheetId="2">원가계산서!로롤</definedName>
    <definedName name="로롤" localSheetId="0">전체표지!로롤</definedName>
    <definedName name="로롤" localSheetId="1">표지!로롤</definedName>
    <definedName name="로롤">원가계산서!로롤</definedName>
    <definedName name="롤롷ㄹㅇ">#REF!</definedName>
    <definedName name="료" localSheetId="2" hidden="1">{"'용역비'!$A$4:$C$8"}</definedName>
    <definedName name="료" localSheetId="0" hidden="1">{"'용역비'!$A$4:$C$8"}</definedName>
    <definedName name="료" localSheetId="1" hidden="1">{"'용역비'!$A$4:$C$8"}</definedName>
    <definedName name="료" hidden="1">{"'용역비'!$A$4:$C$8"}</definedName>
    <definedName name="루프드레인100">#REF!</definedName>
    <definedName name="루프드레인75">#REF!</definedName>
    <definedName name="류">#REF!</definedName>
    <definedName name="리빙우드">#REF!</definedName>
    <definedName name="ㅀㄱㅎㄱㅎㄱㅎ" localSheetId="2">원가계산서!ㅀㄱㅎㄱㅎㄱㅎ</definedName>
    <definedName name="ㅀㄱㅎㄱㅎㄱㅎ" localSheetId="0">전체표지!ㅀㄱㅎㄱㅎㄱㅎ</definedName>
    <definedName name="ㅀㄱㅎㄱㅎㄱㅎ" localSheetId="1">표지!ㅀㄱㅎㄱㅎㄱㅎ</definedName>
    <definedName name="ㅀㄱㅎㄱㅎㄱㅎ">원가계산서!ㅀㄱㅎㄱㅎㄱㅎ</definedName>
    <definedName name="ㅀㄹㅇㅎㄹ">#REF!</definedName>
    <definedName name="ㅁ" hidden="1">#REF!</definedName>
    <definedName name="ㅁ___0">#REF!</definedName>
    <definedName name="ㅁ___1">#REF!</definedName>
    <definedName name="ㅁ___2">#REF!</definedName>
    <definedName name="ㅁ1">#REF!</definedName>
    <definedName name="ㅁ1___0">#REF!</definedName>
    <definedName name="ㅁ1___1">#REF!</definedName>
    <definedName name="ㅁ1___2">#REF!</definedName>
    <definedName name="ㅁ1100">#REF!</definedName>
    <definedName name="ㅁ1122">#REF!</definedName>
    <definedName name="ㅁ1140">#REF!</definedName>
    <definedName name="ㅁ1180">#REF!</definedName>
    <definedName name="ㅁ134">#REF!</definedName>
    <definedName name="ㅁ1382">#REF!</definedName>
    <definedName name="ㅁ222">#REF!</definedName>
    <definedName name="ㅁ250">#REF!</definedName>
    <definedName name="ㅁ331">#REF!</definedName>
    <definedName name="ㅁ565">#REF!</definedName>
    <definedName name="ㅁ636">#REF!</definedName>
    <definedName name="ㅁ771">#REF!</definedName>
    <definedName name="ㅁa1140">#REF!</definedName>
    <definedName name="ㅁㄴ">#N/A</definedName>
    <definedName name="ㅁㄴㅇ">#REF!</definedName>
    <definedName name="ㅁㄴㅇㄹ">#N/A</definedName>
    <definedName name="ㅁㄴㅇㄻㄴㅇㄹㄴㅁㅎㄴㅇㅎ" localSheetId="2" hidden="1">{"'용역비'!$A$4:$C$8"}</definedName>
    <definedName name="ㅁㄴㅇㄻㄴㅇㄹㄴㅁㅎㄴㅇㅎ" localSheetId="0" hidden="1">{"'용역비'!$A$4:$C$8"}</definedName>
    <definedName name="ㅁㄴㅇㄻㄴㅇㄹㄴㅁㅎㄴㅇㅎ" localSheetId="1" hidden="1">{"'용역비'!$A$4:$C$8"}</definedName>
    <definedName name="ㅁㄴㅇㄻㄴㅇㄹㄴㅁㅎㄴㅇㅎ" hidden="1">{"'용역비'!$A$4:$C$8"}</definedName>
    <definedName name="ㅁㄴㅇㅁㄴㅇ" hidden="1">#REF!</definedName>
    <definedName name="ㅁㄴㅇㅎㄴㅇㅀ">#N/A</definedName>
    <definedName name="ㅁㄻ" hidden="1">#REF!</definedName>
    <definedName name="ㅁㅁ">#REF!</definedName>
    <definedName name="ㅁㅁ185">#REF!</definedName>
    <definedName name="ㅁㅁㅁ">#REF!</definedName>
    <definedName name="ㅁㅁㅁㅁㅁ" localSheetId="2" hidden="1">{"'용역비'!$A$4:$C$8"}</definedName>
    <definedName name="ㅁㅁㅁㅁㅁ" localSheetId="0" hidden="1">{"'용역비'!$A$4:$C$8"}</definedName>
    <definedName name="ㅁㅁㅁㅁㅁ" localSheetId="1" hidden="1">{"'용역비'!$A$4:$C$8"}</definedName>
    <definedName name="ㅁㅁㅁㅁㅁ" hidden="1">{"'용역비'!$A$4:$C$8"}</definedName>
    <definedName name="ㅁㅇㄹ" hidden="1">[22]설계내역서!$C$21</definedName>
    <definedName name="ㅁㅇㄻㄴㅇㄹ" hidden="1">#REF!</definedName>
    <definedName name="ㅁㅇㄻㅇㄴㄹ">#REF!</definedName>
    <definedName name="ㅁ아ㅣㅓ">#N/A</definedName>
    <definedName name="마이너찬넬">#REF!</definedName>
    <definedName name="마지막">#REF!</definedName>
    <definedName name="마케담경">#REF!</definedName>
    <definedName name="마케담노무">#REF!</definedName>
    <definedName name="마케담재료">#REF!</definedName>
    <definedName name="매자H0.5">#REF!</definedName>
    <definedName name="매자H0.5경">#REF!</definedName>
    <definedName name="매자H0.5노">#REF!</definedName>
    <definedName name="매자H0.5재">#REF!</definedName>
    <definedName name="매화4노무">#REF!</definedName>
    <definedName name="매화4재료">#REF!</definedName>
    <definedName name="매화6노무">#REF!</definedName>
    <definedName name="매화6재료">#REF!</definedName>
    <definedName name="매화8노무">#REF!</definedName>
    <definedName name="매화8재료">#REF!</definedName>
    <definedName name="메렁">#REF!</definedName>
    <definedName name="메타10노무">#REF!</definedName>
    <definedName name="메타10재료">#REF!</definedName>
    <definedName name="메타5노무">#REF!</definedName>
    <definedName name="메타5재료">#REF!</definedName>
    <definedName name="메타6노무">#REF!</definedName>
    <definedName name="메타6재료">#REF!</definedName>
    <definedName name="메타8노무">#REF!</definedName>
    <definedName name="메타8재료">#REF!</definedName>
    <definedName name="메타R25">#REF!</definedName>
    <definedName name="메타R25경">#REF!</definedName>
    <definedName name="메타R25노">#REF!</definedName>
    <definedName name="메타R25재">#REF!</definedName>
    <definedName name="멘트">#REF!</definedName>
    <definedName name="명자H0.6">#REF!</definedName>
    <definedName name="명자H0.6경">#REF!</definedName>
    <definedName name="명자H0.6노">#REF!</definedName>
    <definedName name="명자H0.6재">#REF!</definedName>
    <definedName name="명자H1.0노">#REF!</definedName>
    <definedName name="명자H1.0재">#REF!</definedName>
    <definedName name="모" localSheetId="2" hidden="1">{#N/A,#N/A,FALSE,"전열산출서"}</definedName>
    <definedName name="모" localSheetId="0" hidden="1">{#N/A,#N/A,FALSE,"전열산출서"}</definedName>
    <definedName name="모" localSheetId="1" hidden="1">{#N/A,#N/A,FALSE,"전열산출서"}</definedName>
    <definedName name="모" hidden="1">{#N/A,#N/A,FALSE,"전열산출서"}</definedName>
    <definedName name="모감주R6경">#REF!</definedName>
    <definedName name="모감주R6노">#REF!</definedName>
    <definedName name="모감주R6재">#REF!</definedName>
    <definedName name="모감주나무H3.0xR10">#REF!</definedName>
    <definedName name="모과R12경">#REF!</definedName>
    <definedName name="모과R12노">#REF!</definedName>
    <definedName name="모과R12재">#REF!</definedName>
    <definedName name="모과R6">#REF!</definedName>
    <definedName name="모과R6경">#REF!</definedName>
    <definedName name="모과R6노">#REF!</definedName>
    <definedName name="모과R6재">#REF!</definedName>
    <definedName name="모과R8경">#REF!</definedName>
    <definedName name="모과R8노">#REF!</definedName>
    <definedName name="모과R8재">#REF!</definedName>
    <definedName name="모과나무">#REF!</definedName>
    <definedName name="모과나무H2.5">#REF!</definedName>
    <definedName name="모과나무H3.5">#REF!</definedName>
    <definedName name="모노륨">#REF!</definedName>
    <definedName name="모래1">#REF!</definedName>
    <definedName name="모래노">#REF!</definedName>
    <definedName name="모래막이노">#REF!</definedName>
    <definedName name="모래막이재">#REF!</definedName>
    <definedName name="모래사장노">#REF!</definedName>
    <definedName name="모래사장재">#REF!</definedName>
    <definedName name="모래재">#REF!</definedName>
    <definedName name="모래필터층경비">#REF!</definedName>
    <definedName name="모래필터층노무비">#REF!</definedName>
    <definedName name="모래필터층재료비">#REF!</definedName>
    <definedName name="모터경">#REF!</definedName>
    <definedName name="모터노무비">#REF!</definedName>
    <definedName name="모터재료">#REF!</definedName>
    <definedName name="모형" localSheetId="2" hidden="1">{"'용역비'!$A$4:$C$8"}</definedName>
    <definedName name="모형" localSheetId="0" hidden="1">{"'용역비'!$A$4:$C$8"}</definedName>
    <definedName name="모형" localSheetId="1" hidden="1">{"'용역비'!$A$4:$C$8"}</definedName>
    <definedName name="모형" hidden="1">{"'용역비'!$A$4:$C$8"}</definedName>
    <definedName name="목">#REF!</definedName>
    <definedName name="목________도">#REF!</definedName>
    <definedName name="목____도">#REF!</definedName>
    <definedName name="목____도___0">#REF!</definedName>
    <definedName name="목____도___2">#REF!</definedName>
    <definedName name="목__조_각_공">#REF!</definedName>
    <definedName name="목도">#REF!</definedName>
    <definedName name="목도001">#REF!</definedName>
    <definedName name="목도002">#REF!</definedName>
    <definedName name="목도011">#REF!</definedName>
    <definedName name="목도982">#REF!</definedName>
    <definedName name="목도991">#REF!</definedName>
    <definedName name="목도992">#REF!</definedName>
    <definedName name="목돈입력">#REF!</definedName>
    <definedName name="목록">#REF!</definedName>
    <definedName name="목백합">#REF!</definedName>
    <definedName name="목재가공">#REF!</definedName>
    <definedName name="목조각공">#REF!</definedName>
    <definedName name="목조각공001">#REF!</definedName>
    <definedName name="목조각공002">#REF!</definedName>
    <definedName name="목조각공011">#REF!</definedName>
    <definedName name="목조각공982">#REF!</definedName>
    <definedName name="목조각공991">#REF!</definedName>
    <definedName name="목조각공992">#REF!</definedName>
    <definedName name="몰탈노">#REF!</definedName>
    <definedName name="몰탈재">#REF!</definedName>
    <definedName name="못50">#REF!</definedName>
    <definedName name="못75">#REF!</definedName>
    <definedName name="무기질노">#REF!</definedName>
    <definedName name="무기질재">#REF!</definedName>
    <definedName name="무농1호">#REF!</definedName>
    <definedName name="무농2호">#REF!</definedName>
    <definedName name="무선안테나공">#REF!</definedName>
    <definedName name="무선안테나공001">#REF!</definedName>
    <definedName name="무선안테나공002">#REF!</definedName>
    <definedName name="무선안테나공011">#REF!</definedName>
    <definedName name="무선안테나공982">#REF!</definedName>
    <definedName name="무선안테나공991">#REF!</definedName>
    <definedName name="무선안테나공992">#REF!</definedName>
    <definedName name="무통">#REF!</definedName>
    <definedName name="문고리">#REF!</definedName>
    <definedName name="물가">#REF!</definedName>
    <definedName name="물가2">#REF!</definedName>
    <definedName name="물가3">#REF!</definedName>
    <definedName name="물가자료">#REF!</definedName>
    <definedName name="물경">#REF!</definedName>
    <definedName name="물노무">#REF!</definedName>
    <definedName name="물량산출">#REF!</definedName>
    <definedName name="물재료">#REF!</definedName>
    <definedName name="뮤">#REF!</definedName>
    <definedName name="뮤2">#REF!</definedName>
    <definedName name="미___장___공">#REF!</definedName>
    <definedName name="미_장_공">#REF!</definedName>
    <definedName name="미나" localSheetId="2">[0]!ㅈㄷㅂㄹ</definedName>
    <definedName name="미나" localSheetId="0">[0]!ㅈㄷㅂㄹ</definedName>
    <definedName name="미나" localSheetId="1">[0]!ㅈㄷㅂㄹ</definedName>
    <definedName name="미나">[0]!ㅈㄷㅂㄹ</definedName>
    <definedName name="미송원목">#REF!</definedName>
    <definedName name="미장공">[29]노임단가!$D$23</definedName>
    <definedName name="미장공001">#REF!</definedName>
    <definedName name="미장공002">#REF!</definedName>
    <definedName name="미장공011">#REF!</definedName>
    <definedName name="미장공982">#REF!</definedName>
    <definedName name="미장공991">#REF!</definedName>
    <definedName name="미장공992">#REF!</definedName>
    <definedName name="ㅂ">#REF!</definedName>
    <definedName name="ㅂㅂ">#REF!</definedName>
    <definedName name="ㅂㅂㅂ">#REF!</definedName>
    <definedName name="ㅂㅂㅂㅂ">#REF!</definedName>
    <definedName name="ㅂㅂㅂㅂㅂㅂ" localSheetId="2" hidden="1">{"'용역비'!$A$4:$C$8"}</definedName>
    <definedName name="ㅂㅂㅂㅂㅂㅂ" localSheetId="0" hidden="1">{"'용역비'!$A$4:$C$8"}</definedName>
    <definedName name="ㅂㅂㅂㅂㅂㅂ" localSheetId="1" hidden="1">{"'용역비'!$A$4:$C$8"}</definedName>
    <definedName name="ㅂㅂㅂㅂㅂㅂ" hidden="1">{"'용역비'!$A$4:$C$8"}</definedName>
    <definedName name="ㅂㅂㅂㅂㅂㅂㅂㅂㅂㅂ">#REF!</definedName>
    <definedName name="ㅂㅈ">#REF!</definedName>
    <definedName name="ㅂㅈㅂㅈㅂㅈ">#REF!</definedName>
    <definedName name="바">#REF!</definedName>
    <definedName name="바니쉬">#REF!</definedName>
    <definedName name="바닥타일">#REF!</definedName>
    <definedName name="바리">#REF!</definedName>
    <definedName name="바부" localSheetId="2" hidden="1">{"'용역비'!$A$4:$C$8"}</definedName>
    <definedName name="바부" localSheetId="0" hidden="1">{"'용역비'!$A$4:$C$8"}</definedName>
    <definedName name="바부" localSheetId="1" hidden="1">{"'용역비'!$A$4:$C$8"}</definedName>
    <definedName name="바부" hidden="1">{"'용역비'!$A$4:$C$8"}</definedName>
    <definedName name="바이오">#REF!</definedName>
    <definedName name="바탕">#REF!</definedName>
    <definedName name="박피">#REF!</definedName>
    <definedName name="발주처">#REF!</definedName>
    <definedName name="밤나무10노무">#REF!</definedName>
    <definedName name="밤나무10재료">#REF!</definedName>
    <definedName name="밤나무6노무">#REF!</definedName>
    <definedName name="밤나무6재료">#REF!</definedName>
    <definedName name="밤나무8노무">#REF!</definedName>
    <definedName name="밤나무8재료">#REF!</definedName>
    <definedName name="방___수___공">#REF!</definedName>
    <definedName name="방수공">#REF!</definedName>
    <definedName name="방수공001">#REF!</definedName>
    <definedName name="방수공002">#REF!</definedName>
    <definedName name="방수공011">#REF!</definedName>
    <definedName name="방수공982">#REF!</definedName>
    <definedName name="방수공991">#REF!</definedName>
    <definedName name="방수공992">#REF!</definedName>
    <definedName name="방수액">#REF!</definedName>
    <definedName name="방습비닐">#REF!</definedName>
    <definedName name="방습필름">#REF!</definedName>
    <definedName name="배___관___공">#REF!</definedName>
    <definedName name="배_관_공">#REF!</definedName>
    <definedName name="배_관_공___0">#REF!</definedName>
    <definedName name="배_관_공___2">#REF!</definedName>
    <definedName name="배_전__전_공">#REF!</definedName>
    <definedName name="배거암거" hidden="1">#REF!</definedName>
    <definedName name="배경비금액">#REF!</definedName>
    <definedName name="배경비단가">#REF!</definedName>
    <definedName name="배관">#REF!</definedName>
    <definedName name="배관가격">#REF!</definedName>
    <definedName name="배관공">[26]노임단가!$D$32</definedName>
    <definedName name="배관공001">#REF!</definedName>
    <definedName name="배관공002">#REF!</definedName>
    <definedName name="배관공011">#REF!</definedName>
    <definedName name="배관공982">#REF!</definedName>
    <definedName name="배관공991">#REF!</definedName>
    <definedName name="배관공992">#REF!</definedName>
    <definedName name="배관사양">#REF!</definedName>
    <definedName name="배노무비금액">#REF!</definedName>
    <definedName name="배노무비단가">#REF!</definedName>
    <definedName name="배롱R10경">#REF!</definedName>
    <definedName name="배롱R10노">#REF!</definedName>
    <definedName name="배롱R10재">#REF!</definedName>
    <definedName name="배롱R6">#REF!</definedName>
    <definedName name="배롱R6경">#REF!</definedName>
    <definedName name="배롱R6노">#REF!</definedName>
    <definedName name="배롱R6재">#REF!</definedName>
    <definedName name="배롱나무">#REF!</definedName>
    <definedName name="배롱나무H2.5xR7">#REF!</definedName>
    <definedName name="배롱나무H3.5xR20">#REF!</definedName>
    <definedName name="배원수">#REF!</definedName>
    <definedName name="배재료비금액">#REF!</definedName>
    <definedName name="배재료비단가">#REF!</definedName>
    <definedName name="배전반자재단가영">#REF!</definedName>
    <definedName name="배전전공">#REF!</definedName>
    <definedName name="배전전공001">#REF!</definedName>
    <definedName name="배전전공002">#REF!</definedName>
    <definedName name="배전전공011">#REF!</definedName>
    <definedName name="배전전공982">#REF!</definedName>
    <definedName name="배전전공991">#REF!</definedName>
    <definedName name="배전전공992">#REF!</definedName>
    <definedName name="배전활선전공">#REF!</definedName>
    <definedName name="배전활선전공001">#REF!</definedName>
    <definedName name="배전활선전공002">#REF!</definedName>
    <definedName name="배전활선전공011">#REF!</definedName>
    <definedName name="배전활선전공982">#REF!</definedName>
    <definedName name="배전활선전공991">#REF!</definedName>
    <definedName name="배전활선전공992">#REF!</definedName>
    <definedName name="백목련R10경">#REF!</definedName>
    <definedName name="백목련R10노">#REF!</definedName>
    <definedName name="백목련R10재">#REF!</definedName>
    <definedName name="백목련R6">#REF!</definedName>
    <definedName name="백목련R6경">#REF!</definedName>
    <definedName name="백목련R6노">#REF!</definedName>
    <definedName name="백목련R6재">#REF!</definedName>
    <definedName name="백시멘트">#REF!</definedName>
    <definedName name="백철쭉H0.3">#REF!</definedName>
    <definedName name="백호2경">#REF!</definedName>
    <definedName name="백호2노무">#REF!</definedName>
    <definedName name="백호2재료">#REF!</definedName>
    <definedName name="백호7경">#REF!</definedName>
    <definedName name="백호7노무">#REF!</definedName>
    <definedName name="백호7재료">#REF!</definedName>
    <definedName name="버버버법">#N/A</definedName>
    <definedName name="번들1호">#REF!</definedName>
    <definedName name="번들2호">#REF!</definedName>
    <definedName name="번들3호">#REF!</definedName>
    <definedName name="번호">#REF!</definedName>
    <definedName name="벌___목___부">#REF!</definedName>
    <definedName name="벌목공011">#REF!</definedName>
    <definedName name="벌목부">#REF!</definedName>
    <definedName name="벌목부001">#REF!</definedName>
    <definedName name="벌목부002">#REF!</definedName>
    <definedName name="벌목부982">#REF!</definedName>
    <definedName name="벌목부991">#REF!</definedName>
    <definedName name="벌목부992">#REF!</definedName>
    <definedName name="벽_돌__블_럭__제_작_공">#REF!</definedName>
    <definedName name="벽돌_블럭_제작공">#REF!</definedName>
    <definedName name="벽돌_블럭_제작공011">#REF!</definedName>
    <definedName name="벽돌_블록_제작공001">#REF!</definedName>
    <definedName name="벽돌_블록_제작공002">#REF!</definedName>
    <definedName name="벽돌_블록_제작공982">#REF!</definedName>
    <definedName name="벽돌_블록_제작공991">#REF!</definedName>
    <definedName name="벽돌_블록_제작공992">#REF!</definedName>
    <definedName name="벽돌제작공">#REF!</definedName>
    <definedName name="벽타일">#REF!</definedName>
    <definedName name="변경내역서갑지">#REF!</definedName>
    <definedName name="변수">#REF!</definedName>
    <definedName name="변전전공001">#REF!</definedName>
    <definedName name="변전전공002">#REF!</definedName>
    <definedName name="변전전공011">#REF!</definedName>
    <definedName name="변전전공982">#REF!</definedName>
    <definedName name="변전전공991">#REF!</definedName>
    <definedName name="변전전공992">#REF!</definedName>
    <definedName name="볏단">#REF!</definedName>
    <definedName name="보___안___공">#REF!</definedName>
    <definedName name="보___온___공">#REF!</definedName>
    <definedName name="보_온_공">#REF!</definedName>
    <definedName name="보_온_공___0">#REF!</definedName>
    <definedName name="보_온_공___2">#REF!</definedName>
    <definedName name="보_일_러__공">#REF!</definedName>
    <definedName name="보_통__선_원">#REF!</definedName>
    <definedName name="보_통__인_부">#REF!</definedName>
    <definedName name="보12">#REF!</definedName>
    <definedName name="보도">#REF!</definedName>
    <definedName name="보도노">#REF!</definedName>
    <definedName name="보도재">#REF!</definedName>
    <definedName name="보링공">#REF!</definedName>
    <definedName name="보링공_지질조사">#REF!</definedName>
    <definedName name="보링공_지질조사001">#REF!</definedName>
    <definedName name="보링공_지질조사002">#REF!</definedName>
    <definedName name="보링공_지질조사011">#REF!</definedName>
    <definedName name="보링공_지질조사982">#REF!</definedName>
    <definedName name="보링공_지질조사991">#REF!</definedName>
    <definedName name="보링공_지질조사992">#REF!</definedName>
    <definedName name="보습제">#REF!</definedName>
    <definedName name="보안공">#REF!</definedName>
    <definedName name="보안공001">#REF!</definedName>
    <definedName name="보안공002">#REF!</definedName>
    <definedName name="보안공011">#REF!</definedName>
    <definedName name="보안공982">#REF!</definedName>
    <definedName name="보안공991">#REF!</definedName>
    <definedName name="보안공992">#REF!</definedName>
    <definedName name="보온공">#REF!</definedName>
    <definedName name="보온공001">#REF!</definedName>
    <definedName name="보온공002">#REF!</definedName>
    <definedName name="보온공011">#REF!</definedName>
    <definedName name="보온공982">#REF!</definedName>
    <definedName name="보온공991">#REF!</definedName>
    <definedName name="보온공992">#REF!</definedName>
    <definedName name="보인">#REF!</definedName>
    <definedName name="보일러공">#REF!</definedName>
    <definedName name="보일러공001">#REF!</definedName>
    <definedName name="보일러공002">#REF!</definedName>
    <definedName name="보일러공011">#REF!</definedName>
    <definedName name="보일러공982">#REF!</definedName>
    <definedName name="보일러공991">#REF!</definedName>
    <definedName name="보일러공992">#REF!</definedName>
    <definedName name="보조강재">#REF!</definedName>
    <definedName name="보조기층ㄹ">#REF!</definedName>
    <definedName name="보조기층재">#REF!</definedName>
    <definedName name="보통">37483</definedName>
    <definedName name="보통_인부">#REF!</definedName>
    <definedName name="보통선원001">#REF!</definedName>
    <definedName name="보통선원002">#REF!</definedName>
    <definedName name="보통선원011">#REF!</definedName>
    <definedName name="보통선원982">#REF!</definedName>
    <definedName name="보통선원991">#REF!</definedName>
    <definedName name="보통선원992">#REF!</definedName>
    <definedName name="보통인부">#REF!</definedName>
    <definedName name="보통인부___0">#REF!</definedName>
    <definedName name="보통인부___2">#REF!</definedName>
    <definedName name="보통인부001">#REF!</definedName>
    <definedName name="보통인부002">#REF!</definedName>
    <definedName name="보통인부011">#REF!</definedName>
    <definedName name="보통인부982">#REF!</definedName>
    <definedName name="보통인부991">#REF!</definedName>
    <definedName name="보통인부992">#REF!</definedName>
    <definedName name="보판넬">#REF!</definedName>
    <definedName name="보현" localSheetId="2">#N/A</definedName>
    <definedName name="보현" localSheetId="0">#N/A</definedName>
    <definedName name="보현" localSheetId="1">#N/A</definedName>
    <definedName name="보현">#N/A</definedName>
    <definedName name="보호천막">#REF!</definedName>
    <definedName name="복층유리12">#REF!</definedName>
    <definedName name="볼트M16">#REF!</definedName>
    <definedName name="봄요금">#REF!</definedName>
    <definedName name="부가가치세">#REF!</definedName>
    <definedName name="부가가치세요율">#REF!</definedName>
    <definedName name="부가가치세요율_변경">#REF!</definedName>
    <definedName name="부경비금액">#REF!</definedName>
    <definedName name="부경비단가">#REF!</definedName>
    <definedName name="부노무비금액">#REF!</definedName>
    <definedName name="부노무비단가">#REF!</definedName>
    <definedName name="부대">#REF!</definedName>
    <definedName name="부대갑지1">#REF!</definedName>
    <definedName name="부대일위대가">#REF!</definedName>
    <definedName name="부원수">#REF!</definedName>
    <definedName name="부재료비금액">#REF!</definedName>
    <definedName name="부재료비단가">#REF!</definedName>
    <definedName name="부직포노">#REF!</definedName>
    <definedName name="부직포재">#REF!</definedName>
    <definedName name="부하">#REF!</definedName>
    <definedName name="분고">#REF!</definedName>
    <definedName name="분기" hidden="1">#REF!</definedName>
    <definedName name="분둘레">#REF!</definedName>
    <definedName name="분반경">#REF!</definedName>
    <definedName name="분상부체적">#REF!</definedName>
    <definedName name="분수경">#REF!</definedName>
    <definedName name="분수노">#REF!</definedName>
    <definedName name="분수재">#REF!</definedName>
    <definedName name="분종둘레">#REF!</definedName>
    <definedName name="분중량">#REF!</definedName>
    <definedName name="분체적">#REF!</definedName>
    <definedName name="분표면적">#REF!</definedName>
    <definedName name="불도자15경">#REF!</definedName>
    <definedName name="불도자15노무">#REF!</definedName>
    <definedName name="불도자15재료">#REF!</definedName>
    <definedName name="브이c">#REF!</definedName>
    <definedName name="블럭4">#REF!</definedName>
    <definedName name="블럭6">#REF!</definedName>
    <definedName name="블럭8">#REF!</definedName>
    <definedName name="비___계___공">#REF!</definedName>
    <definedName name="비_계_공">#REF!</definedName>
    <definedName name="비_계_공___0">#REF!</definedName>
    <definedName name="비_계_공___2">#REF!</definedName>
    <definedName name="비계공">#REF!</definedName>
    <definedName name="비계공001">#REF!</definedName>
    <definedName name="비계공002">#REF!</definedName>
    <definedName name="비계공011">#REF!</definedName>
    <definedName name="비계공982">#REF!</definedName>
    <definedName name="비계공991">#REF!</definedName>
    <definedName name="비계공992">#REF!</definedName>
    <definedName name="비계기본틀">#REF!</definedName>
    <definedName name="비계장선틀">#REF!</definedName>
    <definedName name="비교1">#REF!</definedName>
    <definedName name="비목1">#REF!</definedName>
    <definedName name="비목2">#REF!</definedName>
    <definedName name="비목3">#REF!</definedName>
    <definedName name="비목4">#REF!</definedName>
    <definedName name="비율">#REF!</definedName>
    <definedName name="뿌리돌림보통이눕">#REF!</definedName>
    <definedName name="뿌리돌림보통인부">#REF!</definedName>
    <definedName name="뿌리돌림조경공">#REF!</definedName>
    <definedName name="ㅅ1">#REF!</definedName>
    <definedName name="ㅅ2">#REF!</definedName>
    <definedName name="ㅅ3">#REF!</definedName>
    <definedName name="ㅅ4">#REF!</definedName>
    <definedName name="ㅅㅅ" hidden="1">#REF!</definedName>
    <definedName name="사고석">#REF!</definedName>
    <definedName name="사리도경">#REF!</definedName>
    <definedName name="사리도노무">#REF!</definedName>
    <definedName name="사리도재료">#REF!</definedName>
    <definedName name="사무실인건비">[30]갑지!#REF!</definedName>
    <definedName name="사무실자재비">[30]갑지!#REF!</definedName>
    <definedName name="사윤재">#REF!</definedName>
    <definedName name="사이지">#REF!</definedName>
    <definedName name="사인일위">#REF!</definedName>
    <definedName name="사진">#REF!</definedName>
    <definedName name="사진1">#REF!</definedName>
    <definedName name="사철나무H1.2">#REF!</definedName>
    <definedName name="산근">#REF!</definedName>
    <definedName name="산단풍나무">#REF!</definedName>
    <definedName name="산벚B8">#REF!</definedName>
    <definedName name="산벚B8경">#REF!</definedName>
    <definedName name="산벚B8노">#REF!</definedName>
    <definedName name="산벚B8재">#REF!</definedName>
    <definedName name="산재보험료">#REF!</definedName>
    <definedName name="산재보험료요율">#REF!</definedName>
    <definedName name="산재보험료요율_변경">#REF!</definedName>
    <definedName name="산재보험료율">[19]요율!$F$8</definedName>
    <definedName name="산정">#REF!</definedName>
    <definedName name="산출근거1">#REF!</definedName>
    <definedName name="산출사인" localSheetId="2" hidden="1">{"'용역비'!$A$4:$C$8"}</definedName>
    <definedName name="산출사인" localSheetId="0" hidden="1">{"'용역비'!$A$4:$C$8"}</definedName>
    <definedName name="산출사인" localSheetId="1" hidden="1">{"'용역비'!$A$4:$C$8"}</definedName>
    <definedName name="산출사인" hidden="1">{"'용역비'!$A$4:$C$8"}</definedName>
    <definedName name="산출하">#N/A</definedName>
    <definedName name="삼.관리및편익시설물공">#REF!</definedName>
    <definedName name="삼각지_동력부하_List">#REF!</definedName>
    <definedName name="삼노">#REF!</definedName>
    <definedName name="삼발이대형">#REF!</definedName>
    <definedName name="삼발이소형">#REF!</definedName>
    <definedName name="삼재">#REF!</definedName>
    <definedName name="상급원자력기술자">#REF!</definedName>
    <definedName name="상급원자력기술자001">#REF!</definedName>
    <definedName name="상급원자력기술자002">#REF!</definedName>
    <definedName name="상급원자력기술자011">#REF!</definedName>
    <definedName name="상급원자력기술자982">#REF!</definedName>
    <definedName name="상급원자력기술자991">#REF!</definedName>
    <definedName name="상급원자력기술자992">#REF!</definedName>
    <definedName name="상림1호">#REF!</definedName>
    <definedName name="상림2호">#REF!</definedName>
    <definedName name="상림3호">#REF!</definedName>
    <definedName name="상부">[31]수로교!#REF!</definedName>
    <definedName name="상진이">#REF!</definedName>
    <definedName name="상태입다">#N/A</definedName>
    <definedName name="상하차경비35">#REF!</definedName>
    <definedName name="상하차경비40">#REF!</definedName>
    <definedName name="상하차경비45">#REF!</definedName>
    <definedName name="상하차경비5">#REF!</definedName>
    <definedName name="상하차경비50">#REF!</definedName>
    <definedName name="상하차노무비35">#REF!</definedName>
    <definedName name="상하차노무비40">#REF!</definedName>
    <definedName name="상하차노무비45">#REF!</definedName>
    <definedName name="상하차노무비5">#REF!</definedName>
    <definedName name="상하차노무비50">#REF!</definedName>
    <definedName name="상하차재료비35">#REF!</definedName>
    <definedName name="상하차재료비40">#REF!</definedName>
    <definedName name="상하차재료비45">#REF!</definedName>
    <definedName name="상하차재료비5">#REF!</definedName>
    <definedName name="상하차재료비50">#REF!</definedName>
    <definedName name="상호" localSheetId="2">원가계산서!상호</definedName>
    <definedName name="상호" localSheetId="0">전체표지!상호</definedName>
    <definedName name="상호" localSheetId="1">표지!상호</definedName>
    <definedName name="상호">[0]!상호</definedName>
    <definedName name="새끼">#REF!</definedName>
    <definedName name="색소">#REF!</definedName>
    <definedName name="색인">#REF!</definedName>
    <definedName name="생명정">#REF!</definedName>
    <definedName name="생사1호">#REF!</definedName>
    <definedName name="생사2호">#REF!</definedName>
    <definedName name="생사기존">#REF!</definedName>
    <definedName name="생석회">#REF!</definedName>
    <definedName name="샷_시_공">#REF!</definedName>
    <definedName name="샷시공">#REF!</definedName>
    <definedName name="샷시공001">#REF!</definedName>
    <definedName name="샷시공002">#REF!</definedName>
    <definedName name="샷시공011">#REF!</definedName>
    <definedName name="샷시공982">#REF!</definedName>
    <definedName name="샷시공991">#REF!</definedName>
    <definedName name="샷시공992">#REF!</definedName>
    <definedName name="서양측백H3.0">#REF!</definedName>
    <definedName name="서울">#REF!</definedName>
    <definedName name="서해" localSheetId="2">원가계산서!서해</definedName>
    <definedName name="서해" localSheetId="0">전체표지!서해</definedName>
    <definedName name="서해" localSheetId="1">표지!서해</definedName>
    <definedName name="서해">[0]!서해</definedName>
    <definedName name="석__조_각_공">#REF!</definedName>
    <definedName name="석_공">#REF!</definedName>
    <definedName name="석공">#REF!</definedName>
    <definedName name="석공001">#REF!</definedName>
    <definedName name="석공002">#REF!</definedName>
    <definedName name="석공011">#REF!</definedName>
    <definedName name="석공982">#REF!</definedName>
    <definedName name="석공991">#REF!</definedName>
    <definedName name="석공992">#REF!</definedName>
    <definedName name="석재타일경">#REF!</definedName>
    <definedName name="석재타일노">#REF!</definedName>
    <definedName name="석재타일재">#REF!</definedName>
    <definedName name="석재판30">#REF!</definedName>
    <definedName name="석조각공">#REF!</definedName>
    <definedName name="석조각공001">#REF!</definedName>
    <definedName name="석조각공002">#REF!</definedName>
    <definedName name="석조각공011">#REF!</definedName>
    <definedName name="석조각공982">#REF!</definedName>
    <definedName name="석조각공991">#REF!</definedName>
    <definedName name="석조각공992">#REF!</definedName>
    <definedName name="선________부">#REF!</definedName>
    <definedName name="선량1호">#REF!</definedName>
    <definedName name="선량2호">#REF!</definedName>
    <definedName name="선량3호">#REF!</definedName>
    <definedName name="선량4호">#REF!</definedName>
    <definedName name="선량5호">#REF!</definedName>
    <definedName name="선부001">#REF!</definedName>
    <definedName name="선부002">#REF!</definedName>
    <definedName name="선부011">#REF!</definedName>
    <definedName name="선부982">#REF!</definedName>
    <definedName name="선부991">#REF!</definedName>
    <definedName name="선부992">#REF!</definedName>
    <definedName name="선테ㄷ">#REF!</definedName>
    <definedName name="설계">#REF!</definedName>
    <definedName name="설계가">#REF!</definedName>
    <definedName name="설계내역">#REF!</definedName>
    <definedName name="설계설명서">#N/A</definedName>
    <definedName name="설계설명서2" localSheetId="2" hidden="1">{#N/A,#N/A,FALSE,"전력간선"}</definedName>
    <definedName name="설계설명서2" localSheetId="0" hidden="1">{#N/A,#N/A,FALSE,"전력간선"}</definedName>
    <definedName name="설계설명서2" localSheetId="1" hidden="1">{#N/A,#N/A,FALSE,"전력간선"}</definedName>
    <definedName name="설계설명서2" hidden="1">{#N/A,#N/A,FALSE,"전력간선"}</definedName>
    <definedName name="설계설명서3" localSheetId="2" hidden="1">{#N/A,#N/A,FALSE,"전력간선"}</definedName>
    <definedName name="설계설명서3" localSheetId="0" hidden="1">{#N/A,#N/A,FALSE,"전력간선"}</definedName>
    <definedName name="설계설명서3" localSheetId="1" hidden="1">{#N/A,#N/A,FALSE,"전력간선"}</definedName>
    <definedName name="설계설명서3" hidden="1">{#N/A,#N/A,FALSE,"전력간선"}</definedName>
    <definedName name="설계설명서4" localSheetId="2" hidden="1">{#N/A,#N/A,FALSE,"전력간선"}</definedName>
    <definedName name="설계설명서4" localSheetId="0" hidden="1">{#N/A,#N/A,FALSE,"전력간선"}</definedName>
    <definedName name="설계설명서4" localSheetId="1" hidden="1">{#N/A,#N/A,FALSE,"전력간선"}</definedName>
    <definedName name="설계설명서4" hidden="1">{#N/A,#N/A,FALSE,"전력간선"}</definedName>
    <definedName name="설비산출" localSheetId="2" hidden="1">{"'건축내역'!$A$1:$L$413"}</definedName>
    <definedName name="설비산출" localSheetId="0" hidden="1">{"'건축내역'!$A$1:$L$413"}</definedName>
    <definedName name="설비산출" localSheetId="1" hidden="1">{"'건축내역'!$A$1:$L$413"}</definedName>
    <definedName name="설비산출" hidden="1">{"'건축내역'!$A$1:$L$413"}</definedName>
    <definedName name="설치계">#REF!</definedName>
    <definedName name="섬잣H1.5">#REF!</definedName>
    <definedName name="섬잣H1.5경">#REF!</definedName>
    <definedName name="섬잣H1.5노">#REF!</definedName>
    <definedName name="섬잣H1.5재">#REF!</definedName>
    <definedName name="섬잣H2.0">#REF!</definedName>
    <definedName name="섬잣H2.0경">#REF!</definedName>
    <definedName name="섬잣H2.0노">#REF!</definedName>
    <definedName name="섬잣H2.0재">#REF!</definedName>
    <definedName name="성산1호">#REF!</definedName>
    <definedName name="성산2호">#REF!</definedName>
    <definedName name="성산3호">#REF!</definedName>
    <definedName name="성산4호">#REF!</definedName>
    <definedName name="성산5호">#REF!</definedName>
    <definedName name="성ㅈ딘">#REF!</definedName>
    <definedName name="소계">#REF!</definedName>
    <definedName name="소나무">#REF!</definedName>
    <definedName name="소나무H2.5">#REF!</definedName>
    <definedName name="소나무H3.0">#REF!</definedName>
    <definedName name="소나무H3.5경">#REF!</definedName>
    <definedName name="소나무H3.5노">#REF!</definedName>
    <definedName name="소나무H4.0">#REF!</definedName>
    <definedName name="소나무H5.0">#REF!</definedName>
    <definedName name="소나무R10">#REF!</definedName>
    <definedName name="소나무R10경">#REF!</definedName>
    <definedName name="소나무R10노">#REF!</definedName>
    <definedName name="소나무R10재">#REF!</definedName>
    <definedName name="소나무R15">#REF!</definedName>
    <definedName name="소나무R15경">#REF!</definedName>
    <definedName name="소나무R15노">#REF!</definedName>
    <definedName name="소나무R15재">#REF!</definedName>
    <definedName name="소나무R20">#REF!</definedName>
    <definedName name="소나무R20경">#REF!</definedName>
    <definedName name="소나무R20노">#REF!</definedName>
    <definedName name="소나무R20재">#REF!</definedName>
    <definedName name="소나무R25">#REF!</definedName>
    <definedName name="소나무R25경">#REF!</definedName>
    <definedName name="소나무R25노">#REF!</definedName>
    <definedName name="소나무R25재">#REF!</definedName>
    <definedName name="소나무조형H3.5">#REF!</definedName>
    <definedName name="소나무조형H3.5경">#REF!</definedName>
    <definedName name="소나무조형H3.5노">#REF!</definedName>
    <definedName name="소나무조형H3.5재">#REF!</definedName>
    <definedName name="소운반1">'[32]96보완계획7.12'!$L$76</definedName>
    <definedName name="소일위대가1">#REF!</definedName>
    <definedName name="소장">#REF!</definedName>
    <definedName name="소형경">#REF!</definedName>
    <definedName name="소형노">#REF!</definedName>
    <definedName name="소형재">#REF!</definedName>
    <definedName name="소화">#REF!</definedName>
    <definedName name="속표지" localSheetId="2" hidden="1">{"'용역비'!$A$4:$C$8"}</definedName>
    <definedName name="속표지" localSheetId="0" hidden="1">{"'용역비'!$A$4:$C$8"}</definedName>
    <definedName name="속표지" localSheetId="1" hidden="1">{"'용역비'!$A$4:$C$8"}</definedName>
    <definedName name="속표지" hidden="1">{"'용역비'!$A$4:$C$8"}</definedName>
    <definedName name="손잡이1219">#REF!</definedName>
    <definedName name="손잡이1829">#REF!</definedName>
    <definedName name="손잡이6">#REF!</definedName>
    <definedName name="손잡이기둥">#REF!</definedName>
    <definedName name="송_전__전__공">#REF!</definedName>
    <definedName name="송도" localSheetId="2">원가계산서!NNF</definedName>
    <definedName name="송도" localSheetId="0">전체표지!NNF</definedName>
    <definedName name="송도" localSheetId="1">표지!NNF</definedName>
    <definedName name="송도">[0]!NNF</definedName>
    <definedName name="송수관로구경">#REF!</definedName>
    <definedName name="송전전공">#REF!</definedName>
    <definedName name="송전전공001">#REF!</definedName>
    <definedName name="송전전공002">#REF!</definedName>
    <definedName name="송전전공011">#REF!</definedName>
    <definedName name="송전전공982">#REF!</definedName>
    <definedName name="송전전공991">#REF!</definedName>
    <definedName name="송전전공992">#REF!</definedName>
    <definedName name="송전환선전공011">#REF!</definedName>
    <definedName name="송전활선전공">#REF!</definedName>
    <definedName name="송전활선전공001">#REF!</definedName>
    <definedName name="송전활선전공002">#REF!</definedName>
    <definedName name="송전활선전공982">#REF!</definedName>
    <definedName name="송전활선전공991">#REF!</definedName>
    <definedName name="송전활선전공992">#REF!</definedName>
    <definedName name="송천1">#REF!</definedName>
    <definedName name="송천2">#REF!</definedName>
    <definedName name="솥">#REF!</definedName>
    <definedName name="쇠흙손경비">#REF!</definedName>
    <definedName name="쇠흙손노무비">#REF!</definedName>
    <definedName name="쇠흙손재료비">#REF!</definedName>
    <definedName name="수____종">#REF!</definedName>
    <definedName name="수경단가">#REF!</definedName>
    <definedName name="수경단가1">#REF!</definedName>
    <definedName name="수경일위">#REF!</definedName>
    <definedName name="수도배관공">#REF!</definedName>
    <definedName name="수량" hidden="1">#REF!</definedName>
    <definedName name="수량계산">#REF!</definedName>
    <definedName name="수량산출1">#REF!</definedName>
    <definedName name="수량산출서" hidden="1">#REF!</definedName>
    <definedName name="수량산출서2">#REF!</definedName>
    <definedName name="수량집계표2_5_탈취설비_List">#REF!</definedName>
    <definedName name="수량집계표2_5_탈취설비_List___0">#REF!</definedName>
    <definedName name="수량집계표2_5_탈취설비_List___2">#REF!</definedName>
    <definedName name="수목">#REF!</definedName>
    <definedName name="수목공통대가">#REF!</definedName>
    <definedName name="수목내역서">#REF!</definedName>
    <definedName name="수목수량">#REF!</definedName>
    <definedName name="수목일위대가">#REF!</definedName>
    <definedName name="수목자재">#N/A</definedName>
    <definedName name="수목지주대">#REF!</definedName>
    <definedName name="수산">#REF!</definedName>
    <definedName name="수수H2.5노">#REF!</definedName>
    <definedName name="수수H2.5재">#REF!</definedName>
    <definedName name="수수꽃다리H1.5">#REF!</definedName>
    <definedName name="수수꽃다리H1.5경">#REF!</definedName>
    <definedName name="수수꽃다리H1.5노">#REF!</definedName>
    <definedName name="수수꽃다리H1.5재">#REF!</definedName>
    <definedName name="수수꽃다리H1.8">#REF!</definedName>
    <definedName name="수자재단위당">[33]수자재단위당!$A$4:$M$38</definedName>
    <definedName name="수중모타1">#REF!</definedName>
    <definedName name="수중모타10">#REF!</definedName>
    <definedName name="수중모타15">#REF!</definedName>
    <definedName name="수중모타2">#REF!</definedName>
    <definedName name="수중모타20">#REF!</definedName>
    <definedName name="수중모타25">#REF!</definedName>
    <definedName name="수중모타3">#REF!</definedName>
    <definedName name="수중모타30">#REF!</definedName>
    <definedName name="수중모타5">#REF!</definedName>
    <definedName name="수중모타7.5">#REF!</definedName>
    <definedName name="수중모터펌프단가">#REF!</definedName>
    <definedName name="수중케이블단가">#REF!</definedName>
    <definedName name="수직규준틀노무비">#REF!</definedName>
    <definedName name="수직규준틀재료비">#REF!</definedName>
    <definedName name="수직기준틀노무비">#REF!</definedName>
    <definedName name="수직기준틀재료비">#REF!</definedName>
    <definedName name="수축줄눈경비">#REF!</definedName>
    <definedName name="수축줄눈노무비">#REF!</definedName>
    <definedName name="수축줄눈재료비">#REF!</definedName>
    <definedName name="수평규준틀노무비">#REF!</definedName>
    <definedName name="수평규준틀재료비">#REF!</definedName>
    <definedName name="수현" localSheetId="2">원가계산서!수현</definedName>
    <definedName name="수현" localSheetId="0">전체표지!수현</definedName>
    <definedName name="수현" localSheetId="1">표지!수현</definedName>
    <definedName name="수현">[0]!수현</definedName>
    <definedName name="숙">#REF!</definedName>
    <definedName name="순공">#REF!</definedName>
    <definedName name="순공사비">#REF!</definedName>
    <definedName name="순공사원가">#REF!</definedName>
    <definedName name="숫자노무비">#REF!</definedName>
    <definedName name="슁글시멘트">#REF!</definedName>
    <definedName name="스기루바">#REF!</definedName>
    <definedName name="스라브코너판넬">#REF!</definedName>
    <definedName name="스레이트못">#REF!</definedName>
    <definedName name="스치로폴30">#REF!</definedName>
    <definedName name="스치로폴50">#REF!</definedName>
    <definedName name="스치로폴60">#REF!</definedName>
    <definedName name="스텐">[34]토공총괄표!$D$7</definedName>
    <definedName name="스텐난간">#REF!</definedName>
    <definedName name="스텐레스강판2.5">#REF!</definedName>
    <definedName name="스텐레스관10">#REF!</definedName>
    <definedName name="스텐레스관63.5">#REF!</definedName>
    <definedName name="스트로브잣12노무">#REF!</definedName>
    <definedName name="스트로브잣12재료">#REF!</definedName>
    <definedName name="스트로브잣15노무">#REF!</definedName>
    <definedName name="스트로브잣15재료">#REF!</definedName>
    <definedName name="스트로브잣18노무">#REF!</definedName>
    <definedName name="스트로브잣18재료">#REF!</definedName>
    <definedName name="스트로브잣20노무">#REF!</definedName>
    <definedName name="스트로브잣20재료">#REF!</definedName>
    <definedName name="스트로브잣40노무">#REF!</definedName>
    <definedName name="스트로브잣40재료">#REF!</definedName>
    <definedName name="승호" localSheetId="2">[0]!MMK</definedName>
    <definedName name="승호" localSheetId="0">[0]!MMK</definedName>
    <definedName name="승호" localSheetId="1">[0]!MMK</definedName>
    <definedName name="승호">[0]!MMK</definedName>
    <definedName name="시">#REF!</definedName>
    <definedName name="시_험_사_1급">#REF!</definedName>
    <definedName name="시_험_사_2급">#REF!</definedName>
    <definedName name="시_험_사_3급">#REF!</definedName>
    <definedName name="시공__측량사">#REF!</definedName>
    <definedName name="시공측량사">#REF!</definedName>
    <definedName name="시공측량사___0">#REF!</definedName>
    <definedName name="시공측량사___2">#REF!</definedName>
    <definedName name="시공측량사001">#REF!</definedName>
    <definedName name="시공측량사002">#REF!</definedName>
    <definedName name="시공측량사011">#REF!</definedName>
    <definedName name="시공측량사982">#REF!</definedName>
    <definedName name="시공측량사991">#REF!</definedName>
    <definedName name="시공측량사992">#REF!</definedName>
    <definedName name="시공측량사조수">#REF!</definedName>
    <definedName name="시공측량사조수001">#REF!</definedName>
    <definedName name="시공측량사조수002">#REF!</definedName>
    <definedName name="시공측량사조수011">#REF!</definedName>
    <definedName name="시공측량사조수982">#REF!</definedName>
    <definedName name="시공측량사조수991">#REF!</definedName>
    <definedName name="시공측량사조수992">#REF!</definedName>
    <definedName name="시멘트">#REF!</definedName>
    <definedName name="시멘트벽돌">#REF!</definedName>
    <definedName name="시방">#REF!</definedName>
    <definedName name="시방1">#REF!</definedName>
    <definedName name="시방서">#REF!</definedName>
    <definedName name="시설물수량">#REF!</definedName>
    <definedName name="시설물수량산출서">#REF!</definedName>
    <definedName name="시설수량">#REF!</definedName>
    <definedName name="시설일위">#REF!</definedName>
    <definedName name="시설일위1">#REF!</definedName>
    <definedName name="시설일위대가">#REF!</definedName>
    <definedName name="시성">#REF!</definedName>
    <definedName name="시작">#REF!</definedName>
    <definedName name="시중노임">#REF!</definedName>
    <definedName name="시중노임1">#N/A</definedName>
    <definedName name="시험관련기사_시험사1급001">#REF!</definedName>
    <definedName name="시험관련기사_시험사1급002">#REF!</definedName>
    <definedName name="시험관련기사_시험사1급011">#REF!</definedName>
    <definedName name="시험관련기사_시험사1급982">#REF!</definedName>
    <definedName name="시험관련기사_시험사1급991">#REF!</definedName>
    <definedName name="시험관련기사_시험사1급992">#REF!</definedName>
    <definedName name="시험관련산업기사_2급001">#REF!</definedName>
    <definedName name="시험관련산업기사_2급002">#REF!</definedName>
    <definedName name="시험관련산업기사_2급011">#REF!</definedName>
    <definedName name="시험관련산업기사_2급982">#REF!</definedName>
    <definedName name="시험관련산업기사_2급991">#REF!</definedName>
    <definedName name="시험관련산업기사_2급992">#REF!</definedName>
    <definedName name="시험보조수001">#REF!</definedName>
    <definedName name="시험보조수002">#REF!</definedName>
    <definedName name="시험보조수011">#REF!</definedName>
    <definedName name="시험보조수982">#REF!</definedName>
    <definedName name="시험보조수991">#REF!</definedName>
    <definedName name="시험보조수992">#REF!</definedName>
    <definedName name="식백호04경">#REF!</definedName>
    <definedName name="식백호04노">#REF!</definedName>
    <definedName name="식백호04재">#REF!</definedName>
    <definedName name="식백호07경">#REF!</definedName>
    <definedName name="식백호07노">#REF!</definedName>
    <definedName name="식백호07재">#REF!</definedName>
    <definedName name="식재">#REF!</definedName>
    <definedName name="식재공">#REF!</definedName>
    <definedName name="식재공사97">#REF!</definedName>
    <definedName name="식재단가">#REF!</definedName>
    <definedName name="식재단가1">#REF!</definedName>
    <definedName name="식재방법">#REF!</definedName>
    <definedName name="식재보통인부">#REF!</definedName>
    <definedName name="식재일위">#REF!</definedName>
    <definedName name="식재조경공">#REF!</definedName>
    <definedName name="식혈반경">#REF!</definedName>
    <definedName name="식혈체적">#REF!</definedName>
    <definedName name="신">#REF!</definedName>
    <definedName name="신너">#REF!</definedName>
    <definedName name="신도갑지">[35]갑지!#REF!</definedName>
    <definedName name="신성">#REF!</definedName>
    <definedName name="신성1">#REF!</definedName>
    <definedName name="신성2">#REF!</definedName>
    <definedName name="신성3">#REF!</definedName>
    <definedName name="신성4">#REF!</definedName>
    <definedName name="신성5">#REF!</definedName>
    <definedName name="신성6">#REF!</definedName>
    <definedName name="신성7">#REF!</definedName>
    <definedName name="신성감">#REF!</definedName>
    <definedName name="신축이음">#REF!</definedName>
    <definedName name="신호기">#N/A</definedName>
    <definedName name="신호기용공배관">[36]!돌아가기</definedName>
    <definedName name="신호등산출근거">#REF!</definedName>
    <definedName name="신흥1호">#REF!</definedName>
    <definedName name="신흥2호">#REF!</definedName>
    <definedName name="실내기">#REF!</definedName>
    <definedName name="실내기금액">#REF!</definedName>
    <definedName name="실내기비고">#REF!</definedName>
    <definedName name="실외기">#REF!</definedName>
    <definedName name="실외기금액">#REF!</definedName>
    <definedName name="실외기소비전력">#REF!</definedName>
    <definedName name="실외기열량">#REF!</definedName>
    <definedName name="실외기전원">#REF!</definedName>
    <definedName name="실유카">#REF!</definedName>
    <definedName name="실유카H0.5노">#REF!</definedName>
    <definedName name="실유카H0.5재">#REF!</definedName>
    <definedName name="실유카경">#REF!</definedName>
    <definedName name="실유카노">#REF!</definedName>
    <definedName name="실유카재">#REF!</definedName>
    <definedName name="실편백10노무">#REF!</definedName>
    <definedName name="실편백10재료">#REF!</definedName>
    <definedName name="실편백15노무">#REF!</definedName>
    <definedName name="실편백15재료">#REF!</definedName>
    <definedName name="실행">#REF!</definedName>
    <definedName name="실행갑지">#REF!</definedName>
    <definedName name="실행공기">#REF!</definedName>
    <definedName name="실행예산1">#REF!</definedName>
    <definedName name="실행예산10">#REF!</definedName>
    <definedName name="실행예산11">#REF!</definedName>
    <definedName name="실행예산12">#REF!</definedName>
    <definedName name="실행예산13">#REF!</definedName>
    <definedName name="실행예산2">#REF!</definedName>
    <definedName name="실행예산3">#REF!</definedName>
    <definedName name="실행예산4">#REF!</definedName>
    <definedName name="실행예산5">#REF!</definedName>
    <definedName name="실행예산6">#REF!</definedName>
    <definedName name="실행예산7">#REF!</definedName>
    <definedName name="실행예산8">#REF!</definedName>
    <definedName name="실행예산9">#REF!</definedName>
    <definedName name="심우">#REF!</definedName>
    <definedName name="심우을">#REF!</definedName>
    <definedName name="싸리나무">#REF!</definedName>
    <definedName name="씨">#REF!</definedName>
    <definedName name="씨그마ck">#REF!</definedName>
    <definedName name="씨그마y">#REF!</definedName>
    <definedName name="ㅇ10">#REF!</definedName>
    <definedName name="ㅇ20">#REF!</definedName>
    <definedName name="ㅇ2240">#REF!</definedName>
    <definedName name="ㅇ48">#REF!</definedName>
    <definedName name="ㅇㄴㄱㄹㄴㅇㄹㄴㅇㄹ">#REF!</definedName>
    <definedName name="ㅇㄴㄹㄴㅇㄹ">#N/A</definedName>
    <definedName name="ㅇㄴㅇㅇㄴ">#REF!</definedName>
    <definedName name="ㅇㄷㄷ">#REF!</definedName>
    <definedName name="ㅇㄹ">#N/A</definedName>
    <definedName name="ㅇㄹㄴㄴㅇㄹㅇㄴㄹㄹㅇㄴㄴㅇㄻㅇㄴㅁㄹ">#REF!</definedName>
    <definedName name="ㅇㄹㄴㅇㄻㄴ">#REF!</definedName>
    <definedName name="ㅇㄹㄹ" hidden="1">#REF!</definedName>
    <definedName name="ㅇㄹㅇㄹ" hidden="1">#REF!</definedName>
    <definedName name="ㅇ러알ㅇㄹㅇㄹ" hidden="1">[37]간지!#REF!</definedName>
    <definedName name="ㅇㄻ">#REF!</definedName>
    <definedName name="ㅇㄻㅇㄻㄴ" hidden="1">0</definedName>
    <definedName name="ㅇㅇㄹ" localSheetId="1" hidden="1">#REF!</definedName>
    <definedName name="ㅇㅇㄹ" hidden="1">#REF!</definedName>
    <definedName name="ㅇㅇㅇ" localSheetId="1" hidden="1">#REF!</definedName>
    <definedName name="ㅇㅇㅇ" hidden="1">#REF!</definedName>
    <definedName name="ㅇㅇㅇㅇ" localSheetId="2">원가계산서!ㅇㅇㅇㅇ</definedName>
    <definedName name="ㅇㅇㅇㅇ" localSheetId="0">전체표지!ㅇㅇㅇㅇ</definedName>
    <definedName name="ㅇㅇㅇㅇ" localSheetId="1">표지!ㅇㅇㅇㅇ</definedName>
    <definedName name="ㅇㅇㅇㅇ">원가계산서!ㅇㅇㅇㅇ</definedName>
    <definedName name="ㅇㅇㅇㅇㅇ">#REF!</definedName>
    <definedName name="ㅇㅇㅇㅇㅇㅇㅇ">#REF!</definedName>
    <definedName name="ㅇㅎ" localSheetId="2" hidden="1">{"'제조(순번)'!$A$386:$A$387","'제조(순번)'!$A$1:$H$399"}</definedName>
    <definedName name="ㅇㅎ" localSheetId="0" hidden="1">{"'제조(순번)'!$A$386:$A$387","'제조(순번)'!$A$1:$H$399"}</definedName>
    <definedName name="ㅇㅎ" localSheetId="1" hidden="1">{"'제조(순번)'!$A$386:$A$387","'제조(순번)'!$A$1:$H$399"}</definedName>
    <definedName name="ㅇㅎ" hidden="1">{"'제조(순번)'!$A$386:$A$387","'제조(순번)'!$A$1:$H$399"}</definedName>
    <definedName name="ㅇㅎㅇㅎ" localSheetId="2" hidden="1">{"'용역비'!$A$4:$C$8"}</definedName>
    <definedName name="ㅇㅎㅇㅎ" localSheetId="0" hidden="1">{"'용역비'!$A$4:$C$8"}</definedName>
    <definedName name="ㅇㅎㅇㅎ" localSheetId="1" hidden="1">{"'용역비'!$A$4:$C$8"}</definedName>
    <definedName name="ㅇㅎㅇㅎ" hidden="1">{"'용역비'!$A$4:$C$8"}</definedName>
    <definedName name="ㅇ호" localSheetId="2" hidden="1">{"'용역비'!$A$4:$C$8"}</definedName>
    <definedName name="ㅇ호" localSheetId="0" hidden="1">{"'용역비'!$A$4:$C$8"}</definedName>
    <definedName name="ㅇ호" localSheetId="1" hidden="1">{"'용역비'!$A$4:$C$8"}</definedName>
    <definedName name="ㅇ호" hidden="1">{"'용역비'!$A$4:$C$8"}</definedName>
    <definedName name="ㅇ호ㅓ" localSheetId="2" hidden="1">{"'용역비'!$A$4:$C$8"}</definedName>
    <definedName name="ㅇ호ㅓ" localSheetId="0" hidden="1">{"'용역비'!$A$4:$C$8"}</definedName>
    <definedName name="ㅇ호ㅓ" localSheetId="1" hidden="1">{"'용역비'!$A$4:$C$8"}</definedName>
    <definedName name="ㅇ호ㅓ" hidden="1">{"'용역비'!$A$4:$C$8"}</definedName>
    <definedName name="ㅇ호ㅓㅇㅎ" localSheetId="2" hidden="1">{"'용역비'!$A$4:$C$8"}</definedName>
    <definedName name="ㅇ호ㅓㅇㅎ" localSheetId="0" hidden="1">{"'용역비'!$A$4:$C$8"}</definedName>
    <definedName name="ㅇ호ㅓㅇㅎ" localSheetId="1" hidden="1">{"'용역비'!$A$4:$C$8"}</definedName>
    <definedName name="ㅇ호ㅓㅇㅎ" hidden="1">{"'용역비'!$A$4:$C$8"}</definedName>
    <definedName name="ㅇ호ㅓㅇ호ㅓ" localSheetId="2" hidden="1">{"'용역비'!$A$4:$C$8"}</definedName>
    <definedName name="ㅇ호ㅓㅇ호ㅓ" localSheetId="0" hidden="1">{"'용역비'!$A$4:$C$8"}</definedName>
    <definedName name="ㅇ호ㅓㅇ호ㅓ" localSheetId="1" hidden="1">{"'용역비'!$A$4:$C$8"}</definedName>
    <definedName name="ㅇ호ㅓㅇ호ㅓ" hidden="1">{"'용역비'!$A$4:$C$8"}</definedName>
    <definedName name="ㅇ호ㅓㅎ" localSheetId="2" hidden="1">{"'용역비'!$A$4:$C$8"}</definedName>
    <definedName name="ㅇ호ㅓㅎ" localSheetId="0" hidden="1">{"'용역비'!$A$4:$C$8"}</definedName>
    <definedName name="ㅇ호ㅓㅎ" localSheetId="1" hidden="1">{"'용역비'!$A$4:$C$8"}</definedName>
    <definedName name="ㅇ호ㅓㅎ" hidden="1">{"'용역비'!$A$4:$C$8"}</definedName>
    <definedName name="ㅇ호ㅓ호ㅓ" localSheetId="2" hidden="1">{"'용역비'!$A$4:$C$8"}</definedName>
    <definedName name="ㅇ호ㅓ호ㅓ" localSheetId="0" hidden="1">{"'용역비'!$A$4:$C$8"}</definedName>
    <definedName name="ㅇ호ㅓ호ㅓ" localSheetId="1" hidden="1">{"'용역비'!$A$4:$C$8"}</definedName>
    <definedName name="ㅇ호ㅓ호ㅓ" hidden="1">{"'용역비'!$A$4:$C$8"}</definedName>
    <definedName name="아" localSheetId="1" hidden="1">#REF!</definedName>
    <definedName name="아" hidden="1">#REF!</definedName>
    <definedName name="아스팔트프라이머">#REF!</definedName>
    <definedName name="아야">#REF!</definedName>
    <definedName name="아연도강관단가">#REF!</definedName>
    <definedName name="아연도배관단가">#REF!</definedName>
    <definedName name="아연도배관자재">#REF!</definedName>
    <definedName name="아연도철망20">#REF!</definedName>
    <definedName name="아연도철선">#REF!</definedName>
    <definedName name="아왜H1.5">#REF!</definedName>
    <definedName name="아왜H1.5경">#REF!</definedName>
    <definedName name="아왜H1.5노">#REF!</definedName>
    <definedName name="아왜H1.5재">#REF!</definedName>
    <definedName name="아왜H2.0경">#REF!</definedName>
    <definedName name="아왜H2.0노">#REF!</definedName>
    <definedName name="아왜H2.0재">#REF!</definedName>
    <definedName name="아왜나무12노무">#REF!</definedName>
    <definedName name="아왜나무12재료">#REF!</definedName>
    <definedName name="아왜나무H2.5">#REF!</definedName>
    <definedName name="아이소핑크30">#REF!</definedName>
    <definedName name="안">#REF!</definedName>
    <definedName name="안방1호">#REF!</definedName>
    <definedName name="안방2호">#REF!</definedName>
    <definedName name="안전1">#REF!</definedName>
    <definedName name="안전2">#REF!</definedName>
    <definedName name="안전3">#REF!</definedName>
    <definedName name="안전4">#REF!</definedName>
    <definedName name="안전관리비">#REF!</definedName>
    <definedName name="안전관리비요율">#REF!</definedName>
    <definedName name="안전관리비요율_변경">#REF!</definedName>
    <definedName name="안전관리비율">[19]요율!$F$9</definedName>
    <definedName name="안전시험">#REF!</definedName>
    <definedName name="안정수위">#REF!</definedName>
    <definedName name="알d">#REF!</definedName>
    <definedName name="알파1">#REF!</definedName>
    <definedName name="알파2">#REF!</definedName>
    <definedName name="암거">#REF!</definedName>
    <definedName name="암거구체수량산출_1연">#REF!</definedName>
    <definedName name="암거구체수량산출1연_형식1">#REF!</definedName>
    <definedName name="암거구체수량산출1연_형식2">#REF!</definedName>
    <definedName name="암거구체수량산출2연_형식1">#REF!</definedName>
    <definedName name="암거구체수량산출2연_형식2">#REF!</definedName>
    <definedName name="암거구체수량산출3연_형식1">#REF!</definedName>
    <definedName name="암거구체수량산출3연_형식2">#REF!</definedName>
    <definedName name="앞들1호">#REF!</definedName>
    <definedName name="앞들2호">#REF!</definedName>
    <definedName name="앨c">#REF!</definedName>
    <definedName name="앨e">#REF!</definedName>
    <definedName name="앵글수량산출">#REF!</definedName>
    <definedName name="앵커볼트">#REF!</definedName>
    <definedName name="앵커볼트16">#REF!</definedName>
    <definedName name="앵커볼트19">#REF!</definedName>
    <definedName name="야">#REF!</definedName>
    <definedName name="양">#REF!</definedName>
    <definedName name="양생경비">#REF!</definedName>
    <definedName name="양생노무비">#REF!</definedName>
    <definedName name="양생재료비">#REF!</definedName>
    <definedName name="양석">#REF!,#REF!,#REF!,#REF!,#REF!,#REF!,#REF!,#REF!,#REF!,#REF!,#REF!,#REF!,#REF!,#REF!,#REF!,#REF!,#REF!,#REF!,#REF!</definedName>
    <definedName name="양석김">#REF!</definedName>
    <definedName name="양수량">#REF!</definedName>
    <definedName name="양식">#REF!</definedName>
    <definedName name="어" localSheetId="2" hidden="1">{"'용역비'!$A$4:$C$8"}</definedName>
    <definedName name="어" localSheetId="0" hidden="1">{"'용역비'!$A$4:$C$8"}</definedName>
    <definedName name="어" localSheetId="1" hidden="1">{"'용역비'!$A$4:$C$8"}</definedName>
    <definedName name="어" hidden="1">{"'용역비'!$A$4:$C$8"}</definedName>
    <definedName name="업체3">#REF!</definedName>
    <definedName name="여름요금">#REF!</definedName>
    <definedName name="여물">#REF!</definedName>
    <definedName name="여수1">#REF!</definedName>
    <definedName name="여수2">#REF!</definedName>
    <definedName name="여수토경비">[17]여수토공사비!$L$66</definedName>
    <definedName name="여수토노무비">[17]여수토공사비!$H$66</definedName>
    <definedName name="여수토재료비">[17]여수토공사비!$J$66</definedName>
    <definedName name="연___마___공">#REF!</definedName>
    <definedName name="연결곡부정산">#REF!</definedName>
    <definedName name="연계경">#REF!</definedName>
    <definedName name="연계노">#REF!</definedName>
    <definedName name="연계재">#REF!</definedName>
    <definedName name="연계형재">#REF!</definedName>
    <definedName name="연마공001">#REF!</definedName>
    <definedName name="연마공002">#REF!</definedName>
    <definedName name="연마공011">#REF!</definedName>
    <definedName name="연마공982">#REF!</definedName>
    <definedName name="연마공991">#REF!</definedName>
    <definedName name="연마공992">#REF!</definedName>
    <definedName name="연마석">#REF!</definedName>
    <definedName name="연접도움말">[36]!연접도움말</definedName>
    <definedName name="연접물량">#N/A</definedName>
    <definedName name="연합회">#REF!</definedName>
    <definedName name="열량">#REF!</definedName>
    <definedName name="영산홍">#REF!</definedName>
    <definedName name="영산홍H0.3">#REF!</definedName>
    <definedName name="예정">#REF!</definedName>
    <definedName name="예정가">#REF!</definedName>
    <definedName name="예정공정">#REF!</definedName>
    <definedName name="예정공정표">#REF!</definedName>
    <definedName name="오배수" localSheetId="2" hidden="1">{#N/A,#N/A,TRUE,"천상그린44PY"}</definedName>
    <definedName name="오배수" localSheetId="0" hidden="1">{#N/A,#N/A,TRUE,"천상그린44PY"}</definedName>
    <definedName name="오배수" localSheetId="1" hidden="1">{#N/A,#N/A,TRUE,"천상그린44PY"}</definedName>
    <definedName name="오배수" hidden="1">{#N/A,#N/A,TRUE,"천상그린44PY"}</definedName>
    <definedName name="오배수입상" localSheetId="2" hidden="1">{#N/A,#N/A,TRUE,"천상그린44PY"}</definedName>
    <definedName name="오배수입상" localSheetId="0" hidden="1">{#N/A,#N/A,TRUE,"천상그린44PY"}</definedName>
    <definedName name="오배수입상" localSheetId="1" hidden="1">{#N/A,#N/A,TRUE,"천상그린44PY"}</definedName>
    <definedName name="오배수입상" hidden="1">{#N/A,#N/A,TRUE,"천상그린44PY"}</definedName>
    <definedName name="오수중계지급" localSheetId="2">원가계산서!오수중계지급</definedName>
    <definedName name="오수중계지급" localSheetId="0">전체표지!오수중계지급</definedName>
    <definedName name="오수중계지급" localSheetId="1">표지!오수중계지급</definedName>
    <definedName name="오수중계지급">원가계산서!오수중계지급</definedName>
    <definedName name="오오오">#REF!</definedName>
    <definedName name="오주1호">#REF!</definedName>
    <definedName name="오주2호">#REF!</definedName>
    <definedName name="오주3호">#REF!</definedName>
    <definedName name="오주4호">#REF!</definedName>
    <definedName name="오케이">#REF!</definedName>
    <definedName name="옥매H1.0노">#REF!</definedName>
    <definedName name="옥매H1.0재">#REF!</definedName>
    <definedName name="옥매화H1.0">#REF!</definedName>
    <definedName name="옥매화H1.0경">#REF!</definedName>
    <definedName name="옥매화H1.0노">#REF!</definedName>
    <definedName name="옥매화H1.0재">#REF!</definedName>
    <definedName name="옥외인건비">[30]갑지!#REF!</definedName>
    <definedName name="옥외자재비">[30]갑지!#REF!</definedName>
    <definedName name="옥향H0.5">#REF!</definedName>
    <definedName name="옹벽신축이음">#REF!</definedName>
    <definedName name="와이어매쉬">#REF!</definedName>
    <definedName name="왁스">#REF!</definedName>
    <definedName name="완결방수액">#REF!</definedName>
    <definedName name="완료예정일자1">#REF!</definedName>
    <definedName name="완료예정일자2">#REF!</definedName>
    <definedName name="왕벚B6">#REF!</definedName>
    <definedName name="왕벚B6경">#REF!</definedName>
    <definedName name="왕벚B6노">#REF!</definedName>
    <definedName name="왕벚B6재">#REF!</definedName>
    <definedName name="왕벚나무">#REF!</definedName>
    <definedName name="왕벚나무H4.5">#REF!</definedName>
    <definedName name="왜그래">#REF!</definedName>
    <definedName name="왜성도라지">#REF!</definedName>
    <definedName name="외고">#REF!</definedName>
    <definedName name="외길이">#REF!</definedName>
    <definedName name="외면적">#REF!</definedName>
    <definedName name="외부수성">#REF!</definedName>
    <definedName name="외주의뢰1" hidden="1">#REF!</definedName>
    <definedName name="외중량">#REF!</definedName>
    <definedName name="외폭">#REF!</definedName>
    <definedName name="요동1호">#REF!</definedName>
    <definedName name="요동2호">#REF!</definedName>
    <definedName name="요철개수">#REF!</definedName>
    <definedName name="요철체적">#REF!</definedName>
    <definedName name="용">#REF!</definedName>
    <definedName name="용경비금액">#REF!</definedName>
    <definedName name="용경비단가">#REF!</definedName>
    <definedName name="용노무비금액">#REF!</definedName>
    <definedName name="용노무비단가">#REF!</definedName>
    <definedName name="용량">#REF!</definedName>
    <definedName name="용원수">#REF!</definedName>
    <definedName name="용재료비금액">#REF!</definedName>
    <definedName name="용재료비단가">#REF!</definedName>
    <definedName name="용접200경비">#REF!</definedName>
    <definedName name="용접300경비">#REF!</definedName>
    <definedName name="용접공_일반">#REF!</definedName>
    <definedName name="용접공_일반___0">#REF!</definedName>
    <definedName name="용접공_일반___2">#REF!</definedName>
    <definedName name="용접공_일반001">#REF!</definedName>
    <definedName name="용접공_일반002">#REF!</definedName>
    <definedName name="용접공_일반011">#REF!</definedName>
    <definedName name="용접공_일반982">#REF!</definedName>
    <definedName name="용접공_일반991">#REF!</definedName>
    <definedName name="용접공_일반992">#REF!</definedName>
    <definedName name="용접공_철도">#REF!</definedName>
    <definedName name="용접공_철도001">#REF!</definedName>
    <definedName name="용접공_철도002">#REF!</definedName>
    <definedName name="용접공_철도011">#REF!</definedName>
    <definedName name="용접공_철도982">#REF!</definedName>
    <definedName name="용접공_철도991">#REF!</definedName>
    <definedName name="용접공_철도992">#REF!</definedName>
    <definedName name="용접기">#REF!</definedName>
    <definedName name="우가">#N/A</definedName>
    <definedName name="우강공감율">[25]공사요율!#REF!</definedName>
    <definedName name="우강기본율">[25]공사요율!#REF!</definedName>
    <definedName name="우강사업율">[25]공사요율!#REF!</definedName>
    <definedName name="우강세부율">[25]공사요율!#REF!</definedName>
    <definedName name="우산">#REF!</definedName>
    <definedName name="운반량집계표" localSheetId="2" hidden="1">{#N/A,#N/A,FALSE,"전력간선"}</definedName>
    <definedName name="운반량집계표" localSheetId="0" hidden="1">{#N/A,#N/A,FALSE,"전력간선"}</definedName>
    <definedName name="운반량집계표" localSheetId="1" hidden="1">{#N/A,#N/A,FALSE,"전력간선"}</definedName>
    <definedName name="운반량집계표" hidden="1">{#N/A,#N/A,FALSE,"전력간선"}</definedName>
    <definedName name="운반비">#REF!</definedName>
    <definedName name="운반산출">#REF!</definedName>
    <definedName name="운반집계" localSheetId="2" hidden="1">{#N/A,#N/A,FALSE,"전력간선"}</definedName>
    <definedName name="운반집계" localSheetId="0" hidden="1">{#N/A,#N/A,FALSE,"전력간선"}</definedName>
    <definedName name="운반집계" localSheetId="1" hidden="1">{#N/A,#N/A,FALSE,"전력간선"}</definedName>
    <definedName name="운반집계" hidden="1">{#N/A,#N/A,FALSE,"전력간선"}</definedName>
    <definedName name="운반집계표" localSheetId="2" hidden="1">{#N/A,#N/A,FALSE,"전력간선"}</definedName>
    <definedName name="운반집계표" localSheetId="0" hidden="1">{#N/A,#N/A,FALSE,"전력간선"}</definedName>
    <definedName name="운반집계표" localSheetId="1" hidden="1">{#N/A,#N/A,FALSE,"전력간선"}</definedName>
    <definedName name="운반집계표" hidden="1">{#N/A,#N/A,FALSE,"전력간선"}</definedName>
    <definedName name="운반차">#REF!</definedName>
    <definedName name="운암">#REF!</definedName>
    <definedName name="운전">#REF!</definedName>
    <definedName name="운전사">#REF!</definedName>
    <definedName name="운전사_기계">#REF!</definedName>
    <definedName name="운전사_기계001">#REF!</definedName>
    <definedName name="운전사_기계002">#REF!</definedName>
    <definedName name="운전사_기계011">#REF!</definedName>
    <definedName name="운전사_기계982">#REF!</definedName>
    <definedName name="운전사_기계991">#REF!</definedName>
    <definedName name="운전사_기계992">#REF!</definedName>
    <definedName name="운전사_운반차">#REF!</definedName>
    <definedName name="운전사_운반차001">#REF!</definedName>
    <definedName name="운전사_운반차002">#REF!</definedName>
    <definedName name="운전사_운반차011">#REF!</definedName>
    <definedName name="운전사_운반차982">#REF!</definedName>
    <definedName name="운전사_운반차991">#REF!</definedName>
    <definedName name="운전사_운반차992">#REF!</definedName>
    <definedName name="운전사기계">#REF!</definedName>
    <definedName name="운전조">#REF!</definedName>
    <definedName name="운전중량">#REF!</definedName>
    <definedName name="운호1호">#REF!</definedName>
    <definedName name="운호2호">#REF!</definedName>
    <definedName name="운호3호">#REF!</definedName>
    <definedName name="원_가_계_산_서">#REF!</definedName>
    <definedName name="원가">#REF!</definedName>
    <definedName name="원가1">#N/A</definedName>
    <definedName name="원가계산">#REF!</definedName>
    <definedName name="원가계산서3">#REF!</definedName>
    <definedName name="원가계산서4">#REF!</definedName>
    <definedName name="원가교정" localSheetId="2" hidden="1">{#N/A,#N/A,FALSE,"전열산출서"}</definedName>
    <definedName name="원가교정" localSheetId="0" hidden="1">{#N/A,#N/A,FALSE,"전열산출서"}</definedName>
    <definedName name="원가교정" localSheetId="1" hidden="1">{#N/A,#N/A,FALSE,"전열산출서"}</definedName>
    <definedName name="원가교정" hidden="1">{#N/A,#N/A,FALSE,"전열산출서"}</definedName>
    <definedName name="원가수정" localSheetId="2" hidden="1">{#N/A,#N/A,FALSE,"전열산출서"}</definedName>
    <definedName name="원가수정" localSheetId="0" hidden="1">{#N/A,#N/A,FALSE,"전열산출서"}</definedName>
    <definedName name="원가수정" localSheetId="1" hidden="1">{#N/A,#N/A,FALSE,"전열산출서"}</definedName>
    <definedName name="원가수정" hidden="1">{#N/A,#N/A,FALSE,"전열산출서"}</definedName>
    <definedName name="원가표지2">#REF!</definedName>
    <definedName name="원격제어">#REF!</definedName>
    <definedName name="원남내역" hidden="1">[38]실행철강하도!$A$1:$A$4</definedName>
    <definedName name="원수">#REF!</definedName>
    <definedName name="원운1호">#REF!</definedName>
    <definedName name="원운2호">#REF!</definedName>
    <definedName name="원자력계장공">#REF!</definedName>
    <definedName name="원자력계장공001">#REF!</definedName>
    <definedName name="원자력계장공002">#REF!</definedName>
    <definedName name="원자력계장공011">#REF!</definedName>
    <definedName name="원자력계장공982">#REF!</definedName>
    <definedName name="원자력계장공991">#REF!</definedName>
    <definedName name="원자력계장공992">#REF!</definedName>
    <definedName name="원자력기계설치공">#REF!</definedName>
    <definedName name="원자력기계설치공001">#REF!</definedName>
    <definedName name="원자력기계설치공002">#REF!</definedName>
    <definedName name="원자력기계설치공011">#REF!</definedName>
    <definedName name="원자력기계설치공982">#REF!</definedName>
    <definedName name="원자력기계설치공991">#REF!</definedName>
    <definedName name="원자력기계설치공992">#REF!</definedName>
    <definedName name="원자력기술자">#REF!</definedName>
    <definedName name="원자력기술자001">#REF!</definedName>
    <definedName name="원자력기술자002">#REF!</definedName>
    <definedName name="원자력기술자011">#REF!</definedName>
    <definedName name="원자력기술자982">#REF!</definedName>
    <definedName name="원자력기술자991">#REF!</definedName>
    <definedName name="원자력기술자992">#REF!</definedName>
    <definedName name="원자력덕트공">#REF!</definedName>
    <definedName name="원자력덕트공001">#REF!</definedName>
    <definedName name="원자력덕트공002">#REF!</definedName>
    <definedName name="원자력덕트공011">#REF!</definedName>
    <definedName name="원자력덕트공982">#REF!</definedName>
    <definedName name="원자력덕트공991">#REF!</definedName>
    <definedName name="원자력덕트공992">#REF!</definedName>
    <definedName name="원자력배관공">#REF!</definedName>
    <definedName name="원자력배관공001">#REF!</definedName>
    <definedName name="원자력배관공002">#REF!</definedName>
    <definedName name="원자력배관공011">#REF!</definedName>
    <definedName name="원자력배관공982">#REF!</definedName>
    <definedName name="원자력배관공991">#REF!</definedName>
    <definedName name="원자력배관공992">#REF!</definedName>
    <definedName name="원자력보온공">#REF!</definedName>
    <definedName name="원자력보온공001">#REF!</definedName>
    <definedName name="원자력보온공002">#REF!</definedName>
    <definedName name="원자력보온공011">#REF!</definedName>
    <definedName name="원자력보온공982">#REF!</definedName>
    <definedName name="원자력보온공991">#REF!</definedName>
    <definedName name="원자력보온공992">#REF!</definedName>
    <definedName name="원자력용접공">#REF!</definedName>
    <definedName name="원자력용접공001">#REF!</definedName>
    <definedName name="원자력용접공002">#REF!</definedName>
    <definedName name="원자력용접공011">#REF!</definedName>
    <definedName name="원자력용접공982">#REF!</definedName>
    <definedName name="원자력용접공991">#REF!</definedName>
    <definedName name="원자력용접공992">#REF!</definedName>
    <definedName name="원자력제관공">#REF!</definedName>
    <definedName name="원자력제관공001">#REF!</definedName>
    <definedName name="원자력제관공002">#REF!</definedName>
    <definedName name="원자력제관공011">#REF!</definedName>
    <definedName name="원자력제관공982">#REF!</definedName>
    <definedName name="원자력제관공991">#REF!</definedName>
    <definedName name="원자력제관공992">#REF!</definedName>
    <definedName name="원자력케이블전공">#REF!</definedName>
    <definedName name="원자력케이블전공001">#REF!</definedName>
    <definedName name="원자력케이블전공002">#REF!</definedName>
    <definedName name="원자력케이블전공011">#REF!</definedName>
    <definedName name="원자력케이블전공982">#REF!</definedName>
    <definedName name="원자력케이블전공991">#REF!</definedName>
    <definedName name="원자력케이블전공992">#REF!</definedName>
    <definedName name="원자력특별인부">#REF!</definedName>
    <definedName name="원자력특별인부001">#REF!</definedName>
    <definedName name="원자력특별인부002">#REF!</definedName>
    <definedName name="원자력특별인부011">#REF!</definedName>
    <definedName name="원자력특별인부982">#REF!</definedName>
    <definedName name="원자력특별인부991">#REF!</definedName>
    <definedName name="원자력특별인부992">#REF!</definedName>
    <definedName name="원자력품질관리사">#REF!</definedName>
    <definedName name="원자력품질관리사001">#REF!</definedName>
    <definedName name="원자력품질관리사002">#REF!</definedName>
    <definedName name="원자력품질관리사011">#REF!</definedName>
    <definedName name="원자력품질관리사982">#REF!</definedName>
    <definedName name="원자력품질관리사991">#REF!</definedName>
    <definedName name="원자력품질관리사992">#REF!</definedName>
    <definedName name="원자력플랜트전공">#REF!</definedName>
    <definedName name="원자력플랜트전공001">#REF!</definedName>
    <definedName name="원자력플랜트전공002">#REF!</definedName>
    <definedName name="원자력플랜트전공011">#REF!</definedName>
    <definedName name="원자력플랜트전공982">#REF!</definedName>
    <definedName name="원자력플랜트전공991">#REF!</definedName>
    <definedName name="원자력플랜트전공992">#REF!</definedName>
    <definedName name="원추리">#REF!</definedName>
    <definedName name="원추리노">#REF!</definedName>
    <definedName name="원추리재">#REF!</definedName>
    <definedName name="원파고라노">#REF!</definedName>
    <definedName name="원파고라재">#REF!</definedName>
    <definedName name="웨이지핀">#REF!</definedName>
    <definedName name="위___생___공">#REF!</definedName>
    <definedName name="위생공001">#REF!</definedName>
    <definedName name="위생공002">#REF!</definedName>
    <definedName name="위생공011">#REF!</definedName>
    <definedName name="위생공982">#REF!</definedName>
    <definedName name="위생공991">#REF!</definedName>
    <definedName name="위생공992">#REF!</definedName>
    <definedName name="위치">#REF!</definedName>
    <definedName name="유___리___공">#REF!</definedName>
    <definedName name="유기질비료">#REF!</definedName>
    <definedName name="유로내부코너판넬">#REF!</definedName>
    <definedName name="유로판넬">#REF!</definedName>
    <definedName name="유로판넬1800">#REF!</definedName>
    <definedName name="유리공001">#REF!</definedName>
    <definedName name="유리공002">#REF!</definedName>
    <definedName name="유리공011">#REF!</definedName>
    <definedName name="유리공982">#REF!</definedName>
    <definedName name="유리공991">#REF!</definedName>
    <definedName name="유리공992">#REF!</definedName>
    <definedName name="유상진">#REF!</definedName>
    <definedName name="육리1호">#REF!</definedName>
    <definedName name="육리2호">#REF!</definedName>
    <definedName name="육송각재">#REF!</definedName>
    <definedName name="육송원목">#REF!</definedName>
    <definedName name="육송판재">#REF!</definedName>
    <definedName name="윤">#REF!,#REF!,#REF!,#REF!,#REF!,#REF!,#REF!,#REF!,#REF!,#REF!,#REF!,#REF!,#REF!,#REF!,#REF!,#REF!,#REF!,#REF!,#REF!</definedName>
    <definedName name="은목서H1.5노">#REF!</definedName>
    <definedName name="은목서H1.5재">#REF!</definedName>
    <definedName name="은산1호">#REF!</definedName>
    <definedName name="은산2호">#REF!</definedName>
    <definedName name="은산3호">#REF!</definedName>
    <definedName name="은산4호">#REF!</definedName>
    <definedName name="은은">#REF!</definedName>
    <definedName name="은행B12경">#REF!</definedName>
    <definedName name="은행B12노">#REF!</definedName>
    <definedName name="은행B12재">#REF!</definedName>
    <definedName name="은행B8">#REF!</definedName>
    <definedName name="은행B8경">#REF!</definedName>
    <definedName name="은행B8노">#REF!</definedName>
    <definedName name="은행B8재">#REF!</definedName>
    <definedName name="은행나무">#REF!</definedName>
    <definedName name="은행나무H3.5">#REF!</definedName>
    <definedName name="을">#REF!</definedName>
    <definedName name="이">#REF!</definedName>
    <definedName name="이각경">#REF!</definedName>
    <definedName name="이각지주목">#REF!</definedName>
    <definedName name="이공구가설비">#REF!</definedName>
    <definedName name="이공구가설비2">#REF!</definedName>
    <definedName name="이공구간접노무비">#REF!</definedName>
    <definedName name="이공구간접노무비2">#REF!</definedName>
    <definedName name="이공구공사원가">#REF!</definedName>
    <definedName name="이공구공사원가2">#REF!</definedName>
    <definedName name="이공구기계경비">#REF!</definedName>
    <definedName name="이공구기타경비">#REF!</definedName>
    <definedName name="이공구기타경비2">#REF!</definedName>
    <definedName name="이공구산재보험료">#REF!</definedName>
    <definedName name="이공구산재보험료2">#REF!</definedName>
    <definedName name="이공구안전관리비">#REF!</definedName>
    <definedName name="이공구안전관립2">#REF!</definedName>
    <definedName name="이공구이윤">#REF!</definedName>
    <definedName name="이공구일반관리비">#REF!</definedName>
    <definedName name="이공구직접노무비">#REF!</definedName>
    <definedName name="이공구직접재료비">#REF!</definedName>
    <definedName name="이노">#REF!</definedName>
    <definedName name="이라라랄">#REF!</definedName>
    <definedName name="이름">#REF!</definedName>
    <definedName name="이름충돌">#REF!</definedName>
    <definedName name="이릉" hidden="1">#REF!</definedName>
    <definedName name="이삼">#REF!</definedName>
    <definedName name="이상">#REF!</definedName>
    <definedName name="이식">#REF!</definedName>
    <definedName name="이식단가">#REF!</definedName>
    <definedName name="이식단가1">#REF!</definedName>
    <definedName name="이식일위">#REF!</definedName>
    <definedName name="이윤">#REF!</definedName>
    <definedName name="이윤요율">#REF!</definedName>
    <definedName name="이윤요율_변경">#REF!</definedName>
    <definedName name="이응각">#REF!</definedName>
    <definedName name="이재">#REF!</definedName>
    <definedName name="이전비">#REF!</definedName>
    <definedName name="이종훈" hidden="1">[21]전기!$A$4:$A$163</definedName>
    <definedName name="이태리">#REF!</definedName>
    <definedName name="이태리2">#REF!</definedName>
    <definedName name="이태리라">#REF!</definedName>
    <definedName name="이팝나무H3.5">#REF!</definedName>
    <definedName name="이후">#REF!</definedName>
    <definedName name="이희선">#REF!,#REF!</definedName>
    <definedName name="이희성">#REF!</definedName>
    <definedName name="이희성1">#REF!</definedName>
    <definedName name="인건비">#REF!</definedName>
    <definedName name="인공">#REF!</definedName>
    <definedName name="인공산출">#REF!</definedName>
    <definedName name="인동덩쿨">#REF!</definedName>
    <definedName name="인서트">#REF!</definedName>
    <definedName name="인쇄양식">#N/A</definedName>
    <definedName name="인쇄양식2">#N/A</definedName>
    <definedName name="인쇄영역">#REF!</definedName>
    <definedName name="인쇄영역2">#REF!</definedName>
    <definedName name="인쇄제목">#REF!</definedName>
    <definedName name="일" hidden="1">#REF!</definedName>
    <definedName name="일.화장실및관리실">#REF!</definedName>
    <definedName name="일공구가설">#REF!</definedName>
    <definedName name="일공구간접노무비">#REF!</definedName>
    <definedName name="일공구공사원가">#REF!</definedName>
    <definedName name="일공구기계경비">#REF!</definedName>
    <definedName name="일공구기타경비">#REF!</definedName>
    <definedName name="일공구도급공사비">#REF!</definedName>
    <definedName name="일공구부가가치세">#REF!</definedName>
    <definedName name="일공구산재보험료">#REF!</definedName>
    <definedName name="일공구안전관리비">#REF!</definedName>
    <definedName name="일공구이윤">#REF!</definedName>
    <definedName name="일공구일반관리비">#REF!</definedName>
    <definedName name="일공구직영비">#REF!</definedName>
    <definedName name="일공구직접노무비">#REF!</definedName>
    <definedName name="일공구직접재료비">#REF!</definedName>
    <definedName name="일공구품질관리비">#REF!</definedName>
    <definedName name="일대">#REF!</definedName>
    <definedName name="일반관리비">#REF!</definedName>
    <definedName name="일반관리비요율">#REF!</definedName>
    <definedName name="일반관리비요율_변경">#REF!</definedName>
    <definedName name="일반관리비율">[19]요율!$F$7</definedName>
    <definedName name="일반소비전력">#REF!</definedName>
    <definedName name="일반에어컨">#REF!</definedName>
    <definedName name="일반에어컨가격">#REF!</definedName>
    <definedName name="일반용접공">#REF!</definedName>
    <definedName name="일위">#REF!</definedName>
    <definedName name="일위1">#REF!</definedName>
    <definedName name="일위단가">#REF!</definedName>
    <definedName name="일위대가">#REF!</definedName>
    <definedName name="일위대가___0">#REF!</definedName>
    <definedName name="일위대가___2">#REF!</definedName>
    <definedName name="일위대가1">#REF!</definedName>
    <definedName name="일위대가11">#REF!</definedName>
    <definedName name="일위대가2">#REF!</definedName>
    <definedName name="일위대가표">#REF!</definedName>
    <definedName name="일위목록___0">#REF!</definedName>
    <definedName name="일위목록___2">#REF!</definedName>
    <definedName name="일위산출">#REF!</definedName>
    <definedName name="일자1">#REF!</definedName>
    <definedName name="일자10">#REF!</definedName>
    <definedName name="일자11">#REF!</definedName>
    <definedName name="일자12">#REF!</definedName>
    <definedName name="일자13">#REF!</definedName>
    <definedName name="일자2">#REF!</definedName>
    <definedName name="일자3">#REF!</definedName>
    <definedName name="일자4">#REF!</definedName>
    <definedName name="일자5">#REF!</definedName>
    <definedName name="일자6">#REF!</definedName>
    <definedName name="일자7">#REF!</definedName>
    <definedName name="일자8">#REF!</definedName>
    <definedName name="일자9">#REF!</definedName>
    <definedName name="입">#REF!</definedName>
    <definedName name="입안1호">#REF!</definedName>
    <definedName name="입안2호">#REF!</definedName>
    <definedName name="입안3호">#REF!</definedName>
    <definedName name="입안4호">#REF!</definedName>
    <definedName name="입안기존2">#REF!</definedName>
    <definedName name="ㅈ56ㅕ" localSheetId="2" hidden="1">{"'용역비'!$A$4:$C$8"}</definedName>
    <definedName name="ㅈ56ㅕ" localSheetId="0" hidden="1">{"'용역비'!$A$4:$C$8"}</definedName>
    <definedName name="ㅈ56ㅕ" localSheetId="1" hidden="1">{"'용역비'!$A$4:$C$8"}</definedName>
    <definedName name="ㅈ56ㅕ" hidden="1">{"'용역비'!$A$4:$C$8"}</definedName>
    <definedName name="ㅈㄷㄱㄷㄱㄷ" localSheetId="2" hidden="1">{"'용역비'!$A$4:$C$8"}</definedName>
    <definedName name="ㅈㄷㄱㄷㄱㄷ" localSheetId="0" hidden="1">{"'용역비'!$A$4:$C$8"}</definedName>
    <definedName name="ㅈㄷㄱㄷㄱㄷ" localSheetId="1" hidden="1">{"'용역비'!$A$4:$C$8"}</definedName>
    <definedName name="ㅈㄷㄱㄷㄱㄷ" hidden="1">{"'용역비'!$A$4:$C$8"}</definedName>
    <definedName name="ㅈㄷㅈㄷ">#REF!</definedName>
    <definedName name="ㅈㅇ" localSheetId="2" hidden="1">{"'용역비'!$A$4:$C$8"}</definedName>
    <definedName name="ㅈㅇ" localSheetId="0" hidden="1">{"'용역비'!$A$4:$C$8"}</definedName>
    <definedName name="ㅈㅇ" localSheetId="1" hidden="1">{"'용역비'!$A$4:$C$8"}</definedName>
    <definedName name="ㅈㅇ" hidden="1">{"'용역비'!$A$4:$C$8"}</definedName>
    <definedName name="ㅈㅈㅈ">#REF!</definedName>
    <definedName name="ㅈㅈㅈㅈ">#N/A</definedName>
    <definedName name="ㅈㅈㅈㅈㅈㅈ" localSheetId="2" hidden="1">{"'용역비'!$A$4:$C$8"}</definedName>
    <definedName name="ㅈㅈㅈㅈㅈㅈ" localSheetId="0" hidden="1">{"'용역비'!$A$4:$C$8"}</definedName>
    <definedName name="ㅈㅈㅈㅈㅈㅈ" localSheetId="1" hidden="1">{"'용역비'!$A$4:$C$8"}</definedName>
    <definedName name="ㅈㅈㅈㅈㅈㅈ" hidden="1">{"'용역비'!$A$4:$C$8"}</definedName>
    <definedName name="자_재_운_반___단_가_표">#REF!</definedName>
    <definedName name="자갈">#REF!</definedName>
    <definedName name="자경비금액">#REF!</definedName>
    <definedName name="자경비단가">#REF!</definedName>
    <definedName name="자귀나무">#REF!</definedName>
    <definedName name="자귀나무H3.0xR8">#REF!</definedName>
    <definedName name="자노무비금액">#REF!</definedName>
    <definedName name="자노무비단가">#REF!</definedName>
    <definedName name="자료1">#REF!</definedName>
    <definedName name="자료2">#REF!</definedName>
    <definedName name="자산홍H0.3">#REF!</definedName>
    <definedName name="자산홍H0.3경">#REF!</definedName>
    <definedName name="자산홍H0.3노">#REF!</definedName>
    <definedName name="자산홍H0.3재">#REF!</definedName>
    <definedName name="자산홍H0.4">#REF!</definedName>
    <definedName name="자산홍H0.4경">#REF!</definedName>
    <definedName name="자산홍H0.4노">#REF!</definedName>
    <definedName name="자산홍H0.4재">#REF!</definedName>
    <definedName name="자연석">#REF!</definedName>
    <definedName name="자연수위">#REF!</definedName>
    <definedName name="자원수">#REF!</definedName>
    <definedName name="자자잦">#N/A</definedName>
    <definedName name="자재">#REF!</definedName>
    <definedName name="자재단가">#REF!</definedName>
    <definedName name="자재단가표">#REF!</definedName>
    <definedName name="자재데이트">#REF!</definedName>
    <definedName name="자재료비금액">#REF!</definedName>
    <definedName name="자재료비단가">#REF!</definedName>
    <definedName name="자재일람">[39]재료비!$A$3:$K$32</definedName>
    <definedName name="자탐">#REF!</definedName>
    <definedName name="작_업__반_장">#REF!</definedName>
    <definedName name="작업">#REF!</definedName>
    <definedName name="작업반장">#REF!</definedName>
    <definedName name="작업반장001">#REF!</definedName>
    <definedName name="작업반장002">#REF!</definedName>
    <definedName name="작업반장011">#REF!</definedName>
    <definedName name="작업반장982">#REF!</definedName>
    <definedName name="작업반장991">#REF!</definedName>
    <definedName name="작업반장992">#REF!</definedName>
    <definedName name="잔디_평떼">#REF!</definedName>
    <definedName name="잔디5경">#REF!</definedName>
    <definedName name="잔디5노무">#REF!</definedName>
    <definedName name="잔디5재료">#REF!</definedName>
    <definedName name="잔디노">#REF!</definedName>
    <definedName name="잔디재">#REF!</definedName>
    <definedName name="잔디줄떼">#REF!</definedName>
    <definedName name="잔디줄떼노">#REF!</definedName>
    <definedName name="잔디줄떼재">#REF!</definedName>
    <definedName name="잔디평떼">#REF!</definedName>
    <definedName name="잔디평떼노">#REF!</definedName>
    <definedName name="잔디평떼재">#REF!</definedName>
    <definedName name="잔자갈노">#REF!</definedName>
    <definedName name="잔자갈재">#REF!</definedName>
    <definedName name="잔토">#REF!</definedName>
    <definedName name="잠___수___부">#REF!</definedName>
    <definedName name="잠수부">#REF!</definedName>
    <definedName name="잠수부001">#REF!</definedName>
    <definedName name="잠수부002">#REF!</definedName>
    <definedName name="잠수부011">#REF!</definedName>
    <definedName name="잠수부982">#REF!</definedName>
    <definedName name="잠수부991">#REF!</definedName>
    <definedName name="잠수부992">#REF!</definedName>
    <definedName name="잡괴ㅣ">#N/A</definedName>
    <definedName name="잡석노">#REF!</definedName>
    <definedName name="잡석재">#REF!</definedName>
    <definedName name="잣나무">#REF!</definedName>
    <definedName name="잣나무10노무">#REF!</definedName>
    <definedName name="잣나무10재료">#REF!</definedName>
    <definedName name="잣나무15노무">#REF!</definedName>
    <definedName name="잣나무15재료">#REF!</definedName>
    <definedName name="잣나무18노무">#REF!</definedName>
    <definedName name="잣나무18재료">#REF!</definedName>
    <definedName name="잣나무20노무">#REF!</definedName>
    <definedName name="잣나무20재료">#REF!</definedName>
    <definedName name="잣나무22노무">#REF!</definedName>
    <definedName name="잣나무22재료">#REF!</definedName>
    <definedName name="장비대가">#REF!</definedName>
    <definedName name="장산1">#REF!</definedName>
    <definedName name="장산2">#REF!</definedName>
    <definedName name="장산3">#REF!</definedName>
    <definedName name="장산교">#REF!</definedName>
    <definedName name="장춘">#REF!</definedName>
    <definedName name="재">#REF!</definedName>
    <definedName name="재료비">#REF!</definedName>
    <definedName name="재료비금액">#REF!</definedName>
    <definedName name="재료비단가">#REF!</definedName>
    <definedName name="재료집계3">#REF!</definedName>
    <definedName name="재배지">#REF!</definedName>
    <definedName name="재집" localSheetId="2" hidden="1">{"'용역비'!$A$4:$C$8"}</definedName>
    <definedName name="재집" localSheetId="0" hidden="1">{"'용역비'!$A$4:$C$8"}</definedName>
    <definedName name="재집" localSheetId="1" hidden="1">{"'용역비'!$A$4:$C$8"}</definedName>
    <definedName name="재집" hidden="1">{"'용역비'!$A$4:$C$8"}</definedName>
    <definedName name="저수조만수위">#REF!</definedName>
    <definedName name="저압케이블전공">#REF!</definedName>
    <definedName name="저압케이블전공001">#REF!</definedName>
    <definedName name="저압케이블전공002">#REF!</definedName>
    <definedName name="저압케이블전공011">#REF!</definedName>
    <definedName name="저압케이블전공982">#REF!</definedName>
    <definedName name="저압케이블전공991">#REF!</definedName>
    <definedName name="저압케이블전공992">#REF!</definedName>
    <definedName name="저용전선7">#REF!</definedName>
    <definedName name="저케">#REF!</definedName>
    <definedName name="적금입력">#REF!</definedName>
    <definedName name="적용전선">#REF!</definedName>
    <definedName name="적용전선1">#REF!</definedName>
    <definedName name="적용전선2">#REF!</definedName>
    <definedName name="적용전선3">#REF!</definedName>
    <definedName name="적용전선4">#REF!</definedName>
    <definedName name="적용전선5">#REF!</definedName>
    <definedName name="적용전선6">#REF!</definedName>
    <definedName name="적용전선7">#REF!</definedName>
    <definedName name="전">#REF!</definedName>
    <definedName name="전기공사기사_전기공사기사1급001">#REF!</definedName>
    <definedName name="전기공사기사_전기공사기사1급002">#REF!</definedName>
    <definedName name="전기공사기사_전기공사기사1급011">#REF!</definedName>
    <definedName name="전기공사기사_전기공사기사1급982">#REF!</definedName>
    <definedName name="전기공사기사_전기공사기사1급991">#REF!</definedName>
    <definedName name="전기공사기사_전기공사기사1급992">#REF!</definedName>
    <definedName name="전기공사기사1급">#REF!</definedName>
    <definedName name="전기공사기사2급">#REF!</definedName>
    <definedName name="전기공사물량산출집계표">#REF!</definedName>
    <definedName name="전기공사산업기사_전기공사기사2급001">#REF!</definedName>
    <definedName name="전기공사산업기사_전기공사기사2급002">#REF!</definedName>
    <definedName name="전기공사산업기사_전기공사기사2급011">#REF!</definedName>
    <definedName name="전기공사산업기사_전기공사기사2급982">#REF!</definedName>
    <definedName name="전기공사산업기사_전기공사기사2급991">#REF!</definedName>
    <definedName name="전기공사산업기사_전기공사기사2급992">#REF!</definedName>
    <definedName name="전기기본">#REF!</definedName>
    <definedName name="전기일위">#REF!</definedName>
    <definedName name="전동기용량">#REF!</definedName>
    <definedName name="전력">#REF!</definedName>
    <definedName name="전력구분">#REF!</definedName>
    <definedName name="전류×길이">#REF!</definedName>
    <definedName name="전류×길이의합">#REF!</definedName>
    <definedName name="전류×길이의합1">#REF!</definedName>
    <definedName name="전류×길이의합2">#REF!</definedName>
    <definedName name="전류X길이의합1">#REF!</definedName>
    <definedName name="전류x길이의합2">#REF!</definedName>
    <definedName name="전류X길이의합3">#REF!</definedName>
    <definedName name="전류X길이의합4">#REF!</definedName>
    <definedName name="전류X길이의합5">#REF!</definedName>
    <definedName name="전류X길이의합6">#REF!</definedName>
    <definedName name="전류X길이의합7">#REF!</definedName>
    <definedName name="전류X길이의합A">#REF!</definedName>
    <definedName name="전류길이">#REF!</definedName>
    <definedName name="전류길이의합">#REF!</definedName>
    <definedName name="전선관">#REF!</definedName>
    <definedName name="전시" localSheetId="2" hidden="1">{"'용역비'!$A$4:$C$8"}</definedName>
    <definedName name="전시" localSheetId="0" hidden="1">{"'용역비'!$A$4:$C$8"}</definedName>
    <definedName name="전시" localSheetId="1" hidden="1">{"'용역비'!$A$4:$C$8"}</definedName>
    <definedName name="전시" hidden="1">{"'용역비'!$A$4:$C$8"}</definedName>
    <definedName name="전시시설물" localSheetId="2" hidden="1">{"'용역비'!$A$4:$C$8"}</definedName>
    <definedName name="전시시설물" localSheetId="0" hidden="1">{"'용역비'!$A$4:$C$8"}</definedName>
    <definedName name="전시시설물" localSheetId="1" hidden="1">{"'용역비'!$A$4:$C$8"}</definedName>
    <definedName name="전시시설물" hidden="1">{"'용역비'!$A$4:$C$8"}</definedName>
    <definedName name="전원">#REF!</definedName>
    <definedName name="전장">#REF!</definedName>
    <definedName name="전재만">#REF!</definedName>
    <definedName name="전체">#REF!</definedName>
    <definedName name="전후일위대가">#REF!</definedName>
    <definedName name="절_단_공">#REF!</definedName>
    <definedName name="절단경비">#REF!</definedName>
    <definedName name="절단공">#REF!</definedName>
    <definedName name="절단공001">#REF!</definedName>
    <definedName name="절단공002">#REF!</definedName>
    <definedName name="절단공011">#REF!</definedName>
    <definedName name="절단공982">#REF!</definedName>
    <definedName name="절단공991">#REF!</definedName>
    <definedName name="절단공992">#REF!</definedName>
    <definedName name="절단노무비">#REF!</definedName>
    <definedName name="절단재료비">#REF!</definedName>
    <definedName name="절취">#REF!</definedName>
    <definedName name="절토">#REF!</definedName>
    <definedName name="절토1">#REF!</definedName>
    <definedName name="점멸기">#REF!</definedName>
    <definedName name="점멸기입력">#N/A</definedName>
    <definedName name="점토노">#REF!</definedName>
    <definedName name="점토재">#REF!</definedName>
    <definedName name="접기층">[40]접속도수량집계표!#REF!</definedName>
    <definedName name="접노상">[40]접속도수량집계표!#REF!</definedName>
    <definedName name="접보조기층">[40]접속도수량집계표!#REF!</definedName>
    <definedName name="접속면적">#REF!</definedName>
    <definedName name="접속현황">#REF!</definedName>
    <definedName name="접절토">[40]접속도수량집계표!#REF!</definedName>
    <definedName name="접지봉설치F189">#REF!</definedName>
    <definedName name="접지봉설치H189">#REF!</definedName>
    <definedName name="접지봉설치J189">#REF!</definedName>
    <definedName name="접착제">#REF!</definedName>
    <definedName name="접택코트">[40]접속도수량집계표!#REF!</definedName>
    <definedName name="접표층">[40]접속도수량집계표!#REF!</definedName>
    <definedName name="접프라임코트">[40]접속도수량집계표!#REF!</definedName>
    <definedName name="정경비금액">#REF!</definedName>
    <definedName name="정경비단가">#REF!</definedName>
    <definedName name="정노무비금액">#REF!</definedName>
    <definedName name="정노무비단가">#REF!</definedName>
    <definedName name="정리">#REF!</definedName>
    <definedName name="정배지">#REF!</definedName>
    <definedName name="정원수">#REF!</definedName>
    <definedName name="정재료비금액">#REF!</definedName>
    <definedName name="정재료비단가">#REF!</definedName>
    <definedName name="정첩">#REF!</definedName>
    <definedName name="정호">#REF!</definedName>
    <definedName name="제___도___사">#REF!</definedName>
    <definedName name="제168_1">#REF!</definedName>
    <definedName name="제168_1___0">#REF!</definedName>
    <definedName name="제168_1___2">#REF!</definedName>
    <definedName name="제168_2">#REF!</definedName>
    <definedName name="제168_2___0">#REF!</definedName>
    <definedName name="제168_2___2">#REF!</definedName>
    <definedName name="제1호표">#REF!</definedName>
    <definedName name="제5호표">#REF!</definedName>
    <definedName name="제5호표___0">#REF!</definedName>
    <definedName name="제5호표___2">#REF!</definedName>
    <definedName name="제경비율">#REF!</definedName>
    <definedName name="제당토적_제당토적_List">#REF!</definedName>
    <definedName name="제도사">#REF!</definedName>
    <definedName name="제도사001">#REF!</definedName>
    <definedName name="제도사002">#REF!</definedName>
    <definedName name="제도사011">#REF!</definedName>
    <definedName name="제도사982">#REF!</definedName>
    <definedName name="제도사991">#REF!</definedName>
    <definedName name="제도사992">#REF!</definedName>
    <definedName name="제수변200">[15]내역서!#REF!</definedName>
    <definedName name="제수추가" localSheetId="2" hidden="1">{"'용역비'!$A$4:$C$8"}</definedName>
    <definedName name="제수추가" localSheetId="0" hidden="1">{"'용역비'!$A$4:$C$8"}</definedName>
    <definedName name="제수추가" localSheetId="1" hidden="1">{"'용역비'!$A$4:$C$8"}</definedName>
    <definedName name="제수추가" hidden="1">{"'용역비'!$A$4:$C$8"}</definedName>
    <definedName name="제어금액">#REF!</definedName>
    <definedName name="제어기F28">#REF!</definedName>
    <definedName name="제어기H28">#REF!</definedName>
    <definedName name="제어기J28">#REF!</definedName>
    <definedName name="제어기좌대F15">#REF!</definedName>
    <definedName name="제어기좌대F16">#REF!</definedName>
    <definedName name="제어기좌대H15">#REF!</definedName>
    <definedName name="제어기좌대J15">#REF!</definedName>
    <definedName name="제잡">#REF!</definedName>
    <definedName name="제조원가율">"database+전체!$A$4:$W$825"</definedName>
    <definedName name="제진기물량">[41]단가일람!$A$3:$K$112</definedName>
    <definedName name="제진물량">[41]조경일람!$A$3:$K$47</definedName>
    <definedName name="제철__축로공">#REF!</definedName>
    <definedName name="제철축로공">#REF!</definedName>
    <definedName name="제철축로공001">#REF!</definedName>
    <definedName name="제철축로공002">#REF!</definedName>
    <definedName name="제철축로공011">#REF!</definedName>
    <definedName name="제철축로공982">#REF!</definedName>
    <definedName name="제철축로공991">#REF!</definedName>
    <definedName name="제철축로공992">#REF!</definedName>
    <definedName name="제품중량">#REF!</definedName>
    <definedName name="조___경___공">#REF!</definedName>
    <definedName name="조___력___공">#REF!</definedName>
    <definedName name="조___적___공">#REF!</definedName>
    <definedName name="조_림__인_부">#REF!</definedName>
    <definedName name="조_적_공">#REF!</definedName>
    <definedName name="조경공">#REF!</definedName>
    <definedName name="조경공001">#REF!</definedName>
    <definedName name="조경공002">#REF!</definedName>
    <definedName name="조경공011">#REF!</definedName>
    <definedName name="조경공982">#REF!</definedName>
    <definedName name="조경공991">#REF!</definedName>
    <definedName name="조경공992">#REF!</definedName>
    <definedName name="조경공사">#N/A</definedName>
    <definedName name="조경석">#REF!</definedName>
    <definedName name="조경일람">[20]운반비!$A$3:$K$47</definedName>
    <definedName name="조달수수료">#REF!</definedName>
    <definedName name="조력공">#REF!</definedName>
    <definedName name="조력공001">#REF!</definedName>
    <definedName name="조력공002">#REF!</definedName>
    <definedName name="조력공011">#REF!</definedName>
    <definedName name="조력공982">#REF!</definedName>
    <definedName name="조력공991">#REF!</definedName>
    <definedName name="조력공992">#REF!</definedName>
    <definedName name="조림인부">#REF!</definedName>
    <definedName name="조림인부001">#REF!</definedName>
    <definedName name="조림인부002">#REF!</definedName>
    <definedName name="조림인부011">#REF!</definedName>
    <definedName name="조림인부982">#REF!</definedName>
    <definedName name="조림인부991">#REF!</definedName>
    <definedName name="조림인부992">#REF!</definedName>
    <definedName name="조릿대5가지노">#REF!</definedName>
    <definedName name="조릿대5가지재">#REF!</definedName>
    <definedName name="조릿대노">#REF!</definedName>
    <definedName name="조릿대재">#REF!</definedName>
    <definedName name="조명설계">#REF!</definedName>
    <definedName name="조묭">#REF!</definedName>
    <definedName name="조수">#REF!</definedName>
    <definedName name="조양개요">#REF!</definedName>
    <definedName name="조영">#REF!</definedName>
    <definedName name="조영수">#REF!</definedName>
    <definedName name="조장">#REF!</definedName>
    <definedName name="조적공">#REF!</definedName>
    <definedName name="조적공001">#REF!</definedName>
    <definedName name="조적공002">#REF!</definedName>
    <definedName name="조적공011">#REF!</definedName>
    <definedName name="조적공982">#REF!</definedName>
    <definedName name="조적공991">#REF!</definedName>
    <definedName name="조적공992">#REF!</definedName>
    <definedName name="조합노">#REF!</definedName>
    <definedName name="조합재">#REF!</definedName>
    <definedName name="종리핑">#REF!</definedName>
    <definedName name="종발파">#REF!</definedName>
    <definedName name="종배수위치">#REF!</definedName>
    <definedName name="종석">#REF!</definedName>
    <definedName name="종토사">#REF!</definedName>
    <definedName name="주목">#REF!</definedName>
    <definedName name="주목1.0노무">#REF!</definedName>
    <definedName name="주목1.0재료">#REF!</definedName>
    <definedName name="주목10노무">#REF!</definedName>
    <definedName name="주목10재료">#REF!</definedName>
    <definedName name="주목12노무">#REF!</definedName>
    <definedName name="주목12재료">#REF!</definedName>
    <definedName name="주목H2.5">#REF!</definedName>
    <definedName name="주주노">#REF!</definedName>
    <definedName name="주주재">#REF!</definedName>
    <definedName name="준공일">#REF!</definedName>
    <definedName name="준설선__선장">#REF!</definedName>
    <definedName name="준설선기관사">#REF!</definedName>
    <definedName name="준설선기관사001">#REF!</definedName>
    <definedName name="준설선기관사002">#REF!</definedName>
    <definedName name="준설선기관사982">#REF!</definedName>
    <definedName name="준설선기관사991">#REF!</definedName>
    <definedName name="준설선기관사992">#REF!</definedName>
    <definedName name="준설선기관장">#REF!</definedName>
    <definedName name="준설선기관장001">#REF!</definedName>
    <definedName name="준설선기관장002">#REF!</definedName>
    <definedName name="준설선기관장011">#REF!</definedName>
    <definedName name="준설선기관장982">#REF!</definedName>
    <definedName name="준설선기관장991">#REF!</definedName>
    <definedName name="준설선기관장992">#REF!</definedName>
    <definedName name="준설선선장001">#REF!</definedName>
    <definedName name="준설선선장002">#REF!</definedName>
    <definedName name="준설선선장011">#REF!</definedName>
    <definedName name="준설선선장982">#REF!</definedName>
    <definedName name="준설선선장991">#REF!</definedName>
    <definedName name="준설선선장992">#REF!</definedName>
    <definedName name="준설선운전사">#REF!</definedName>
    <definedName name="준설선운전사001">#REF!</definedName>
    <definedName name="준설선운전사002">#REF!</definedName>
    <definedName name="준설선운전사982">#REF!</definedName>
    <definedName name="준설선운전사991">#REF!</definedName>
    <definedName name="준설선운전사992">#REF!</definedName>
    <definedName name="준설선전기사">#REF!</definedName>
    <definedName name="준설선전기사001">#REF!</definedName>
    <definedName name="준설선전기사002">#REF!</definedName>
    <definedName name="준설선전기사982">#REF!</definedName>
    <definedName name="준설선전기사991">#REF!</definedName>
    <definedName name="준설선전기사992">#REF!</definedName>
    <definedName name="준설설기관사011">#REF!</definedName>
    <definedName name="준설설운전기사011">#REF!</definedName>
    <definedName name="준설설운전사011">#REF!</definedName>
    <definedName name="준설설전기사011">#REF!</definedName>
    <definedName name="준호" localSheetId="2">#N/A</definedName>
    <definedName name="준호" localSheetId="0">#N/A</definedName>
    <definedName name="준호" localSheetId="1">#N/A</definedName>
    <definedName name="준호">[0]!SAF</definedName>
    <definedName name="줄___눈___공">#REF!</definedName>
    <definedName name="줄눈공001">#REF!</definedName>
    <definedName name="줄눈공002">#REF!</definedName>
    <definedName name="줄눈공011">#REF!</definedName>
    <definedName name="줄눈공982">#REF!</definedName>
    <definedName name="줄눈공991">#REF!</definedName>
    <definedName name="줄눈공992">#REF!</definedName>
    <definedName name="줄떼">#REF!</definedName>
    <definedName name="줄사철">#REF!</definedName>
    <definedName name="중_기__조_장">#REF!</definedName>
    <definedName name="중급기술자">#REF!</definedName>
    <definedName name="중급원자력기술자">#REF!</definedName>
    <definedName name="중급원자력기술자001">#REF!</definedName>
    <definedName name="중급원자력기술자002">#REF!</definedName>
    <definedName name="중급원자력기술자011">#REF!</definedName>
    <definedName name="중급원자력기술자982">#REF!</definedName>
    <definedName name="중급원자력기술자991">#REF!</definedName>
    <definedName name="중급원자력기술자992">#REF!</definedName>
    <definedName name="중기">#REF!</definedName>
    <definedName name="중기기사">#REF!</definedName>
    <definedName name="중기손료">#N/A</definedName>
    <definedName name="중기운전기사">#REF!</definedName>
    <definedName name="중기운전사">#REF!</definedName>
    <definedName name="중기운전조수">#REF!</definedName>
    <definedName name="중대가시설2">#N/A</definedName>
    <definedName name="중량">#REF!</definedName>
    <definedName name="중량표">#REF!</definedName>
    <definedName name="중앙갑지">#REF!</definedName>
    <definedName name="증감대비">#REF!</definedName>
    <definedName name="지급" localSheetId="2" hidden="1">{"'제조(순번)'!$A$386:$A$387","'제조(순번)'!$A$1:$H$399"}</definedName>
    <definedName name="지급" localSheetId="0" hidden="1">{"'제조(순번)'!$A$386:$A$387","'제조(순번)'!$A$1:$H$399"}</definedName>
    <definedName name="지급" localSheetId="1" hidden="1">{"'제조(순번)'!$A$386:$A$387","'제조(순번)'!$A$1:$H$399"}</definedName>
    <definedName name="지급" hidden="1">{"'제조(순번)'!$A$386:$A$387","'제조(순번)'!$A$1:$H$399"}</definedName>
    <definedName name="지급부가제외">[42]지급자재!$J$22</definedName>
    <definedName name="지동">#REF!</definedName>
    <definedName name="지부외배">[42]지급자재!$U$22</definedName>
    <definedName name="지부외평">[42]지급자재!$AF$22</definedName>
    <definedName name="지부포배">[42]지급자재!$T$22</definedName>
    <definedName name="지부포수">[42]지급자재!$T$22</definedName>
    <definedName name="지부포평">[42]지급자재!$AE$22</definedName>
    <definedName name="지붕__잇기공">#REF!</definedName>
    <definedName name="지붕잇기공">#REF!</definedName>
    <definedName name="지붕잇기공001">#REF!</definedName>
    <definedName name="지붕잇기공002">#REF!</definedName>
    <definedName name="지붕잇기공011">#REF!</definedName>
    <definedName name="지붕잇기공982">#REF!</definedName>
    <definedName name="지붕잇기공991">#REF!</definedName>
    <definedName name="지붕잇기공992">#REF!</definedName>
    <definedName name="지적기능사_지적기능사2급001">#REF!</definedName>
    <definedName name="지적기능사_지적기능사2급002">#REF!</definedName>
    <definedName name="지적기능사_지적기능사2급011">#REF!</definedName>
    <definedName name="지적기능사_지적기능사2급982">#REF!</definedName>
    <definedName name="지적기능사_지적기능사2급991">#REF!</definedName>
    <definedName name="지적기능사_지적기능사2급992">#REF!</definedName>
    <definedName name="지적기능사1급">#REF!</definedName>
    <definedName name="지적기능사2급">#REF!</definedName>
    <definedName name="지적기능산업기사_지적기능사1급001">#REF!</definedName>
    <definedName name="지적기능산업기사_지적기능사1급002">#REF!</definedName>
    <definedName name="지적기능산업기사_지적기능사1급011">#REF!</definedName>
    <definedName name="지적기능산업기사_지적기능사1급982">#REF!</definedName>
    <definedName name="지적기능산업기사_지적기능사1급991">#REF!</definedName>
    <definedName name="지적기능산업기사_지적기능사1급992">#REF!</definedName>
    <definedName name="지적기사_1급">#REF!</definedName>
    <definedName name="지적기사_1급___0">#REF!</definedName>
    <definedName name="지적기사_1급___2">#REF!</definedName>
    <definedName name="지적기사_2급">#REF!</definedName>
    <definedName name="지적기사_2급___0">#REF!</definedName>
    <definedName name="지적기사_2급___2">#REF!</definedName>
    <definedName name="지적기사_지적기사1급001">#REF!</definedName>
    <definedName name="지적기사_지적기사1급002">#REF!</definedName>
    <definedName name="지적기사_지적기사1급011">#REF!</definedName>
    <definedName name="지적기사_지적기사1급982">#REF!</definedName>
    <definedName name="지적기사_지적기사1급991">#REF!</definedName>
    <definedName name="지적기사_지적기사1급992">#REF!</definedName>
    <definedName name="지적산업기사_지적기사2급001">#REF!</definedName>
    <definedName name="지적산업기사_지적기사2급002">#REF!</definedName>
    <definedName name="지적산업기사_지적기사2급011">#REF!</definedName>
    <definedName name="지적산업기사_지적기사2급982">#REF!</definedName>
    <definedName name="지적산업기사_지적기사2급991">#REF!</definedName>
    <definedName name="지적산업기사_지적기사2급992">#REF!</definedName>
    <definedName name="지주">#N/A</definedName>
    <definedName name="지주목">#REF!</definedName>
    <definedName name="지지철물">#REF!</definedName>
    <definedName name="지훈">#REF!</definedName>
    <definedName name="직재" localSheetId="2" hidden="1">{"'용역비'!$A$4:$C$8"}</definedName>
    <definedName name="직재" localSheetId="0" hidden="1">{"'용역비'!$A$4:$C$8"}</definedName>
    <definedName name="직재" localSheetId="1" hidden="1">{"'용역비'!$A$4:$C$8"}</definedName>
    <definedName name="직재" hidden="1">{"'용역비'!$A$4:$C$8"}</definedName>
    <definedName name="직접경비">#REF!</definedName>
    <definedName name="직접노무비">#REF!</definedName>
    <definedName name="직종">OFFSET(#REF!,0,0,COUNTA(#REF!),1)</definedName>
    <definedName name="진달래H0.6">#REF!</definedName>
    <definedName name="진동롤라경">#REF!</definedName>
    <definedName name="진동롤라노무">#REF!</definedName>
    <definedName name="진동롤라재료">#REF!</definedName>
    <definedName name="진흙">#REF!</definedName>
    <definedName name="집">#N/A</definedName>
    <definedName name="집게표">#REF!</definedName>
    <definedName name="집계" localSheetId="2" hidden="1">{#N/A,#N/A,FALSE,"명세표"}</definedName>
    <definedName name="집계" localSheetId="0" hidden="1">{#N/A,#N/A,FALSE,"명세표"}</definedName>
    <definedName name="집계" localSheetId="1" hidden="1">{#N/A,#N/A,FALSE,"명세표"}</definedName>
    <definedName name="집계" hidden="1">{#N/A,#N/A,FALSE,"명세표"}</definedName>
    <definedName name="집계표">#REF!</definedName>
    <definedName name="짚">#REF!</definedName>
    <definedName name="짜장">#REF!</definedName>
    <definedName name="짧은비계목">#REF!</definedName>
    <definedName name="ㅊ1">#REF!</definedName>
    <definedName name="ㅊ5">#REF!</definedName>
    <definedName name="차광막F22">#REF!</definedName>
    <definedName name="차광막H22">#REF!</definedName>
    <definedName name="차광막J22">#REF!</definedName>
    <definedName name="차선">#REF!</definedName>
    <definedName name="차선도">#REF!</definedName>
    <definedName name="차선도색집계">#REF!</definedName>
    <definedName name="착___암___공">#REF!</definedName>
    <definedName name="착공">#REF!</definedName>
    <definedName name="착공일">#REF!</definedName>
    <definedName name="착암공">#REF!</definedName>
    <definedName name="착암공001">#REF!</definedName>
    <definedName name="착암공002">#REF!</definedName>
    <definedName name="착암공011">#REF!</definedName>
    <definedName name="착암공982">#REF!</definedName>
    <definedName name="착암공991">#REF!</definedName>
    <definedName name="착암공992">#REF!</definedName>
    <definedName name="착정심도">#REF!</definedName>
    <definedName name="찬넬크립">#REF!</definedName>
    <definedName name="찰샇기" hidden="1">#REF!</definedName>
    <definedName name="창">#REF!</definedName>
    <definedName name="창호목공">#REF!</definedName>
    <definedName name="창호목공001">#REF!</definedName>
    <definedName name="창호목공002">#REF!</definedName>
    <definedName name="창호목공011">#REF!</definedName>
    <definedName name="창호목공982">#REF!</definedName>
    <definedName name="창호목공991">#REF!</definedName>
    <definedName name="창호목공992">#REF!</definedName>
    <definedName name="창호지">#REF!</definedName>
    <definedName name="처2">#REF!</definedName>
    <definedName name="처리">#REF!</definedName>
    <definedName name="척공">#REF!</definedName>
    <definedName name="천사" localSheetId="2" hidden="1">{"'용역비'!$A$4:$C$8"}</definedName>
    <definedName name="천사" localSheetId="0" hidden="1">{"'용역비'!$A$4:$C$8"}</definedName>
    <definedName name="천사" localSheetId="1" hidden="1">{"'용역비'!$A$4:$C$8"}</definedName>
    <definedName name="천사" hidden="1">{"'용역비'!$A$4:$C$8"}</definedName>
    <definedName name="철____공">#REF!</definedName>
    <definedName name="철____공___0">#REF!</definedName>
    <definedName name="철____공___2">#REF!</definedName>
    <definedName name="철_골_공">#REF!</definedName>
    <definedName name="철_골_공___0">#REF!</definedName>
    <definedName name="철_골_공___2">#REF!</definedName>
    <definedName name="철10">#REF!</definedName>
    <definedName name="철13">#REF!</definedName>
    <definedName name="철16">#REF!</definedName>
    <definedName name="철19">#REF!</definedName>
    <definedName name="철22">#REF!</definedName>
    <definedName name="철25">#REF!</definedName>
    <definedName name="철29">#REF!</definedName>
    <definedName name="철32">#REF!</definedName>
    <definedName name="철H10">#REF!</definedName>
    <definedName name="철거">#N/A</definedName>
    <definedName name="철거계">#REF!</definedName>
    <definedName name="철계">#REF!</definedName>
    <definedName name="철고10">#REF!</definedName>
    <definedName name="철고13">#REF!</definedName>
    <definedName name="철고16">#REF!</definedName>
    <definedName name="철고19">#REF!</definedName>
    <definedName name="철고22">#REF!</definedName>
    <definedName name="철고25">#REF!</definedName>
    <definedName name="철고29">#REF!</definedName>
    <definedName name="철고32">#REF!</definedName>
    <definedName name="철고계">#REF!</definedName>
    <definedName name="철고관">#REF!</definedName>
    <definedName name="철골공">#REF!</definedName>
    <definedName name="철골공001">#REF!</definedName>
    <definedName name="철골공002">#REF!</definedName>
    <definedName name="철골공011">#REF!</definedName>
    <definedName name="철골공982">#REF!</definedName>
    <definedName name="철골공991">#REF!</definedName>
    <definedName name="철골공992">#REF!</definedName>
    <definedName name="철공001">#REF!</definedName>
    <definedName name="철공002">#REF!</definedName>
    <definedName name="철공011">#REF!</definedName>
    <definedName name="철공982">#REF!</definedName>
    <definedName name="철공991">#REF!</definedName>
    <definedName name="철공992">#REF!</definedName>
    <definedName name="철관">#REF!</definedName>
    <definedName name="철근">#REF!</definedName>
    <definedName name="철근공001">#REF!</definedName>
    <definedName name="철근공002">#REF!</definedName>
    <definedName name="철근공011">#REF!</definedName>
    <definedName name="철근공982">#REF!</definedName>
    <definedName name="철근공991">#REF!</definedName>
    <definedName name="철근공992">#REF!</definedName>
    <definedName name="철근노">#REF!</definedName>
    <definedName name="철근용접노무">#REF!</definedName>
    <definedName name="철근용접재료">#REF!</definedName>
    <definedName name="철근재">#REF!</definedName>
    <definedName name="철도__신호공">#REF!</definedName>
    <definedName name="철도신호공">#REF!</definedName>
    <definedName name="철도신호공001">#REF!</definedName>
    <definedName name="철도신호공002">#REF!</definedName>
    <definedName name="철도신호공011">#REF!</definedName>
    <definedName name="철도신호공982">#REF!</definedName>
    <definedName name="철도신호공991">#REF!</definedName>
    <definedName name="철도신호공992">#REF!</definedName>
    <definedName name="철도용접공">#REF!</definedName>
    <definedName name="철목1호">#REF!</definedName>
    <definedName name="철목2호">#REF!</definedName>
    <definedName name="철목3호">#REF!</definedName>
    <definedName name="철목4호">#REF!</definedName>
    <definedName name="철물">#REF!</definedName>
    <definedName name="철선20">#REF!</definedName>
    <definedName name="철쭉">#REF!</definedName>
    <definedName name="철쭉H0.3">#REF!</definedName>
    <definedName name="철쭉H0.3경">#REF!</definedName>
    <definedName name="철쭉H0.3노">#REF!</definedName>
    <definedName name="철쭉H0.3재">#REF!</definedName>
    <definedName name="철쭉H0.4노">#REF!</definedName>
    <definedName name="철쭉H0.4재">#REF!</definedName>
    <definedName name="철판공">#REF!</definedName>
    <definedName name="철판공001">#REF!</definedName>
    <definedName name="철판공002">#REF!</definedName>
    <definedName name="철판공011">#REF!</definedName>
    <definedName name="철판공982">#REF!</definedName>
    <definedName name="철판공991">#REF!</definedName>
    <definedName name="철판공992">#REF!</definedName>
    <definedName name="청단풍">#REF!</definedName>
    <definedName name="청단풍H3.0">#REF!</definedName>
    <definedName name="청단풍R10">#REF!</definedName>
    <definedName name="청단풍R10경">#REF!</definedName>
    <definedName name="청단풍R10노">#REF!</definedName>
    <definedName name="청단풍R10재">#REF!</definedName>
    <definedName name="청단풍R8">#REF!</definedName>
    <definedName name="청단풍R8경">#REF!</definedName>
    <definedName name="청단풍R8노">#REF!</definedName>
    <definedName name="청단풍R8재">#REF!</definedName>
    <definedName name="청림1호">#REF!</definedName>
    <definedName name="청림2호">#REF!</definedName>
    <definedName name="청림3호">#REF!</definedName>
    <definedName name="초급기술자">#REF!</definedName>
    <definedName name="초기소비전력">#REF!</definedName>
    <definedName name="초배지">#REF!</definedName>
    <definedName name="총">#REF!</definedName>
    <definedName name="총계">#REF!</definedName>
    <definedName name="총괄">#REF!</definedName>
    <definedName name="총괄1">#REF!</definedName>
    <definedName name="총괄표">#REF!</definedName>
    <definedName name="총원가">#REF!</definedName>
    <definedName name="총원가2">#REF!</definedName>
    <definedName name="최">#REF!</definedName>
    <definedName name="최대훈">#REF!</definedName>
    <definedName name="추가">#REF!</definedName>
    <definedName name="축고">#REF!</definedName>
    <definedName name="축길이">#REF!</definedName>
    <definedName name="축냉조">#REF!</definedName>
    <definedName name="축냉조전원">#REF!</definedName>
    <definedName name="축면적">#REF!</definedName>
    <definedName name="축실외기">#REF!</definedName>
    <definedName name="축열조">#REF!</definedName>
    <definedName name="축열조1">#REF!</definedName>
    <definedName name="축열조금액">#REF!</definedName>
    <definedName name="축운전중량">#REF!</definedName>
    <definedName name="축제품중량">#REF!</definedName>
    <definedName name="축폭">#REF!</definedName>
    <definedName name="충도리">#REF!</definedName>
    <definedName name="충돌">#N/A</definedName>
    <definedName name="충산대" localSheetId="2">원가계산서!VGF</definedName>
    <definedName name="충산대" localSheetId="0">전체표지!VGF</definedName>
    <definedName name="충산대" localSheetId="1">표지!VGF</definedName>
    <definedName name="충산대">[0]!VGF</definedName>
    <definedName name="측________부">#REF!</definedName>
    <definedName name="측구">[12]깨기!$H$51192</definedName>
    <definedName name="측구옹벽">[12]깨기!$H$11164</definedName>
    <definedName name="측백H3.0경">#REF!</definedName>
    <definedName name="측백H3.0노">#REF!</definedName>
    <definedName name="측백H3.0재">#REF!</definedName>
    <definedName name="측부">#REF!</definedName>
    <definedName name="측부001">#REF!</definedName>
    <definedName name="측부002">#REF!</definedName>
    <definedName name="측부011">#REF!</definedName>
    <definedName name="측부982">#REF!</definedName>
    <definedName name="측부991">#REF!</definedName>
    <definedName name="측부992">#REF!</definedName>
    <definedName name="층따기">#REF!</definedName>
    <definedName name="치_장_벽_돌_공">#REF!</definedName>
    <definedName name="치장__벽돌공">#REF!</definedName>
    <definedName name="치장벽돌공001">#REF!</definedName>
    <definedName name="치장벽돌공002">#REF!</definedName>
    <definedName name="치장벽돌공011">#REF!</definedName>
    <definedName name="치장벽돌공982">#REF!</definedName>
    <definedName name="치장벽돌공991">#REF!</definedName>
    <definedName name="치장벽돌공992">#REF!</definedName>
    <definedName name="ㅋ">#REF!</definedName>
    <definedName name="ㅋ1">#REF!</definedName>
    <definedName name="ㅋㅋㅋ" localSheetId="2" hidden="1">{"'용역비'!$A$4:$C$8"}</definedName>
    <definedName name="ㅋㅋㅋ" localSheetId="0" hidden="1">{"'용역비'!$A$4:$C$8"}</definedName>
    <definedName name="ㅋㅋㅋ" localSheetId="1" hidden="1">{"'용역비'!$A$4:$C$8"}</definedName>
    <definedName name="ㅋㅋㅋ" hidden="1">{"'용역비'!$A$4:$C$8"}</definedName>
    <definedName name="ㅋㅌ" localSheetId="2" hidden="1">{"'용역비'!$A$4:$C$8"}</definedName>
    <definedName name="ㅋㅌ" localSheetId="0" hidden="1">{"'용역비'!$A$4:$C$8"}</definedName>
    <definedName name="ㅋㅌ" localSheetId="1" hidden="1">{"'용역비'!$A$4:$C$8"}</definedName>
    <definedName name="ㅋㅌ" hidden="1">{"'용역비'!$A$4:$C$8"}</definedName>
    <definedName name="ㅋㅌㅊ" localSheetId="2">원가계산서!ㅋㅌㅊ</definedName>
    <definedName name="ㅋㅌㅊ" localSheetId="0">전체표지!ㅋㅌㅊ</definedName>
    <definedName name="ㅋㅌㅊ" localSheetId="1">표지!ㅋㅌㅊ</definedName>
    <definedName name="ㅋㅌㅊ">[0]!ㅋㅌㅊ</definedName>
    <definedName name="카세트가격">#REF!</definedName>
    <definedName name="카세트소비전력">#REF!</definedName>
    <definedName name="카세트에어컨">#REF!</definedName>
    <definedName name="칼라아스팔트슁글">#REF!</definedName>
    <definedName name="캐링조인트">#REF!</definedName>
    <definedName name="캐링찬넬">#REF!</definedName>
    <definedName name="코___킹___공">#REF!</definedName>
    <definedName name="코킹공001">#REF!</definedName>
    <definedName name="코킹공002">#REF!</definedName>
    <definedName name="코킹공011">#REF!</definedName>
    <definedName name="코킹공982">#REF!</definedName>
    <definedName name="코킹공991">#REF!</definedName>
    <definedName name="코킹공992">#REF!</definedName>
    <definedName name="코킹재">#REF!</definedName>
    <definedName name="콘100">#REF!</definedName>
    <definedName name="콘240">#REF!</definedName>
    <definedName name="콘270">#REF!</definedName>
    <definedName name="콘관">#REF!</definedName>
    <definedName name="콘노">#REF!</definedName>
    <definedName name="콘재">#REF!</definedName>
    <definedName name="콘크">#REF!</definedName>
    <definedName name="콘크리트__공">#REF!</definedName>
    <definedName name="콘크리트2" hidden="1">#REF!</definedName>
    <definedName name="콘크리트공">#REF!</definedName>
    <definedName name="콘크리트공001">#REF!</definedName>
    <definedName name="콘크리트공002">#REF!</definedName>
    <definedName name="콘크리트공011">#REF!</definedName>
    <definedName name="콘크리트공982">#REF!</definedName>
    <definedName name="콘크리트공991">#REF!</definedName>
    <definedName name="콘크리트공992">#REF!</definedName>
    <definedName name="콘크리트못">#REF!</definedName>
    <definedName name="콘테이너사무실">#REF!</definedName>
    <definedName name="콘테이너창고">#REF!</definedName>
    <definedName name="콘트롤러" localSheetId="2" hidden="1">{"'용역비'!$A$4:$C$8"}</definedName>
    <definedName name="콘트롤러" localSheetId="0" hidden="1">{"'용역비'!$A$4:$C$8"}</definedName>
    <definedName name="콘트롤러" localSheetId="1" hidden="1">{"'용역비'!$A$4:$C$8"}</definedName>
    <definedName name="콘트롤러" hidden="1">{"'용역비'!$A$4:$C$8"}</definedName>
    <definedName name="콤팩터">#N/A</definedName>
    <definedName name="콤팩터경비">#REF!</definedName>
    <definedName name="콤팩터노무비">#REF!</definedName>
    <definedName name="콤팩터재료비">#REF!</definedName>
    <definedName name="큐비클응급공사">#REF!</definedName>
    <definedName name="큐비클칸막이">#REF!</definedName>
    <definedName name="크램프">#REF!</definedName>
    <definedName name="크러">[43]단위량당중기!$A$4:$M$125</definedName>
    <definedName name="크러셔런">[43]단가!$B$4:$I$527</definedName>
    <definedName name="ㅌ">#REF!</definedName>
    <definedName name="타___일___공">#REF!</definedName>
    <definedName name="타이어경">#REF!</definedName>
    <definedName name="타이어노무">#REF!</definedName>
    <definedName name="타이어재료">#REF!</definedName>
    <definedName name="타일공">[29]노임단가!$D$25</definedName>
    <definedName name="타일공001">#REF!</definedName>
    <definedName name="타일공002">#REF!</definedName>
    <definedName name="타일공011">#REF!</definedName>
    <definedName name="타일공982">#REF!</definedName>
    <definedName name="타일공991">#REF!</definedName>
    <definedName name="타일공992">#REF!</definedName>
    <definedName name="타일시멘트압착용">#REF!</definedName>
    <definedName name="타일시멘트줄눈용">#REF!</definedName>
    <definedName name="태산목10노무">#REF!</definedName>
    <definedName name="태산목10재료">#REF!</definedName>
    <definedName name="태산목12노무">#REF!</definedName>
    <definedName name="태산목12재료">#REF!</definedName>
    <definedName name="태산목H2.5">#REF!</definedName>
    <definedName name="탠">#N/A</definedName>
    <definedName name="터">#REF!</definedName>
    <definedName name="터파기">#REF!</definedName>
    <definedName name="터파기고">#REF!</definedName>
    <definedName name="터파기깊이">#REF!</definedName>
    <definedName name="터파기리핑">#REF!</definedName>
    <definedName name="터파기반경">#REF!</definedName>
    <definedName name="터파기발파">#REF!</definedName>
    <definedName name="터파기체적">#REF!</definedName>
    <definedName name="터파기토사">#REF!</definedName>
    <definedName name="텍스">#REF!</definedName>
    <definedName name="토목단가">#REF!</definedName>
    <definedName name="토목부대1">#REF!</definedName>
    <definedName name="토목원가">#REF!</definedName>
    <definedName name="토적">[44]깨기!$E$51161</definedName>
    <definedName name="토적계산">[45]토공총괄표!$D$7</definedName>
    <definedName name="토적계산서">#REF!</definedName>
    <definedName name="토적표" hidden="1">#REF!</definedName>
    <definedName name="토지">#REF!</definedName>
    <definedName name="톱밥">#REF!</definedName>
    <definedName name="톱밥퇴비">#REF!</definedName>
    <definedName name="통신__기능사">#REF!</definedName>
    <definedName name="통신__내선공">#REF!</definedName>
    <definedName name="통신__설비공">#REF!</definedName>
    <definedName name="통신__외선공">#REF!</definedName>
    <definedName name="통신관련기능사_통신기능사001">#REF!</definedName>
    <definedName name="통신관련기능사_통신기능사002">#REF!</definedName>
    <definedName name="통신관련기능사_통신기능사011">#REF!</definedName>
    <definedName name="통신관련기능사_통신기능사982">#REF!</definedName>
    <definedName name="통신관련기능사_통신기능사991">#REF!</definedName>
    <definedName name="통신관련기능사_통신기능사992">#REF!</definedName>
    <definedName name="통신관련기사_통신기사1급001">#REF!</definedName>
    <definedName name="통신관련기사_통신기사1급002">#REF!</definedName>
    <definedName name="통신관련기사_통신기사1급011">#REF!</definedName>
    <definedName name="통신관련기사_통신기사1급982">#REF!</definedName>
    <definedName name="통신관련기사_통신기사1급991">#REF!</definedName>
    <definedName name="통신관련기사_통신기사1급992">#REF!</definedName>
    <definedName name="통신관련산업기사_통신기사2급001">#REF!</definedName>
    <definedName name="통신관련산업기사_통신기사2급002">#REF!</definedName>
    <definedName name="통신관련산업기사_통신기사2급011">#REF!</definedName>
    <definedName name="통신관련산업기사_통신기사2급982">#REF!</definedName>
    <definedName name="통신관련산업기사_통신기사2급991">#REF!</definedName>
    <definedName name="통신관련산업기사_통신기사2급992">#REF!</definedName>
    <definedName name="통신기사_1급">#REF!</definedName>
    <definedName name="통신기사_2급">#REF!</definedName>
    <definedName name="통신내선공">#REF!</definedName>
    <definedName name="통신내선공001">#REF!</definedName>
    <definedName name="통신내선공002">#REF!</definedName>
    <definedName name="통신내선공011">#REF!</definedName>
    <definedName name="통신내선공982">#REF!</definedName>
    <definedName name="통신내선공991">#REF!</definedName>
    <definedName name="통신내선공992">#REF!</definedName>
    <definedName name="통신설비공">#REF!</definedName>
    <definedName name="통신설비공001">#REF!</definedName>
    <definedName name="통신설비공002">#REF!</definedName>
    <definedName name="통신설비공011">#REF!</definedName>
    <definedName name="통신설비공982">#REF!</definedName>
    <definedName name="통신설비공991">#REF!</definedName>
    <definedName name="통신설비공992">#REF!</definedName>
    <definedName name="통신외선공">#REF!</definedName>
    <definedName name="통신외선공001">#REF!</definedName>
    <definedName name="통신외선공002">#REF!</definedName>
    <definedName name="통신외선공011">#REF!</definedName>
    <definedName name="통신외선공982">#REF!</definedName>
    <definedName name="통신외선공991">#REF!</definedName>
    <definedName name="통신외선공992">#REF!</definedName>
    <definedName name="통신케이블공">#REF!</definedName>
    <definedName name="통신케이블공001">#REF!</definedName>
    <definedName name="통신케이블공002">#REF!</definedName>
    <definedName name="통신케이블공011">#REF!</definedName>
    <definedName name="통신케이블공982">#REF!</definedName>
    <definedName name="통신케이블공991">#REF!</definedName>
    <definedName name="통신케이블공992">#REF!</definedName>
    <definedName name="통합">#N/A</definedName>
    <definedName name="투찰표">#REF!</definedName>
    <definedName name="특_별__인_부">#REF!</definedName>
    <definedName name="특_수_화__공">#REF!</definedName>
    <definedName name="특고">#REF!</definedName>
    <definedName name="특고압케이블전공">#REF!</definedName>
    <definedName name="특고압케이블전공001">#REF!</definedName>
    <definedName name="특고압케이블전공002">#REF!</definedName>
    <definedName name="특고압케이블전공011">#REF!</definedName>
    <definedName name="특고압케이블전공982">#REF!</definedName>
    <definedName name="특고압케이블전공991">#REF!</definedName>
    <definedName name="특고압케이블전공992">#REF!</definedName>
    <definedName name="특급기술자">#REF!,#REF!,#REF!,#REF!,#REF!,#REF!</definedName>
    <definedName name="특급원자력비파괴시험">#REF!</definedName>
    <definedName name="특급원자력비파괴시험공001">#REF!</definedName>
    <definedName name="특급원자력비파괴시험공002">#REF!</definedName>
    <definedName name="특급원자력비파괴시험공011">#REF!</definedName>
    <definedName name="특급원자력비파괴시험공982">#REF!</definedName>
    <definedName name="특급원자력비파괴시험공991">#REF!</definedName>
    <definedName name="특급원자력비파괴시험공992">#REF!</definedName>
    <definedName name="특급자">#REF!,#REF!,#REF!,#REF!,#REF!,#REF!</definedName>
    <definedName name="특별">#REF!</definedName>
    <definedName name="특별_인부">#REF!</definedName>
    <definedName name="특별고압케이블전공">#REF!</definedName>
    <definedName name="특별인부">[27]노임단가!$D$56</definedName>
    <definedName name="특별인부___0">#REF!</definedName>
    <definedName name="특별인부___2">#REF!</definedName>
    <definedName name="특별인부001">#REF!</definedName>
    <definedName name="특별인부002">#REF!</definedName>
    <definedName name="특별인부011">#REF!</definedName>
    <definedName name="특별인부982">#REF!</definedName>
    <definedName name="특별인부991">#REF!</definedName>
    <definedName name="특별인부992">#REF!</definedName>
    <definedName name="특수비계공">#REF!</definedName>
    <definedName name="특수비계공001">#REF!</definedName>
    <definedName name="특수비계공002">#REF!</definedName>
    <definedName name="특수비계공011">#REF!</definedName>
    <definedName name="특수비계공982">#REF!</definedName>
    <definedName name="특수비계공991">#REF!</definedName>
    <definedName name="특수비계공992">#REF!</definedName>
    <definedName name="특수화공">#REF!</definedName>
    <definedName name="특수화공001">#REF!</definedName>
    <definedName name="특수화공002">#REF!</definedName>
    <definedName name="특수화공011">#REF!</definedName>
    <definedName name="특수화공982">#REF!</definedName>
    <definedName name="특수화공991">#REF!</definedName>
    <definedName name="특수화공992">#REF!</definedName>
    <definedName name="티크합판">#REF!</definedName>
    <definedName name="파고라노">#REF!</definedName>
    <definedName name="파고라재">#REF!</definedName>
    <definedName name="파이1">#REF!</definedName>
    <definedName name="파이2">#REF!</definedName>
    <definedName name="파일" hidden="1">#REF!</definedName>
    <definedName name="판넬__조립공">#REF!</definedName>
    <definedName name="판넬조립공">#REF!</definedName>
    <definedName name="판넬조립공001">#REF!</definedName>
    <definedName name="판넬조립공002">#REF!</definedName>
    <definedName name="판넬조립공011">#REF!</definedName>
    <definedName name="판넬조립공982">#REF!</definedName>
    <definedName name="판넬조립공991">#REF!</definedName>
    <definedName name="판넬조립공992">#REF!</definedName>
    <definedName name="판석노">#REF!</definedName>
    <definedName name="판석재">#REF!</definedName>
    <definedName name="팥배나무H3.0">#REF!</definedName>
    <definedName name="팽나무H4.0">#REF!</definedName>
    <definedName name="팽나무R10경">#REF!</definedName>
    <definedName name="팽나무R10노">#REF!</definedName>
    <definedName name="팽나무R10재">#REF!</definedName>
    <definedName name="펌프구경">#REF!</definedName>
    <definedName name="편백H2.0">#REF!</definedName>
    <definedName name="편백H2.0경">#REF!</definedName>
    <definedName name="편백H2.0노">#REF!</definedName>
    <definedName name="편백H2.0재">#REF!</definedName>
    <definedName name="편백H2.5경">#REF!</definedName>
    <definedName name="편백H2.5노">#REF!</definedName>
    <definedName name="편백H2.5재">#REF!</definedName>
    <definedName name="평떼">#REF!</definedName>
    <definedName name="평의자노">#REF!</definedName>
    <definedName name="평의자재">#REF!</definedName>
    <definedName name="평자재단가">#REF!</definedName>
    <definedName name="평자재단위당">#REF!</definedName>
    <definedName name="폐기물내역서">#N/A</definedName>
    <definedName name="폐기물수량산출서" hidden="1">#REF!</definedName>
    <definedName name="폐기물처리3">#REF!</definedName>
    <definedName name="폐추니아">#REF!</definedName>
    <definedName name="포___설___공">#REF!</definedName>
    <definedName name="포___장___공">#REF!</definedName>
    <definedName name="포설공">#REF!</definedName>
    <definedName name="포설공001">#REF!</definedName>
    <definedName name="포설공002">#REF!</definedName>
    <definedName name="포설공011">#REF!</definedName>
    <definedName name="포설공982">#REF!</definedName>
    <definedName name="포설공991">#REF!</definedName>
    <definedName name="포설공992">#REF!</definedName>
    <definedName name="포장">#REF!</definedName>
    <definedName name="포장1">#REF!</definedName>
    <definedName name="포장공001">#REF!</definedName>
    <definedName name="포장공002">#REF!</definedName>
    <definedName name="포장공011">#REF!</definedName>
    <definedName name="포장공982">#REF!</definedName>
    <definedName name="포장공991">#REF!</definedName>
    <definedName name="포장공992">#REF!</definedName>
    <definedName name="포장깨기">#REF!</definedName>
    <definedName name="포장수량1">#REF!</definedName>
    <definedName name="표면보호경비">#REF!</definedName>
    <definedName name="표면보호노무비">#REF!</definedName>
    <definedName name="표면보호재료비">#REF!</definedName>
    <definedName name="표지" hidden="1">#REF!</definedName>
    <definedName name="표지2">#REF!</definedName>
    <definedName name="표지3">#REF!</definedName>
    <definedName name="풀">#REF!</definedName>
    <definedName name="품명">#REF!</definedName>
    <definedName name="품셈단가표">#REF!</definedName>
    <definedName name="프레트타이">#REF!</definedName>
    <definedName name="플랜트__전공">#REF!</definedName>
    <definedName name="플랜트기계설치공">#REF!</definedName>
    <definedName name="플랜트기계설치공___0">#REF!</definedName>
    <definedName name="플랜트기계설치공___2">#REF!</definedName>
    <definedName name="플랜트기계설치공001">#REF!</definedName>
    <definedName name="플랜트기계설치공002">#REF!</definedName>
    <definedName name="플랜트기계설치공011">#REF!</definedName>
    <definedName name="플랜트기계설치공982">#REF!</definedName>
    <definedName name="플랜트기계설치공991">#REF!</definedName>
    <definedName name="플랜트기계설치공992">#REF!</definedName>
    <definedName name="플랜트배관공">#REF!</definedName>
    <definedName name="플랜트배관공___0">#REF!</definedName>
    <definedName name="플랜트배관공___2">#REF!</definedName>
    <definedName name="플랜트배관공001">#REF!</definedName>
    <definedName name="플랜트배관공002">#REF!</definedName>
    <definedName name="플랜트배관공011">#REF!</definedName>
    <definedName name="플랜트배관공982">#REF!</definedName>
    <definedName name="플랜트배관공991">#REF!</definedName>
    <definedName name="플랜트배관공992">#REF!</definedName>
    <definedName name="플랜트용접공">#REF!</definedName>
    <definedName name="플랜트용접공___0">#REF!</definedName>
    <definedName name="플랜트용접공___2">#REF!</definedName>
    <definedName name="플랜트용접공001">#REF!</definedName>
    <definedName name="플랜트용접공002">#REF!</definedName>
    <definedName name="플랜트용접공011">#REF!</definedName>
    <definedName name="플랜트용접공982">#REF!</definedName>
    <definedName name="플랜트용접공991">#REF!</definedName>
    <definedName name="플랜트용접공992">#REF!</definedName>
    <definedName name="플랜트전공">#REF!</definedName>
    <definedName name="플랜트전공___0">#REF!</definedName>
    <definedName name="플랜트전공___2">#REF!</definedName>
    <definedName name="플랜트전공001">#REF!</definedName>
    <definedName name="플랜트전공002">#REF!</definedName>
    <definedName name="플랜트전공011">#REF!</definedName>
    <definedName name="플랜트전공982">#REF!</definedName>
    <definedName name="플랜트전공991">#REF!</definedName>
    <definedName name="플랜트전공992">#REF!</definedName>
    <definedName name="플랜트제관공">#REF!</definedName>
    <definedName name="플랜트제관공___0">#REF!</definedName>
    <definedName name="플랜트제관공___2">#REF!</definedName>
    <definedName name="플랜트제관공001">#REF!</definedName>
    <definedName name="플랜트제관공002">#REF!</definedName>
    <definedName name="플랜트제관공011">#REF!</definedName>
    <definedName name="플랜트제관공982">#REF!</definedName>
    <definedName name="플랜트제관공991">#REF!</definedName>
    <definedName name="플랜트제관공992">#REF!</definedName>
    <definedName name="플랜트특수용접공">#REF!</definedName>
    <definedName name="플랜트특수용접공001">#REF!</definedName>
    <definedName name="플랜트특수용접공002">#REF!</definedName>
    <definedName name="플랜트특수용접공011">#REF!</definedName>
    <definedName name="플랜트특수용접공982">#REF!</definedName>
    <definedName name="플랜트특수용접공991">#REF!</definedName>
    <definedName name="플랜트특수용접공992">#REF!</definedName>
    <definedName name="피라칸사스H1.0">#REF!</definedName>
    <definedName name="피라칸사스H1.0경">#REF!</definedName>
    <definedName name="피라칸사스H1.0노">#REF!</definedName>
    <definedName name="피라칸사스H1.0재">#REF!</definedName>
    <definedName name="피라칸사스H1.5">#REF!</definedName>
    <definedName name="피죽">#REF!</definedName>
    <definedName name="ㅎ314">#REF!</definedName>
    <definedName name="ㅎ384">#REF!</definedName>
    <definedName name="ㅎㄴ" localSheetId="2">[0]!REUIHGURI</definedName>
    <definedName name="ㅎㄴ" localSheetId="0">[0]!REUIHGURI</definedName>
    <definedName name="ㅎㄴ" localSheetId="1">[0]!REUIHGURI</definedName>
    <definedName name="ㅎㄴ">[0]!REUIHGURI</definedName>
    <definedName name="ㅎㄹ" hidden="1">#REF!</definedName>
    <definedName name="ㅎ류" localSheetId="2">원가계산서!SDRFE</definedName>
    <definedName name="ㅎ류" localSheetId="0">전체표지!SDRFE</definedName>
    <definedName name="ㅎ류" localSheetId="1">표지!SDRFE</definedName>
    <definedName name="ㅎ류">[0]!SDRFE</definedName>
    <definedName name="ㅎㅇ" localSheetId="2" hidden="1">{"'용역비'!$A$4:$C$8"}</definedName>
    <definedName name="ㅎㅇ" localSheetId="0" hidden="1">{"'용역비'!$A$4:$C$8"}</definedName>
    <definedName name="ㅎㅇ" localSheetId="1" hidden="1">{"'용역비'!$A$4:$C$8"}</definedName>
    <definedName name="ㅎㅇ" hidden="1">{"'용역비'!$A$4:$C$8"}</definedName>
    <definedName name="ㅎ오" localSheetId="2" hidden="1">{"'용역비'!$A$4:$C$8"}</definedName>
    <definedName name="ㅎ오" localSheetId="0" hidden="1">{"'용역비'!$A$4:$C$8"}</definedName>
    <definedName name="ㅎ오" localSheetId="1" hidden="1">{"'용역비'!$A$4:$C$8"}</definedName>
    <definedName name="ㅎ오" hidden="1">{"'용역비'!$A$4:$C$8"}</definedName>
    <definedName name="ㅎㅎㅎ" hidden="1">#REF!</definedName>
    <definedName name="ㅎㅎㅎㅎ">#REF!</definedName>
    <definedName name="ㅎㅎㅎㅎㅎㅎ">#REF!</definedName>
    <definedName name="ㅎㅎㅎㅎㅎㅎㅎㅎㅎㅎㅎㅎㅎ">#REF!</definedName>
    <definedName name="하도갑">#REF!</definedName>
    <definedName name="하도공종1">#REF!</definedName>
    <definedName name="하도공종2">#REF!</definedName>
    <definedName name="하도공종3">#REF!</definedName>
    <definedName name="하도공종4">#REF!</definedName>
    <definedName name="하도공종5">#REF!</definedName>
    <definedName name="하도공종6">#REF!</definedName>
    <definedName name="하도업체1">#REF!</definedName>
    <definedName name="하도업체2">#REF!</definedName>
    <definedName name="하도업체3">#REF!</definedName>
    <definedName name="하도업체4">#REF!</definedName>
    <definedName name="하도업체5">#REF!</definedName>
    <definedName name="하도업체6">#REF!</definedName>
    <definedName name="하드롱지">#REF!</definedName>
    <definedName name="하론">#REF!</definedName>
    <definedName name="하이샤시창">#REF!</definedName>
    <definedName name="하자">#REF!</definedName>
    <definedName name="하자공종1">#REF!</definedName>
    <definedName name="하자공종2">#REF!</definedName>
    <definedName name="하자기간1">#REF!</definedName>
    <definedName name="하자기간2">#REF!</definedName>
    <definedName name="하자기간3">#REF!</definedName>
    <definedName name="하자기간4">#REF!</definedName>
    <definedName name="하자기간5">#REF!</definedName>
    <definedName name="하자기간6">#REF!</definedName>
    <definedName name="하자보수공종1">OFFSET(#REF!,0,0,COUNTA(#REF!),1)</definedName>
    <definedName name="하자보증기간1">#REF!</definedName>
    <definedName name="하자보증기간2">#REF!</definedName>
    <definedName name="하하">#REF!</definedName>
    <definedName name="학교">#REF!</definedName>
    <definedName name="학교2">#REF!</definedName>
    <definedName name="한_식__목_공">#REF!</definedName>
    <definedName name="한_식__와_공">#REF!</definedName>
    <definedName name="한교1호">#REF!</definedName>
    <definedName name="한교2호">#REF!</definedName>
    <definedName name="한교3호">#REF!</definedName>
    <definedName name="한국">#REF!</definedName>
    <definedName name="한글노무비">#REF!</definedName>
    <definedName name="한라구절초">#REF!</definedName>
    <definedName name="한식__미장공">#REF!</definedName>
    <definedName name="한식목공">#REF!</definedName>
    <definedName name="한식목공001">#REF!</definedName>
    <definedName name="한식목공002">#REF!</definedName>
    <definedName name="한식목공011">#REF!</definedName>
    <definedName name="한식목공982">#REF!</definedName>
    <definedName name="한식목공991">#REF!</definedName>
    <definedName name="한식목공992">#REF!</definedName>
    <definedName name="한식목공조공">#REF!</definedName>
    <definedName name="한식목공조공001">#REF!</definedName>
    <definedName name="한식목공조공002">#REF!</definedName>
    <definedName name="한식목공조공011">#REF!</definedName>
    <definedName name="한식목공조공982">#REF!</definedName>
    <definedName name="한식목공조공991">#REF!</definedName>
    <definedName name="한식목공조공992">#REF!</definedName>
    <definedName name="한식미장공">#REF!</definedName>
    <definedName name="한식미장공001">#REF!</definedName>
    <definedName name="한식미장공002">#REF!</definedName>
    <definedName name="한식미장공011">#REF!</definedName>
    <definedName name="한식미장공982">#REF!</definedName>
    <definedName name="한식미장공991">#REF!</definedName>
    <definedName name="한식미장공992">#REF!</definedName>
    <definedName name="한식와공">#REF!</definedName>
    <definedName name="한식와공001">#REF!</definedName>
    <definedName name="한식와공002">#REF!</definedName>
    <definedName name="한식와공011">#REF!</definedName>
    <definedName name="한식와공982">#REF!</definedName>
    <definedName name="한식와공991">#REF!</definedName>
    <definedName name="한식와공992">#REF!</definedName>
    <definedName name="한식와공조공">#REF!</definedName>
    <definedName name="한식와공조공001">#REF!</definedName>
    <definedName name="한식와공조공002">#REF!</definedName>
    <definedName name="한식와공조공011">#REF!</definedName>
    <definedName name="한식와공조공982">#REF!</definedName>
    <definedName name="한식와공조공991">#REF!</definedName>
    <definedName name="한식와공조공992">#REF!</definedName>
    <definedName name="한전수탁비">#REF!</definedName>
    <definedName name="한지벽지">#REF!</definedName>
    <definedName name="한지장판지">#REF!</definedName>
    <definedName name="할___석___공">#REF!</definedName>
    <definedName name="할석공">#REF!</definedName>
    <definedName name="할석공001">#REF!</definedName>
    <definedName name="할석공002">#REF!</definedName>
    <definedName name="할석공982">#REF!</definedName>
    <definedName name="할석공991">#REF!</definedName>
    <definedName name="할석공992">#REF!</definedName>
    <definedName name="함___석___공">#REF!</definedName>
    <definedName name="함석공">#REF!</definedName>
    <definedName name="함석공001">#REF!</definedName>
    <definedName name="함석공002">#REF!</definedName>
    <definedName name="함석공011">#REF!</definedName>
    <definedName name="함석공982">#REF!</definedName>
    <definedName name="함석공991">#REF!</definedName>
    <definedName name="함석공992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3">#REF!</definedName>
    <definedName name="합계전류4">#REF!</definedName>
    <definedName name="합계전류5">#REF!</definedName>
    <definedName name="합계전류6">#REF!</definedName>
    <definedName name="합계전류7">#REF!</definedName>
    <definedName name="합계전류A">#REF!</definedName>
    <definedName name="합판12">#REF!</definedName>
    <definedName name="합판2.7">#REF!</definedName>
    <definedName name="합판노">#REF!</definedName>
    <definedName name="합판재">#REF!</definedName>
    <definedName name="해당화">#REF!</definedName>
    <definedName name="해당화H1.0">#REF!</definedName>
    <definedName name="해당화H1.0경">#REF!</definedName>
    <definedName name="해당화H1.0노">#REF!</definedName>
    <definedName name="해당화H1.0재">#REF!</definedName>
    <definedName name="해송H2.0경">#REF!</definedName>
    <definedName name="해송H2.0노">#REF!</definedName>
    <definedName name="해송H2.0재">#REF!</definedName>
    <definedName name="해송H2.5">#REF!</definedName>
    <definedName name="해송H2.5경">#REF!</definedName>
    <definedName name="해송H2.5노">#REF!</definedName>
    <definedName name="해송H2.5재">#REF!</definedName>
    <definedName name="해송H3.0xW1.2xR10">#REF!</definedName>
    <definedName name="해송H3.5xW1.5xR12">#REF!</definedName>
    <definedName name="해송H3.5경">#REF!</definedName>
    <definedName name="해송H3.5노">#REF!</definedName>
    <definedName name="해송H3.5재">#REF!</definedName>
    <definedName name="해송W1.0경">#REF!</definedName>
    <definedName name="해송W1.0노">#REF!</definedName>
    <definedName name="해송W1.0재">#REF!</definedName>
    <definedName name="해송W1.2경">#REF!</definedName>
    <definedName name="해송W1.2노">#REF!</definedName>
    <definedName name="해송W1.2재">#REF!</definedName>
    <definedName name="해초풀">#REF!</definedName>
    <definedName name="행가및핀">#REF!</definedName>
    <definedName name="허">#REF!</definedName>
    <definedName name="허용전류">#REF!</definedName>
    <definedName name="허팡" localSheetId="2">원가계산서!dgh</definedName>
    <definedName name="허팡" localSheetId="0">전체표지!dgh</definedName>
    <definedName name="허팡" localSheetId="1">표지!dgh</definedName>
    <definedName name="허팡">[0]!dgh</definedName>
    <definedName name="현대내역서" localSheetId="2" hidden="1">{"'Sheet1'!$A$4","'Sheet1'!$A$9:$G$28"}</definedName>
    <definedName name="현대내역서" localSheetId="0" hidden="1">{"'Sheet1'!$A$4","'Sheet1'!$A$9:$G$28"}</definedName>
    <definedName name="현대내역서" localSheetId="1" hidden="1">{"'Sheet1'!$A$4","'Sheet1'!$A$9:$G$28"}</definedName>
    <definedName name="현대내역서" hidden="1">{"'Sheet1'!$A$4","'Sheet1'!$A$9:$G$28"}</definedName>
    <definedName name="현도사">#REF!</definedName>
    <definedName name="현도사001">#REF!</definedName>
    <definedName name="현도사002">#REF!</definedName>
    <definedName name="현도사011">#REF!</definedName>
    <definedName name="현도사982">#REF!</definedName>
    <definedName name="현도사991">#REF!</definedName>
    <definedName name="현도사992">#REF!</definedName>
    <definedName name="현장" hidden="1">#REF!</definedName>
    <definedName name="현장대리인">#REF!</definedName>
    <definedName name="현장명">#REF!</definedName>
    <definedName name="현천기자재비">#REF!</definedName>
    <definedName name="협죽도H0.8">#REF!</definedName>
    <definedName name="협죽도H0.8경">#REF!</definedName>
    <definedName name="협죽도H0.8노">#REF!</definedName>
    <definedName name="협죽도H0.8재">#REF!</definedName>
    <definedName name="협죽도H1.0">#REF!</definedName>
    <definedName name="협죽도H1.0경">#REF!</definedName>
    <definedName name="협죽도H1.0노">#REF!</definedName>
    <definedName name="협죽도H1.0재">#REF!</definedName>
    <definedName name="형" localSheetId="2">원가계산서!NNG</definedName>
    <definedName name="형" localSheetId="0">전체표지!NNG</definedName>
    <definedName name="형" localSheetId="1">표지!NNG</definedName>
    <definedName name="형">[0]!NNG</definedName>
    <definedName name="형틀">#REF!</definedName>
    <definedName name="형틀목공___0">#REF!</definedName>
    <definedName name="형틀목공___2">#REF!</definedName>
    <definedName name="형틀목공001">#REF!</definedName>
    <definedName name="형틀목공002">#REF!</definedName>
    <definedName name="형틀목공011">#REF!</definedName>
    <definedName name="형틀목공982">#REF!</definedName>
    <definedName name="형틀목공991">#REF!</definedName>
    <definedName name="형틀목공992">#REF!</definedName>
    <definedName name="호">#REF!</definedName>
    <definedName name="호남" localSheetId="2">원가계산서!bvvc</definedName>
    <definedName name="호남" localSheetId="0">전체표지!bvvc</definedName>
    <definedName name="호남" localSheetId="1">표지!bvvc</definedName>
    <definedName name="호남">[0]!bvvc</definedName>
    <definedName name="호도R6">#REF!</definedName>
    <definedName name="호도R6경">#REF!</definedName>
    <definedName name="호도R6노">#REF!</definedName>
    <definedName name="호도R6재">#REF!</definedName>
    <definedName name="호도R8경">#REF!</definedName>
    <definedName name="호도R8노">#REF!</definedName>
    <definedName name="호도R8재">#REF!</definedName>
    <definedName name="호박노">#REF!</definedName>
    <definedName name="호박돌20">#REF!</definedName>
    <definedName name="호박재">#REF!</definedName>
    <definedName name="호서" localSheetId="2">#N/A</definedName>
    <definedName name="호서" localSheetId="0">#N/A</definedName>
    <definedName name="호서" localSheetId="1">#N/A</definedName>
    <definedName name="호서">원가계산서!호서</definedName>
    <definedName name="호진" localSheetId="2">원가계산서!BNH</definedName>
    <definedName name="호진" localSheetId="0">전체표지!BNH</definedName>
    <definedName name="호진" localSheetId="1">표지!BNH</definedName>
    <definedName name="호진">[0]!BNH</definedName>
    <definedName name="호호호호">#REF!</definedName>
    <definedName name="호ㅓ" localSheetId="2" hidden="1">{"'용역비'!$A$4:$C$8"}</definedName>
    <definedName name="호ㅓ" localSheetId="0" hidden="1">{"'용역비'!$A$4:$C$8"}</definedName>
    <definedName name="호ㅓ" localSheetId="1" hidden="1">{"'용역비'!$A$4:$C$8"}</definedName>
    <definedName name="호ㅓ" hidden="1">{"'용역비'!$A$4:$C$8"}</definedName>
    <definedName name="홁ㅎ" localSheetId="2">#N/A</definedName>
    <definedName name="홁ㅎ" localSheetId="0">#N/A</definedName>
    <definedName name="홁ㅎ" localSheetId="1">#N/A</definedName>
    <definedName name="홁ㅎ">원가계산서!홁ㅎ</definedName>
    <definedName name="홍단풍">#REF!</definedName>
    <definedName name="홍단풍H3.5xR12">#REF!</definedName>
    <definedName name="홍단풍R10">#REF!</definedName>
    <definedName name="홍단풍R10경">#REF!</definedName>
    <definedName name="홍단풍R10노">#REF!</definedName>
    <definedName name="홍단풍R10재">#REF!</definedName>
    <definedName name="홍ㄹㄴㄷㄱ" hidden="1">#REF!</definedName>
    <definedName name="홍ㅇ호" localSheetId="2" hidden="1">{"'용역비'!$A$4:$C$8"}</definedName>
    <definedName name="홍ㅇ호" localSheetId="0" hidden="1">{"'용역비'!$A$4:$C$8"}</definedName>
    <definedName name="홍ㅇ호" localSheetId="1" hidden="1">{"'용역비'!$A$4:$C$8"}</definedName>
    <definedName name="홍ㅇ호" hidden="1">{"'용역비'!$A$4:$C$8"}</definedName>
    <definedName name="홍탁" localSheetId="2">원가계산서!xcf</definedName>
    <definedName name="홍탁" localSheetId="0">전체표지!xcf</definedName>
    <definedName name="홍탁" localSheetId="1">표지!xcf</definedName>
    <definedName name="홍탁">[0]!xcf</definedName>
    <definedName name="화________공">#REF!</definedName>
    <definedName name="화강석24">#REF!</definedName>
    <definedName name="화강석원석">#REF!</definedName>
    <definedName name="화공">#REF!</definedName>
    <definedName name="화공001">#REF!</definedName>
    <definedName name="화공002">#REF!</definedName>
    <definedName name="화공011">#REF!</definedName>
    <definedName name="화공982">#REF!</definedName>
    <definedName name="화공991">#REF!</definedName>
    <definedName name="화공992">#REF!</definedName>
    <definedName name="화단공사">#N/A</definedName>
    <definedName name="화살H0.8">#REF!</definedName>
    <definedName name="화살H0.8경">#REF!</definedName>
    <definedName name="화살H0.8노">#REF!</definedName>
    <definedName name="화살H0.8재">#REF!</definedName>
    <definedName name="화신1호">#REF!</definedName>
    <definedName name="화신2호">#REF!</definedName>
    <definedName name="화신기존1">#REF!</definedName>
    <definedName name="화신기존2">#REF!</definedName>
    <definedName name="화약__취급공">#REF!</definedName>
    <definedName name="화약취급공">#REF!</definedName>
    <definedName name="화약취급공001">#REF!</definedName>
    <definedName name="화약취급공002">#REF!</definedName>
    <definedName name="화약취급공011">#REF!</definedName>
    <definedName name="화약취급공982">#REF!</definedName>
    <definedName name="화약취급공991">#REF!</definedName>
    <definedName name="화약취급공992">#REF!</definedName>
    <definedName name="확">#REF!</definedName>
    <definedName name="환">#REF!</definedName>
    <definedName name="환율">#REF!</definedName>
    <definedName name="활석공011">#REF!</definedName>
    <definedName name="황">#N/A</definedName>
    <definedName name="황동줄눈대">#REF!</definedName>
    <definedName name="회시1호">#REF!</definedName>
    <definedName name="회시2호">#REF!</definedName>
    <definedName name="회양목H0.3">#REF!</definedName>
    <definedName name="회양목H0.3노">#REF!</definedName>
    <definedName name="회양목H0.3재">#REF!</definedName>
    <definedName name="회양목H1.0">#REF!</definedName>
    <definedName name="회양목H1.0경">#REF!</definedName>
    <definedName name="회양목H1.0노">#REF!</definedName>
    <definedName name="회양목H1.0재">#REF!</definedName>
    <definedName name="회화R10">#REF!</definedName>
    <definedName name="회화R10경">#REF!</definedName>
    <definedName name="회화R10노">#REF!</definedName>
    <definedName name="회화R10재">#REF!</definedName>
    <definedName name="횡1">#REF!</definedName>
    <definedName name="횡2">#REF!</definedName>
    <definedName name="횡3">#REF!</definedName>
    <definedName name="횡4">#REF!</definedName>
    <definedName name="횡5">#REF!</definedName>
    <definedName name="횡6">#REF!</definedName>
    <definedName name="횡7">#REF!</definedName>
    <definedName name="횡8">#REF!</definedName>
    <definedName name="횡리핑">#REF!</definedName>
    <definedName name="횡발파">#REF!</definedName>
    <definedName name="횡토사">#REF!</definedName>
    <definedName name="후박H2.5">#REF!</definedName>
    <definedName name="후박R6경">#REF!</definedName>
    <definedName name="후박R6노">#REF!</definedName>
    <definedName name="후박R6재">#REF!</definedName>
    <definedName name="후박R7경">#REF!</definedName>
    <definedName name="후박R7노">#REF!</definedName>
    <definedName name="후박R7재">#REF!</definedName>
    <definedName name="후박나무H4.0">#REF!</definedName>
    <definedName name="후피향나무H1.8">#REF!</definedName>
    <definedName name="훅크">#REF!</definedName>
    <definedName name="흙노상">#REF!</definedName>
    <definedName name="흙노체">#REF!</definedName>
    <definedName name="흙리핑">#REF!</definedName>
    <definedName name="흙발파">#REF!</definedName>
    <definedName name="흙토사">#REF!</definedName>
    <definedName name="흙편절">#REF!</definedName>
    <definedName name="희선">#REF!,#REF!,#REF!,#REF!,#REF!,#REF!,#REF!,#REF!,#REF!,#REF!,#REF!,#REF!,#REF!,#REF!,#REF!,#REF!,#REF!,#REF!,#REF!</definedName>
    <definedName name="희정" localSheetId="2">원가계산서!sfd</definedName>
    <definedName name="희정" localSheetId="0">전체표지!sfd</definedName>
    <definedName name="희정" localSheetId="1">표지!sfd</definedName>
    <definedName name="희정">[0]!sfd</definedName>
    <definedName name="히말라야시다6노무">#REF!</definedName>
    <definedName name="히말라야시다6재료">#REF!</definedName>
    <definedName name="히말라야시다8노무">#REF!</definedName>
    <definedName name="히말라야시다8재료">#REF!</definedName>
    <definedName name="ㅏ1150">#REF!</definedName>
    <definedName name="ㅏ3">#REF!</definedName>
    <definedName name="ㅏ30">#REF!</definedName>
    <definedName name="ㅏ89">#REF!</definedName>
    <definedName name="ㅏㅓㅓㅎㅎ">#N/A</definedName>
    <definedName name="ㅏㅣㅗㄹ">#REF!</definedName>
    <definedName name="ㅐ520">#REF!</definedName>
    <definedName name="ㅐㅗㅅ">#REF!</definedName>
    <definedName name="ㅑ547">#REF!</definedName>
    <definedName name="ㅑㅑ" localSheetId="2" hidden="1">{"'용역비'!$A$4:$C$8"}</definedName>
    <definedName name="ㅑㅑ" localSheetId="0" hidden="1">{"'용역비'!$A$4:$C$8"}</definedName>
    <definedName name="ㅑㅑ" localSheetId="1" hidden="1">{"'용역비'!$A$4:$C$8"}</definedName>
    <definedName name="ㅑㅑ" hidden="1">{"'용역비'!$A$4:$C$8"}</definedName>
    <definedName name="ㅑㅑㅑ" localSheetId="2" hidden="1">{"'용역비'!$A$4:$C$8"}</definedName>
    <definedName name="ㅑㅑㅑ" localSheetId="0" hidden="1">{"'용역비'!$A$4:$C$8"}</definedName>
    <definedName name="ㅑㅑㅑ" localSheetId="1" hidden="1">{"'용역비'!$A$4:$C$8"}</definedName>
    <definedName name="ㅑㅑㅑ" hidden="1">{"'용역비'!$A$4:$C$8"}</definedName>
    <definedName name="ㅑㅑㅑㅑㅑ" localSheetId="2" hidden="1">{"'용역비'!$A$4:$C$8"}</definedName>
    <definedName name="ㅑㅑㅑㅑㅑ" localSheetId="0" hidden="1">{"'용역비'!$A$4:$C$8"}</definedName>
    <definedName name="ㅑㅑㅑㅑㅑ" localSheetId="1" hidden="1">{"'용역비'!$A$4:$C$8"}</definedName>
    <definedName name="ㅑㅑㅑㅑㅑ" hidden="1">{"'용역비'!$A$4:$C$8"}</definedName>
    <definedName name="ㅑㅑㅑㅑㅑㅑ" localSheetId="2" hidden="1">{"'용역비'!$A$4:$C$8"}</definedName>
    <definedName name="ㅑㅑㅑㅑㅑㅑ" localSheetId="0" hidden="1">{"'용역비'!$A$4:$C$8"}</definedName>
    <definedName name="ㅑㅑㅑㅑㅑㅑ" localSheetId="1" hidden="1">{"'용역비'!$A$4:$C$8"}</definedName>
    <definedName name="ㅑㅑㅑㅑㅑㅑ" hidden="1">{"'용역비'!$A$4:$C$8"}</definedName>
    <definedName name="ㅑㅕㅕ" localSheetId="2" hidden="1">{"'용역비'!$A$4:$C$8"}</definedName>
    <definedName name="ㅑㅕㅕ" localSheetId="0" hidden="1">{"'용역비'!$A$4:$C$8"}</definedName>
    <definedName name="ㅑㅕㅕ" localSheetId="1" hidden="1">{"'용역비'!$A$4:$C$8"}</definedName>
    <definedName name="ㅑㅕㅕ" hidden="1">{"'용역비'!$A$4:$C$8"}</definedName>
    <definedName name="ㅓ" localSheetId="2">원가계산서!jhg</definedName>
    <definedName name="ㅓ" localSheetId="0">전체표지!jhg</definedName>
    <definedName name="ㅓ" localSheetId="1">표지!jhg</definedName>
    <definedName name="ㅓ">[0]!jhg</definedName>
    <definedName name="ㅓ8">#REF!</definedName>
    <definedName name="ㅓㅏㅓ" localSheetId="2">원가계산서!ㅓㅏㅓ</definedName>
    <definedName name="ㅓㅏㅓ" localSheetId="0">전체표지!ㅓㅏㅓ</definedName>
    <definedName name="ㅓㅏㅓ" localSheetId="1">표지!ㅓㅏㅓ</definedName>
    <definedName name="ㅓㅏㅓ">원가계산서!ㅓㅏㅓ</definedName>
    <definedName name="ㅓㅗㅡ" localSheetId="2">원가계산서!DGRT</definedName>
    <definedName name="ㅓㅗㅡ" localSheetId="0">전체표지!DGRT</definedName>
    <definedName name="ㅓㅗㅡ" localSheetId="1">표지!DGRT</definedName>
    <definedName name="ㅓㅗㅡ">[0]!DGRT</definedName>
    <definedName name="ㅔㅁ" hidden="1">#REF!</definedName>
    <definedName name="ㅔㅣ" localSheetId="2" hidden="1">{"'용역비'!$A$4:$C$8"}</definedName>
    <definedName name="ㅔㅣ" localSheetId="0" hidden="1">{"'용역비'!$A$4:$C$8"}</definedName>
    <definedName name="ㅔㅣ" localSheetId="1" hidden="1">{"'용역비'!$A$4:$C$8"}</definedName>
    <definedName name="ㅔㅣ" hidden="1">{"'용역비'!$A$4:$C$8"}</definedName>
    <definedName name="ㅕ">#REF!</definedName>
    <definedName name="ㅕ422">[46]대치판정!#REF!</definedName>
    <definedName name="ㅗ1">#REF!</definedName>
    <definedName name="ㅗ1019">#REF!</definedName>
    <definedName name="ㅗ2">#REF!</definedName>
    <definedName name="ㅗ3">#REF!</definedName>
    <definedName name="ㅗ380">#REF!</definedName>
    <definedName name="ㅗ415">#REF!</definedName>
    <definedName name="ㅗ461">#REF!</definedName>
    <definedName name="ㅗ뉴" localSheetId="2">원가계산서!HGG</definedName>
    <definedName name="ㅗ뉴" localSheetId="0">전체표지!HGG</definedName>
    <definedName name="ㅗ뉴" localSheetId="1">표지!HGG</definedName>
    <definedName name="ㅗ뉴">[0]!HGG</definedName>
    <definedName name="ㅗㄹㅇ">#N/A</definedName>
    <definedName name="ㅗㅅ20">#REF!</definedName>
    <definedName name="ㅗ옹" localSheetId="2" hidden="1">{"'제조(순번)'!$A$386:$A$387","'제조(순번)'!$A$1:$H$399"}</definedName>
    <definedName name="ㅗ옹" localSheetId="0" hidden="1">{"'제조(순번)'!$A$386:$A$387","'제조(순번)'!$A$1:$H$399"}</definedName>
    <definedName name="ㅗ옹" localSheetId="1" hidden="1">{"'제조(순번)'!$A$386:$A$387","'제조(순번)'!$A$1:$H$399"}</definedName>
    <definedName name="ㅗ옹" hidden="1">{"'제조(순번)'!$A$386:$A$387","'제조(순번)'!$A$1:$H$399"}</definedName>
    <definedName name="ㅛ" localSheetId="2" hidden="1">{"'용역비'!$A$4:$C$8"}</definedName>
    <definedName name="ㅛ" localSheetId="0" hidden="1">{"'용역비'!$A$4:$C$8"}</definedName>
    <definedName name="ㅛ" localSheetId="1" hidden="1">{"'용역비'!$A$4:$C$8"}</definedName>
    <definedName name="ㅛ" hidden="1">{"'용역비'!$A$4:$C$8"}</definedName>
    <definedName name="ㅛㅛ" localSheetId="2" hidden="1">{"'용역비'!$A$4:$C$8"}</definedName>
    <definedName name="ㅛㅛ" localSheetId="0" hidden="1">{"'용역비'!$A$4:$C$8"}</definedName>
    <definedName name="ㅛㅛ" localSheetId="1" hidden="1">{"'용역비'!$A$4:$C$8"}</definedName>
    <definedName name="ㅛㅛ" hidden="1">{"'용역비'!$A$4:$C$8"}</definedName>
    <definedName name="ㅛㅛㅛ" localSheetId="2" hidden="1">{"'용역비'!$A$4:$C$8"}</definedName>
    <definedName name="ㅛㅛㅛ" localSheetId="0" hidden="1">{"'용역비'!$A$4:$C$8"}</definedName>
    <definedName name="ㅛㅛㅛ" localSheetId="1" hidden="1">{"'용역비'!$A$4:$C$8"}</definedName>
    <definedName name="ㅛㅛㅛ" hidden="1">{"'용역비'!$A$4:$C$8"}</definedName>
    <definedName name="ㅜ">#REF!</definedName>
    <definedName name="ㅜ1">#REF!</definedName>
    <definedName name="ㅝㅗ허" localSheetId="2">원가계산서!ㅝㅗ허</definedName>
    <definedName name="ㅝㅗ허" localSheetId="0">전체표지!ㅝㅗ허</definedName>
    <definedName name="ㅝㅗ허" localSheetId="1">표지!ㅝㅗ허</definedName>
    <definedName name="ㅝㅗ허">[0]!ㅝㅗ허</definedName>
    <definedName name="ㅠ">#REF!</definedName>
    <definedName name="ㅠ1">#REF!</definedName>
    <definedName name="ㅠ121">#REF!</definedName>
    <definedName name="ㅠ2">#REF!</definedName>
    <definedName name="ㅠㄱ" localSheetId="2" hidden="1">{"'용역비'!$A$4:$C$8"}</definedName>
    <definedName name="ㅠㄱ" localSheetId="0" hidden="1">{"'용역비'!$A$4:$C$8"}</definedName>
    <definedName name="ㅠㄱ" localSheetId="1" hidden="1">{"'용역비'!$A$4:$C$8"}</definedName>
    <definedName name="ㅠㄱ" hidden="1">{"'용역비'!$A$4:$C$8"}</definedName>
    <definedName name="ㅠ뮤ㅐ" hidden="1">#REF!</definedName>
    <definedName name="ㅠㅜㅎ" localSheetId="2">#N/A</definedName>
    <definedName name="ㅠㅜㅎ" localSheetId="0">#N/A</definedName>
    <definedName name="ㅠㅜㅎ" localSheetId="1">#N/A</definedName>
    <definedName name="ㅠㅜㅎ">#N/A</definedName>
    <definedName name="ㅡ5">#REF!</definedName>
    <definedName name="ㅡ873">#REF!</definedName>
    <definedName name="ㅡㄹㄴㅁ르" hidden="1">#REF!</definedName>
    <definedName name="ㅣ">#REF!</definedName>
    <definedName name="ㅣ1517">#REF!</definedName>
    <definedName name="ㅣ1549">#REF!</definedName>
    <definedName name="ㅣ275">#REF!</definedName>
    <definedName name="ㅣ618">#REF!</definedName>
    <definedName name="ㅣ81">#REF!</definedName>
    <definedName name="ㅣㅏㅓㅏㅓ" localSheetId="2">원가계산서!ㅣㅏㅓㅏㅓ</definedName>
    <definedName name="ㅣㅏㅓㅏㅓ" localSheetId="0">전체표지!ㅣㅏㅓㅏㅓ</definedName>
    <definedName name="ㅣㅏㅓㅏㅓ" localSheetId="1">표지!ㅣㅏㅓㅏㅓ</definedName>
    <definedName name="ㅣㅏㅓㅏㅓ">원가계산서!ㅣㅏㅓㅏㅓ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3" i="12" l="1"/>
  <c r="D32" i="12"/>
  <c r="G10" i="9" l="1"/>
  <c r="G8" i="9"/>
  <c r="E8" i="9"/>
  <c r="H10" i="9"/>
  <c r="L32" i="8"/>
  <c r="L33" i="8"/>
  <c r="K32" i="8"/>
  <c r="K33" i="8"/>
  <c r="H32" i="8"/>
  <c r="H33" i="8"/>
  <c r="G33" i="8"/>
  <c r="G32" i="8"/>
  <c r="G69" i="6"/>
  <c r="G59" i="6"/>
  <c r="F32" i="8"/>
  <c r="F33" i="8"/>
  <c r="E33" i="8"/>
  <c r="E32" i="8"/>
  <c r="J35" i="8"/>
  <c r="I31" i="8"/>
  <c r="J31" i="8" s="1"/>
  <c r="G18" i="8"/>
  <c r="K18" i="8" s="1"/>
  <c r="G19" i="8"/>
  <c r="K19" i="8" s="1"/>
  <c r="E18" i="8"/>
  <c r="F18" i="8" s="1"/>
  <c r="E19" i="8"/>
  <c r="F19" i="8" s="1"/>
  <c r="G9" i="8"/>
  <c r="H9" i="8" s="1"/>
  <c r="M8" i="7"/>
  <c r="M12" i="7"/>
  <c r="M13" i="7"/>
  <c r="M16" i="7"/>
  <c r="L8" i="7"/>
  <c r="L12" i="7"/>
  <c r="L13" i="7"/>
  <c r="L16" i="7"/>
  <c r="H19" i="8" l="1"/>
  <c r="H18" i="8"/>
  <c r="L19" i="8"/>
  <c r="L18" i="8"/>
  <c r="H16" i="7"/>
  <c r="F16" i="7"/>
  <c r="H13" i="7"/>
  <c r="F13" i="7"/>
  <c r="H12" i="7" l="1"/>
  <c r="F12" i="7"/>
  <c r="H8" i="7"/>
  <c r="F8" i="7"/>
  <c r="E58" i="6"/>
  <c r="K58" i="6" s="1"/>
  <c r="J9" i="7"/>
  <c r="K9" i="7"/>
  <c r="J10" i="7"/>
  <c r="K10" i="7" s="1"/>
  <c r="J11" i="7"/>
  <c r="K11" i="7"/>
  <c r="G12" i="7"/>
  <c r="I12" i="7"/>
  <c r="J12" i="7"/>
  <c r="K12" i="7"/>
  <c r="G13" i="7"/>
  <c r="I13" i="7"/>
  <c r="J13" i="7"/>
  <c r="K13" i="7" s="1"/>
  <c r="J14" i="7"/>
  <c r="K14" i="7"/>
  <c r="J15" i="7"/>
  <c r="K15" i="7"/>
  <c r="G16" i="7"/>
  <c r="I16" i="7"/>
  <c r="J16" i="7"/>
  <c r="K16" i="7" s="1"/>
  <c r="J17" i="7"/>
  <c r="K17" i="7"/>
  <c r="G74" i="6"/>
  <c r="K69" i="6"/>
  <c r="G64" i="6"/>
  <c r="K59" i="6"/>
  <c r="G54" i="6"/>
  <c r="G49" i="6"/>
  <c r="K49" i="6" s="1"/>
  <c r="G44" i="6"/>
  <c r="K44" i="6" s="1"/>
  <c r="G38" i="6"/>
  <c r="G32" i="6"/>
  <c r="G31" i="6"/>
  <c r="G21" i="6"/>
  <c r="G20" i="6"/>
  <c r="G15" i="6"/>
  <c r="G14" i="6"/>
  <c r="E73" i="6"/>
  <c r="E68" i="6"/>
  <c r="F68" i="6" s="1"/>
  <c r="J68" i="6"/>
  <c r="J71" i="6" s="1"/>
  <c r="H68" i="6"/>
  <c r="E63" i="6"/>
  <c r="K63" i="6" s="1"/>
  <c r="K74" i="6"/>
  <c r="F74" i="6"/>
  <c r="J73" i="6"/>
  <c r="J76" i="6" s="1"/>
  <c r="H73" i="6"/>
  <c r="F73" i="6"/>
  <c r="B65" i="6"/>
  <c r="K64" i="6"/>
  <c r="J63" i="6"/>
  <c r="J66" i="6" s="1"/>
  <c r="H63" i="6"/>
  <c r="E53" i="6"/>
  <c r="K53" i="6" s="1"/>
  <c r="E48" i="6"/>
  <c r="F48" i="6" s="1"/>
  <c r="E43" i="6"/>
  <c r="K43" i="6" s="1"/>
  <c r="E37" i="6"/>
  <c r="K37" i="6" s="1"/>
  <c r="E30" i="6"/>
  <c r="K30" i="6" s="1"/>
  <c r="J35" i="6"/>
  <c r="B34" i="6"/>
  <c r="B33" i="6"/>
  <c r="V32" i="6"/>
  <c r="K32" i="6"/>
  <c r="T31" i="6"/>
  <c r="U31" i="6" s="1"/>
  <c r="K31" i="6"/>
  <c r="J30" i="6"/>
  <c r="H30" i="6"/>
  <c r="E25" i="6"/>
  <c r="E19" i="6"/>
  <c r="E13" i="6"/>
  <c r="E6" i="6"/>
  <c r="J58" i="6"/>
  <c r="H58" i="6"/>
  <c r="H54" i="6"/>
  <c r="F54" i="6"/>
  <c r="J53" i="6"/>
  <c r="J56" i="6" s="1"/>
  <c r="H53" i="6"/>
  <c r="J51" i="6"/>
  <c r="B45" i="6"/>
  <c r="J43" i="6"/>
  <c r="H43" i="6"/>
  <c r="J41" i="6"/>
  <c r="B40" i="6"/>
  <c r="B39" i="6"/>
  <c r="V38" i="6"/>
  <c r="H38" i="6"/>
  <c r="L38" i="6" s="1"/>
  <c r="J37" i="6"/>
  <c r="H37" i="6"/>
  <c r="F37" i="6"/>
  <c r="D30" i="12"/>
  <c r="L68" i="6" l="1"/>
  <c r="H69" i="6"/>
  <c r="K68" i="6"/>
  <c r="L73" i="6"/>
  <c r="F63" i="6"/>
  <c r="K73" i="6"/>
  <c r="H64" i="6"/>
  <c r="H66" i="6" s="1"/>
  <c r="H17" i="7" s="1"/>
  <c r="I17" i="7" s="1"/>
  <c r="G27" i="8" s="1"/>
  <c r="H74" i="6"/>
  <c r="E75" i="6" s="1"/>
  <c r="L54" i="6"/>
  <c r="J46" i="6"/>
  <c r="H31" i="6"/>
  <c r="F30" i="6"/>
  <c r="H32" i="6"/>
  <c r="L32" i="6" s="1"/>
  <c r="H49" i="6"/>
  <c r="L49" i="6" s="1"/>
  <c r="F53" i="6"/>
  <c r="L53" i="6" s="1"/>
  <c r="K38" i="6"/>
  <c r="K48" i="6"/>
  <c r="E50" i="6"/>
  <c r="L37" i="6"/>
  <c r="J61" i="6"/>
  <c r="L48" i="6"/>
  <c r="F58" i="6"/>
  <c r="H59" i="6"/>
  <c r="L59" i="6" s="1"/>
  <c r="K54" i="6"/>
  <c r="H44" i="6"/>
  <c r="L44" i="6" s="1"/>
  <c r="F43" i="6"/>
  <c r="H56" i="6"/>
  <c r="H76" i="6" l="1"/>
  <c r="E70" i="6"/>
  <c r="L69" i="6"/>
  <c r="H71" i="6"/>
  <c r="H15" i="7" s="1"/>
  <c r="I15" i="7" s="1"/>
  <c r="G31" i="8" s="1"/>
  <c r="K75" i="6"/>
  <c r="F75" i="6"/>
  <c r="E65" i="6"/>
  <c r="L64" i="6"/>
  <c r="L63" i="6"/>
  <c r="L74" i="6"/>
  <c r="E33" i="6"/>
  <c r="F33" i="6" s="1"/>
  <c r="L33" i="6" s="1"/>
  <c r="E34" i="6"/>
  <c r="K34" i="6" s="1"/>
  <c r="H61" i="6"/>
  <c r="H14" i="7" s="1"/>
  <c r="I14" i="7" s="1"/>
  <c r="L31" i="6"/>
  <c r="H35" i="6"/>
  <c r="H9" i="7" s="1"/>
  <c r="I9" i="7" s="1"/>
  <c r="G12" i="8" s="1"/>
  <c r="L30" i="6"/>
  <c r="H51" i="6"/>
  <c r="L58" i="6"/>
  <c r="E40" i="6"/>
  <c r="E39" i="6"/>
  <c r="H41" i="6"/>
  <c r="H10" i="7" s="1"/>
  <c r="I10" i="7" s="1"/>
  <c r="G13" i="8" s="1"/>
  <c r="E55" i="6"/>
  <c r="E45" i="6"/>
  <c r="E60" i="6"/>
  <c r="H46" i="6"/>
  <c r="H11" i="7" s="1"/>
  <c r="I11" i="7" s="1"/>
  <c r="G17" i="8" s="1"/>
  <c r="H17" i="8" s="1"/>
  <c r="H21" i="8" s="1"/>
  <c r="G7" i="9" s="1"/>
  <c r="L43" i="6"/>
  <c r="K50" i="6"/>
  <c r="F50" i="6"/>
  <c r="R25" i="2"/>
  <c r="R24" i="2"/>
  <c r="R23" i="2"/>
  <c r="H31" i="8" l="1"/>
  <c r="H35" i="8" s="1"/>
  <c r="F70" i="6"/>
  <c r="K70" i="6"/>
  <c r="K65" i="6"/>
  <c r="F65" i="6"/>
  <c r="L75" i="6"/>
  <c r="F76" i="6"/>
  <c r="L76" i="6" s="1"/>
  <c r="K33" i="6"/>
  <c r="F34" i="6"/>
  <c r="L34" i="6" s="1"/>
  <c r="L35" i="6" s="1"/>
  <c r="K45" i="6"/>
  <c r="F45" i="6"/>
  <c r="K39" i="6"/>
  <c r="F39" i="6"/>
  <c r="L50" i="6"/>
  <c r="F51" i="6"/>
  <c r="L51" i="6" s="1"/>
  <c r="K40" i="6"/>
  <c r="F40" i="6"/>
  <c r="L40" i="6" s="1"/>
  <c r="F60" i="6"/>
  <c r="K60" i="6"/>
  <c r="F55" i="6"/>
  <c r="K55" i="6"/>
  <c r="I27" i="8"/>
  <c r="J27" i="8" s="1"/>
  <c r="J29" i="8"/>
  <c r="I13" i="8"/>
  <c r="J13" i="8" s="1"/>
  <c r="I12" i="8"/>
  <c r="J12" i="8" s="1"/>
  <c r="T7" i="6"/>
  <c r="U7" i="6" s="1"/>
  <c r="V8" i="6"/>
  <c r="H21" i="6"/>
  <c r="L21" i="6" s="1"/>
  <c r="K20" i="6"/>
  <c r="J23" i="6"/>
  <c r="K25" i="6"/>
  <c r="K13" i="6"/>
  <c r="J15" i="8" l="1"/>
  <c r="I6" i="9" s="1"/>
  <c r="J6" i="9" s="1"/>
  <c r="L70" i="6"/>
  <c r="F71" i="6"/>
  <c r="L65" i="6"/>
  <c r="F66" i="6"/>
  <c r="F35" i="6"/>
  <c r="F9" i="7" s="1"/>
  <c r="G9" i="7" s="1"/>
  <c r="L60" i="6"/>
  <c r="F61" i="6"/>
  <c r="L45" i="6"/>
  <c r="F46" i="6"/>
  <c r="L55" i="6"/>
  <c r="F56" i="6"/>
  <c r="L56" i="6" s="1"/>
  <c r="L39" i="6"/>
  <c r="L41" i="6" s="1"/>
  <c r="F41" i="6"/>
  <c r="F10" i="7" s="1"/>
  <c r="G10" i="7" s="1"/>
  <c r="K21" i="6"/>
  <c r="H20" i="6"/>
  <c r="L20" i="6" s="1"/>
  <c r="F25" i="6"/>
  <c r="K6" i="6"/>
  <c r="F6" i="6"/>
  <c r="I7" i="9"/>
  <c r="J7" i="9" s="1"/>
  <c r="F19" i="6"/>
  <c r="K19" i="6"/>
  <c r="F13" i="6"/>
  <c r="G8" i="6"/>
  <c r="G26" i="6"/>
  <c r="H26" i="6" s="1"/>
  <c r="H15" i="6"/>
  <c r="H14" i="6"/>
  <c r="G7" i="6"/>
  <c r="H7" i="6" s="1"/>
  <c r="E13" i="8" l="1"/>
  <c r="L10" i="7"/>
  <c r="M10" i="7" s="1"/>
  <c r="L66" i="6"/>
  <c r="F17" i="7"/>
  <c r="G17" i="7" s="1"/>
  <c r="L46" i="6"/>
  <c r="F11" i="7"/>
  <c r="G11" i="7" s="1"/>
  <c r="E12" i="8"/>
  <c r="L9" i="7"/>
  <c r="M9" i="7" s="1"/>
  <c r="L71" i="6"/>
  <c r="F15" i="7"/>
  <c r="G15" i="7" s="1"/>
  <c r="L61" i="6"/>
  <c r="F14" i="7"/>
  <c r="G14" i="7" s="1"/>
  <c r="L14" i="7" s="1"/>
  <c r="M14" i="7" s="1"/>
  <c r="E22" i="6"/>
  <c r="K22" i="6" s="1"/>
  <c r="H23" i="6"/>
  <c r="E16" i="6"/>
  <c r="F16" i="6" s="1"/>
  <c r="L6" i="6"/>
  <c r="E27" i="6"/>
  <c r="K27" i="6" s="1"/>
  <c r="L19" i="6"/>
  <c r="L7" i="6"/>
  <c r="K8" i="6"/>
  <c r="H8" i="6"/>
  <c r="L8" i="6" s="1"/>
  <c r="L17" i="7" l="1"/>
  <c r="M17" i="7" s="1"/>
  <c r="E27" i="8"/>
  <c r="L11" i="7"/>
  <c r="M11" i="7" s="1"/>
  <c r="E17" i="8"/>
  <c r="H7" i="7"/>
  <c r="I7" i="7" s="1"/>
  <c r="G8" i="8" s="1"/>
  <c r="H8" i="8" s="1"/>
  <c r="E31" i="8"/>
  <c r="L15" i="7"/>
  <c r="M15" i="7" s="1"/>
  <c r="F22" i="6"/>
  <c r="L22" i="6" s="1"/>
  <c r="H11" i="6"/>
  <c r="F27" i="6"/>
  <c r="L27" i="6" s="1"/>
  <c r="E9" i="6"/>
  <c r="E10" i="6"/>
  <c r="F10" i="6" s="1"/>
  <c r="L10" i="6" s="1"/>
  <c r="F17" i="8" l="1"/>
  <c r="K17" i="8"/>
  <c r="H5" i="7"/>
  <c r="I5" i="7" s="1"/>
  <c r="F31" i="8"/>
  <c r="K31" i="8"/>
  <c r="F23" i="6"/>
  <c r="H27" i="8"/>
  <c r="H29" i="8" s="1"/>
  <c r="F9" i="6"/>
  <c r="K9" i="6"/>
  <c r="L15" i="6"/>
  <c r="G9" i="9" l="1"/>
  <c r="H9" i="9" s="1"/>
  <c r="L17" i="8"/>
  <c r="F21" i="8"/>
  <c r="L21" i="8" s="1"/>
  <c r="L23" i="6"/>
  <c r="F7" i="7"/>
  <c r="G7" i="7" s="1"/>
  <c r="H12" i="8"/>
  <c r="G6" i="8"/>
  <c r="H6" i="8" s="1"/>
  <c r="L31" i="8"/>
  <c r="F35" i="8"/>
  <c r="L9" i="6"/>
  <c r="L11" i="6" s="1"/>
  <c r="F11" i="6"/>
  <c r="A2" i="2"/>
  <c r="A2" i="6"/>
  <c r="A2" i="7"/>
  <c r="A2" i="8"/>
  <c r="A2" i="12"/>
  <c r="D9" i="13"/>
  <c r="F17" i="6"/>
  <c r="L35" i="8" l="1"/>
  <c r="E10" i="9"/>
  <c r="E8" i="8"/>
  <c r="F8" i="8" s="1"/>
  <c r="L8" i="8" s="1"/>
  <c r="L7" i="7"/>
  <c r="M7" i="7" s="1"/>
  <c r="F6" i="7"/>
  <c r="G6" i="7" s="1"/>
  <c r="F5" i="7"/>
  <c r="G5" i="7" s="1"/>
  <c r="F10" i="9" l="1"/>
  <c r="L10" i="9" s="1"/>
  <c r="K10" i="9"/>
  <c r="K8" i="8"/>
  <c r="E7" i="8"/>
  <c r="E6" i="8"/>
  <c r="F6" i="8" s="1"/>
  <c r="L5" i="7"/>
  <c r="M5" i="7" s="1"/>
  <c r="F12" i="8"/>
  <c r="K12" i="8"/>
  <c r="K27" i="8"/>
  <c r="F27" i="8"/>
  <c r="F13" i="8"/>
  <c r="B9" i="6"/>
  <c r="F7" i="8" l="1"/>
  <c r="F15" i="8"/>
  <c r="L12" i="8"/>
  <c r="F29" i="8"/>
  <c r="E9" i="9" s="1"/>
  <c r="L27" i="8"/>
  <c r="K7" i="6"/>
  <c r="J6" i="6"/>
  <c r="H6" i="6"/>
  <c r="E6" i="9" l="1"/>
  <c r="F6" i="9" s="1"/>
  <c r="L29" i="8"/>
  <c r="E41" i="12"/>
  <c r="E43" i="12" s="1"/>
  <c r="F9" i="9" l="1"/>
  <c r="L9" i="9" s="1"/>
  <c r="K9" i="9"/>
  <c r="I36" i="12"/>
  <c r="I35" i="12"/>
  <c r="D29" i="12"/>
  <c r="I26" i="12"/>
  <c r="I25" i="12"/>
  <c r="D24" i="12"/>
  <c r="I23" i="12"/>
  <c r="D21" i="12"/>
  <c r="D20" i="12"/>
  <c r="D19" i="12"/>
  <c r="D17" i="12"/>
  <c r="D16" i="12"/>
  <c r="D15" i="12"/>
  <c r="D14" i="12"/>
  <c r="D13" i="12"/>
  <c r="D10" i="12"/>
  <c r="I7" i="12"/>
  <c r="AR12" i="9" l="1"/>
  <c r="AS12" i="9"/>
  <c r="AQ7" i="9"/>
  <c r="O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O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O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R22" i="8"/>
  <c r="O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O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O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15" i="8"/>
  <c r="AQ6" i="9" s="1"/>
  <c r="AR15" i="8"/>
  <c r="AS15" i="8"/>
  <c r="O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AN13" i="8"/>
  <c r="AO13" i="8"/>
  <c r="AP13" i="8"/>
  <c r="O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0" i="8"/>
  <c r="AQ5" i="9" s="1"/>
  <c r="AR10" i="8"/>
  <c r="AS10" i="8"/>
  <c r="O6" i="8"/>
  <c r="S6" i="8"/>
  <c r="T6" i="8"/>
  <c r="U6" i="8"/>
  <c r="V6" i="8"/>
  <c r="W6" i="8"/>
  <c r="X6" i="8"/>
  <c r="Y6" i="8"/>
  <c r="Z6" i="8"/>
  <c r="AA6" i="8"/>
  <c r="AB6" i="8"/>
  <c r="AC6" i="8"/>
  <c r="AD6" i="8"/>
  <c r="AE6" i="8"/>
  <c r="AF6" i="8"/>
  <c r="AG6" i="8"/>
  <c r="AH6" i="8"/>
  <c r="AI6" i="8"/>
  <c r="AJ6" i="8"/>
  <c r="AK6" i="8"/>
  <c r="AL6" i="8"/>
  <c r="AM6" i="8"/>
  <c r="AN6" i="8"/>
  <c r="AO6" i="8"/>
  <c r="AP6" i="8"/>
  <c r="R20" i="8"/>
  <c r="H25" i="8"/>
  <c r="H8" i="9" s="1"/>
  <c r="H25" i="6"/>
  <c r="J25" i="6"/>
  <c r="B16" i="6"/>
  <c r="J14" i="6"/>
  <c r="L14" i="6" s="1"/>
  <c r="H13" i="6"/>
  <c r="J13" i="6"/>
  <c r="B10" i="6"/>
  <c r="G36" i="5"/>
  <c r="G37" i="5" s="1"/>
  <c r="H17" i="6" l="1"/>
  <c r="L13" i="6"/>
  <c r="H28" i="6"/>
  <c r="I8" i="7" s="1"/>
  <c r="H7" i="9" s="1"/>
  <c r="L25" i="6"/>
  <c r="J28" i="6"/>
  <c r="J17" i="6"/>
  <c r="J8" i="7" s="1"/>
  <c r="K8" i="7" s="1"/>
  <c r="R13" i="8"/>
  <c r="K14" i="6"/>
  <c r="AC7" i="9"/>
  <c r="AF10" i="8"/>
  <c r="AF5" i="9" s="1"/>
  <c r="T10" i="8"/>
  <c r="T5" i="9" s="1"/>
  <c r="AB7" i="9"/>
  <c r="I6" i="8"/>
  <c r="AE10" i="8"/>
  <c r="AE5" i="9" s="1"/>
  <c r="S10" i="8"/>
  <c r="S5" i="9" s="1"/>
  <c r="AQ12" i="9"/>
  <c r="R21" i="8"/>
  <c r="X7" i="9"/>
  <c r="AK15" i="8"/>
  <c r="AK6" i="9" s="1"/>
  <c r="Y15" i="8"/>
  <c r="Y6" i="9" s="1"/>
  <c r="AJ7" i="9"/>
  <c r="AJ15" i="8"/>
  <c r="AJ6" i="9" s="1"/>
  <c r="X15" i="8"/>
  <c r="X6" i="9" s="1"/>
  <c r="AL15" i="8"/>
  <c r="AL6" i="9" s="1"/>
  <c r="AI15" i="8"/>
  <c r="AI6" i="9" s="1"/>
  <c r="W15" i="8"/>
  <c r="W6" i="9" s="1"/>
  <c r="AH15" i="8"/>
  <c r="AH6" i="9" s="1"/>
  <c r="V15" i="8"/>
  <c r="V6" i="9" s="1"/>
  <c r="AI7" i="9"/>
  <c r="W7" i="9"/>
  <c r="AO7" i="9"/>
  <c r="AN7" i="9"/>
  <c r="AM7" i="9"/>
  <c r="AA7" i="9"/>
  <c r="AL7" i="9"/>
  <c r="Z7" i="9"/>
  <c r="AK7" i="9"/>
  <c r="Y7" i="9"/>
  <c r="AH7" i="9"/>
  <c r="V7" i="9"/>
  <c r="AG7" i="9"/>
  <c r="U7" i="9"/>
  <c r="AF7" i="9"/>
  <c r="T7" i="9"/>
  <c r="AE7" i="9"/>
  <c r="S7" i="9"/>
  <c r="AP7" i="9"/>
  <c r="AD7" i="9"/>
  <c r="Z15" i="8"/>
  <c r="Z6" i="9" s="1"/>
  <c r="AG15" i="8"/>
  <c r="AG6" i="9" s="1"/>
  <c r="U15" i="8"/>
  <c r="U6" i="9" s="1"/>
  <c r="AM15" i="8"/>
  <c r="AM6" i="9" s="1"/>
  <c r="AA15" i="8"/>
  <c r="AA6" i="9" s="1"/>
  <c r="AN15" i="8"/>
  <c r="AN6" i="9" s="1"/>
  <c r="AB15" i="8"/>
  <c r="AB6" i="9" s="1"/>
  <c r="AO15" i="8"/>
  <c r="AO6" i="9" s="1"/>
  <c r="AC15" i="8"/>
  <c r="AC6" i="9" s="1"/>
  <c r="AE15" i="8"/>
  <c r="AE6" i="9" s="1"/>
  <c r="S15" i="8"/>
  <c r="S6" i="9" s="1"/>
  <c r="AP15" i="8"/>
  <c r="AP6" i="9" s="1"/>
  <c r="AD15" i="8"/>
  <c r="AD6" i="9" s="1"/>
  <c r="AF15" i="8"/>
  <c r="AF6" i="9" s="1"/>
  <c r="T15" i="8"/>
  <c r="T6" i="9" s="1"/>
  <c r="R12" i="8"/>
  <c r="AL10" i="8"/>
  <c r="AL5" i="9" s="1"/>
  <c r="Z10" i="8"/>
  <c r="Z5" i="9" s="1"/>
  <c r="AG10" i="8"/>
  <c r="AG5" i="9" s="1"/>
  <c r="U10" i="8"/>
  <c r="U5" i="9" s="1"/>
  <c r="AM10" i="8"/>
  <c r="AM5" i="9" s="1"/>
  <c r="AA10" i="8"/>
  <c r="AA5" i="9" s="1"/>
  <c r="AO10" i="8"/>
  <c r="AO5" i="9" s="1"/>
  <c r="AC10" i="8"/>
  <c r="AC5" i="9" s="1"/>
  <c r="AI10" i="8"/>
  <c r="AI5" i="9" s="1"/>
  <c r="W10" i="8"/>
  <c r="W5" i="9" s="1"/>
  <c r="AP10" i="8"/>
  <c r="AP5" i="9" s="1"/>
  <c r="AD10" i="8"/>
  <c r="AD5" i="9" s="1"/>
  <c r="AN10" i="8"/>
  <c r="AN5" i="9" s="1"/>
  <c r="AB10" i="8"/>
  <c r="AB5" i="9" s="1"/>
  <c r="AK10" i="8"/>
  <c r="AK5" i="9" s="1"/>
  <c r="Y10" i="8"/>
  <c r="Y5" i="9" s="1"/>
  <c r="AJ10" i="8"/>
  <c r="AJ5" i="9" s="1"/>
  <c r="X10" i="8"/>
  <c r="X5" i="9" s="1"/>
  <c r="AH10" i="8"/>
  <c r="AH5" i="9" s="1"/>
  <c r="V10" i="8"/>
  <c r="V5" i="9" s="1"/>
  <c r="H6" i="7" l="1"/>
  <c r="I6" i="7" s="1"/>
  <c r="J25" i="8"/>
  <c r="R23" i="8"/>
  <c r="J6" i="8"/>
  <c r="K6" i="8"/>
  <c r="L17" i="6"/>
  <c r="J11" i="6"/>
  <c r="K15" i="6"/>
  <c r="AJ12" i="9"/>
  <c r="X12" i="9"/>
  <c r="W12" i="9"/>
  <c r="R15" i="8"/>
  <c r="R6" i="9" s="1"/>
  <c r="AI12" i="9"/>
  <c r="AL12" i="9"/>
  <c r="S12" i="9"/>
  <c r="AE12" i="9"/>
  <c r="V12" i="9"/>
  <c r="AK12" i="9"/>
  <c r="Y12" i="9"/>
  <c r="T12" i="9"/>
  <c r="AF12" i="9"/>
  <c r="AG12" i="9"/>
  <c r="AH12" i="9"/>
  <c r="Z12" i="9"/>
  <c r="U12" i="9"/>
  <c r="AC12" i="9"/>
  <c r="AP12" i="9"/>
  <c r="AO12" i="9"/>
  <c r="R24" i="8"/>
  <c r="R7" i="9" s="1"/>
  <c r="AD12" i="9"/>
  <c r="AA12" i="9"/>
  <c r="AB12" i="9"/>
  <c r="AM12" i="9"/>
  <c r="AN12" i="9"/>
  <c r="G7" i="8" l="1"/>
  <c r="L6" i="7"/>
  <c r="M6" i="7" s="1"/>
  <c r="I8" i="9"/>
  <c r="J8" i="9" s="1"/>
  <c r="R25" i="8"/>
  <c r="H13" i="8"/>
  <c r="K13" i="8"/>
  <c r="R6" i="8"/>
  <c r="R10" i="8" s="1"/>
  <c r="R5" i="9" s="1"/>
  <c r="R12" i="9" s="1"/>
  <c r="J10" i="8"/>
  <c r="I5" i="9" s="1"/>
  <c r="L6" i="8"/>
  <c r="H7" i="8" l="1"/>
  <c r="K7" i="8"/>
  <c r="H15" i="8"/>
  <c r="G6" i="9" s="1"/>
  <c r="L13" i="8"/>
  <c r="J5" i="9"/>
  <c r="J12" i="9" s="1"/>
  <c r="K16" i="6"/>
  <c r="F26" i="6"/>
  <c r="K26" i="6"/>
  <c r="K10" i="6"/>
  <c r="H10" i="8" l="1"/>
  <c r="G5" i="9" s="1"/>
  <c r="H5" i="9" s="1"/>
  <c r="L7" i="8"/>
  <c r="E12" i="12"/>
  <c r="I12" i="12" s="1"/>
  <c r="L15" i="8"/>
  <c r="L26" i="6"/>
  <c r="F28" i="6"/>
  <c r="L16" i="6"/>
  <c r="L28" i="6" l="1"/>
  <c r="G8" i="7"/>
  <c r="E9" i="8" s="1"/>
  <c r="H6" i="9"/>
  <c r="K6" i="9"/>
  <c r="F9" i="8" l="1"/>
  <c r="K9" i="8"/>
  <c r="H12" i="9"/>
  <c r="L6" i="9"/>
  <c r="F25" i="8"/>
  <c r="K8" i="9" s="1"/>
  <c r="F10" i="8" l="1"/>
  <c r="E5" i="9" s="1"/>
  <c r="K5" i="9" s="1"/>
  <c r="L9" i="8"/>
  <c r="L10" i="8" s="1"/>
  <c r="L25" i="8"/>
  <c r="E9" i="12"/>
  <c r="F5" i="9" l="1"/>
  <c r="L5" i="9" s="1"/>
  <c r="I16" i="12"/>
  <c r="I18" i="12"/>
  <c r="I9" i="12"/>
  <c r="E10" i="12"/>
  <c r="F8" i="9"/>
  <c r="L8" i="9" s="1"/>
  <c r="I17" i="12" l="1"/>
  <c r="I15" i="12"/>
  <c r="I37" i="12"/>
  <c r="M17" i="13"/>
  <c r="F17" i="13" s="1"/>
  <c r="I10" i="12"/>
  <c r="E11" i="12"/>
  <c r="E14" i="12" l="1"/>
  <c r="I14" i="12" s="1"/>
  <c r="E13" i="12"/>
  <c r="I13" i="12" s="1"/>
  <c r="I11" i="12"/>
  <c r="I24" i="12" l="1"/>
  <c r="I21" i="12"/>
  <c r="E7" i="9" l="1"/>
  <c r="K7" i="9" s="1"/>
  <c r="F7" i="9" l="1"/>
  <c r="L7" i="9" s="1"/>
  <c r="F12" i="9" l="1"/>
  <c r="L12" i="9"/>
  <c r="E5" i="12"/>
  <c r="E6" i="12" l="1"/>
  <c r="I6" i="12" s="1"/>
  <c r="I5" i="12"/>
  <c r="E8" i="12" l="1"/>
  <c r="E22" i="12" l="1"/>
  <c r="I22" i="12" s="1"/>
  <c r="E20" i="12"/>
  <c r="I20" i="12" s="1"/>
  <c r="I8" i="12"/>
  <c r="E19" i="12"/>
  <c r="E27" i="12" l="1"/>
  <c r="I19" i="12"/>
  <c r="I27" i="12" l="1"/>
  <c r="E28" i="12"/>
  <c r="E29" i="12"/>
  <c r="I29" i="12" s="1"/>
  <c r="I28" i="12" l="1"/>
  <c r="I30" i="12"/>
  <c r="E30" i="12"/>
  <c r="E31" i="12" s="1"/>
  <c r="E32" i="12" l="1"/>
  <c r="E33" i="12" s="1"/>
  <c r="E34" i="12" s="1"/>
  <c r="I31" i="12"/>
  <c r="E38" i="12" l="1"/>
  <c r="M16" i="13"/>
  <c r="I33" i="12"/>
  <c r="I34" i="12" s="1"/>
  <c r="I38" i="12" s="1"/>
  <c r="M21" i="13" l="1"/>
  <c r="F21" i="13" s="1"/>
  <c r="F16" i="13"/>
</calcChain>
</file>

<file path=xl/sharedStrings.xml><?xml version="1.0" encoding="utf-8"?>
<sst xmlns="http://schemas.openxmlformats.org/spreadsheetml/2006/main" count="821" uniqueCount="324">
  <si>
    <t>단 가 대 비 표</t>
  </si>
  <si>
    <t>공사명 : 상주시 청년창업경영실습 임대농장 조성사업(전기)</t>
  </si>
  <si>
    <t>호 표</t>
  </si>
  <si>
    <t>품     명</t>
  </si>
  <si>
    <t>규     격</t>
  </si>
  <si>
    <t>단위</t>
  </si>
  <si>
    <t>가격정보</t>
  </si>
  <si>
    <t>거래가격</t>
  </si>
  <si>
    <t>물가자료</t>
  </si>
  <si>
    <t>물가정보</t>
  </si>
  <si>
    <t>유통물가</t>
  </si>
  <si>
    <t>적용단가</t>
  </si>
  <si>
    <t>비 고</t>
  </si>
  <si>
    <t>단   가</t>
  </si>
  <si>
    <t>Page</t>
  </si>
  <si>
    <t>EA</t>
  </si>
  <si>
    <t>m</t>
  </si>
  <si>
    <t>L</t>
  </si>
  <si>
    <t>덕트형케이블트레이</t>
  </si>
  <si>
    <t>덕트형케이블트레이, Duct, 150mm</t>
  </si>
  <si>
    <t>인</t>
  </si>
  <si>
    <t>내선전공</t>
  </si>
  <si>
    <t>수  량</t>
  </si>
  <si>
    <t>비  고</t>
  </si>
  <si>
    <t>단  가</t>
  </si>
  <si>
    <t>금   액</t>
  </si>
  <si>
    <t>손료요율</t>
  </si>
  <si>
    <t>손료구분</t>
  </si>
  <si>
    <t>적용구분</t>
  </si>
  <si>
    <t>합계구분</t>
  </si>
  <si>
    <t>품목구분</t>
  </si>
  <si>
    <t>조달코드</t>
  </si>
  <si>
    <t/>
  </si>
  <si>
    <t>기계경비</t>
  </si>
  <si>
    <t>01</t>
  </si>
  <si>
    <t>식</t>
  </si>
  <si>
    <t>20</t>
  </si>
  <si>
    <t>합  계</t>
  </si>
  <si>
    <t>수량</t>
  </si>
  <si>
    <t>재 료 비</t>
  </si>
  <si>
    <t>노 무 비</t>
  </si>
  <si>
    <t>경    비</t>
  </si>
  <si>
    <t>합    계</t>
  </si>
  <si>
    <t>일위 공량산출서(가로)</t>
  </si>
  <si>
    <t>품    명</t>
  </si>
  <si>
    <t>규    격</t>
  </si>
  <si>
    <t>수 량</t>
  </si>
  <si>
    <t>적용%</t>
  </si>
  <si>
    <t xml:space="preserve"> 적    용  자재수량</t>
  </si>
  <si>
    <t>공      량</t>
  </si>
  <si>
    <t>비고</t>
  </si>
  <si>
    <t>품셈목록</t>
  </si>
  <si>
    <t>인부</t>
  </si>
  <si>
    <t>자재원수량</t>
  </si>
  <si>
    <t>자재</t>
  </si>
  <si>
    <t>[일위 17호] - [덕트형 케이블트레이  W150x100Hx2.3t  m]</t>
  </si>
  <si>
    <t>전기5-8</t>
  </si>
  <si>
    <t>일 위 대 가 명 세 서</t>
  </si>
  <si>
    <t>품        명</t>
  </si>
  <si>
    <t>규        격</t>
  </si>
  <si>
    <t>재  료  비</t>
  </si>
  <si>
    <t>노  무  비</t>
  </si>
  <si>
    <t>경      비</t>
  </si>
  <si>
    <t>합      계</t>
  </si>
  <si>
    <t>04</t>
  </si>
  <si>
    <t>A0400000000</t>
  </si>
  <si>
    <t>소모잡자재</t>
  </si>
  <si>
    <t>공구손료</t>
  </si>
  <si>
    <t>23</t>
  </si>
  <si>
    <t>A0500000000</t>
  </si>
  <si>
    <t>일 위 대 가 표 목 록</t>
  </si>
  <si>
    <t>금    액</t>
  </si>
  <si>
    <t>일위  1호</t>
  </si>
  <si>
    <t>일위  2호</t>
  </si>
  <si>
    <t>일위  3호</t>
  </si>
  <si>
    <t>일위  4호</t>
  </si>
  <si>
    <t>일위  5호</t>
  </si>
  <si>
    <t>내       역       서</t>
  </si>
  <si>
    <t>품      명</t>
  </si>
  <si>
    <t>규      격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</si>
  <si>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</si>
  <si>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</si>
  <si>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</si>
  <si>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</si>
  <si>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</si>
  <si>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</si>
  <si>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</si>
  <si>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</si>
  <si>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</si>
  <si>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</si>
  <si>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사용자항목1</t>
  </si>
  <si>
    <t>사용자항목2</t>
  </si>
  <si>
    <t>안전관리비</t>
  </si>
  <si>
    <t>품질관리비</t>
  </si>
  <si>
    <t>사용자항목5</t>
  </si>
  <si>
    <t>사용자항목6</t>
  </si>
  <si>
    <t>사용자항목7</t>
  </si>
  <si>
    <t>사용자항목8</t>
  </si>
  <si>
    <t>사용자항목9</t>
  </si>
  <si>
    <t>사용자항목10</t>
  </si>
  <si>
    <t>사용자항목11</t>
  </si>
  <si>
    <t>사용자항목12</t>
  </si>
  <si>
    <t>사용자항목13</t>
  </si>
  <si>
    <t>사용자항목14</t>
  </si>
  <si>
    <t>간접재료비</t>
  </si>
  <si>
    <t>집      계      표</t>
  </si>
  <si>
    <t>공 사 원 가 계 산 서</t>
  </si>
  <si>
    <t xml:space="preserve">                                        구  분
  비   목</t>
  </si>
  <si>
    <t>구    성   비</t>
  </si>
  <si>
    <t>금      액</t>
  </si>
  <si>
    <t>비    고</t>
  </si>
  <si>
    <t>직   접   재  료  비</t>
  </si>
  <si>
    <t>A1</t>
  </si>
  <si>
    <t>간   접   재  료  비</t>
  </si>
  <si>
    <t>A2</t>
  </si>
  <si>
    <t>작업설.부산물 등(△)</t>
  </si>
  <si>
    <t>A3</t>
  </si>
  <si>
    <t>소                계</t>
  </si>
  <si>
    <t>A</t>
  </si>
  <si>
    <t>직   접   노  무  비</t>
  </si>
  <si>
    <t>B1</t>
  </si>
  <si>
    <t>간   접   노  무  비</t>
  </si>
  <si>
    <t>B2</t>
  </si>
  <si>
    <t>B</t>
  </si>
  <si>
    <t>기    계    경    비</t>
  </si>
  <si>
    <t>C4</t>
  </si>
  <si>
    <t>산  재  보   험   료</t>
  </si>
  <si>
    <t>C10</t>
  </si>
  <si>
    <t>고  용  보   험   료</t>
  </si>
  <si>
    <t>C11</t>
  </si>
  <si>
    <t>건  강  보   험   료</t>
  </si>
  <si>
    <t>C12</t>
  </si>
  <si>
    <t>연  금  보   험   료</t>
  </si>
  <si>
    <t>C13</t>
  </si>
  <si>
    <t>노인 장기 요양보험료</t>
  </si>
  <si>
    <t>C14</t>
  </si>
  <si>
    <t>퇴 직 공 제 부 금 비</t>
  </si>
  <si>
    <t>C15</t>
  </si>
  <si>
    <t>산업 안전 보건관리비</t>
  </si>
  <si>
    <t>C16</t>
  </si>
  <si>
    <t>기    타    경    비</t>
  </si>
  <si>
    <t>C20</t>
  </si>
  <si>
    <t>환  경  보   전   비</t>
  </si>
  <si>
    <t>C25</t>
  </si>
  <si>
    <t>건설하도급보증수수료</t>
  </si>
  <si>
    <t>C30</t>
  </si>
  <si>
    <t>공사 이행 보증수수료</t>
  </si>
  <si>
    <t>C31</t>
  </si>
  <si>
    <t>건설기계대여보증수수료</t>
  </si>
  <si>
    <t>C32</t>
  </si>
  <si>
    <t>안  전  관   리   비</t>
  </si>
  <si>
    <t>C17</t>
  </si>
  <si>
    <t>품  질  관   리   비</t>
  </si>
  <si>
    <t>C18</t>
  </si>
  <si>
    <t>C</t>
  </si>
  <si>
    <t xml:space="preserve">         계</t>
  </si>
  <si>
    <t>X</t>
  </si>
  <si>
    <t>일  반   관   리  비</t>
  </si>
  <si>
    <t>D</t>
  </si>
  <si>
    <t>이                윤</t>
  </si>
  <si>
    <t>E</t>
  </si>
  <si>
    <t>총       원       가</t>
  </si>
  <si>
    <t>F</t>
  </si>
  <si>
    <t>부   가   가  치  세</t>
  </si>
  <si>
    <t>H</t>
  </si>
  <si>
    <t>도    급    금    액</t>
  </si>
  <si>
    <t>Y</t>
  </si>
  <si>
    <t>관   급  자   재  대</t>
  </si>
  <si>
    <t>J</t>
  </si>
  <si>
    <t>사   급   자  재  대</t>
  </si>
  <si>
    <t>K</t>
  </si>
  <si>
    <t>총   공   사  금  액</t>
  </si>
  <si>
    <t>재료비</t>
  </si>
  <si>
    <t>노무비</t>
  </si>
  <si>
    <t>경  비</t>
  </si>
  <si>
    <t>순  공  사  원  가</t>
  </si>
  <si>
    <t>대관수수료(한전불입금)</t>
    <phoneticPr fontId="1" type="noConversion"/>
  </si>
  <si>
    <t xml:space="preserve">설  계  서  용  지 </t>
    <phoneticPr fontId="9" type="noConversion"/>
  </si>
  <si>
    <t xml:space="preserve"> </t>
    <phoneticPr fontId="9" type="noConversion"/>
  </si>
  <si>
    <t>부 장</t>
    <phoneticPr fontId="9" type="noConversion"/>
  </si>
  <si>
    <t>담당자</t>
    <phoneticPr fontId="9" type="noConversion"/>
  </si>
  <si>
    <t>설계자</t>
    <phoneticPr fontId="9" type="noConversion"/>
  </si>
  <si>
    <t>설계일</t>
    <phoneticPr fontId="9" type="noConversion"/>
  </si>
  <si>
    <t xml:space="preserve">□ 공 사 개 요  </t>
    <phoneticPr fontId="9" type="noConversion"/>
  </si>
  <si>
    <t>1)</t>
    <phoneticPr fontId="9" type="noConversion"/>
  </si>
  <si>
    <t xml:space="preserve">위 치 </t>
    <phoneticPr fontId="9" type="noConversion"/>
  </si>
  <si>
    <t>:</t>
    <phoneticPr fontId="9" type="noConversion"/>
  </si>
  <si>
    <t xml:space="preserve">□ 공 사 금 액  </t>
    <phoneticPr fontId="9" type="noConversion"/>
  </si>
  <si>
    <t>도급공사비</t>
    <phoneticPr fontId="9" type="noConversion"/>
  </si>
  <si>
    <t>\</t>
    <phoneticPr fontId="9" type="noConversion"/>
  </si>
  <si>
    <t>2)</t>
    <phoneticPr fontId="9" type="noConversion"/>
  </si>
  <si>
    <t>＊</t>
    <phoneticPr fontId="9" type="noConversion"/>
  </si>
  <si>
    <t>총공사비</t>
    <phoneticPr fontId="9" type="noConversion"/>
  </si>
  <si>
    <t>설 계 예 산 서</t>
    <phoneticPr fontId="1" type="noConversion"/>
  </si>
  <si>
    <t>한국농어촌공사</t>
    <phoneticPr fontId="1" type="noConversion"/>
  </si>
  <si>
    <t>지사장</t>
    <phoneticPr fontId="9" type="noConversion"/>
  </si>
  <si>
    <t>한전불입금</t>
    <phoneticPr fontId="9" type="noConversion"/>
  </si>
  <si>
    <t>하반기</t>
    <phoneticPr fontId="1" type="noConversion"/>
  </si>
  <si>
    <t>인</t>
    <phoneticPr fontId="1" type="noConversion"/>
  </si>
  <si>
    <t>배전전공(철거)</t>
    <phoneticPr fontId="1" type="noConversion"/>
  </si>
  <si>
    <t>배전전공(설치)</t>
    <phoneticPr fontId="1" type="noConversion"/>
  </si>
  <si>
    <t>전기4-24</t>
    <phoneticPr fontId="1" type="noConversion"/>
  </si>
  <si>
    <t>개</t>
    <phoneticPr fontId="1" type="noConversion"/>
  </si>
  <si>
    <t>전기5-23</t>
    <phoneticPr fontId="1" type="noConversion"/>
  </si>
  <si>
    <t>내선전공(설치)</t>
    <phoneticPr fontId="1" type="noConversion"/>
  </si>
  <si>
    <t>인</t>
    <phoneticPr fontId="1" type="noConversion"/>
  </si>
  <si>
    <t>개</t>
    <phoneticPr fontId="1" type="noConversion"/>
  </si>
  <si>
    <t>견적단가</t>
    <phoneticPr fontId="1" type="noConversion"/>
  </si>
  <si>
    <t>2026년</t>
    <phoneticPr fontId="1" type="noConversion"/>
  </si>
  <si>
    <t>경상북도 의성군 안계면 외 부지내</t>
    <phoneticPr fontId="1" type="noConversion"/>
  </si>
  <si>
    <t>m</t>
    <phoneticPr fontId="1" type="noConversion"/>
  </si>
  <si>
    <t>EA</t>
    <phoneticPr fontId="1" type="noConversion"/>
  </si>
  <si>
    <t xml:space="preserve">      2 0 2 6 년</t>
    <phoneticPr fontId="1" type="noConversion"/>
  </si>
  <si>
    <t>자재  6호</t>
  </si>
  <si>
    <t>노임 1호</t>
    <phoneticPr fontId="1" type="noConversion"/>
  </si>
  <si>
    <t>인</t>
    <phoneticPr fontId="1" type="noConversion"/>
  </si>
  <si>
    <t>인</t>
    <phoneticPr fontId="1" type="noConversion"/>
  </si>
  <si>
    <t>일반공사 직종</t>
    <phoneticPr fontId="1" type="noConversion"/>
  </si>
  <si>
    <t>내선전공</t>
    <phoneticPr fontId="1" type="noConversion"/>
  </si>
  <si>
    <t>노임 2호</t>
    <phoneticPr fontId="1" type="noConversion"/>
  </si>
  <si>
    <t>일반공사 직종</t>
    <phoneticPr fontId="1" type="noConversion"/>
  </si>
  <si>
    <t>일반공사 직종</t>
    <phoneticPr fontId="1" type="noConversion"/>
  </si>
  <si>
    <t>EA</t>
    <phoneticPr fontId="1" type="noConversion"/>
  </si>
  <si>
    <t>전기4-16</t>
    <phoneticPr fontId="1" type="noConversion"/>
  </si>
  <si>
    <t>노임 3호</t>
    <phoneticPr fontId="1" type="noConversion"/>
  </si>
  <si>
    <t>보통인부</t>
    <phoneticPr fontId="1" type="noConversion"/>
  </si>
  <si>
    <t>인</t>
    <phoneticPr fontId="1" type="noConversion"/>
  </si>
  <si>
    <t>식</t>
    <phoneticPr fontId="1" type="noConversion"/>
  </si>
  <si>
    <t>인</t>
    <phoneticPr fontId="1" type="noConversion"/>
  </si>
  <si>
    <t>전기5-10</t>
    <phoneticPr fontId="1" type="noConversion"/>
  </si>
  <si>
    <t>피뢰기 3EA</t>
    <phoneticPr fontId="1" type="noConversion"/>
  </si>
  <si>
    <t>0.11+(0.11*0.6)*2</t>
    <phoneticPr fontId="1" type="noConversion"/>
  </si>
  <si>
    <t>EA</t>
    <phoneticPr fontId="1" type="noConversion"/>
  </si>
  <si>
    <t>배전전공</t>
    <phoneticPr fontId="1" type="noConversion"/>
  </si>
  <si>
    <t>일반공사 직종</t>
    <phoneticPr fontId="1" type="noConversion"/>
  </si>
  <si>
    <t>인력품의 3%</t>
    <phoneticPr fontId="1" type="noConversion"/>
  </si>
  <si>
    <t>단가</t>
    <phoneticPr fontId="1" type="noConversion"/>
  </si>
  <si>
    <t>리액터(1000kW)</t>
    <phoneticPr fontId="1" type="noConversion"/>
  </si>
  <si>
    <t>7.2KV 1000KW</t>
    <phoneticPr fontId="1" type="noConversion"/>
  </si>
  <si>
    <t>VCB</t>
    <phoneticPr fontId="1" type="noConversion"/>
  </si>
  <si>
    <t>7.2KV 630A D/T</t>
    <phoneticPr fontId="1" type="noConversion"/>
  </si>
  <si>
    <t>VC</t>
    <phoneticPr fontId="1" type="noConversion"/>
  </si>
  <si>
    <t>6.6KV 200A D/T</t>
    <phoneticPr fontId="1" type="noConversion"/>
  </si>
  <si>
    <t>자재  7호</t>
  </si>
  <si>
    <t>자재  8호</t>
  </si>
  <si>
    <t>자재  9호</t>
  </si>
  <si>
    <t>리액터(60kW)</t>
    <phoneticPr fontId="1" type="noConversion"/>
  </si>
  <si>
    <t>EOCR</t>
    <phoneticPr fontId="1" type="noConversion"/>
  </si>
  <si>
    <t>TRIP Coil</t>
  </si>
  <si>
    <t>TRIP Coil</t>
    <phoneticPr fontId="1" type="noConversion"/>
  </si>
  <si>
    <t>7.2kv vcb</t>
  </si>
  <si>
    <t>7.2kv vcb</t>
    <phoneticPr fontId="1" type="noConversion"/>
  </si>
  <si>
    <t>380v60kw</t>
    <phoneticPr fontId="1" type="noConversion"/>
  </si>
  <si>
    <t>GMP-22</t>
  </si>
  <si>
    <t>TIMER</t>
    <phoneticPr fontId="1" type="noConversion"/>
  </si>
  <si>
    <t>AC/DC 110V AT8N</t>
    <phoneticPr fontId="1" type="noConversion"/>
  </si>
  <si>
    <t>C.T.D</t>
    <phoneticPr fontId="1" type="noConversion"/>
  </si>
  <si>
    <t>AC/DC 110V</t>
    <phoneticPr fontId="1" type="noConversion"/>
  </si>
  <si>
    <t>M.C</t>
  </si>
  <si>
    <t>M.C</t>
    <phoneticPr fontId="1" type="noConversion"/>
  </si>
  <si>
    <t>MC-185A</t>
  </si>
  <si>
    <t>MC-185A</t>
    <phoneticPr fontId="1" type="noConversion"/>
  </si>
  <si>
    <t>MC-85a</t>
  </si>
  <si>
    <t>MC-85a</t>
    <phoneticPr fontId="1" type="noConversion"/>
  </si>
  <si>
    <t xml:space="preserve">LEVEL  오뚜기볼 </t>
    <phoneticPr fontId="1" type="noConversion"/>
  </si>
  <si>
    <t xml:space="preserve">YQ-2AFL SW DSF-013BALL </t>
  </si>
  <si>
    <t xml:space="preserve">YQ-2AFL SW DSF-013BALL </t>
    <phoneticPr fontId="1" type="noConversion"/>
  </si>
  <si>
    <t>자재  10호</t>
  </si>
  <si>
    <t>자재  11호</t>
  </si>
  <si>
    <t>자재  12호</t>
  </si>
  <si>
    <t>자재  13호</t>
  </si>
  <si>
    <t>자재  14호</t>
  </si>
  <si>
    <t>자재  15호</t>
  </si>
  <si>
    <t>자재  16호</t>
  </si>
  <si>
    <t>자재  17호</t>
  </si>
  <si>
    <t>CLR</t>
    <phoneticPr fontId="1" type="noConversion"/>
  </si>
  <si>
    <t>25 OHM</t>
  </si>
  <si>
    <t>ELCB</t>
    <phoneticPr fontId="1" type="noConversion"/>
  </si>
  <si>
    <t>EBS 103AF/75AT</t>
  </si>
  <si>
    <t>EBS 103AF/75AT</t>
    <phoneticPr fontId="1" type="noConversion"/>
  </si>
  <si>
    <t>[일위  1호] - [리액터(1,000kW) 교체]</t>
    <phoneticPr fontId="1" type="noConversion"/>
  </si>
  <si>
    <t>리액터(1,000kW)</t>
    <phoneticPr fontId="1" type="noConversion"/>
  </si>
  <si>
    <t>[일위  2호] - [VCB(7.2kV) 교체]</t>
    <phoneticPr fontId="1" type="noConversion"/>
  </si>
  <si>
    <t>[일위  3호] - [VC(7.2kV) 교체]</t>
    <phoneticPr fontId="1" type="noConversion"/>
  </si>
  <si>
    <t>[일위  4호] - [CLR 교체]</t>
    <phoneticPr fontId="1" type="noConversion"/>
  </si>
  <si>
    <t>[일위  5호] - [리액터(60kW) 교체]</t>
    <phoneticPr fontId="1" type="noConversion"/>
  </si>
  <si>
    <t>[일위  1호] - [EOCR 교체]</t>
    <phoneticPr fontId="1" type="noConversion"/>
  </si>
  <si>
    <t>[일위  2호] - [TRIP Coil 교체]</t>
    <phoneticPr fontId="1" type="noConversion"/>
  </si>
  <si>
    <t>[일위  3호] - [TIMER 교체]</t>
    <phoneticPr fontId="1" type="noConversion"/>
  </si>
  <si>
    <t>[일위  4호] - [CTD 교체]</t>
    <phoneticPr fontId="1" type="noConversion"/>
  </si>
  <si>
    <t>CTD</t>
    <phoneticPr fontId="1" type="noConversion"/>
  </si>
  <si>
    <t>[일위  5호] - [M.C. 교체]</t>
    <phoneticPr fontId="1" type="noConversion"/>
  </si>
  <si>
    <t>M.C.</t>
    <phoneticPr fontId="1" type="noConversion"/>
  </si>
  <si>
    <t>[일위  2호] - [ELCB 교체]</t>
    <phoneticPr fontId="1" type="noConversion"/>
  </si>
  <si>
    <t>ELCB</t>
    <phoneticPr fontId="1" type="noConversion"/>
  </si>
  <si>
    <t>[일위  4호] - [LEVEL 스위치 교체]</t>
    <phoneticPr fontId="1" type="noConversion"/>
  </si>
  <si>
    <t>LEVEL 스위치</t>
    <phoneticPr fontId="1" type="noConversion"/>
  </si>
  <si>
    <t>자재  1호</t>
    <phoneticPr fontId="1" type="noConversion"/>
  </si>
  <si>
    <t>자재  2호</t>
    <phoneticPr fontId="1" type="noConversion"/>
  </si>
  <si>
    <t>자재  3호</t>
  </si>
  <si>
    <t>자재  4호</t>
  </si>
  <si>
    <t>자재  5호</t>
  </si>
  <si>
    <t>자재  18호</t>
  </si>
  <si>
    <t>일위  6호</t>
  </si>
  <si>
    <t>일위  7호</t>
  </si>
  <si>
    <t>일위  8호</t>
  </si>
  <si>
    <t>일위  9호</t>
  </si>
  <si>
    <t>일위  10호</t>
  </si>
  <si>
    <t>일위  11호</t>
  </si>
  <si>
    <t>일위  12호</t>
  </si>
  <si>
    <t>일위  13호</t>
  </si>
  <si>
    <t>01. 양서수장 전기보수공사</t>
    <phoneticPr fontId="1" type="noConversion"/>
  </si>
  <si>
    <t>02. 소보양수장 전기보수공사</t>
    <phoneticPr fontId="1" type="noConversion"/>
  </si>
  <si>
    <t>03. 용곡양수장 전기보수공사</t>
    <phoneticPr fontId="1" type="noConversion"/>
  </si>
  <si>
    <t>04. 산제양수장 전기보수공사</t>
    <phoneticPr fontId="1" type="noConversion"/>
  </si>
  <si>
    <t>05. 연제양수장 전기보수공사</t>
    <phoneticPr fontId="1" type="noConversion"/>
  </si>
  <si>
    <t>01. 양서양수장 전기보수공사</t>
    <phoneticPr fontId="1" type="noConversion"/>
  </si>
  <si>
    <t>공 사 손 해 보 험 료</t>
    <phoneticPr fontId="1" type="noConversion"/>
  </si>
  <si>
    <t>06. 후천2양수장 전기보수공사</t>
    <phoneticPr fontId="1" type="noConversion"/>
  </si>
  <si>
    <t>양서양수장 외 5개소 전기보수공사</t>
    <phoneticPr fontId="1" type="noConversion"/>
  </si>
  <si>
    <t>2026. 09</t>
    <phoneticPr fontId="1" type="noConversion"/>
  </si>
  <si>
    <t>공사명 : 양서양수장외 5개소 전기보수공사</t>
    <phoneticPr fontId="1" type="noConversion"/>
  </si>
  <si>
    <t>2026.7.1기준</t>
    <phoneticPr fontId="1" type="noConversion"/>
  </si>
  <si>
    <t>의성군위지사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</si>
</sst>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</font>
    <font>
      <b/>
      <u/>
      <sz val="16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굴림체"/>
      <family val="3"/>
      <charset val="129"/>
    </font>
    <font>
      <sz val="12"/>
      <name val="바탕체"/>
      <family val="1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9"/>
      <name val="돋움"/>
      <family val="3"/>
      <charset val="129"/>
    </font>
    <font>
      <b/>
      <sz val="24"/>
      <color indexed="8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  <font>
      <b/>
      <sz val="9"/>
      <color indexed="8"/>
      <name val="돋움"/>
      <family val="3"/>
      <charset val="129"/>
    </font>
    <font>
      <b/>
      <sz val="13"/>
      <color indexed="8"/>
      <name val="돋움"/>
      <family val="3"/>
      <charset val="129"/>
    </font>
    <font>
      <b/>
      <sz val="20"/>
      <color indexed="8"/>
      <name val="돋움"/>
      <family val="3"/>
      <charset val="129"/>
    </font>
    <font>
      <sz val="14"/>
      <color indexed="8"/>
      <name val="돋움"/>
      <family val="3"/>
      <charset val="129"/>
    </font>
    <font>
      <sz val="18"/>
      <color indexed="8"/>
      <name val="돋움"/>
      <family val="3"/>
      <charset val="129"/>
    </font>
    <font>
      <sz val="20"/>
      <color indexed="8"/>
      <name val="돋움"/>
      <family val="3"/>
      <charset val="129"/>
    </font>
    <font>
      <b/>
      <sz val="11"/>
      <name val="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b/>
      <sz val="10"/>
      <color indexed="8"/>
      <name val="돋움"/>
      <family val="3"/>
      <charset val="129"/>
    </font>
    <font>
      <sz val="10"/>
      <color indexed="8"/>
      <name val="돋움"/>
      <family val="3"/>
      <charset val="129"/>
    </font>
    <font>
      <b/>
      <sz val="8"/>
      <color indexed="8"/>
      <name val="돋움"/>
      <family val="3"/>
      <charset val="129"/>
    </font>
    <font>
      <sz val="16"/>
      <color indexed="8"/>
      <name val="돋움"/>
      <family val="3"/>
      <charset val="129"/>
    </font>
    <font>
      <sz val="16"/>
      <name val="돋움"/>
      <family val="3"/>
      <charset val="129"/>
    </font>
    <font>
      <sz val="11"/>
      <color rgb="FF000000"/>
      <name val="돋움"/>
      <family val="3"/>
      <charset val="129"/>
    </font>
    <font>
      <b/>
      <sz val="13"/>
      <color rgb="FF000000"/>
      <name val="돋움"/>
      <family val="3"/>
      <charset val="129"/>
    </font>
    <font>
      <sz val="14"/>
      <color rgb="FF000000"/>
      <name val="돋움"/>
      <family val="3"/>
      <charset val="129"/>
    </font>
    <font>
      <b/>
      <sz val="36"/>
      <color rgb="FF000000"/>
      <name val="돋움"/>
      <family val="3"/>
      <charset val="129"/>
    </font>
    <font>
      <sz val="20"/>
      <color rgb="FF000000"/>
      <name val="돋움"/>
      <family val="3"/>
      <charset val="129"/>
    </font>
    <font>
      <sz val="18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b/>
      <sz val="11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9"/>
      <color rgb="FF000000"/>
      <name val="돋움"/>
      <family val="3"/>
      <charset val="129"/>
    </font>
    <font>
      <b/>
      <sz val="22"/>
      <color rgb="FF000000"/>
      <name val="돋움"/>
      <family val="3"/>
      <charset val="129"/>
    </font>
    <font>
      <b/>
      <sz val="16"/>
      <color rgb="FF000000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b/>
      <shadow/>
      <sz val="18"/>
      <color rgb="FF0050A9"/>
      <name val="휴먼옛체"/>
      <family val="1"/>
      <charset val="129"/>
    </font>
    <font>
      <sz val="11"/>
      <name val="굴림체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rgb="FFFF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>
      <alignment vertical="center"/>
    </xf>
    <xf numFmtId="0" fontId="8" fillId="0" borderId="0"/>
    <xf numFmtId="41" fontId="5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30" fillId="0" borderId="0">
      <alignment vertical="center"/>
    </xf>
    <xf numFmtId="0" fontId="30" fillId="0" borderId="0"/>
    <xf numFmtId="41" fontId="49" fillId="0" borderId="0" applyFont="0" applyFill="0" applyBorder="0" applyAlignment="0" applyProtection="0">
      <alignment vertical="center"/>
    </xf>
  </cellStyleXfs>
  <cellXfs count="2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 shrinkToFit="1"/>
    </xf>
    <xf numFmtId="0" fontId="2" fillId="0" borderId="1" xfId="0" quotePrefix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right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0" xfId="0" quotePrefix="1">
      <alignment vertical="center"/>
    </xf>
    <xf numFmtId="0" fontId="7" fillId="0" borderId="1" xfId="0" quotePrefix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right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right" vertical="center" wrapText="1" shrinkToFit="1"/>
    </xf>
    <xf numFmtId="0" fontId="2" fillId="0" borderId="7" xfId="0" applyFont="1" applyBorder="1" applyAlignment="1">
      <alignment horizontal="left" vertical="center" wrapText="1" shrinkToFit="1"/>
    </xf>
    <xf numFmtId="3" fontId="2" fillId="0" borderId="7" xfId="0" applyNumberFormat="1" applyFont="1" applyBorder="1" applyAlignment="1">
      <alignment horizontal="right" vertical="center" wrapText="1" shrinkToFit="1"/>
    </xf>
    <xf numFmtId="0" fontId="2" fillId="0" borderId="7" xfId="0" applyFont="1" applyBorder="1" applyAlignment="1">
      <alignment horizontal="right" vertical="center" wrapText="1" shrinkToFit="1"/>
    </xf>
    <xf numFmtId="0" fontId="2" fillId="0" borderId="6" xfId="0" quotePrefix="1" applyFont="1" applyBorder="1" applyAlignment="1">
      <alignment horizontal="center" vertical="center" wrapText="1" shrinkToFit="1"/>
    </xf>
    <xf numFmtId="9" fontId="2" fillId="0" borderId="6" xfId="0" applyNumberFormat="1" applyFont="1" applyBorder="1" applyAlignment="1">
      <alignment horizontal="right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7" xfId="0" quotePrefix="1" applyFont="1" applyBorder="1" applyAlignment="1">
      <alignment horizontal="right" vertical="center" wrapText="1" shrinkToFit="1"/>
    </xf>
    <xf numFmtId="9" fontId="2" fillId="0" borderId="7" xfId="0" applyNumberFormat="1" applyFont="1" applyBorder="1" applyAlignment="1">
      <alignment horizontal="right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7" fillId="0" borderId="6" xfId="0" quotePrefix="1" applyFont="1" applyBorder="1" applyAlignment="1">
      <alignment horizontal="center" vertical="center" wrapText="1" shrinkToFit="1"/>
    </xf>
    <xf numFmtId="0" fontId="7" fillId="0" borderId="6" xfId="0" quotePrefix="1" applyFont="1" applyBorder="1" applyAlignment="1">
      <alignment horizontal="left" vertical="center" wrapText="1" shrinkToFit="1"/>
    </xf>
    <xf numFmtId="0" fontId="7" fillId="0" borderId="6" xfId="0" applyFont="1" applyBorder="1" applyAlignment="1">
      <alignment horizontal="right" vertical="center" wrapText="1" shrinkToFit="1"/>
    </xf>
    <xf numFmtId="0" fontId="7" fillId="0" borderId="13" xfId="0" quotePrefix="1" applyFont="1" applyBorder="1" applyAlignment="1">
      <alignment horizontal="center" vertical="center" wrapText="1" shrinkToFit="1"/>
    </xf>
    <xf numFmtId="0" fontId="7" fillId="0" borderId="13" xfId="0" quotePrefix="1" applyFont="1" applyBorder="1" applyAlignment="1">
      <alignment horizontal="left" vertical="center" wrapText="1" shrinkToFit="1"/>
    </xf>
    <xf numFmtId="0" fontId="7" fillId="0" borderId="13" xfId="0" applyFont="1" applyBorder="1" applyAlignment="1">
      <alignment horizontal="right" vertical="center" wrapText="1" shrinkToFit="1"/>
    </xf>
    <xf numFmtId="0" fontId="7" fillId="0" borderId="7" xfId="0" quotePrefix="1" applyFont="1" applyBorder="1" applyAlignment="1">
      <alignment horizontal="center" vertical="center" wrapText="1" shrinkToFit="1"/>
    </xf>
    <xf numFmtId="0" fontId="7" fillId="0" borderId="7" xfId="0" quotePrefix="1" applyFont="1" applyBorder="1" applyAlignment="1">
      <alignment horizontal="left" vertical="center" wrapText="1" shrinkToFit="1"/>
    </xf>
    <xf numFmtId="0" fontId="7" fillId="0" borderId="7" xfId="0" applyFont="1" applyBorder="1" applyAlignment="1">
      <alignment horizontal="right" vertical="center" wrapText="1" shrinkToFit="1"/>
    </xf>
    <xf numFmtId="0" fontId="7" fillId="0" borderId="1" xfId="0" quotePrefix="1" applyFont="1" applyBorder="1" applyAlignment="1">
      <alignment horizontal="left" vertical="center" wrapText="1" shrinkToFit="1"/>
    </xf>
    <xf numFmtId="0" fontId="7" fillId="0" borderId="7" xfId="0" applyFont="1" applyBorder="1" applyAlignment="1">
      <alignment horizontal="left" vertical="center" wrapText="1" shrinkToFit="1"/>
    </xf>
    <xf numFmtId="0" fontId="7" fillId="0" borderId="13" xfId="0" applyFont="1" applyBorder="1" applyAlignment="1">
      <alignment horizontal="left" vertical="center" wrapText="1" shrinkToFit="1"/>
    </xf>
    <xf numFmtId="0" fontId="13" fillId="0" borderId="0" xfId="5" applyFont="1">
      <alignment vertical="center"/>
    </xf>
    <xf numFmtId="0" fontId="14" fillId="0" borderId="1" xfId="5" applyFont="1" applyBorder="1" applyAlignment="1">
      <alignment vertical="center" textRotation="255"/>
    </xf>
    <xf numFmtId="0" fontId="15" fillId="0" borderId="1" xfId="5" applyFont="1" applyBorder="1" applyAlignment="1">
      <alignment horizontal="center" vertical="center"/>
    </xf>
    <xf numFmtId="0" fontId="14" fillId="0" borderId="0" xfId="5" applyFont="1">
      <alignment vertical="center"/>
    </xf>
    <xf numFmtId="0" fontId="13" fillId="0" borderId="2" xfId="5" applyFont="1" applyBorder="1">
      <alignment vertical="center"/>
    </xf>
    <xf numFmtId="0" fontId="13" fillId="0" borderId="8" xfId="5" applyFont="1" applyBorder="1">
      <alignment vertical="center"/>
    </xf>
    <xf numFmtId="0" fontId="13" fillId="0" borderId="16" xfId="5" applyFont="1" applyBorder="1">
      <alignment vertical="center"/>
    </xf>
    <xf numFmtId="0" fontId="13" fillId="0" borderId="15" xfId="5" applyFont="1" applyBorder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8" fillId="0" borderId="0" xfId="5" applyFont="1">
      <alignment vertical="center"/>
    </xf>
    <xf numFmtId="0" fontId="20" fillId="0" borderId="0" xfId="5" applyFont="1">
      <alignment vertical="center"/>
    </xf>
    <xf numFmtId="0" fontId="13" fillId="0" borderId="15" xfId="5" applyFont="1" applyBorder="1">
      <alignment vertical="center"/>
    </xf>
    <xf numFmtId="0" fontId="13" fillId="0" borderId="0" xfId="5" applyFont="1" applyAlignment="1">
      <alignment horizontal="left" vertical="center"/>
    </xf>
    <xf numFmtId="0" fontId="10" fillId="0" borderId="15" xfId="5" applyBorder="1">
      <alignment vertical="center"/>
    </xf>
    <xf numFmtId="0" fontId="21" fillId="0" borderId="0" xfId="5" applyFont="1">
      <alignment vertical="center"/>
    </xf>
    <xf numFmtId="0" fontId="22" fillId="0" borderId="0" xfId="5" applyFont="1" applyAlignment="1">
      <alignment horizontal="left" vertical="center"/>
    </xf>
    <xf numFmtId="0" fontId="22" fillId="0" borderId="0" xfId="5" applyFont="1">
      <alignment vertical="center"/>
    </xf>
    <xf numFmtId="0" fontId="10" fillId="0" borderId="0" xfId="5">
      <alignment vertical="center"/>
    </xf>
    <xf numFmtId="0" fontId="10" fillId="0" borderId="16" xfId="5" applyBorder="1">
      <alignment vertical="center"/>
    </xf>
    <xf numFmtId="0" fontId="21" fillId="0" borderId="15" xfId="5" applyFont="1" applyBorder="1">
      <alignment vertical="center"/>
    </xf>
    <xf numFmtId="0" fontId="22" fillId="0" borderId="0" xfId="5" applyFont="1" applyAlignment="1">
      <alignment horizontal="right" vertical="center"/>
    </xf>
    <xf numFmtId="0" fontId="23" fillId="0" borderId="0" xfId="6" applyFont="1" applyAlignment="1">
      <alignment horizontal="left" vertical="center"/>
    </xf>
    <xf numFmtId="0" fontId="21" fillId="0" borderId="16" xfId="5" applyFont="1" applyBorder="1">
      <alignment vertical="center"/>
    </xf>
    <xf numFmtId="0" fontId="10" fillId="0" borderId="0" xfId="5" applyAlignment="1">
      <alignment horizontal="left" vertical="center"/>
    </xf>
    <xf numFmtId="0" fontId="23" fillId="0" borderId="0" xfId="5" applyFont="1" applyAlignment="1">
      <alignment horizontal="right" vertical="center"/>
    </xf>
    <xf numFmtId="0" fontId="24" fillId="0" borderId="0" xfId="5" applyFont="1" applyAlignment="1">
      <alignment horizontal="distributed" vertical="center"/>
    </xf>
    <xf numFmtId="0" fontId="23" fillId="0" borderId="0" xfId="5" applyFont="1">
      <alignment vertical="center"/>
    </xf>
    <xf numFmtId="0" fontId="11" fillId="0" borderId="0" xfId="5" applyFont="1" applyAlignment="1">
      <alignment horizontal="distributed" vertical="center"/>
    </xf>
    <xf numFmtId="0" fontId="14" fillId="0" borderId="0" xfId="5" applyFont="1" applyAlignment="1">
      <alignment horizontal="left" vertical="center"/>
    </xf>
    <xf numFmtId="41" fontId="13" fillId="0" borderId="0" xfId="5" applyNumberFormat="1" applyFont="1">
      <alignment vertical="center"/>
    </xf>
    <xf numFmtId="41" fontId="13" fillId="0" borderId="16" xfId="7" applyFont="1" applyBorder="1">
      <alignment vertical="center"/>
    </xf>
    <xf numFmtId="0" fontId="14" fillId="0" borderId="15" xfId="5" applyFont="1" applyBorder="1">
      <alignment vertical="center"/>
    </xf>
    <xf numFmtId="0" fontId="25" fillId="0" borderId="0" xfId="5" applyFont="1" applyAlignment="1">
      <alignment horizontal="left" vertical="center"/>
    </xf>
    <xf numFmtId="0" fontId="25" fillId="0" borderId="0" xfId="5" applyFont="1" applyAlignment="1">
      <alignment horizontal="right" vertical="center"/>
    </xf>
    <xf numFmtId="0" fontId="25" fillId="0" borderId="0" xfId="5" applyFont="1" applyAlignment="1">
      <alignment horizontal="distributed" vertical="center"/>
    </xf>
    <xf numFmtId="0" fontId="25" fillId="0" borderId="0" xfId="5" applyFont="1">
      <alignment vertical="center"/>
    </xf>
    <xf numFmtId="0" fontId="14" fillId="0" borderId="0" xfId="5" applyFont="1" applyAlignment="1">
      <alignment horizontal="center" vertical="center"/>
    </xf>
    <xf numFmtId="41" fontId="26" fillId="0" borderId="16" xfId="7" applyFont="1" applyBorder="1">
      <alignment vertical="center"/>
    </xf>
    <xf numFmtId="0" fontId="15" fillId="0" borderId="0" xfId="5" applyFont="1" applyAlignment="1">
      <alignment horizontal="distributed" vertical="center"/>
    </xf>
    <xf numFmtId="0" fontId="14" fillId="0" borderId="0" xfId="5" quotePrefix="1" applyFont="1" applyAlignment="1">
      <alignment horizontal="right" vertical="center"/>
    </xf>
    <xf numFmtId="41" fontId="25" fillId="0" borderId="16" xfId="7" applyFont="1" applyBorder="1" applyAlignment="1">
      <alignment vertical="center" shrinkToFit="1"/>
    </xf>
    <xf numFmtId="0" fontId="27" fillId="0" borderId="0" xfId="5" applyFont="1" applyAlignment="1">
      <alignment horizontal="distributed" vertical="center"/>
    </xf>
    <xf numFmtId="0" fontId="24" fillId="0" borderId="0" xfId="8" applyFont="1" applyAlignment="1">
      <alignment vertical="center"/>
    </xf>
    <xf numFmtId="41" fontId="25" fillId="0" borderId="0" xfId="7" applyFont="1" applyAlignment="1">
      <alignment horizontal="left" vertical="center" shrinkToFit="1"/>
    </xf>
    <xf numFmtId="41" fontId="13" fillId="0" borderId="0" xfId="7" applyFont="1" applyAlignment="1">
      <alignment horizontal="left" vertical="center"/>
    </xf>
    <xf numFmtId="41" fontId="26" fillId="0" borderId="16" xfId="7" applyFont="1" applyBorder="1" applyAlignment="1">
      <alignment horizontal="left" vertical="center"/>
    </xf>
    <xf numFmtId="0" fontId="11" fillId="0" borderId="0" xfId="8" applyFont="1" applyAlignment="1">
      <alignment vertical="center"/>
    </xf>
    <xf numFmtId="0" fontId="25" fillId="0" borderId="0" xfId="9" applyFont="1">
      <alignment vertical="center"/>
    </xf>
    <xf numFmtId="0" fontId="26" fillId="0" borderId="0" xfId="5" applyFont="1">
      <alignment vertical="center"/>
    </xf>
    <xf numFmtId="41" fontId="13" fillId="0" borderId="0" xfId="7" applyFont="1">
      <alignment vertical="center"/>
    </xf>
    <xf numFmtId="0" fontId="30" fillId="0" borderId="0" xfId="11">
      <alignment vertical="center"/>
    </xf>
    <xf numFmtId="0" fontId="30" fillId="0" borderId="0" xfId="11" applyAlignment="1">
      <alignment horizontal="center" vertical="center"/>
    </xf>
    <xf numFmtId="0" fontId="32" fillId="0" borderId="0" xfId="11" applyFont="1">
      <alignment vertical="center"/>
    </xf>
    <xf numFmtId="0" fontId="33" fillId="0" borderId="0" xfId="11" applyFont="1" applyAlignment="1">
      <alignment vertical="distributed"/>
    </xf>
    <xf numFmtId="0" fontId="34" fillId="0" borderId="0" xfId="11" applyFont="1">
      <alignment vertical="center"/>
    </xf>
    <xf numFmtId="0" fontId="35" fillId="0" borderId="0" xfId="11" applyFont="1">
      <alignment vertical="center"/>
    </xf>
    <xf numFmtId="0" fontId="36" fillId="0" borderId="0" xfId="11" applyFont="1" applyAlignment="1">
      <alignment horizontal="center" vertical="center"/>
    </xf>
    <xf numFmtId="0" fontId="37" fillId="0" borderId="0" xfId="11" applyFont="1">
      <alignment vertical="center"/>
    </xf>
    <xf numFmtId="0" fontId="30" fillId="0" borderId="0" xfId="11" applyAlignment="1">
      <alignment horizontal="left" vertical="center"/>
    </xf>
    <xf numFmtId="0" fontId="38" fillId="0" borderId="0" xfId="11" applyFont="1" applyAlignment="1">
      <alignment horizontal="right" vertical="center"/>
    </xf>
    <xf numFmtId="0" fontId="39" fillId="0" borderId="0" xfId="11" applyFont="1" applyAlignment="1">
      <alignment horizontal="distributed" vertical="center"/>
    </xf>
    <xf numFmtId="0" fontId="38" fillId="0" borderId="0" xfId="11" applyFont="1">
      <alignment vertical="center"/>
    </xf>
    <xf numFmtId="0" fontId="32" fillId="0" borderId="0" xfId="11" applyFont="1" applyAlignment="1">
      <alignment horizontal="center" vertical="center"/>
    </xf>
    <xf numFmtId="0" fontId="38" fillId="0" borderId="0" xfId="11" applyFont="1" applyAlignment="1">
      <alignment horizontal="left" vertical="center"/>
    </xf>
    <xf numFmtId="0" fontId="38" fillId="0" borderId="0" xfId="11" applyFont="1" applyAlignment="1">
      <alignment horizontal="distributed" vertical="center"/>
    </xf>
    <xf numFmtId="0" fontId="37" fillId="0" borderId="0" xfId="11" applyFont="1" applyAlignment="1">
      <alignment horizontal="center" vertical="center"/>
    </xf>
    <xf numFmtId="0" fontId="40" fillId="0" borderId="0" xfId="12" applyFont="1" applyAlignment="1">
      <alignment vertical="center"/>
    </xf>
    <xf numFmtId="0" fontId="40" fillId="0" borderId="0" xfId="12" applyFont="1" applyAlignment="1">
      <alignment horizontal="center" vertical="center"/>
    </xf>
    <xf numFmtId="0" fontId="41" fillId="0" borderId="0" xfId="11" applyFont="1" applyAlignment="1">
      <alignment horizontal="distributed" vertical="distributed"/>
    </xf>
    <xf numFmtId="0" fontId="41" fillId="0" borderId="0" xfId="11" applyFont="1" applyAlignment="1">
      <alignment vertical="distributed"/>
    </xf>
    <xf numFmtId="0" fontId="42" fillId="0" borderId="0" xfId="0" applyFont="1" applyAlignment="1">
      <alignment vertical="center" wrapText="1"/>
    </xf>
    <xf numFmtId="0" fontId="43" fillId="0" borderId="0" xfId="0" applyFont="1" applyAlignment="1">
      <alignment horizontal="justify" vertical="center" wrapText="1"/>
    </xf>
    <xf numFmtId="0" fontId="37" fillId="0" borderId="0" xfId="11" quotePrefix="1" applyFont="1" applyAlignment="1">
      <alignment horizontal="right" vertical="center"/>
    </xf>
    <xf numFmtId="41" fontId="38" fillId="0" borderId="0" xfId="11" applyNumberFormat="1" applyFont="1" applyAlignment="1">
      <alignment vertical="center" shrinkToFit="1"/>
    </xf>
    <xf numFmtId="0" fontId="44" fillId="0" borderId="1" xfId="0" applyFont="1" applyBorder="1" applyAlignment="1">
      <alignment horizontal="left" vertical="center" wrapText="1" shrinkToFit="1"/>
    </xf>
    <xf numFmtId="0" fontId="0" fillId="2" borderId="0" xfId="0" applyFill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left" vertical="center" wrapText="1" shrinkToFit="1"/>
    </xf>
    <xf numFmtId="0" fontId="2" fillId="2" borderId="1" xfId="0" quotePrefix="1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right" vertical="center" wrapText="1" shrinkToFit="1"/>
    </xf>
    <xf numFmtId="0" fontId="0" fillId="2" borderId="0" xfId="0" quotePrefix="1" applyFill="1">
      <alignment vertical="center"/>
    </xf>
    <xf numFmtId="0" fontId="2" fillId="2" borderId="1" xfId="0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2" fillId="2" borderId="1" xfId="0" quotePrefix="1" applyFont="1" applyFill="1" applyBorder="1" applyAlignment="1">
      <alignment horizontal="right" vertical="center" wrapText="1" shrinkToFit="1"/>
    </xf>
    <xf numFmtId="0" fontId="47" fillId="0" borderId="1" xfId="0" applyFont="1" applyBorder="1" applyAlignment="1">
      <alignment horizontal="right" vertical="center" wrapText="1" shrinkToFit="1"/>
    </xf>
    <xf numFmtId="0" fontId="0" fillId="3" borderId="0" xfId="0" quotePrefix="1" applyFill="1">
      <alignment vertical="center"/>
    </xf>
    <xf numFmtId="0" fontId="0" fillId="3" borderId="0" xfId="0" applyFill="1">
      <alignment vertical="center"/>
    </xf>
    <xf numFmtId="0" fontId="47" fillId="3" borderId="1" xfId="0" quotePrefix="1" applyFont="1" applyFill="1" applyBorder="1" applyAlignment="1">
      <alignment horizontal="left" vertical="center" wrapText="1" shrinkToFit="1"/>
    </xf>
    <xf numFmtId="0" fontId="47" fillId="3" borderId="1" xfId="0" applyFont="1" applyFill="1" applyBorder="1" applyAlignment="1">
      <alignment horizontal="right" vertical="center" wrapText="1" shrinkToFit="1"/>
    </xf>
    <xf numFmtId="0" fontId="48" fillId="0" borderId="13" xfId="0" applyFont="1" applyBorder="1" applyAlignment="1">
      <alignment horizontal="right" vertical="center" wrapText="1" shrinkToFit="1"/>
    </xf>
    <xf numFmtId="0" fontId="48" fillId="0" borderId="13" xfId="0" quotePrefix="1" applyFont="1" applyBorder="1" applyAlignment="1">
      <alignment horizontal="center" vertical="center" wrapText="1" shrinkToFit="1"/>
    </xf>
    <xf numFmtId="0" fontId="47" fillId="0" borderId="1" xfId="0" quotePrefix="1" applyFont="1" applyBorder="1" applyAlignment="1">
      <alignment horizontal="center" vertical="center" wrapText="1" shrinkToFit="1"/>
    </xf>
    <xf numFmtId="0" fontId="47" fillId="0" borderId="1" xfId="0" applyFont="1" applyBorder="1" applyAlignment="1">
      <alignment horizontal="left" vertical="center" wrapText="1" shrinkToFit="1"/>
    </xf>
    <xf numFmtId="0" fontId="47" fillId="0" borderId="1" xfId="0" applyFont="1" applyBorder="1" applyAlignment="1">
      <alignment horizontal="center" vertical="center" wrapText="1" shrinkToFit="1"/>
    </xf>
    <xf numFmtId="0" fontId="46" fillId="0" borderId="1" xfId="0" applyFont="1" applyBorder="1" applyAlignment="1">
      <alignment horizontal="right" vertical="center" wrapText="1" shrinkToFit="1"/>
    </xf>
    <xf numFmtId="0" fontId="45" fillId="0" borderId="0" xfId="0" applyFont="1">
      <alignment vertical="center"/>
    </xf>
    <xf numFmtId="0" fontId="47" fillId="2" borderId="1" xfId="0" quotePrefix="1" applyFont="1" applyFill="1" applyBorder="1" applyAlignment="1">
      <alignment horizontal="center" vertical="center" wrapText="1" shrinkToFit="1"/>
    </xf>
    <xf numFmtId="0" fontId="47" fillId="2" borderId="1" xfId="0" applyFont="1" applyFill="1" applyBorder="1" applyAlignment="1">
      <alignment horizontal="left" vertical="center" wrapText="1" shrinkToFit="1"/>
    </xf>
    <xf numFmtId="0" fontId="47" fillId="2" borderId="1" xfId="0" applyFont="1" applyFill="1" applyBorder="1" applyAlignment="1">
      <alignment horizontal="center" vertical="center" wrapText="1" shrinkToFit="1"/>
    </xf>
    <xf numFmtId="0" fontId="47" fillId="2" borderId="1" xfId="0" applyFont="1" applyFill="1" applyBorder="1" applyAlignment="1">
      <alignment horizontal="right" vertical="center" wrapText="1" shrinkToFit="1"/>
    </xf>
    <xf numFmtId="0" fontId="46" fillId="2" borderId="1" xfId="0" applyFont="1" applyFill="1" applyBorder="1" applyAlignment="1">
      <alignment horizontal="right" vertical="center" wrapText="1" shrinkToFit="1"/>
    </xf>
    <xf numFmtId="0" fontId="45" fillId="2" borderId="0" xfId="0" applyFont="1" applyFill="1">
      <alignment vertical="center"/>
    </xf>
    <xf numFmtId="0" fontId="2" fillId="0" borderId="1" xfId="0" quotePrefix="1" applyFont="1" applyBorder="1" applyAlignment="1">
      <alignment horizontal="center" vertical="center" wrapText="1" shrinkToFit="1"/>
    </xf>
    <xf numFmtId="0" fontId="2" fillId="0" borderId="1" xfId="0" quotePrefix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41" fontId="6" fillId="0" borderId="1" xfId="13" applyFont="1" applyBorder="1" applyAlignment="1">
      <alignment horizontal="center" vertical="center" wrapText="1"/>
    </xf>
    <xf numFmtId="41" fontId="2" fillId="0" borderId="1" xfId="13" applyFont="1" applyBorder="1" applyAlignment="1">
      <alignment horizontal="right" vertical="center" wrapText="1" shrinkToFit="1"/>
    </xf>
    <xf numFmtId="41" fontId="47" fillId="0" borderId="1" xfId="13" applyFont="1" applyBorder="1" applyAlignment="1">
      <alignment horizontal="right" vertical="center" wrapText="1" shrinkToFit="1"/>
    </xf>
    <xf numFmtId="41" fontId="0" fillId="0" borderId="0" xfId="13" applyFont="1" applyAlignment="1">
      <alignment horizontal="right" vertical="center"/>
    </xf>
    <xf numFmtId="0" fontId="2" fillId="0" borderId="1" xfId="0" quotePrefix="1" applyFont="1" applyBorder="1" applyAlignment="1">
      <alignment horizontal="left" vertical="center" wrapText="1" shrinkToFit="1"/>
    </xf>
    <xf numFmtId="0" fontId="2" fillId="0" borderId="1" xfId="0" quotePrefix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41" fontId="2" fillId="0" borderId="1" xfId="0" applyNumberFormat="1" applyFont="1" applyBorder="1" applyAlignment="1">
      <alignment horizontal="right" vertical="center" wrapText="1" shrinkToFit="1"/>
    </xf>
    <xf numFmtId="43" fontId="2" fillId="0" borderId="1" xfId="0" applyNumberFormat="1" applyFont="1" applyBorder="1" applyAlignment="1">
      <alignment horizontal="right" vertical="center" wrapText="1" shrinkToFit="1"/>
    </xf>
    <xf numFmtId="41" fontId="47" fillId="0" borderId="1" xfId="0" applyNumberFormat="1" applyFont="1" applyBorder="1" applyAlignment="1">
      <alignment horizontal="right" vertical="center" wrapText="1" shrinkToFit="1"/>
    </xf>
    <xf numFmtId="3" fontId="2" fillId="0" borderId="1" xfId="0" applyNumberFormat="1" applyFont="1" applyBorder="1" applyAlignment="1">
      <alignment horizontal="right" vertical="center" wrapText="1" shrinkToFit="1"/>
    </xf>
    <xf numFmtId="3" fontId="2" fillId="0" borderId="1" xfId="0" applyNumberFormat="1" applyFont="1" applyBorder="1">
      <alignment vertical="center"/>
    </xf>
    <xf numFmtId="3" fontId="2" fillId="0" borderId="0" xfId="0" applyNumberFormat="1" applyFont="1">
      <alignment vertical="center"/>
    </xf>
    <xf numFmtId="0" fontId="46" fillId="0" borderId="1" xfId="0" applyFont="1" applyBorder="1" applyAlignment="1">
      <alignment horizontal="left" vertical="center" wrapText="1" shrinkToFit="1"/>
    </xf>
    <xf numFmtId="0" fontId="46" fillId="0" borderId="1" xfId="0" applyFont="1" applyBorder="1" applyAlignment="1">
      <alignment horizontal="center" vertical="center" wrapText="1" shrinkToFit="1"/>
    </xf>
    <xf numFmtId="41" fontId="46" fillId="0" borderId="1" xfId="13" applyFont="1" applyBorder="1" applyAlignment="1">
      <alignment horizontal="right" vertical="center" wrapText="1" shrinkToFit="1"/>
    </xf>
    <xf numFmtId="49" fontId="2" fillId="2" borderId="1" xfId="13" quotePrefix="1" applyNumberFormat="1" applyFont="1" applyFill="1" applyBorder="1" applyAlignment="1">
      <alignment horizontal="right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41" fontId="7" fillId="0" borderId="1" xfId="13" applyFont="1" applyBorder="1" applyAlignment="1">
      <alignment horizontal="right" vertical="center" wrapText="1" shrinkToFit="1"/>
    </xf>
    <xf numFmtId="0" fontId="0" fillId="0" borderId="0" xfId="0" applyFont="1">
      <alignment vertical="center"/>
    </xf>
    <xf numFmtId="41" fontId="2" fillId="2" borderId="1" xfId="0" applyNumberFormat="1" applyFont="1" applyFill="1" applyBorder="1" applyAlignment="1">
      <alignment horizontal="right" vertical="center" wrapText="1" shrinkToFit="1"/>
    </xf>
    <xf numFmtId="3" fontId="2" fillId="2" borderId="1" xfId="0" applyNumberFormat="1" applyFont="1" applyFill="1" applyBorder="1" applyAlignment="1">
      <alignment horizontal="right" vertical="center" wrapText="1" shrinkToFit="1"/>
    </xf>
    <xf numFmtId="0" fontId="2" fillId="0" borderId="1" xfId="0" quotePrefix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46" fillId="2" borderId="1" xfId="0" applyFont="1" applyFill="1" applyBorder="1" applyAlignment="1">
      <alignment horizontal="left" vertical="center" wrapText="1" shrinkToFit="1"/>
    </xf>
    <xf numFmtId="0" fontId="2" fillId="0" borderId="1" xfId="0" quotePrefix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13" xfId="0" applyFont="1" applyBorder="1" applyAlignment="1">
      <alignment horizontal="right" vertical="center" wrapText="1" shrinkToFit="1"/>
    </xf>
    <xf numFmtId="0" fontId="42" fillId="0" borderId="0" xfId="0" applyFont="1" applyAlignment="1">
      <alignment vertical="center" wrapText="1"/>
    </xf>
    <xf numFmtId="0" fontId="41" fillId="0" borderId="0" xfId="11" applyFont="1" applyAlignment="1">
      <alignment horizontal="distributed" vertical="distributed"/>
    </xf>
    <xf numFmtId="0" fontId="31" fillId="0" borderId="0" xfId="11" applyFont="1" applyAlignment="1">
      <alignment horizontal="left" vertical="center"/>
    </xf>
    <xf numFmtId="0" fontId="33" fillId="0" borderId="0" xfId="11" applyFont="1" applyAlignment="1">
      <alignment horizontal="distributed" vertical="distributed"/>
    </xf>
    <xf numFmtId="0" fontId="34" fillId="0" borderId="0" xfId="11" applyFont="1" applyAlignment="1">
      <alignment horizontal="distributed" vertical="distributed"/>
    </xf>
    <xf numFmtId="0" fontId="36" fillId="0" borderId="0" xfId="11" applyFont="1" applyAlignment="1">
      <alignment horizontal="center" vertical="center"/>
    </xf>
    <xf numFmtId="0" fontId="40" fillId="0" borderId="0" xfId="12" applyFont="1" applyAlignment="1">
      <alignment horizontal="center" vertical="center"/>
    </xf>
    <xf numFmtId="0" fontId="16" fillId="0" borderId="15" xfId="5" applyFont="1" applyBorder="1" applyAlignment="1">
      <alignment horizontal="center"/>
    </xf>
    <xf numFmtId="0" fontId="16" fillId="0" borderId="0" xfId="5" applyFont="1" applyAlignment="1">
      <alignment horizontal="center"/>
    </xf>
    <xf numFmtId="0" fontId="12" fillId="0" borderId="0" xfId="5" applyFont="1" applyAlignment="1">
      <alignment horizontal="center" vertical="center"/>
    </xf>
    <xf numFmtId="0" fontId="14" fillId="0" borderId="3" xfId="5" applyFont="1" applyBorder="1" applyAlignment="1">
      <alignment horizontal="center" vertical="center" wrapText="1"/>
    </xf>
    <xf numFmtId="0" fontId="14" fillId="0" borderId="4" xfId="5" applyFont="1" applyBorder="1" applyAlignment="1">
      <alignment horizontal="center" vertical="center" wrapText="1"/>
    </xf>
    <xf numFmtId="0" fontId="14" fillId="0" borderId="5" xfId="5" applyFont="1" applyBorder="1" applyAlignment="1">
      <alignment horizontal="center" vertical="center" wrapText="1"/>
    </xf>
    <xf numFmtId="0" fontId="14" fillId="0" borderId="3" xfId="5" applyFont="1" applyBorder="1" applyAlignment="1">
      <alignment horizontal="center" vertical="center"/>
    </xf>
    <xf numFmtId="0" fontId="14" fillId="0" borderId="5" xfId="5" applyFont="1" applyBorder="1" applyAlignment="1">
      <alignment horizontal="center" vertical="center"/>
    </xf>
    <xf numFmtId="0" fontId="16" fillId="0" borderId="14" xfId="5" applyFont="1" applyBorder="1" applyAlignment="1">
      <alignment horizontal="center"/>
    </xf>
    <xf numFmtId="0" fontId="16" fillId="0" borderId="2" xfId="5" applyFont="1" applyBorder="1" applyAlignment="1">
      <alignment horizontal="center"/>
    </xf>
    <xf numFmtId="0" fontId="17" fillId="0" borderId="15" xfId="5" applyFont="1" applyBorder="1" applyAlignment="1">
      <alignment horizontal="center" vertical="center"/>
    </xf>
    <xf numFmtId="0" fontId="17" fillId="0" borderId="0" xfId="5" applyFont="1" applyAlignment="1">
      <alignment horizontal="center" vertical="center"/>
    </xf>
    <xf numFmtId="0" fontId="17" fillId="0" borderId="16" xfId="5" applyFont="1" applyBorder="1" applyAlignment="1">
      <alignment horizontal="center" vertical="center"/>
    </xf>
    <xf numFmtId="0" fontId="19" fillId="0" borderId="15" xfId="5" applyFont="1" applyBorder="1" applyAlignment="1">
      <alignment horizontal="left" vertical="center"/>
    </xf>
    <xf numFmtId="0" fontId="19" fillId="0" borderId="0" xfId="5" applyFont="1" applyAlignment="1">
      <alignment horizontal="left" vertical="center"/>
    </xf>
    <xf numFmtId="0" fontId="19" fillId="0" borderId="16" xfId="5" applyFont="1" applyBorder="1" applyAlignment="1">
      <alignment horizontal="left" vertical="center"/>
    </xf>
    <xf numFmtId="0" fontId="11" fillId="0" borderId="0" xfId="8" applyFont="1" applyAlignment="1">
      <alignment horizontal="left" vertical="center"/>
    </xf>
    <xf numFmtId="41" fontId="25" fillId="0" borderId="0" xfId="7" applyFont="1" applyAlignment="1">
      <alignment horizontal="center" vertical="center" shrinkToFit="1"/>
    </xf>
    <xf numFmtId="0" fontId="28" fillId="0" borderId="9" xfId="5" applyFont="1" applyBorder="1" applyAlignment="1">
      <alignment horizontal="center" vertical="center"/>
    </xf>
    <xf numFmtId="0" fontId="29" fillId="0" borderId="10" xfId="10" applyFont="1" applyBorder="1" applyAlignment="1">
      <alignment horizontal="center" vertical="center"/>
    </xf>
    <xf numFmtId="0" fontId="29" fillId="0" borderId="11" xfId="10" applyFont="1" applyBorder="1" applyAlignment="1">
      <alignment horizontal="center" vertical="center"/>
    </xf>
    <xf numFmtId="0" fontId="24" fillId="0" borderId="0" xfId="8" applyFont="1" applyAlignment="1">
      <alignment vertical="center"/>
    </xf>
    <xf numFmtId="0" fontId="2" fillId="0" borderId="1" xfId="0" quotePrefix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6" fillId="0" borderId="1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textRotation="255" wrapText="1" shrinkToFit="1"/>
    </xf>
    <xf numFmtId="0" fontId="2" fillId="0" borderId="13" xfId="0" applyFont="1" applyBorder="1" applyAlignment="1">
      <alignment horizontal="center" vertical="center" textRotation="255" wrapText="1" shrinkToFit="1"/>
    </xf>
    <xf numFmtId="0" fontId="2" fillId="0" borderId="7" xfId="0" applyFont="1" applyBorder="1" applyAlignment="1">
      <alignment horizontal="center" vertical="center" textRotation="255" wrapText="1" shrinkToFit="1"/>
    </xf>
    <xf numFmtId="0" fontId="2" fillId="0" borderId="1" xfId="0" applyFont="1" applyBorder="1" applyAlignment="1">
      <alignment horizontal="center" vertical="center" textRotation="255" wrapText="1" shrinkToFit="1"/>
    </xf>
    <xf numFmtId="0" fontId="2" fillId="0" borderId="6" xfId="0" applyFont="1" applyBorder="1" applyAlignment="1">
      <alignment horizontal="center" vertical="center" textRotation="255" wrapText="1" shrinkToFit="1"/>
    </xf>
    <xf numFmtId="0" fontId="46" fillId="3" borderId="1" xfId="0" quotePrefix="1" applyFont="1" applyFill="1" applyBorder="1" applyAlignment="1">
      <alignment horizontal="center" vertical="center" wrapText="1" shrinkToFit="1"/>
    </xf>
    <xf numFmtId="0" fontId="46" fillId="3" borderId="1" xfId="0" applyFont="1" applyFill="1" applyBorder="1" applyAlignment="1">
      <alignment horizontal="center" vertical="center" wrapText="1" shrinkToFit="1"/>
    </xf>
    <xf numFmtId="0" fontId="2" fillId="0" borderId="3" xfId="0" quotePrefix="1" applyFont="1" applyBorder="1" applyAlignment="1">
      <alignment horizontal="center" vertical="center" wrapText="1" shrinkToFit="1"/>
    </xf>
    <xf numFmtId="0" fontId="2" fillId="0" borderId="4" xfId="0" quotePrefix="1" applyFont="1" applyBorder="1" applyAlignment="1">
      <alignment horizontal="center" vertical="center" wrapText="1" shrinkToFit="1"/>
    </xf>
    <xf numFmtId="0" fontId="2" fillId="0" borderId="5" xfId="0" quotePrefix="1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/>
    </xf>
    <xf numFmtId="0" fontId="3" fillId="2" borderId="0" xfId="0" quotePrefix="1" applyFont="1" applyFill="1">
      <alignment vertical="center"/>
    </xf>
    <xf numFmtId="0" fontId="5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46" fillId="2" borderId="1" xfId="0" quotePrefix="1" applyFont="1" applyFill="1" applyBorder="1" applyAlignment="1">
      <alignment horizontal="left" vertical="center" wrapText="1" shrinkToFit="1"/>
    </xf>
    <xf numFmtId="0" fontId="46" fillId="2" borderId="1" xfId="0" applyFont="1" applyFill="1" applyBorder="1" applyAlignment="1">
      <alignment horizontal="left" vertical="center" wrapText="1" shrinkToFit="1"/>
    </xf>
    <xf numFmtId="0" fontId="46" fillId="2" borderId="3" xfId="0" quotePrefix="1" applyFont="1" applyFill="1" applyBorder="1" applyAlignment="1">
      <alignment horizontal="left" vertical="center" wrapText="1" shrinkToFit="1"/>
    </xf>
    <xf numFmtId="0" fontId="46" fillId="2" borderId="4" xfId="0" quotePrefix="1" applyFont="1" applyFill="1" applyBorder="1" applyAlignment="1">
      <alignment horizontal="left" vertical="center" wrapText="1" shrinkToFit="1"/>
    </xf>
    <xf numFmtId="0" fontId="46" fillId="2" borderId="5" xfId="0" quotePrefix="1" applyFont="1" applyFill="1" applyBorder="1" applyAlignment="1">
      <alignment horizontal="left" vertical="center" wrapText="1" shrinkToFit="1"/>
    </xf>
    <xf numFmtId="0" fontId="2" fillId="0" borderId="1" xfId="0" quotePrefix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3" xfId="0" quotePrefix="1" applyFont="1" applyBorder="1" applyAlignment="1">
      <alignment horizontal="left" vertical="center" wrapText="1" shrinkToFit="1"/>
    </xf>
    <xf numFmtId="0" fontId="2" fillId="0" borderId="4" xfId="0" quotePrefix="1" applyFont="1" applyBorder="1" applyAlignment="1">
      <alignment horizontal="left" vertical="center" wrapText="1" shrinkToFit="1"/>
    </xf>
    <xf numFmtId="0" fontId="2" fillId="0" borderId="5" xfId="0" quotePrefix="1" applyFont="1" applyBorder="1" applyAlignment="1">
      <alignment horizontal="left" vertical="center" wrapText="1" shrinkToFit="1"/>
    </xf>
    <xf numFmtId="0" fontId="2" fillId="0" borderId="6" xfId="0" quotePrefix="1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7" xfId="0" applyFont="1" applyBorder="1" applyAlignment="1">
      <alignment horizontal="left" vertical="center" wrapText="1" shrinkToFi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4">
    <cellStyle name="쉼표 [0]" xfId="13" builtinId="6"/>
    <cellStyle name="쉼표 [0] 10 2" xfId="4" xr:uid="{00000000-0005-0000-0000-000001000000}"/>
    <cellStyle name="쉼표 [0] 2" xfId="7" xr:uid="{00000000-0005-0000-0000-000002000000}"/>
    <cellStyle name="쉼표 [0] 2 2 2" xfId="3" xr:uid="{00000000-0005-0000-0000-000003000000}"/>
    <cellStyle name="쉼표 [0] 3" xfId="2" xr:uid="{00000000-0005-0000-0000-000004000000}"/>
    <cellStyle name="표준" xfId="0" builtinId="0"/>
    <cellStyle name="표준 2" xfId="1" xr:uid="{00000000-0005-0000-0000-000006000000}"/>
    <cellStyle name="표준 2 2" xfId="6" xr:uid="{00000000-0005-0000-0000-000007000000}"/>
    <cellStyle name="표준_남포소공원설계변경내역서" xfId="9" xr:uid="{00000000-0005-0000-0000-000008000000}"/>
    <cellStyle name="표준_심의원가" xfId="8" xr:uid="{00000000-0005-0000-0000-000009000000}"/>
    <cellStyle name="표준_심의원가 2" xfId="12" xr:uid="{00000000-0005-0000-0000-00000A000000}"/>
    <cellStyle name="표준_폐기물 내역수량산출서" xfId="5" xr:uid="{00000000-0005-0000-0000-00000B000000}"/>
    <cellStyle name="표준_폐기물 내역수량산출서 2" xfId="11" xr:uid="{00000000-0005-0000-0000-00000C000000}"/>
    <cellStyle name="표준_함평지점사옥증축변경내역서(1)(1).xls 2" xfId="10" xr:uid="{00000000-0005-0000-0000-00000D000000}"/>
  </cellStyles>
  <dxfs count="26"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0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externalLink" Target="externalLinks/externalLink33.xml"/><Relationship Id="rId47" Type="http://schemas.openxmlformats.org/officeDocument/2006/relationships/externalLink" Target="externalLinks/externalLink38.xml"/><Relationship Id="rId50" Type="http://schemas.openxmlformats.org/officeDocument/2006/relationships/externalLink" Target="externalLinks/externalLink41.xml"/><Relationship Id="rId55" Type="http://schemas.openxmlformats.org/officeDocument/2006/relationships/externalLink" Target="externalLinks/externalLink46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9" Type="http://schemas.openxmlformats.org/officeDocument/2006/relationships/externalLink" Target="externalLinks/externalLink20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44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externalLink" Target="externalLinks/externalLink37.xml"/><Relationship Id="rId59" Type="http://schemas.openxmlformats.org/officeDocument/2006/relationships/calcChain" Target="calcChain.xml"/><Relationship Id="rId20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32.xml"/><Relationship Id="rId54" Type="http://schemas.openxmlformats.org/officeDocument/2006/relationships/externalLink" Target="externalLinks/externalLink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0.xml"/><Relationship Id="rId57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52" Type="http://schemas.openxmlformats.org/officeDocument/2006/relationships/externalLink" Target="externalLinks/externalLink4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14</xdr:row>
      <xdr:rowOff>19050</xdr:rowOff>
    </xdr:from>
    <xdr:to>
      <xdr:col>6</xdr:col>
      <xdr:colOff>285750</xdr:colOff>
      <xdr:row>15</xdr:row>
      <xdr:rowOff>342900</xdr:rowOff>
    </xdr:to>
    <xdr:pic>
      <xdr:nvPicPr>
        <xdr:cNvPr id="2" name="_x691015192">
          <a:extLst>
            <a:ext uri="{FF2B5EF4-FFF2-40B4-BE49-F238E27FC236}">
              <a16:creationId xmlns:a16="http://schemas.microsoft.com/office/drawing/2014/main" id="{750AC321-909F-483E-BF7C-B03F8FA5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4962525"/>
          <a:ext cx="9906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8512;&#45824;&#54617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3468;\&#49688;&#54665;&#50857;&#50669;\ka\&#50504;&#44552;&#44368;\&#46041;&#44257;&#44368;\&#44368;&#47049;&#51665;&#44228;-&#44053;&#45824;&#47532;&#4578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688;&#47049;&#52572;&#51333;/2003&#44397;&#46020;&#49688;&#47049;/3.&#48176;&#49688;&#44277;/&#54945;&#48176;&#49688;&#44288;&#49688;&#47049;&#52572;&#51333;&#4851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5824;&#50885;\E\My%20Documents\&#49324;&#44553;\&#50872;&#49328;&#54801;&#49457;APT\HWIN98\Personal\&#45224;&#50668;&#49345;\Book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9611\OUT\Y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mily\&#47196;&#52972;%20&#46356;&#49828;&#53356;%20(d)\Documents%20and%20Settings\blackman\&#48148;&#53461;%20&#54868;&#47732;\&#49436;&#52488;&#48320;&#44221;&#45236;&#50669;&#49436;(&#44228;&#50557;&#45236;&#50669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mily\&#47196;&#52972;%20&#46356;&#49828;&#53356;%20(d)\&#50629;&#47924;&#48372;&#51312;\&#49444;&#44228;,&#45236;&#50669;\&#44277;&#53685;\2003IWEEL(&#49345;&#48152;&#44592;)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033;&#51333;&#49444;&#44228;\&#44592;&#44228;&#54868;&#44221;&#51089;&#4719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77;&#50976;&#48169;/&#51473;&#45909;&#51648;&#44396;/excel/&#49324;&#50629;&#48708;/2000/&#51025;&#45804;/&#52572;&#51333;&#49324;&#50629;&#48708;/&#51076;&#49884;/&#44277;&#49324;&#48708;&#47749;&#49464;&#4943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6020;&#54252;/&#49464;&#48512;&#49444;&#44228;&#51228;&#44228;&#49328;/&#47932;&#47049;&#49328;&#52636;/&#44592;&#53440;/design/&#44221;&#49688;/&#52572;&#51333;/&#48176;&#49688;&#44060;&#49440;/&#44592;&#48376;&#49444;&#44228;/&#45236;&#44396;/excel/&#45236;&#44396;&#44277;&#49324;&#48708;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76;&#49688;&#44060;&#49440;/&#44592;&#48376;&#49444;&#44228;/&#45236;&#44396;/excel/&#45236;&#44396;&#44277;&#49324;&#48708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work\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&#48512;2\JHK\jhk\&#45800;&#44032;&#48372;&#50756;\'99&#45800;&#44032;&#48372;&#50756;\&#50984;&#52492;&#45800;&#44032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221;&#47564;\D\pjt-2002\&#54217;&#54868;&#51032;&#45840;\&#50696;&#49328;&#49436;(&#51068;&#50948;&#45824;&#44032;,&#45840;)\&#49444;&#44228;&#48320;&#44221;(&#44397;&#51088;)\&#44397;&#51088;&#48320;&#44221;&#53685;&#49888;\13&#52264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57;&#48393;\2002.DATA\&#51060;&#50857;&#48393;\2002.DATA\&#49324;\&#49436;&#50872;&#49884;%202002&#50900;&#46300;&#52981;&#45824;&#48708;%20&#44221;&#44288;&#51312;&#47749;\&#49892;&#49884;&#49444;&#44228;\&#48516;&#49688;&#45824;\&#45236;&#50669;&#49436;(&#48516;&#49688;&#45824;2&#52264;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936;&#51060;&#53440;/2003&#45936;&#51060;&#53440;/2)&#48176;&#49688;&#44277;/2)&#54945;&#48176;&#49688;&#44288;/&#54945;&#48176;&#49688;&#44288;&#49888;&#54805;/2003&#54945;&#48176;&#49688;&#44288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45224;&#54805;/&#50641;&#49472;&#49688;&#47049;/2001&#45380;&#49688;&#47049;/&#50689;&#50516;&#50724;&#47476;&#47561;&#52264;&#47196;/&#54252;&#51109;&#44277;/&#50689;&#50516;&#50724;&#47476;&#47561;&#54252;&#5110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48176;&#49688;&#44060;&#49440;/&#50696;&#45817;&#44592;&#48376;/&#44277;&#49324;&#48708;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1116;&#47928;\WORK\&#48149;&#48124;&#55148;\&#50629;&#47924;&#48372;&#51312;\2001IWEEL(&#54616;&#48152;&#44592;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mily\&#47196;&#52972;%20&#46356;&#49828;&#53356;%20(d)\&#48149;&#48124;&#55148;\HSTOTAL\PARK-MIN\2000\&#44400;&#54252;&#49884;&#52397;\&#45236;&#50669;&#49436;&#48143;%20&#47928;&#49436;\&#51068;&#50948;&#45824;&#44032;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&#48512;2\JHK\jhk\&#45800;&#44032;&#48372;&#50756;\'99&#45800;&#44032;&#48372;&#50756;\NEWJONG\KSY1\&#50900;&#50556;&#45800;&#4403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mily\&#47196;&#52972;%20&#46356;&#49828;&#53356;%20(d)\&#50629;&#47924;&#48372;&#51312;\&#49444;&#44228;,&#45236;&#50669;\&#44277;&#53685;\2003(&#54616;&#48152;&#44592;)&#51068;&#5094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592;&#44228;2&#44284;/&#49444;&#44228;/&#44592;&#48376;&#49444;&#44228;/&#51088;&#47308;/&#44053;&#51652;%20&#44400;&#46041;&#51648;&#44396;/&#44053;&#45224;&#48176;&#49688;&#51109;&#54788;&#548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w008\c\EXCEL\DATA\&#44592;&#49457;\&#51064;&#52380;&#49933;&#51088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EED\&#49888;&#51032;&#49464;&#48512;\&#44060;&#51064;&#51088;&#47308;&#49892;\&#54413;&#44600;&#49444;&#44228;\&#50641;&#49472;&#51088;&#47308;\&#51228;&#44228;&#49328;&#49436;&#48143;&#51665;&#44228;\&#50857;&#49688;&#47196;&#44396;&#51312;&#47932;&#51665;&#44228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KBI/&#44221;&#49688;&#51648;&#44396;/&#44221;&#49688;&#52572;&#51333;data/ksxls/&#51109;&#49328;&#51648;&#44396;/&#50857;&#49688;&#44036;&#49440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457;&#52384;\&#44256;&#45804;&#51648;&#44396;\BAEKPO\DAN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0885;\D\2001\excel\&#52397;&#54617;2&#51648;&#44396;\&#49688;&#47049;&#49328;&#52636;\My%20Documents\&#49324;&#44553;\&#50872;&#49328;&#54801;&#49457;APT\&#53664;&#51201;&#44228;&#49328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\&#44592;&#49457;\&#51064;&#52380;&#49933;&#51088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44592;&#54620;1\c\MAYBE\&#51088;&#51116;&#47932;&#47049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380;&#45224;&#52384;\2004&#51089;&#50629;&#51473;\&#52397;%20%20%20&#50896;%20%20%20&#44400;\&#51221;&#51452;&#44428;&#44060;&#48156;\&#45225;&#54408;&#50857;\&#44277;&#48513;&#47532;&#45453;&#47196;&#54252;&#51109;&#44277;&#49324;\&#49688;&#47049;\&#51333;&#54945;&#48176;&#49688;&#44288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3664;&#47785;&#48512;2\WORK\My%20Documents\KHDATA\&#44288;&#47532;&#52397;\&#50896;&#45224;-&#50872;&#51652;\&#50896;&#45224;&#50872;&#51652;&#45209;&#52272;&#45236;&#50669;(99.4.13%20&#48512;&#49328;&#52397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&#48512;2\JHK\jhk\'20&#49444;&#44228;\&#49892;&#49884;&#49444;&#44228;\&#48176;&#49688;&#51109;\&#54924;&#47329;\&#48176;&#49688;&#51109;\jhk\&#45800;&#44032;&#48372;&#50756;\'99&#45800;&#44032;&#48372;&#50756;\&#50984;&#52492;&#45800;&#4403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57;&#52384;\&#54252;&#52380;&#49569;&#50864;&#49688;&#47049;\hb\&#49340;&#49328;1&#51648;&#44396;(&#49892;&#49884;)\&#51452;&#44277;&#49688;&#47049;\&#51068;&#50948;&#45824;&#44032;980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45224;&#54805;/&#50641;&#49472;&#49688;&#47049;/2001&#45380;&#49688;&#47049;/&#50689;&#50516;&#50724;&#47476;&#47561;&#52264;&#47196;/&#54252;&#51109;&#44277;/1&#44277;&#44396;&#54252;&#51109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&#48512;2\JHK\jhk\'20&#49444;&#44228;\&#49892;&#49884;&#49444;&#44228;\&#48176;&#49688;&#51109;\&#54924;&#47329;\&#48176;&#49688;&#51109;\KDS\&#44053;&#44221;&#51648;&#44396;\'98\&#45800;&#44032;&#48372;&#50756;\&#54616;&#47532;&#51648;&#44396;\munhwa\juchon\&#51452;&#52380;&#47928;&#54868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76;&#49688;&#44060;&#49440;/&#49892;&#49884;&#49444;&#44228;/&#50864;&#44053;/&#49888;&#50864;&#44053;/excel/&#49888;&#50864;&#44053;&#49324;&#50629;&#48708;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NEWJONG/KSY/&#50900;&#50556;&#45800;&#44032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324;&#44553;\&#50872;&#49328;&#54801;&#49457;APT\&#53664;&#51201;&#44228;&#49328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5824;&#50885;\E\&#47932;&#47049;&#49328;&#52636;\&#44032;&#47196;&#46321;\&#54952;&#44305;&#44277;&#44256;-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nzipped\1&#44277;&#44396;&#44277;&#45236;&#50669;\&#51204;&#44592;&#44228;&#51109;\&#54032;&#51221;&#5436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&#48155;&#51020;/&#49444;&#44228;&#51088;&#47308;(&#50980;)/&#44036;&#52377;&#49464;&#48512;/&#48372;&#44256;&#49436;(hwp)/&#51116;&#47308;&#51665;&#44228;(&#50857;,&#48176;)/&#50868;&#4815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KBI/&#44221;&#49688;&#51648;&#44396;/&#44221;&#49688;&#52572;&#51333;data/ksxls/YOON/&#51088;&#47308;/XLS/&#54868;&#50896;/REPORT/KK/&#51109;&#49328;&#51648;&#44396;/&#50857;&#49688;&#44036;&#4944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41;&#49472;&#49688;&#47049;/&#50689;&#44305;&#49436;&#45817;&#44368;/&#49324;&#45817;&#44368;&#49688;&#4704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641;&#49472;DATA\&#54861;&#51452;&#51076;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4-19-&#49436;&#50872;&#45824;&#44288;&#47144;\99-04-19-&#49436;&#50872;&#45824;&#44288;&#47144;(&#49688;&#51221;&#5147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변경"/>
      <sheetName val="laroux"/>
      <sheetName val="기성표지"/>
      <sheetName val="기성갑지"/>
      <sheetName val="기성을지"/>
      <sheetName val="아파트집계"/>
      <sheetName val="APT 1동"/>
      <sheetName val="APT 4동"/>
      <sheetName val="APT 6동"/>
      <sheetName val="APT 7동"/>
      <sheetName val="APT 9동"/>
      <sheetName val="APT 11동"/>
      <sheetName val="APT 12동"/>
      <sheetName val="APT 13동"/>
      <sheetName val="주차장1"/>
      <sheetName val="주차장4"/>
      <sheetName val="주차장5"/>
      <sheetName val="상가1동"/>
      <sheetName val="유치원"/>
      <sheetName val="Sheet11"/>
      <sheetName val="Sheet12"/>
      <sheetName val="Sheet13"/>
      <sheetName val="Sheet14"/>
      <sheetName val="Sheet15"/>
      <sheetName val="Sheet16"/>
      <sheetName val="충돌 내용"/>
      <sheetName val="Sheet1"/>
      <sheetName val="Sheet2"/>
      <sheetName val="Sheet3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자재(3공구)"/>
      <sheetName val="Sheet7"/>
      <sheetName val="재료(3공구)"/>
      <sheetName val="집수정수량"/>
      <sheetName val="포장자재"/>
      <sheetName val="포장재료"/>
      <sheetName val="포장수량"/>
      <sheetName val="BOX연장"/>
      <sheetName val="BOX단위수량"/>
      <sheetName val="구조물공자재"/>
      <sheetName val="구조물공재료"/>
      <sheetName val="표지"/>
      <sheetName val="교량공(자재집계)"/>
      <sheetName val="교량공"/>
      <sheetName val="BOX본체"/>
      <sheetName val="교량본체"/>
      <sheetName val="교량토공"/>
      <sheetName val="날개벽수량"/>
      <sheetName val="날개벽단위수량"/>
      <sheetName val="날개벽(토공)"/>
      <sheetName val="깨기"/>
      <sheetName val="ABUT수량-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입력표"/>
      <sheetName val="횡배수관수량집계표"/>
      <sheetName val="횡배수관집계표-2"/>
      <sheetName val="배수관단위수량"/>
      <sheetName val="횡배수관단위수량"/>
      <sheetName val="knh"/>
      <sheetName val="평균높이산출"/>
      <sheetName val="날개벽수량집계표"/>
      <sheetName val="날개벽단위수량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T4">
            <v>13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깨기"/>
      <sheetName val="구조물"/>
      <sheetName val="집계"/>
      <sheetName val="토공총괄표"/>
      <sheetName val="노임단가"/>
      <sheetName val="공사비"/>
      <sheetName val="단위량당중기"/>
      <sheetName val="단가"/>
      <sheetName val="ABUT수량-A1"/>
      <sheetName val="96보완계획7.12"/>
      <sheetName val="내역표지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TOR"/>
      <sheetName val="YES"/>
      <sheetName val="Y-WORK"/>
      <sheetName val="STORAGE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대치판정"/>
      <sheetName val="Baby일위대가"/>
      <sheetName val="철거산출근거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견적조건"/>
      <sheetName val="견적조건(을지)"/>
      <sheetName val="JUCK"/>
      <sheetName val="간선계산"/>
      <sheetName val="N賃率-職"/>
      <sheetName val="98지급계획"/>
      <sheetName val="남양시작동자105노65기1.3화1.2"/>
      <sheetName val="일반공사"/>
      <sheetName val="표지 (2)"/>
      <sheetName val="제-노임"/>
      <sheetName val="제직재"/>
      <sheetName val="노무비"/>
      <sheetName val="을지"/>
      <sheetName val="일위대가"/>
      <sheetName val="을"/>
      <sheetName val="FILE1"/>
      <sheetName val="0.집계"/>
      <sheetName val="1.수변전설비공사"/>
      <sheetName val="기초단가"/>
      <sheetName val="ITEM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매립"/>
      <sheetName val="일위대가목차"/>
      <sheetName val="대구실행"/>
      <sheetName val="AIR SHOWER(3인용)"/>
      <sheetName val="부대공Ⅱ"/>
      <sheetName val="설계내역서"/>
      <sheetName val="직노"/>
      <sheetName val="입찰안"/>
      <sheetName val="단가산출"/>
      <sheetName val="2F 회의실견적(5_14 일대)"/>
      <sheetName val="재집"/>
      <sheetName val="직재"/>
      <sheetName val="전차선로 물량표"/>
      <sheetName val="DATA"/>
      <sheetName val="일위대가(가설)"/>
      <sheetName val="실행내역"/>
      <sheetName val="200"/>
      <sheetName val="48전력선로일위"/>
      <sheetName val="접지수량"/>
      <sheetName val="조명율표"/>
      <sheetName val="TOT"/>
      <sheetName val="정부노임단가"/>
      <sheetName val="1.수인터널"/>
      <sheetName val="자재단가"/>
      <sheetName val="손익분석"/>
      <sheetName val="인건-측정"/>
      <sheetName val="보차도경계석"/>
      <sheetName val="부하계산서"/>
      <sheetName val="인건비"/>
      <sheetName val="아산추가1220"/>
      <sheetName val="당초"/>
      <sheetName val="3-1.CB"/>
      <sheetName val="부대내역"/>
      <sheetName val="unit 4"/>
      <sheetName val="ITB COST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말뚝지지력산정"/>
      <sheetName val="수량"/>
      <sheetName val="CTEMCOST"/>
      <sheetName val="내역"/>
      <sheetName val="연습"/>
      <sheetName val="내역(설계)"/>
      <sheetName val="Macro1"/>
      <sheetName val="BID"/>
      <sheetName val="현장관리비집계표"/>
      <sheetName val="설계예산서"/>
      <sheetName val="수량집계"/>
      <sheetName val="토목"/>
      <sheetName val="가로등내역서"/>
      <sheetName val="수량산출서"/>
      <sheetName val="2000.11월설계내역"/>
      <sheetName val="#REF"/>
      <sheetName val="터파기및재료"/>
      <sheetName val="점수계산1-2"/>
      <sheetName val="부대공사비"/>
      <sheetName val="본공사"/>
      <sheetName val="식생블럭단위수량"/>
      <sheetName val="가로등부표"/>
      <sheetName val="보합"/>
      <sheetName val="조도계산서 (도서)"/>
      <sheetName val="WORK"/>
      <sheetName val="입찰보고"/>
      <sheetName val="재료"/>
      <sheetName val="MAIN_TABLE"/>
      <sheetName val="1.설계조건"/>
      <sheetName val="LOPCALC"/>
      <sheetName val="제경비율"/>
      <sheetName val="XL4Poppy"/>
      <sheetName val="자료입력"/>
      <sheetName val="예산명세서"/>
      <sheetName val="단가조사"/>
      <sheetName val="우배수"/>
      <sheetName val="맨홀"/>
      <sheetName val="금호"/>
      <sheetName val="I一般比"/>
      <sheetName val="49-119"/>
      <sheetName val="Macro(전선)"/>
      <sheetName val="발신정보"/>
      <sheetName val="준검 내역서"/>
      <sheetName val="부하(성남)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전선 및 전선관"/>
      <sheetName val="토공"/>
      <sheetName val="구역화물"/>
      <sheetName val="단가일람"/>
      <sheetName val="신우"/>
      <sheetName val="대비"/>
      <sheetName val="수량산출"/>
      <sheetName val="집계표"/>
      <sheetName val="단가"/>
      <sheetName val="총괄표"/>
      <sheetName val="실행철강하도"/>
      <sheetName val="소야공정계획표"/>
      <sheetName val="내역서2안"/>
      <sheetName val="6호기"/>
      <sheetName val="봉양~조차장간고하개명(신설)"/>
      <sheetName val="하조서"/>
      <sheetName val="보증수수료산출"/>
      <sheetName val="기계경비"/>
      <sheetName val="가로등"/>
      <sheetName val="수목데이타 "/>
      <sheetName val="변압기 및 발전기 용량"/>
      <sheetName val="공사비예산서(토목분)"/>
      <sheetName val="각형맨홀"/>
      <sheetName val="수목단가"/>
      <sheetName val="시설수량표"/>
      <sheetName val="식재수량표"/>
      <sheetName val="일위목록"/>
      <sheetName val="ASP포장"/>
      <sheetName val="단가산출서(기계)"/>
      <sheetName val="INPUT"/>
      <sheetName val="교각1"/>
      <sheetName val="일위대가표(유단가)"/>
      <sheetName val="일위대가표"/>
      <sheetName val="단가 및 재료비"/>
      <sheetName val="적용(기계)"/>
      <sheetName val="20관리비율"/>
      <sheetName val="총괄집계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점검총괄"/>
      <sheetName val="주상도"/>
      <sheetName val="일위대가(목록)"/>
      <sheetName val="재료비"/>
      <sheetName val="자재목록"/>
      <sheetName val="2000년1차"/>
      <sheetName val="내역서(전기)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6기계경비산출표"/>
      <sheetName val="옹벽수량집계"/>
      <sheetName val="3BL공동구 수량"/>
      <sheetName val="Total"/>
      <sheetName val="에너지동"/>
      <sheetName val="코드표"/>
      <sheetName val="Sheet1 (2)"/>
      <sheetName val="BASIC (2)"/>
      <sheetName val="자재단가표"/>
      <sheetName val="고창터널(고창방향)"/>
      <sheetName val="터널조도"/>
      <sheetName val="부속동"/>
      <sheetName val="입찰결과(DATA)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데이타"/>
      <sheetName val="CABLE SIZE-3"/>
      <sheetName val="EQUIP-H"/>
      <sheetName val="경비_원본"/>
      <sheetName val="공구원가계산"/>
      <sheetName val="기계경비시간당손료목록"/>
      <sheetName val="요율"/>
      <sheetName val="자재대"/>
      <sheetName val="참고"/>
      <sheetName val="공사개요"/>
      <sheetName val="기계내역"/>
      <sheetName val="소요자재"/>
      <sheetName val="노무산출서"/>
      <sheetName val="Macro(차단기)"/>
      <sheetName val="동력부하(도산)"/>
      <sheetName val="1차증가원가계산"/>
      <sheetName val="가감수량"/>
      <sheetName val="맨홀수량산출"/>
      <sheetName val="단가조사서"/>
      <sheetName val="관로"/>
      <sheetName val="A-4"/>
      <sheetName val="AS포장복구 "/>
      <sheetName val="간접1"/>
      <sheetName val="통장출금액"/>
      <sheetName val="기계경비(시간당)"/>
      <sheetName val="램머"/>
      <sheetName val="본선차로수량집계표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BQ"/>
      <sheetName val="전기일위대가"/>
      <sheetName val="단면(RW1)"/>
      <sheetName val="시설물일위"/>
      <sheetName val="비교표"/>
      <sheetName val="소비자가"/>
      <sheetName val="ilch"/>
      <sheetName val="예정(3)"/>
      <sheetName val="동원(3)"/>
      <sheetName val="DANGA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노임"/>
      <sheetName val="현황CODE"/>
      <sheetName val="손익현황"/>
      <sheetName val="3차설계"/>
      <sheetName val="기둥(원형)"/>
      <sheetName val="옹벽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VA_code"/>
      <sheetName val="2000전체분"/>
      <sheetName val="일반수량"/>
      <sheetName val="EACT10"/>
      <sheetName val="돌망태단위수량"/>
      <sheetName val="말뚝물량"/>
      <sheetName val="공종별원가계산"/>
      <sheetName val="말고개터널조명전압강하"/>
      <sheetName val="물가자료"/>
      <sheetName val="품의서"/>
      <sheetName val="물가시세"/>
      <sheetName val="SG"/>
      <sheetName val="전신환매도율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우수맨홀공제단위수량"/>
      <sheetName val="스톱로그내역"/>
      <sheetName val="수주현황2월"/>
      <sheetName val="단면 (2)"/>
      <sheetName val="토공유동표"/>
      <sheetName val="교각계산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예산갑지"/>
      <sheetName val="제수변수량"/>
      <sheetName val="공기변수량"/>
      <sheetName val="포장공"/>
      <sheetName val="상수도토공집계표"/>
      <sheetName val="PO-BOQ"/>
      <sheetName val="일반수량총괄"/>
      <sheetName val="외주"/>
      <sheetName val="구조물철거타공정이월"/>
      <sheetName val="의왕내역"/>
      <sheetName val="입출재고현황 (2)"/>
      <sheetName val="변경비교-을"/>
      <sheetName val="노무비단가"/>
      <sheetName val=" 상부공통집계(총괄)"/>
      <sheetName val="참조-(1)"/>
      <sheetName val="인건비 "/>
      <sheetName val="AILC004"/>
      <sheetName val="Mc1"/>
      <sheetName val="2000,9월 일위"/>
      <sheetName val="간접비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Summary Sheets"/>
      <sheetName val="일위목록-기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하수급견적대비"/>
      <sheetName val="물량표"/>
      <sheetName val="현장관리비 "/>
      <sheetName val="금액결정"/>
      <sheetName val="견적대비"/>
      <sheetName val="BOX전기내역"/>
      <sheetName val="9-1차이내역"/>
      <sheetName val="설계가"/>
      <sheetName val="할증 "/>
      <sheetName val="조경일람"/>
      <sheetName val="일위대가목록"/>
      <sheetName val="아파트기별"/>
      <sheetName val="공리일"/>
      <sheetName val="총집계표"/>
      <sheetName val="plan&amp;section of foundation"/>
      <sheetName val="9811"/>
      <sheetName val="투찰내역"/>
      <sheetName val="COVER-P"/>
      <sheetName val="기본단가"/>
      <sheetName val="단면가정"/>
      <sheetName val="영업소실적"/>
      <sheetName val="공사비"/>
      <sheetName val="약품설비"/>
      <sheetName val="1차설계변경내역"/>
      <sheetName val="실행내역서"/>
      <sheetName val="90.03실행 "/>
      <sheetName val="조명시설"/>
      <sheetName val="BID-도로"/>
      <sheetName val="001"/>
      <sheetName val="총계"/>
      <sheetName val="내력서"/>
      <sheetName val="가설건물"/>
      <sheetName val="단위단가"/>
      <sheetName val="적용공정"/>
      <sheetName val="L_RPTB02_01"/>
      <sheetName val="원가계산서"/>
      <sheetName val="금리계산"/>
      <sheetName val="Sheet17"/>
      <sheetName val="중기일위대가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22단가(철거)"/>
      <sheetName val="49단가"/>
      <sheetName val="49단가(철거)"/>
      <sheetName val="22단가"/>
      <sheetName val="과천MAIN"/>
      <sheetName val="노무비 근거"/>
      <sheetName val="효성CB 1P기초"/>
      <sheetName val="EQ-R1"/>
      <sheetName val="품목"/>
      <sheetName val="일용노임단가"/>
      <sheetName val="전선"/>
      <sheetName val="CABLE"/>
      <sheetName val="토량산출서"/>
      <sheetName val="토목내역"/>
      <sheetName val="설계명세서"/>
      <sheetName val="OPGW기별"/>
      <sheetName val="CA지입"/>
      <sheetName val="U-TYPE(1)"/>
      <sheetName val="공종별내역서"/>
      <sheetName val="6PILE  (돌출)"/>
      <sheetName val="지급자재"/>
      <sheetName val="99총공사내역서"/>
      <sheetName val="98NS-N"/>
      <sheetName val="L_RPTA05_목록"/>
      <sheetName val="96보완계획7.12"/>
      <sheetName val="지진시"/>
      <sheetName val="3.공통공사대비"/>
      <sheetName val="설비내역서"/>
      <sheetName val="건축내역서"/>
      <sheetName val="전기내역서"/>
      <sheetName val="설직재-1"/>
      <sheetName val="노원열병합  건축공사기성내역서"/>
      <sheetName val="본부소개"/>
      <sheetName val="주사무실종합"/>
      <sheetName val="기초자료"/>
      <sheetName val="여과지동"/>
      <sheetName val="내역표지"/>
      <sheetName val="Macro2"/>
      <sheetName val="계수시트"/>
      <sheetName val="율촌법률사무소2내역"/>
      <sheetName val="지주목시비량산출서"/>
      <sheetName val="BOQ"/>
      <sheetName val="총괄내역서"/>
      <sheetName val="역T형교대(말뚝기초)"/>
      <sheetName val="한강운반비"/>
      <sheetName val="자재"/>
      <sheetName val="공통(20-91)"/>
      <sheetName val="C3"/>
      <sheetName val="연결임시"/>
      <sheetName val="계산식"/>
      <sheetName val="가도공"/>
      <sheetName val="DATE"/>
      <sheetName val="철거집계"/>
      <sheetName val="48평단가"/>
      <sheetName val="57단가"/>
      <sheetName val="54평단가"/>
      <sheetName val="66평단가"/>
      <sheetName val="61단가"/>
      <sheetName val="89평단가"/>
      <sheetName val="84평단가"/>
      <sheetName val="경상직원"/>
      <sheetName val="가시설흙막이"/>
      <sheetName val="자동 철거"/>
      <sheetName val="자동 설치"/>
      <sheetName val="토목 철주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/>
      <sheetData sheetId="418"/>
      <sheetData sheetId="419"/>
      <sheetData sheetId="420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 refreshError="1"/>
      <sheetData sheetId="469" refreshError="1"/>
      <sheetData sheetId="470" refreshError="1"/>
      <sheetData sheetId="471" refreshError="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/>
      <sheetData sheetId="489"/>
      <sheetData sheetId="490"/>
      <sheetData sheetId="491"/>
      <sheetData sheetId="492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1"/>
      <sheetName val="원가계산서(당초,변경)"/>
      <sheetName val="원가계산서(변경)"/>
      <sheetName val="내역서(변경)"/>
      <sheetName val="일위대가목록표(당초)"/>
      <sheetName val="신규대가목록"/>
      <sheetName val="단위일위대가"/>
      <sheetName val="신규일위대가"/>
      <sheetName val="단가조사"/>
      <sheetName val="자재단가(설비)"/>
      <sheetName val="노임단가"/>
      <sheetName val="구조물수량"/>
      <sheetName val="수량(설비)"/>
      <sheetName val="98지급계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노임단가"/>
      <sheetName val="자재단가"/>
      <sheetName val="내역서"/>
      <sheetName val="기계경비"/>
      <sheetName val="기계경비산출"/>
      <sheetName val="공통 "/>
      <sheetName val="설비"/>
      <sheetName val="분수"/>
      <sheetName val="건축"/>
      <sheetName val="전기"/>
      <sheetName val="원가"/>
      <sheetName val="허용전류-IEC"/>
      <sheetName val="일반수량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정표 (3)"/>
      <sheetName val="공정표"/>
      <sheetName val="총괄표"/>
      <sheetName val="내역서"/>
      <sheetName val="수량집계"/>
      <sheetName val="절취"/>
      <sheetName val="사토"/>
      <sheetName val="되메우기"/>
      <sheetName val="콘크리트"/>
      <sheetName val="거푸집"/>
      <sheetName val="기층부설"/>
      <sheetName val="소운반"/>
      <sheetName val="절  단"/>
      <sheetName val="골재운반"/>
      <sheetName val="자재운반"/>
      <sheetName val="중기운반"/>
      <sheetName val="운반거리"/>
      <sheetName val="DATA"/>
      <sheetName val="가도공"/>
      <sheetName val="3.하중산정4.지지력"/>
      <sheetName val="상 부"/>
      <sheetName val="ABUT수량-A1"/>
      <sheetName val="원형1호맨홀토공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사비"/>
      <sheetName val="공사요율"/>
      <sheetName val="여수토공사비"/>
      <sheetName val="취수탑공사비"/>
      <sheetName val="도로토공공사비"/>
      <sheetName val="가설공사비"/>
      <sheetName val="도로구조공사비"/>
      <sheetName val="가제당공사비"/>
      <sheetName val="본제당공사비"/>
      <sheetName val="복통공사비"/>
      <sheetName val="진입도로공사비"/>
      <sheetName val="기초처리공사비"/>
      <sheetName val="자재대"/>
      <sheetName val="가설공사"/>
      <sheetName val="부대공사"/>
      <sheetName val="중기운반비"/>
      <sheetName val="중기작업시간(평야부)"/>
      <sheetName val="중기작업시간(수원공"/>
      <sheetName val="중기대수"/>
      <sheetName val="토취장복구"/>
      <sheetName val="복구면적"/>
      <sheetName val="시험비"/>
      <sheetName val="단위량당중기"/>
    </sheetNames>
    <sheetDataSet>
      <sheetData sheetId="0"/>
      <sheetData sheetId="1"/>
      <sheetData sheetId="2" refreshError="1">
        <row r="66">
          <cell r="H66">
            <v>614489601</v>
          </cell>
          <cell r="J66">
            <v>105472673</v>
          </cell>
          <cell r="L66">
            <v>50169978</v>
          </cell>
        </row>
      </sheetData>
      <sheetData sheetId="3"/>
      <sheetData sheetId="4" refreshError="1">
        <row r="20">
          <cell r="H20">
            <v>56162056</v>
          </cell>
          <cell r="J20">
            <v>20267106</v>
          </cell>
          <cell r="L20">
            <v>16349738</v>
          </cell>
        </row>
      </sheetData>
      <sheetData sheetId="5" refreshError="1">
        <row r="22">
          <cell r="H22">
            <v>27687680</v>
          </cell>
          <cell r="J22">
            <v>31858050</v>
          </cell>
          <cell r="L22">
            <v>523070</v>
          </cell>
        </row>
      </sheetData>
      <sheetData sheetId="6" refreshError="1">
        <row r="52">
          <cell r="H52">
            <v>161906677</v>
          </cell>
          <cell r="J52">
            <v>91753237</v>
          </cell>
          <cell r="L52">
            <v>20096457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수지예산(A4종)"/>
      <sheetName val="측,공,관,잡"/>
      <sheetName val="요율"/>
      <sheetName val="공사비총괄표"/>
      <sheetName val="배수장공사비총괄"/>
      <sheetName val="배수장공사비"/>
      <sheetName val="평야부공사비총괄"/>
      <sheetName val="배수로공사비(총)"/>
      <sheetName val="배수로(토공)"/>
      <sheetName val="배수로(구조물)"/>
      <sheetName val="매립공사비"/>
      <sheetName val="부대공사"/>
      <sheetName val="가설공사"/>
      <sheetName val="중기운반"/>
      <sheetName val="시험비"/>
      <sheetName val="지급자재대"/>
      <sheetName val="토목자재대(총)"/>
      <sheetName val="배수장자재대(토목)"/>
      <sheetName val="배수로자재대"/>
      <sheetName val="배수장자재대(건축) "/>
      <sheetName val="가설공사비"/>
      <sheetName val="도로구조공사비"/>
      <sheetName val="도로토공공사비"/>
      <sheetName val="여수토공사비"/>
      <sheetName val="수자재단위당"/>
    </sheetNames>
    <sheetDataSet>
      <sheetData sheetId="0"/>
      <sheetData sheetId="1"/>
      <sheetData sheetId="2"/>
      <sheetData sheetId="3" refreshError="1">
        <row r="5">
          <cell r="F5">
            <v>0.15665999999999999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수지예산(A4종)"/>
      <sheetName val="측,공,관,잡"/>
      <sheetName val="요율"/>
      <sheetName val="공사비총괄표"/>
      <sheetName val="배수장공사비총괄"/>
      <sheetName val="배수장공사비"/>
      <sheetName val="평야부공사비총괄"/>
      <sheetName val="배수로공사비(총)"/>
      <sheetName val="배수로(토공)"/>
      <sheetName val="배수로(구조물)"/>
      <sheetName val="매립공사비"/>
      <sheetName val="부대공사"/>
      <sheetName val="가설공사"/>
      <sheetName val="중기운반"/>
      <sheetName val="시험비"/>
      <sheetName val="지급자재대"/>
      <sheetName val="토목자재대(총)"/>
      <sheetName val="배수장자재대(토목)"/>
      <sheetName val="배수로자재대"/>
      <sheetName val="배수장자재대(건축) "/>
    </sheetNames>
    <sheetDataSet>
      <sheetData sheetId="0"/>
      <sheetData sheetId="1"/>
      <sheetData sheetId="2"/>
      <sheetData sheetId="3">
        <row r="5">
          <cell r="F5">
            <v>0.15665999999999999</v>
          </cell>
        </row>
        <row r="7">
          <cell r="F7">
            <v>5.5E-2</v>
          </cell>
        </row>
        <row r="8">
          <cell r="F8">
            <v>3.5999999999999997E-2</v>
          </cell>
        </row>
        <row r="9">
          <cell r="F9">
            <v>1.8100000000000002E-2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"/>
      <sheetName val="갑,을"/>
      <sheetName val="노임단가"/>
      <sheetName val="표지"/>
      <sheetName val="개요"/>
      <sheetName val="사통"/>
      <sheetName val="단가검토"/>
      <sheetName val="설치중량 "/>
      <sheetName val="철거중량"/>
      <sheetName val="수문일위 "/>
      <sheetName val="자재단가"/>
      <sheetName val="발주내역"/>
      <sheetName val="한전납입금"/>
      <sheetName val="단가"/>
      <sheetName val="설계개요"/>
      <sheetName val="ABUT수량-A1"/>
      <sheetName val="사유서(출)"/>
      <sheetName val="내역"/>
      <sheetName val="VXXXXX"/>
      <sheetName val="계약일반사항"/>
      <sheetName val="도로구조공사비"/>
      <sheetName val="도로토공공사비"/>
      <sheetName val="여수토공사비"/>
      <sheetName val="약품설비"/>
      <sheetName val="예가표"/>
      <sheetName val="사리부설"/>
      <sheetName val="자재견적 (대왕) (2)"/>
      <sheetName val="재료값"/>
      <sheetName val="내역서"/>
      <sheetName val="재료비"/>
      <sheetName val="제경비요율"/>
      <sheetName val="실행철강하도"/>
      <sheetName val="노무비"/>
      <sheetName val="총괄표"/>
      <sheetName val="MACRO(MCC)"/>
      <sheetName val="수량산출"/>
      <sheetName val="밸브설치"/>
      <sheetName val="공사비"/>
      <sheetName val="횡배수관집현황(2공구)"/>
      <sheetName val="전기"/>
      <sheetName val="철집"/>
      <sheetName val="집계표"/>
      <sheetName val="CCTV내역서"/>
      <sheetName val="98NS-N"/>
      <sheetName val="조경일람"/>
      <sheetName val="산출근거"/>
      <sheetName val="unit"/>
      <sheetName val="전차선로 물량표"/>
      <sheetName val="단위가격 "/>
      <sheetName val="교각계산"/>
      <sheetName val="일위대가표"/>
      <sheetName val="#REF"/>
      <sheetName val="결과조달"/>
      <sheetName val="품셈(기초)"/>
      <sheetName val="NYS"/>
      <sheetName val="수토공단위당"/>
      <sheetName val="요율"/>
      <sheetName val="현장관리비 산출내역"/>
      <sheetName val="토적"/>
      <sheetName val="공내역"/>
      <sheetName val="내역표지"/>
      <sheetName val="PAD TR보호대기초"/>
      <sheetName val="가로등기초"/>
      <sheetName val="HANDHOLE(2)"/>
      <sheetName val="일위대가(계측기설치)"/>
      <sheetName val="부안일위"/>
      <sheetName val="1.동력공사"/>
      <sheetName val="구조물철거타공정이월"/>
      <sheetName val="일위대가(가설)"/>
      <sheetName val="산수배수"/>
      <sheetName val="1,2공구원가계산서"/>
      <sheetName val="2공구산출내역"/>
      <sheetName val="1공구산출내역서"/>
      <sheetName val="투찰내역"/>
      <sheetName val="설계(원가)"/>
      <sheetName val="내역서(변경2)"/>
      <sheetName val="내역서 (변경)"/>
      <sheetName val="자재집계표"/>
      <sheetName val="환토"/>
      <sheetName val="단가산출(운반장비)"/>
      <sheetName val="토공집계표"/>
      <sheetName val="토공계산서"/>
      <sheetName val="운반성토집계"/>
      <sheetName val="토적집계"/>
      <sheetName val="토적표"/>
      <sheetName val="비탈면보호공수량"/>
      <sheetName val="구조물깨기"/>
      <sheetName val="구조물깨기산근"/>
      <sheetName val="배수공집계표"/>
      <sheetName val="배수토공"/>
      <sheetName val="측구공"/>
      <sheetName val="L형측구"/>
      <sheetName val="도로경계석"/>
      <sheetName val="산마루측구"/>
      <sheetName val=" U형배수관"/>
      <sheetName val="도수로"/>
      <sheetName val="집수정(측구)"/>
      <sheetName val="용수로"/>
      <sheetName val="우오수공"/>
      <sheetName val="관수량"/>
      <sheetName val="우수받이"/>
      <sheetName val="집수정 (우오수)"/>
      <sheetName val="암거공"/>
      <sheetName val="박스암거"/>
      <sheetName val="맹암거공"/>
      <sheetName val="설계변경(운동장)"/>
      <sheetName val="운동장맹암거1"/>
      <sheetName val="운동장맹암거2"/>
      <sheetName val="집수정(맹암거)"/>
      <sheetName val="운동장맹암거(평면도)"/>
      <sheetName val="옹벽공"/>
      <sheetName val="포장공"/>
      <sheetName val="소로수량"/>
      <sheetName val="소로수량산출"/>
      <sheetName val="보도수량"/>
      <sheetName val="가로수수량"/>
      <sheetName val="차선도색"/>
      <sheetName val="차선수량"/>
      <sheetName val="도수로원가"/>
      <sheetName val="도수로내역"/>
      <sheetName val="도수로수량"/>
      <sheetName val="Sheet2"/>
      <sheetName val="남양내역"/>
      <sheetName val="일위대가"/>
      <sheetName val="양수장내역"/>
      <sheetName val="양수장"/>
      <sheetName val="일위집계표"/>
      <sheetName val="중기비"/>
      <sheetName val="대치판정"/>
      <sheetName val="입찰안"/>
      <sheetName val="찍기"/>
      <sheetName val="P-산#1-1(WOWA1)"/>
      <sheetName val="자재단가비교표"/>
      <sheetName val="공사비총괄표"/>
      <sheetName val="매립"/>
      <sheetName val="98수문일위"/>
      <sheetName val="총괄내역서"/>
      <sheetName val="년도별"/>
      <sheetName val="단면 (2)"/>
      <sheetName val="공사비집계"/>
      <sheetName val="설명"/>
      <sheetName val="시공여유율"/>
      <sheetName val="전선 및 전선관"/>
      <sheetName val="SG"/>
      <sheetName val="참조"/>
      <sheetName val="날개벽(시점좌측)"/>
      <sheetName val="입상내역"/>
      <sheetName val="Sheet1"/>
      <sheetName val="Sheet1 (2)"/>
      <sheetName val="DATE"/>
      <sheetName val="cover예산"/>
      <sheetName val="cover설계서"/>
      <sheetName val="예산서갑지"/>
      <sheetName val="원가계산"/>
      <sheetName val="원가근거 "/>
      <sheetName val="관급자재집계"/>
      <sheetName val="내역서집계"/>
      <sheetName val="내역서(1. 옥외전력 및 수변전설비)"/>
      <sheetName val="내역서(2. 접지 및 피뢰침 설비)"/>
      <sheetName val="내역서(3. CABLE TRAY)"/>
      <sheetName val="내역서(4. 가압장 동력)"/>
      <sheetName val="내역서(5. 약품투입동,응집침전지 동력)"/>
      <sheetName val="내역서(6. 여과지 동력)"/>
      <sheetName val="내역서(7. 농축조,농축분배조 동력)"/>
      <sheetName val="내역서(8. 조정농축조,조정농축분배조 동력)"/>
      <sheetName val="내역서(9. 탈리액농축조,탈리액농축분배조 동력)"/>
      <sheetName val="내역서(10. 탈수기동,회수펌프동 동력)"/>
      <sheetName val="내역서(11. 식당 및 창고 전력간선,전열)"/>
      <sheetName val="내역서(12. 식당 및 창고 전등)"/>
      <sheetName val="내역서(13. 가압장 전력간선,전열)"/>
      <sheetName val="내역서(14. 가압장 전등)"/>
      <sheetName val="내역서(15. 여과지 전력간선,전열)"/>
      <sheetName val="내역서(16. 여과지 전등)"/>
      <sheetName val="내역서(17. 각 농축분배조 전등.전열)"/>
      <sheetName val="내역서(18. 옥외 약전 및 방송)"/>
      <sheetName val="내역서(19. 각동 약전 및 방송)"/>
      <sheetName val="부대설비"/>
      <sheetName val="대가갑지"/>
      <sheetName val="분전반설치비 일위대가"/>
      <sheetName val="그림갑지"/>
      <sheetName val="잡철물제작"/>
      <sheetName val="관로굴착"/>
      <sheetName val="단가갑지"/>
      <sheetName val="단가비교표"/>
      <sheetName val="산출서갑지"/>
      <sheetName val="공량갑지"/>
      <sheetName val="공량(1. 옥외전력 및 수변전, 외등설비)"/>
      <sheetName val="공량(2. 접지 및 피뢰침 설비)"/>
      <sheetName val="공량(3. CABLE TRAY)"/>
      <sheetName val="공량(4. 가압장 동력)"/>
      <sheetName val="공량(5. 약품투입동,응집침전지 동력)"/>
      <sheetName val="공량(6. 여과지 동력)"/>
      <sheetName val="공량(7. 농축조,농축분배조 동력)"/>
      <sheetName val="공량(8. 조정농축조,조정농축분배조 동력)"/>
      <sheetName val="공량(9. 탈리액농축조,탈리액농축분배조 동력)"/>
      <sheetName val="공량(10. 탈수기동,회수펌프동 동력)"/>
      <sheetName val="공량(11. 식당 및 창고 전력간선,전열)"/>
      <sheetName val="공량(12. 식당 및 창고 전등)"/>
      <sheetName val="공량(13. 가압장 전력간선,전열)"/>
      <sheetName val="공량(14. 가압장 전등)"/>
      <sheetName val="공량(15. 여과지 전력간선,전열)"/>
      <sheetName val="공량(16. 여과지 전등)"/>
      <sheetName val="공량(17. 각 농축분배조 전등.전열)"/>
      <sheetName val="공량(18. 옥외 약전 및 방송)"/>
      <sheetName val="공량(19. 각동 약전 및 방송"/>
      <sheetName val="산출조서갑지"/>
      <sheetName val="산출조서(1.옥외전력 및 수변전, 외등설비)"/>
      <sheetName val="산출조서(2. 접지 및 피뢰침 설비)"/>
      <sheetName val="산출조서(3. CABLE TRAY)"/>
      <sheetName val="산출조서(4. 가압장 동력)"/>
      <sheetName val="산출조서(5. 약품투입동,응집침전지 동력)"/>
      <sheetName val="산출조서(6. 여과지 동력)"/>
      <sheetName val="산출조서(7. 농축조,농축분배조 동력)"/>
      <sheetName val="산출조서(8. 조정농축조,조정농축분배조 동력)"/>
      <sheetName val="산출조서(9. 탈리액농축조,탈리액농축분배조 동력)"/>
      <sheetName val="산출조서(10. 탈수기동,회수펌프동 동력)"/>
      <sheetName val="산출조서(11. 식당 및 창고 전력간선,전열)"/>
      <sheetName val="산출조서(12. 식당 및 창고 전등)"/>
      <sheetName val="산출조서(13. 가압장 전력간선,전열)"/>
      <sheetName val="산출조서(L1. 관리동 전등)"/>
      <sheetName val="산출조서(L2. 침사지 전등,전열)"/>
      <sheetName val="산출조서(15. 여과지 전력간선,전열)"/>
      <sheetName val="산출조서(16. 여과지 전등)"/>
      <sheetName val="산출조서(17. 각 농축분배조 전등.전열)"/>
      <sheetName val="산출조서(18. 옥외 약전 및 방송)"/>
      <sheetName val="산출조서(19. 각동 약전 및 방송)"/>
      <sheetName val="견적갑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5"/>
      <sheetName val="한전 수탁비 계산 내역"/>
      <sheetName val="CUBICLE설치비 일위대가 "/>
      <sheetName val="9811"/>
      <sheetName val="NFB"/>
      <sheetName val="여과지동"/>
      <sheetName val="유림골조"/>
      <sheetName val="1호맨홀토공"/>
      <sheetName val="제출내역 (2)"/>
      <sheetName val="금액내역서"/>
      <sheetName val="전기혼잡제경비(45)"/>
      <sheetName val="8.PILE  (돌출)"/>
      <sheetName val="상 부"/>
      <sheetName val="가설공사비"/>
      <sheetName val="설계"/>
      <sheetName val="1단계"/>
      <sheetName val="조명시설"/>
      <sheetName val="건              축"/>
      <sheetName val="설계조건"/>
      <sheetName val="안정계산"/>
      <sheetName val="단면검토"/>
      <sheetName val="가공비"/>
      <sheetName val="일위"/>
      <sheetName val="관급수량총"/>
      <sheetName val="원가계산서(집계)"/>
      <sheetName val="날개벽"/>
      <sheetName val="PIPE내역_FCN_"/>
      <sheetName val="공장유"/>
      <sheetName val="배수내역"/>
      <sheetName val="BID"/>
      <sheetName val="터파기및재료"/>
      <sheetName val="샌딩 에폭시 도장"/>
      <sheetName val="스텐문틀설치"/>
      <sheetName val="일반문틀 설치"/>
      <sheetName val="설치중량_"/>
      <sheetName val="수문일위_"/>
      <sheetName val="계산근거"/>
      <sheetName val="청하배수"/>
      <sheetName val="작업일보"/>
      <sheetName val="표준계약서"/>
      <sheetName val="1.토공"/>
      <sheetName val="고창방향"/>
      <sheetName val="일위대가(목록)"/>
      <sheetName val="자원리스트"/>
      <sheetName val="조건표"/>
      <sheetName val="공사비예산서(토목분)"/>
      <sheetName val="대비"/>
      <sheetName val="단면가정"/>
      <sheetName val="부대내역"/>
      <sheetName val="별첨1-임식"/>
      <sheetName val="기본자료"/>
      <sheetName val="천방교접속"/>
      <sheetName val="일위_파일"/>
      <sheetName val="견적대비"/>
      <sheetName val="지급자재"/>
      <sheetName val="변경집계표"/>
      <sheetName val="문학간접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참조자료"/>
      <sheetName val="원가계산서 "/>
      <sheetName val="고용보험료"/>
      <sheetName val="예산내역서"/>
      <sheetName val="9509"/>
      <sheetName val="96보완계획7.12"/>
      <sheetName val="업무처리전"/>
      <sheetName val="설계내역서"/>
      <sheetName val="INPUT"/>
      <sheetName val="DATA"/>
      <sheetName val="가도공"/>
      <sheetName val="분전함신설"/>
      <sheetName val="접지1종"/>
      <sheetName val="기존구조물철거집계계표"/>
      <sheetName val="일위대가목차"/>
      <sheetName val="INPUT(덕도방향-시점)"/>
      <sheetName val="장문교(대전)"/>
      <sheetName val="주재료비"/>
      <sheetName val="건축"/>
      <sheetName val="건축-물가변동"/>
      <sheetName val="주beam"/>
      <sheetName val="1.설계조건"/>
      <sheetName val="석탄2.3물량"/>
      <sheetName val="수문일위(2012)"/>
      <sheetName val="안정검토"/>
      <sheetName val="갑지"/>
      <sheetName val="산출내역서집계표"/>
      <sheetName val="1공구 건정토건 철콘"/>
      <sheetName val="2공구하도급내역서"/>
      <sheetName val="토량1-1"/>
      <sheetName val="적현로"/>
      <sheetName val="변경내역서"/>
      <sheetName val="수목단가"/>
      <sheetName val="시설수량표"/>
      <sheetName val="식재수량표"/>
      <sheetName val="전체"/>
      <sheetName val="관급자재"/>
      <sheetName val="제경비"/>
      <sheetName val="초기화면"/>
      <sheetName val="토공사"/>
      <sheetName val="정렬"/>
      <sheetName val="계약내역서"/>
      <sheetName val="직공비"/>
      <sheetName val="을"/>
      <sheetName val="본선 토공 분배표"/>
      <sheetName val="장비"/>
      <sheetName val="부하계산서"/>
      <sheetName val="부하(성남)"/>
      <sheetName val="하수급견적대비"/>
      <sheetName val="산근1"/>
      <sheetName val="관리,공감"/>
      <sheetName val="입찰"/>
      <sheetName val="설계내역"/>
      <sheetName val="소야공정계획표"/>
      <sheetName val="현경"/>
      <sheetName val="간선계산"/>
      <sheetName val="점수계산1-2"/>
      <sheetName val="전화번호DATA (2001)"/>
      <sheetName val="A-4"/>
      <sheetName val="노무"/>
      <sheetName val="자압"/>
      <sheetName val="주형"/>
      <sheetName val="자재"/>
      <sheetName val="토공총괄표"/>
      <sheetName val="TYPE-A"/>
      <sheetName val="반중력식옹벽"/>
      <sheetName val="당초명세(평)"/>
      <sheetName val="교각1"/>
      <sheetName val="CODE"/>
      <sheetName val="COPING"/>
      <sheetName val="기초공"/>
      <sheetName val="기둥(원형)"/>
      <sheetName val="M-EQPT-Z"/>
      <sheetName val="단가산출"/>
      <sheetName val="설계명세서"/>
      <sheetName val="예산명세서"/>
      <sheetName val="자료입력"/>
      <sheetName val="200"/>
      <sheetName val="CAT_5"/>
      <sheetName val="제진기"/>
      <sheetName val="단위수량"/>
      <sheetName val="기자재비"/>
      <sheetName val="EP0618"/>
      <sheetName val="정공공사"/>
      <sheetName val="기계경비(시간당)"/>
      <sheetName val="램머"/>
      <sheetName val="단가조사"/>
      <sheetName val="Baby일위대가"/>
      <sheetName val="조건"/>
      <sheetName val="전체도급"/>
      <sheetName val="부대대비"/>
      <sheetName val="냉연집계"/>
      <sheetName val="약품공급2"/>
      <sheetName val="기기리스트"/>
      <sheetName val="도근좌표"/>
      <sheetName val="MOTOR"/>
      <sheetName val="노무비계"/>
      <sheetName val="기계경비일람"/>
      <sheetName val="1.설계기준"/>
      <sheetName val="지장물C"/>
      <sheetName val="단가일람"/>
      <sheetName val="공  종  별  집  계  표"/>
      <sheetName val="일  위  대  가  목  록"/>
      <sheetName val="일 위 대 가 표"/>
      <sheetName val="단  가  대  비  표"/>
      <sheetName val="연습"/>
      <sheetName val="건축내역"/>
      <sheetName val="본지점중"/>
      <sheetName val="공문"/>
      <sheetName val="6PILE  (돌출)"/>
      <sheetName val="단가산출내역(노임부분수정)"/>
      <sheetName val="공통비총괄표"/>
      <sheetName val="재개발"/>
      <sheetName val="토총괄 (2)"/>
      <sheetName val="음봉방향"/>
      <sheetName val="원형1호맨홀토공수량"/>
      <sheetName val="내역서1"/>
      <sheetName val="차액보증"/>
      <sheetName val="자재견적_(대왕)_(2)"/>
      <sheetName val="D-623D"/>
      <sheetName val="경비2내역"/>
      <sheetName val="국내"/>
      <sheetName val="Y-WORK"/>
      <sheetName val="계화배수"/>
      <sheetName val="연면적(평)단가"/>
      <sheetName val="간접비총계"/>
      <sheetName val="부안변전"/>
      <sheetName val="수량이동"/>
      <sheetName val="공사비증감"/>
      <sheetName val="계화총괄"/>
      <sheetName val="계화배수(3대)"/>
      <sheetName val="1NYS(당)"/>
      <sheetName val="수지예산서(세부) (2)"/>
      <sheetName val="Sheet4"/>
      <sheetName val="갑지(추정)"/>
      <sheetName val="자재일위(경)"/>
      <sheetName val="COPING-1"/>
      <sheetName val="역T형교대-2수량"/>
      <sheetName val="공통"/>
      <sheetName val="현산지구200420"/>
      <sheetName val="단가산출서(표지)"/>
      <sheetName val="목차"/>
      <sheetName val="요율산출"/>
      <sheetName val="공종별예산조사"/>
      <sheetName val="수량산출서"/>
      <sheetName val="터파기,맨홀"/>
      <sheetName val="1공구8.개소"/>
      <sheetName val="운반"/>
      <sheetName val="운반산출"/>
      <sheetName val="작업부산물수량"/>
      <sheetName val="산업폐기물"/>
      <sheetName val="조립식 가설건물"/>
      <sheetName val="감독차량유지"/>
      <sheetName val="실행내역서"/>
      <sheetName val="2000년1차"/>
      <sheetName val="굴화내역"/>
      <sheetName val="굴화적격"/>
      <sheetName val="재료노무비율"/>
      <sheetName val="설계단가"/>
      <sheetName val="아파트내역"/>
      <sheetName val="48일위"/>
      <sheetName val="48수량"/>
      <sheetName val="22수량"/>
      <sheetName val="49일위"/>
      <sheetName val="22일위"/>
      <sheetName val="49수량"/>
      <sheetName val="Macro2"/>
      <sheetName val="새공통"/>
      <sheetName val="화해(함평)"/>
      <sheetName val="화해(장성)"/>
      <sheetName val="_x0000__x000c__x0000__x000c__x0000__x0000_耀僵䅛_x0000__x0000__x0000__x0000__x0001__x0000__x0000__x0000_‎ӥ_x001b__x0000__x000c__x0000__x000c__x0000__x0000_"/>
      <sheetName val="_x0000__x000c__x0000__x000c__x0000__x0000_렀హ䆍_x0000__x0000__x0000__x0000__x0001__x0000__x0000__x0000_2_x0000__x0000__x0000__x0000__x0000__x001c__x0000__x000c__x0000_"/>
      <sheetName val="유입량"/>
      <sheetName val=" 냉각수펌프"/>
      <sheetName val="아파트 "/>
      <sheetName val="A(Rev.3)"/>
      <sheetName val="Macro"/>
      <sheetName val="Taux"/>
      <sheetName val="원가계산서"/>
      <sheetName val="입력시트"/>
      <sheetName val="3.하중산정4.지지력"/>
      <sheetName val="증감내역서"/>
      <sheetName val="충돌 내용"/>
      <sheetName val="1-1"/>
      <sheetName val="공사비내역서"/>
      <sheetName val="산근터빈"/>
      <sheetName val="3.공통공사대비"/>
      <sheetName val="견적"/>
      <sheetName val="포장물량집계"/>
      <sheetName val="각형맨홀"/>
      <sheetName val="손익분석"/>
      <sheetName val="NAI"/>
      <sheetName val="총괄내역"/>
      <sheetName val="일반부표"/>
      <sheetName val="PIPE내역(FCN)"/>
      <sheetName val="준검 내역서"/>
      <sheetName val="strut type"/>
      <sheetName val="DATA1"/>
      <sheetName val="수로단위수량"/>
      <sheetName val="3도로"/>
      <sheetName val="단위가격"/>
      <sheetName val="맨홀수량산출"/>
      <sheetName val="신표지1"/>
      <sheetName val="인부신상자료"/>
      <sheetName val="BLOCK(1)"/>
      <sheetName val="위치조서"/>
      <sheetName val="착공내역서"/>
      <sheetName val="다곡2교"/>
      <sheetName val="전체내역서"/>
      <sheetName val="부표총괄"/>
      <sheetName val="간접비"/>
      <sheetName val="SHL"/>
      <sheetName val="소일위대가코드표"/>
      <sheetName val="공사총원가계산서"/>
      <sheetName val="하수처리장-토목원가"/>
      <sheetName val="하수처리장-토목"/>
      <sheetName val="Total"/>
      <sheetName val="이설도로유용토"/>
      <sheetName val="지장물취득비"/>
      <sheetName val="조경원가"/>
      <sheetName val="조경내역"/>
      <sheetName val="하수처리장-건축원가"/>
      <sheetName val="하수처리장-건축"/>
      <sheetName val="설비집계"/>
      <sheetName val="설비내역"/>
      <sheetName val="기계원가계산"/>
      <sheetName val="하수처리장-기계내역"/>
      <sheetName val="중계펌프장-기계내역"/>
      <sheetName val="전기원가"/>
      <sheetName val="내역적용"/>
      <sheetName val="제수변수량"/>
      <sheetName val="단가보완"/>
      <sheetName val="단면설계"/>
      <sheetName val="입력단가"/>
      <sheetName val="실행예산(97.12.17)"/>
      <sheetName val="집계표(육상)"/>
      <sheetName val="TOWER 12TON"/>
      <sheetName val="TOWER 10TON"/>
      <sheetName val="Macro1"/>
      <sheetName val="b_balju_cho"/>
      <sheetName val="CC16-내역서"/>
      <sheetName val="국공유지및사유지"/>
      <sheetName val="견적대비표"/>
      <sheetName val="투찰"/>
      <sheetName val="000000"/>
      <sheetName val="시행후면적"/>
      <sheetName val="수지예산"/>
      <sheetName val="TOTAL3"/>
      <sheetName val="플랜트 설치"/>
      <sheetName val="교량하부공"/>
      <sheetName val="tggwan(mac)"/>
      <sheetName val="전기집계"/>
      <sheetName val="하수처리장-전기집계"/>
      <sheetName val="하수처리장-전기내역"/>
      <sheetName val="중계펌프장-전기집계"/>
      <sheetName val="IW-LIST"/>
      <sheetName val="중계펌프장-전기내역"/>
      <sheetName val="1062-X방향 "/>
      <sheetName val="A1"/>
      <sheetName val="집수정(600-700)"/>
      <sheetName val="입출재고현황 (2)"/>
      <sheetName val="경상비"/>
      <sheetName val="도급"/>
      <sheetName val="실행대비"/>
      <sheetName val="공사개요"/>
      <sheetName val="청천내"/>
      <sheetName val="도급내역"/>
      <sheetName val="세부내역"/>
      <sheetName val="연결임시"/>
      <sheetName val="구조물공"/>
      <sheetName val="투찰추정"/>
      <sheetName val="도급내역5+800"/>
      <sheetName val="수목표준대가"/>
      <sheetName val="JUCKEYK"/>
      <sheetName val="부대공"/>
      <sheetName val="도급금액"/>
      <sheetName val="재노경"/>
      <sheetName val="배수공"/>
      <sheetName val="일위대가(1)"/>
      <sheetName val="총공사내역서"/>
      <sheetName val="토공"/>
      <sheetName val="설 계"/>
      <sheetName val="WORK"/>
      <sheetName val="일반공사"/>
      <sheetName val="노임"/>
      <sheetName val="충주"/>
      <sheetName val="2000전체분"/>
      <sheetName val="공통부대비"/>
      <sheetName val="Sheet3"/>
      <sheetName val="입력값"/>
      <sheetName val="설계기준 및 하중계산"/>
      <sheetName val="BSD (2)"/>
      <sheetName val="하수처리장-사급자재대"/>
      <sheetName val="사급자재대-기계"/>
      <sheetName val="사급자재대-전기"/>
      <sheetName val="시운전비"/>
      <sheetName val="차집관로, 중계펌프장원가"/>
      <sheetName val="차집관로, 중계펌프장"/>
      <sheetName val="중계펌프장-건축"/>
      <sheetName val="중계펌프장-사급자재대"/>
      <sheetName val="JUCK"/>
      <sheetName val="연결관암거"/>
      <sheetName val=""/>
      <sheetName val="구의33고"/>
      <sheetName val="B.O.M"/>
      <sheetName val="ESC(K치)"/>
      <sheetName val="CTEMCOST"/>
      <sheetName val="대림경상68억"/>
      <sheetName val="cal"/>
      <sheetName val="Eq. Mobilization"/>
      <sheetName val="PI"/>
      <sheetName val="계수시트"/>
      <sheetName val="용수간선"/>
      <sheetName val="수문보고"/>
      <sheetName val="S0"/>
      <sheetName val="대로근거"/>
      <sheetName val="중로근거"/>
      <sheetName val="진로도급"/>
      <sheetName val="백호우계수"/>
      <sheetName val="N賃率-職"/>
      <sheetName val="연돌일위집계"/>
      <sheetName val="G.R300경비"/>
      <sheetName val="노임이"/>
      <sheetName val="북방3터널"/>
      <sheetName val="1.취수장"/>
      <sheetName val="중기조종사 단위단가"/>
      <sheetName val="흥양2교토공집계표"/>
      <sheetName val="발주"/>
      <sheetName val="계약조건"/>
      <sheetName val="----"/>
      <sheetName val="VXXX"/>
      <sheetName val="갑지1"/>
      <sheetName val="갑지2"/>
      <sheetName val="원가"/>
      <sheetName val="집계"/>
      <sheetName val="가로등기초대"/>
      <sheetName val="점멸기기초"/>
      <sheetName val="대관"/>
      <sheetName val="사급"/>
      <sheetName val="관급"/>
      <sheetName val="수량(총괄)"/>
      <sheetName val="수량기초"/>
      <sheetName val="공량"/>
      <sheetName val="부하계산"/>
      <sheetName val="부목"/>
      <sheetName val="간지"/>
      <sheetName val="소총괄"/>
      <sheetName val="내1"/>
      <sheetName val="내2"/>
      <sheetName val="내3"/>
      <sheetName val="내4"/>
      <sheetName val="내5"/>
      <sheetName val="사급자재"/>
      <sheetName val="터파기"/>
      <sheetName val="수1"/>
      <sheetName val="수2"/>
      <sheetName val="수3"/>
      <sheetName val="수4"/>
      <sheetName val="수5"/>
      <sheetName val="공1"/>
      <sheetName val="공2"/>
      <sheetName val="공3"/>
      <sheetName val="공4"/>
      <sheetName val="공5"/>
      <sheetName val="6공구(당초)"/>
      <sheetName val="연결도로"/>
      <sheetName val="연결교량"/>
      <sheetName val="방수제집계"/>
      <sheetName val="진입도로"/>
      <sheetName val="확장(총괄)"/>
      <sheetName val="확장(부대)"/>
      <sheetName val="공사비내역서(1)"/>
      <sheetName val="BOX-1510"/>
      <sheetName val="DHEQSUPT"/>
      <sheetName val="S.중기사용료"/>
      <sheetName val="입력란"/>
      <sheetName val="97노임단가"/>
      <sheetName val="케이슨Type-A(제원)"/>
      <sheetName val="총집계표"/>
      <sheetName val="LRT Style BOQ"/>
      <sheetName val="3.바닥판설계"/>
      <sheetName val="호안블럭단가"/>
      <sheetName val="아울렛박스"/>
      <sheetName val="소산진입"/>
      <sheetName val="사업수지"/>
      <sheetName val="포장공위치조서"/>
      <sheetName val="내역서적용집계표"/>
      <sheetName val="용역비내역-진짜"/>
      <sheetName val="기계경비"/>
      <sheetName val="3련 BOX"/>
      <sheetName val="제당(원도급내역)"/>
      <sheetName val="제당 (13신규)원도급내역"/>
      <sheetName val="제당 (14신규)원도급내역"/>
      <sheetName val="제당(하도급내역)"/>
      <sheetName val="제당 (13신규)하도급내역"/>
      <sheetName val="제당 (14신규)하도급내역 "/>
      <sheetName val="여수토방수로(원도급내역)"/>
      <sheetName val="여수토방수로 (13신규)원도급내역"/>
      <sheetName val="여수토방수로 (14신규)원도급내역"/>
      <sheetName val="여수토방수로(하도급내역)"/>
      <sheetName val="여수토방수로 (13신규)하도급내역 "/>
      <sheetName val="여수토방수로 (14신규)하도급내역 "/>
      <sheetName val="이설도로(원도급내역)"/>
      <sheetName val="이설도로 (14신규)원도급내역 "/>
      <sheetName val="이설도로(하도급내역)"/>
      <sheetName val="이설도로 (14신규)하도급내역"/>
      <sheetName val="2호이설도로(원도급내역)"/>
      <sheetName val="2호이설도로 (14신규)원도급내역"/>
      <sheetName val="2호이설도로(하도급내역) "/>
      <sheetName val="2호이설도로 (14신규)하도급내역"/>
      <sheetName val="사통(원도급내역)"/>
      <sheetName val="사통(하도급내역) "/>
      <sheetName val="제1호용수지선(원도급)"/>
      <sheetName val="제1호용수지선 (하도급)"/>
      <sheetName val="사  업  비  수  지  예  산  서"/>
      <sheetName val="골조시행"/>
      <sheetName val="데리네이타현황"/>
      <sheetName val="토적계산서(전체)"/>
      <sheetName val="종단유용(전체)"/>
      <sheetName val="data2"/>
      <sheetName val="세골재  T2 변경 현황"/>
      <sheetName val="Macro(전선)"/>
      <sheetName val="DT"/>
      <sheetName val="롤러"/>
      <sheetName val="BH"/>
      <sheetName val="펌프차타설"/>
      <sheetName val="DATA-UPS"/>
      <sheetName val="U-TYPE(1)"/>
      <sheetName val="FOOTING단면력"/>
      <sheetName val="직원유류수불현황"/>
      <sheetName val="TARGET"/>
      <sheetName val="석문"/>
      <sheetName val="인지"/>
      <sheetName val="신흑2"/>
      <sheetName val="괴산"/>
      <sheetName val="단월"/>
      <sheetName val="산척"/>
      <sheetName val="바인드"/>
      <sheetName val="가격조사서"/>
      <sheetName val="총괄집계표"/>
      <sheetName val="list"/>
      <sheetName val="공구원가계산"/>
      <sheetName val="YES-T"/>
      <sheetName val="1차네트공정"/>
      <sheetName val="옹벽수량집계"/>
      <sheetName val="토사(PE)"/>
      <sheetName val="(A)내역서"/>
      <sheetName val="말뚝지지력산정"/>
      <sheetName val="1.레미콘집계"/>
      <sheetName val="2.아스콘집계"/>
      <sheetName val="3.보도집계"/>
      <sheetName val="4.보차도경계석및 도로경계블럭"/>
      <sheetName val="Ⅰ.골재집계 "/>
      <sheetName val="데이타"/>
      <sheetName val="식재인부"/>
      <sheetName val="대부예산서"/>
      <sheetName val="관리비"/>
      <sheetName val="DANGA"/>
      <sheetName val="9GNG운반"/>
      <sheetName val="내역서01"/>
      <sheetName val="자료"/>
      <sheetName val="무근깨기"/>
      <sheetName val="공사총원가계多⾊"/>
      <sheetName val="3BL공동구 수량"/>
      <sheetName val="산근(PE,300)"/>
      <sheetName val="특2호부관하천산근"/>
      <sheetName val="환경기계공정표 (3)"/>
      <sheetName val="6.7.8.우물통"/>
      <sheetName val="인건비"/>
      <sheetName val="김포IO"/>
      <sheetName val="일지-H"/>
      <sheetName val="약전닥트"/>
      <sheetName val="FD"/>
      <sheetName val="건축부하"/>
      <sheetName val="FA설치명세"/>
      <sheetName val="처리단락"/>
      <sheetName val="99관저"/>
      <sheetName val="LD"/>
      <sheetName val="교대(A1)"/>
      <sheetName val="GI-LIST"/>
      <sheetName val="T13(P68~72,78)"/>
      <sheetName val="신규일위대가"/>
      <sheetName val="C3"/>
      <sheetName val="제출내역_(2)"/>
      <sheetName val="전차선로_물량표"/>
      <sheetName val="포장복구집계"/>
      <sheetName val="청구서 (별지)(3차분)"/>
      <sheetName val="기성내역서(전체,3차)"/>
      <sheetName val="자재일람"/>
      <sheetName val="96노임기준"/>
      <sheetName val="기계원가계_xd800_"/>
      <sheetName val="다곡땭⾘"/>
      <sheetName val="Baby일_x0000__x0000__x0005_"/>
      <sheetName val="보온 회사분"/>
      <sheetName val="RING WALL"/>
      <sheetName val="깨기"/>
      <sheetName val="수량산출서 갑지"/>
      <sheetName val="MODELING"/>
      <sheetName val="공종단가"/>
      <sheetName val="P.M 별"/>
      <sheetName val="48일위(기존)"/>
      <sheetName val="관로조서"/>
      <sheetName val="바닥판"/>
      <sheetName val="3.공통공사_x0000__x0000_"/>
      <sheetName val="정_x0000__x0000__x0005_"/>
      <sheetName val="건축내역서"/>
      <sheetName val="설비내역서"/>
      <sheetName val="전기내역서"/>
      <sheetName val="Baby일鄀谏Û"/>
      <sheetName val="Baby일닑⾸_x0005_"/>
      <sheetName val="Requirement(Work Crew)"/>
      <sheetName val="Electricity"/>
      <sheetName val="최적단면"/>
      <sheetName val="송라터널총괄"/>
      <sheetName val="COVER"/>
      <sheetName val="전력"/>
      <sheetName val="woo(mac)"/>
      <sheetName val="설계예시"/>
      <sheetName val="화설내"/>
      <sheetName val="정부노임단가"/>
      <sheetName val="빗물받이(910-510-410)"/>
      <sheetName val="날개벽(TYPE1)"/>
      <sheetName val="우수공"/>
      <sheetName val="PKG"/>
      <sheetName val="본부소개"/>
      <sheetName val="I一般比"/>
      <sheetName val="연결관산출조서"/>
      <sheetName val="왕십리방향"/>
      <sheetName val="건축(공종별내역서)"/>
      <sheetName val="3.하중산정枵⿯_x0000__x0000_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단가일람"/>
      <sheetName val="단가표"/>
      <sheetName val="자재일람"/>
      <sheetName val="자재단가"/>
      <sheetName val="산출내역"/>
      <sheetName val="구역화물"/>
      <sheetName val="단위량당중기"/>
      <sheetName val="중기"/>
      <sheetName val="중기시간"/>
      <sheetName val="경운기운반"/>
      <sheetName val="자재운반"/>
      <sheetName val="조경일람"/>
      <sheetName val="조경"/>
      <sheetName val="중기입력조건"/>
      <sheetName val="단가"/>
      <sheetName val="M03(PVC,PE)"/>
      <sheetName val="재료비"/>
      <sheetName val="공통단가"/>
      <sheetName val="운반비"/>
      <sheetName val="2000양배"/>
      <sheetName val="2000,9월 일위"/>
      <sheetName val="문화농공일위"/>
      <sheetName val="문화농공 9월 일위"/>
      <sheetName val="사택일위"/>
      <sheetName val="사택 9월 일위 "/>
      <sheetName val="횡배수관설치현황"/>
      <sheetName val="입찰안"/>
      <sheetName val="요율"/>
      <sheetName val="#REF"/>
      <sheetName val="96보완계획7.12"/>
      <sheetName val="JUCKEYK"/>
      <sheetName val="공사비"/>
      <sheetName val="소비자가"/>
      <sheetName val="날개벽"/>
      <sheetName val="Macro1"/>
      <sheetName val="Mc1"/>
      <sheetName val="포장수량집계표"/>
      <sheetName val="도급"/>
      <sheetName val="일위대가"/>
      <sheetName val="정산내역서"/>
      <sheetName val="사  업  비  수  지  예  산  서"/>
      <sheetName val="내부수지예산"/>
      <sheetName val="Sheet5"/>
      <sheetName val="Sheet4"/>
      <sheetName val="토목주소"/>
      <sheetName val="토목수량산출"/>
      <sheetName val="자재일위(경)"/>
      <sheetName val="노임단가"/>
      <sheetName val="단가조사"/>
      <sheetName val="각형맨홀"/>
      <sheetName val="수량산출"/>
      <sheetName val="원가"/>
      <sheetName val="COPING-1"/>
      <sheetName val="역T형교대-2수량"/>
      <sheetName val="제경비요율"/>
      <sheetName val="횡배수관집현황(2공구)"/>
      <sheetName val="자료"/>
      <sheetName val="수자재단위당"/>
      <sheetName val="정공공사"/>
      <sheetName val="Sheet3"/>
      <sheetName val="조도계산서1"/>
      <sheetName val="기초자료"/>
      <sheetName val="공사비총괄표"/>
      <sheetName val="율촌단가"/>
      <sheetName val="공사요율"/>
      <sheetName val="부대내역"/>
      <sheetName val="내역갑지"/>
      <sheetName val="원가계산서"/>
      <sheetName val="약품공급2"/>
      <sheetName val="사각1,특1호"/>
      <sheetName val="일위대가목차"/>
      <sheetName val="접속도로1"/>
      <sheetName val="산근목록"/>
      <sheetName val="간접"/>
      <sheetName val="1. 설계조건 2.단면가정 3. 하중계산"/>
      <sheetName val="ABUT수량-A1"/>
      <sheetName val="갑지"/>
      <sheetName val="집계표"/>
      <sheetName val="기계경비"/>
      <sheetName val="총괄내역서"/>
      <sheetName val="대덕토공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날개벽"/>
      <sheetName val="단가"/>
      <sheetName val="자재비"/>
      <sheetName val="노임"/>
      <sheetName val="일위대가"/>
      <sheetName val="건축내역서"/>
      <sheetName val="설비내역서"/>
      <sheetName val="전기내역서"/>
      <sheetName val="집계표"/>
      <sheetName val="정공공사"/>
      <sheetName val="관급자재대"/>
      <sheetName val="기본단가표"/>
      <sheetName val="조명시설"/>
      <sheetName val="수량산출"/>
      <sheetName val="갑지"/>
      <sheetName val="일위집계표"/>
      <sheetName val="Front"/>
      <sheetName val="wall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서 "/>
      <sheetName val="내역서"/>
      <sheetName val="분수대수량산출서"/>
      <sheetName val="공량산출서"/>
      <sheetName val="단가비교표"/>
      <sheetName val="설계내역서"/>
      <sheetName val="공구"/>
      <sheetName val="데이타"/>
      <sheetName val="중강당 내역"/>
      <sheetName val="총괄표"/>
      <sheetName val="일위대가"/>
      <sheetName val="청천내"/>
      <sheetName val="노무비"/>
      <sheetName val="노무"/>
      <sheetName val="간선계산"/>
      <sheetName val="전차선로 물량표"/>
      <sheetName val="단가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횡배수관수량집계표"/>
      <sheetName val="횡배수관집계표"/>
      <sheetName val="횡배수관"/>
      <sheetName val="횡배수관단위수량"/>
      <sheetName val="knh"/>
      <sheetName val="터파기고"/>
      <sheetName val="터파기고 (2)"/>
      <sheetName val="터파기고 (3)"/>
      <sheetName val="날개벽기초수량입력"/>
      <sheetName val="날개벽수량집계표"/>
      <sheetName val="날개벽단위수량"/>
    </sheetNames>
    <sheetDataSet>
      <sheetData sheetId="0" refreshError="1"/>
      <sheetData sheetId="1" refreshError="1"/>
      <sheetData sheetId="2" refreshError="1"/>
      <sheetData sheetId="3">
        <row r="2">
          <cell r="T2">
            <v>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포장수량계산서"/>
      <sheetName val="포장수량집계표"/>
      <sheetName val="접속도수량집계표"/>
      <sheetName val="0+0"/>
      <sheetName val="5+5"/>
      <sheetName val="12+5,28+0.0"/>
      <sheetName val="44+0"/>
      <sheetName val="54+12"/>
      <sheetName val="63+3"/>
      <sheetName val="78+5"/>
      <sheetName val="92+15.0"/>
      <sheetName val="104,110+3"/>
      <sheetName val="112+17.0 "/>
      <sheetName val="114+5,116"/>
      <sheetName val="단위수량양식"/>
      <sheetName val="콘크리트포장수량집계"/>
      <sheetName val="콘크리트포장수량계산서"/>
      <sheetName val="콘크리트포장수량집계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경제요청"/>
      <sheetName val="경제분석"/>
      <sheetName val="결재전"/>
      <sheetName val="사업비수지예산서"/>
      <sheetName val="사업비내역"/>
      <sheetName val="요율"/>
      <sheetName val="공사요율"/>
      <sheetName val="지급.용지매수"/>
      <sheetName val="용지매수공사비"/>
      <sheetName val="&lt;공사비총괄&gt;"/>
      <sheetName val="&lt;배수장공사비총괄&gt;"/>
      <sheetName val="배수장공사비"/>
      <sheetName val="토공재료집계"/>
      <sheetName val="공작물집계"/>
      <sheetName val="토공집계"/>
      <sheetName val="남정공작물"/>
      <sheetName val="&lt;평야부공사비총괄&gt;"/>
      <sheetName val="평야부공사비"/>
      <sheetName val="배수로공사비"/>
      <sheetName val="BOX집계"/>
      <sheetName val="용수로공사비"/>
      <sheetName val="매립공사비"/>
      <sheetName val="&lt;부대공사비총괄&gt;"/>
      <sheetName val="부대공사"/>
      <sheetName val="가설공사"/>
      <sheetName val="중기운반"/>
      <sheetName val="시험비"/>
      <sheetName val="자재대(총)"/>
      <sheetName val="배수장자재대"/>
      <sheetName val="평야부자재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노임단가"/>
      <sheetName val="자재단가"/>
      <sheetName val="기계경비"/>
      <sheetName val="기계경비산출"/>
      <sheetName val="공통 "/>
      <sheetName val="설비"/>
      <sheetName val="분수"/>
      <sheetName val="건축"/>
      <sheetName val="전기"/>
      <sheetName val="내역서"/>
      <sheetName val="토목"/>
    </sheetNames>
    <sheetDataSet>
      <sheetData sheetId="0"/>
      <sheetData sheetId="1" refreshError="1">
        <row r="32">
          <cell r="D32">
            <v>54533</v>
          </cell>
        </row>
        <row r="41">
          <cell r="D41">
            <v>53401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가로표지"/>
      <sheetName val="가로표지 (1)"/>
      <sheetName val="설계조서"/>
      <sheetName val="예정공정표"/>
      <sheetName val="공사비증감"/>
      <sheetName val="공사원가"/>
      <sheetName val="1차전기내역서"/>
      <sheetName val="공사원가 (1)"/>
      <sheetName val="분수설비내역서"/>
      <sheetName val="공사원가 (2)"/>
      <sheetName val="조경내역서"/>
      <sheetName val="사급자재내역서"/>
      <sheetName val="조경사급자재내역"/>
      <sheetName val="운반거리"/>
      <sheetName val="시설수량"/>
      <sheetName val="광수량산출서"/>
      <sheetName val="일위목록"/>
      <sheetName val="1차전기일위"/>
      <sheetName val="설비기초일위"/>
      <sheetName val="설비배관일위"/>
      <sheetName val="제어일위"/>
      <sheetName val="광일위대가"/>
      <sheetName val="조경시설일위"/>
      <sheetName val="기초일위"/>
      <sheetName val="노임단가"/>
      <sheetName val="견적비교"/>
      <sheetName val="단가조사표"/>
      <sheetName val="자재집계"/>
      <sheetName val="자재집계 (2)"/>
      <sheetName val="주요자재집계"/>
      <sheetName val="주요자재집계 (2)"/>
      <sheetName val="운반자재"/>
      <sheetName val="운반자재 (2)"/>
      <sheetName val="시멘모래"/>
      <sheetName val="시멘모래 (2)"/>
      <sheetName val="토공집계"/>
      <sheetName val="토공집계 (2)"/>
      <sheetName val="경비목록"/>
      <sheetName val="경비"/>
      <sheetName val="단가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6">
          <cell r="D56">
            <v>50160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단가일람"/>
      <sheetName val="단가표"/>
      <sheetName val="자재일람"/>
      <sheetName val="자재단가"/>
      <sheetName val="단위량당중기"/>
      <sheetName val="산출내역"/>
      <sheetName val="구역화물"/>
      <sheetName val="경운기운반"/>
      <sheetName val="자재운반"/>
      <sheetName val="중기"/>
      <sheetName val="중기시간"/>
      <sheetName val="중기입력조건"/>
      <sheetName val="조경일람"/>
      <sheetName val="조경"/>
      <sheetName val="단가"/>
      <sheetName val="M03(PVC,PE)"/>
      <sheetName val="재료비"/>
      <sheetName val="공통단가"/>
      <sheetName val="운반비"/>
      <sheetName val="2000양배"/>
      <sheetName val="2000,9월 일위"/>
      <sheetName val="문화농공일위"/>
      <sheetName val="문화농공 9월 일위"/>
      <sheetName val="사택일위"/>
      <sheetName val="사택 9월 일위 "/>
      <sheetName val="ABUT수량-A1"/>
      <sheetName val="노임단가"/>
      <sheetName val="JUCKEYK"/>
      <sheetName val="예산명세서"/>
      <sheetName val="설계명세서"/>
      <sheetName val="자료입력"/>
      <sheetName val="횡배수관집현황(2공구)"/>
      <sheetName val="토목"/>
      <sheetName val="자료"/>
      <sheetName val="준검 내역서"/>
      <sheetName val="단"/>
      <sheetName val="토사(PE)"/>
      <sheetName val="자  재"/>
      <sheetName val="건축외주"/>
      <sheetName val="공사요율"/>
      <sheetName val="횡 연장"/>
      <sheetName val="공사비"/>
      <sheetName val="월야단가"/>
      <sheetName val="Sheet1"/>
      <sheetName val="경산"/>
      <sheetName val="일위대가(건축)"/>
      <sheetName val="ALINE"/>
      <sheetName val="설계예산2"/>
      <sheetName val="요율"/>
      <sheetName val="위치"/>
      <sheetName val="수량산출"/>
      <sheetName val="96보완계획7.12"/>
      <sheetName val="포장수량집계표"/>
      <sheetName val="횡배수관단위수량"/>
      <sheetName val="단가(1)"/>
      <sheetName val="예정공정표"/>
      <sheetName val="표지1"/>
      <sheetName val="변경갑지"/>
      <sheetName val="증감(을지)"/>
      <sheetName val="증감(갑지)"/>
      <sheetName val="표지"/>
      <sheetName val="단가일람 (2)"/>
      <sheetName val="Sheet5"/>
      <sheetName val="Sheet4"/>
      <sheetName val="DAN"/>
      <sheetName val="백호우계수"/>
      <sheetName val="공내역"/>
      <sheetName val="건축내역"/>
      <sheetName val="토목주소"/>
      <sheetName val="제출내역 (2)"/>
      <sheetName val="공토공단가"/>
      <sheetName val="토공단가"/>
      <sheetName val="집계표"/>
      <sheetName val="총괄"/>
      <sheetName val="DATA"/>
      <sheetName val="데이타"/>
      <sheetName val="퍼스트"/>
      <sheetName val="노무비"/>
      <sheetName val="청주(철골발주의뢰서)"/>
      <sheetName val="현장조사"/>
      <sheetName val="도로단가표"/>
      <sheetName val="가설공사"/>
      <sheetName val="거푸집단가"/>
      <sheetName val="콘단가"/>
      <sheetName val="CON'C"/>
      <sheetName val="견적사양비교표"/>
      <sheetName val="단위수량"/>
      <sheetName val="일위대가"/>
      <sheetName val="단가산출서"/>
      <sheetName val="일위"/>
      <sheetName val="3BL공동구 수량"/>
      <sheetName val="가설공사비"/>
      <sheetName val="도로구조공사비"/>
      <sheetName val="도로토공공사비"/>
      <sheetName val="여수토공사비"/>
      <sheetName val="수자재단위당"/>
      <sheetName val="단가산출"/>
      <sheetName val="직접인건비"/>
      <sheetName val="직접경비"/>
      <sheetName val="업무량"/>
      <sheetName val="토목내역서"/>
      <sheetName val="총 괄 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노임단가"/>
      <sheetName val="자재단가"/>
      <sheetName val="내역서"/>
      <sheetName val="기계경비"/>
      <sheetName val="기계경비산출"/>
      <sheetName val="공통 "/>
      <sheetName val="설비"/>
      <sheetName val="분수"/>
      <sheetName val="건축"/>
      <sheetName val="전기"/>
      <sheetName val="원가"/>
      <sheetName val="토목마감-시공"/>
      <sheetName val="파이프"/>
      <sheetName val="PE"/>
      <sheetName val="배관부속자재"/>
      <sheetName val="펌프"/>
      <sheetName val="노즐류"/>
      <sheetName val="2003(하반기)일위"/>
    </sheetNames>
    <sheetDataSet>
      <sheetData sheetId="0" refreshError="1"/>
      <sheetData sheetId="1">
        <row r="23">
          <cell r="D23">
            <v>87975</v>
          </cell>
        </row>
        <row r="25">
          <cell r="D25">
            <v>100870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강남배수장현황"/>
      <sheetName val="설계개요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갑지"/>
      <sheetName val="갑지(2)"/>
      <sheetName val="8900+2500+200"/>
      <sheetName val="일위대가"/>
      <sheetName val="실행근거(2)"/>
      <sheetName val="신도전기갑지"/>
      <sheetName val="신도내역"/>
      <sheetName val="PNL일위대가"/>
      <sheetName val="동우전력갑지"/>
      <sheetName val="동우내역"/>
      <sheetName val="인건비 "/>
      <sheetName val="설계서"/>
      <sheetName val="경상직원"/>
      <sheetName val="일반수량집계"/>
      <sheetName val="충돌 내용"/>
      <sheetName val="PAD TR보호대기초"/>
      <sheetName val="가로등기초"/>
      <sheetName val="HANDHOLE(2)"/>
      <sheetName val="목차"/>
      <sheetName val="산출내역서"/>
      <sheetName val="분전함신설"/>
      <sheetName val="접지1종"/>
      <sheetName val="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용수로집계"/>
      <sheetName val="개거(1m당)"/>
      <sheetName val="개거일람"/>
      <sheetName val="개거집계"/>
      <sheetName val="급류부집계"/>
      <sheetName val="개거 "/>
      <sheetName val="덮개집계"/>
      <sheetName val="덮개"/>
      <sheetName val="암거집계"/>
      <sheetName val="암거"/>
      <sheetName val="분수공집계"/>
      <sheetName val="분수공"/>
      <sheetName val="용수로배암"/>
      <sheetName val="수로교집계"/>
      <sheetName val="수로교"/>
      <sheetName val="Sheet1"/>
      <sheetName val="유말공집계"/>
      <sheetName val="유말공"/>
      <sheetName val="잠관집계"/>
      <sheetName val="잠관"/>
      <sheetName val="재료계산서양식"/>
      <sheetName val="_x0005_Ā_x000c_ࠐ뱲샰샰_x0000__x0000_ﻘ芶_x0000__x0000_"/>
      <sheetName val="단가일람"/>
      <sheetName val="조경일람"/>
      <sheetName val="수원공사비"/>
      <sheetName val="자재대"/>
      <sheetName val="단가"/>
      <sheetName val="지급자재"/>
      <sheetName val="공사요율"/>
      <sheetName val="단위량당중기"/>
      <sheetName val="초기화면"/>
      <sheetName val="2000양배"/>
      <sheetName val="날개수량1.5"/>
      <sheetName val="_x0005_Ā_x000c_ࠐ뱲샰샰??ﻘ芶??"/>
      <sheetName val="산출내역서집계표"/>
      <sheetName val="Sheet1 (2)"/>
      <sheetName val="용수로구조물집계"/>
      <sheetName val="깨기수량"/>
      <sheetName val="Sheet5"/>
      <sheetName val="시험물량산출"/>
      <sheetName val="96보완계획7.12"/>
      <sheetName val="100만평"/>
      <sheetName val="_x0005_Ā_x000c_ࠐ뱲샰샰"/>
      <sheetName val="포장수량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6보완계획7.12"/>
      <sheetName val="Sheet3"/>
      <sheetName val="Sheet2"/>
      <sheetName val="Sheet1"/>
      <sheetName val="수자재단위당"/>
      <sheetName val="노임단가"/>
      <sheetName val="공사요율"/>
      <sheetName val="접속도로1"/>
      <sheetName val="수로교"/>
    </sheetNames>
    <sheetDataSet>
      <sheetData sheetId="0" refreshError="1">
        <row r="76">
          <cell r="L76">
            <v>0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자재단위당"/>
      <sheetName val="laroux"/>
      <sheetName val="백포자재단가"/>
      <sheetName val="백자재단위당"/>
      <sheetName val="백자재산출"/>
      <sheetName val="백자재운반"/>
      <sheetName val="백중기일람"/>
      <sheetName val="백중기"/>
      <sheetName val="백단가"/>
      <sheetName val="수자재단가"/>
      <sheetName val="수자재산출"/>
      <sheetName val="평자재단가"/>
      <sheetName val="평자재단위당"/>
      <sheetName val="평자재산출"/>
      <sheetName val="자재운반"/>
      <sheetName val="중기일람"/>
      <sheetName val="중기"/>
      <sheetName val="단가"/>
      <sheetName val="평야성토"/>
      <sheetName val="점토운반"/>
      <sheetName val="접속도수량집계표"/>
      <sheetName val="용지매수"/>
      <sheetName val="DAN1"/>
      <sheetName val="단가일람"/>
      <sheetName val="조경일람"/>
      <sheetName val="공사요율"/>
      <sheetName val="96보완계획7.12"/>
      <sheetName val="요율"/>
      <sheetName val="자재운반도"/>
      <sheetName val="작성개요"/>
      <sheetName val="VXXXXX"/>
      <sheetName val="자재단가"/>
      <sheetName val="자재단위당"/>
      <sheetName val="자재산출"/>
      <sheetName val="중기운반비"/>
      <sheetName val="위치조서"/>
      <sheetName val="200"/>
      <sheetName val="소포내역 (2)"/>
      <sheetName val="수로교"/>
      <sheetName val="2000,9월 일위"/>
      <sheetName val="페이징 배관배선"/>
      <sheetName val="Sheet1"/>
      <sheetName val="자재단가 산출근거"/>
      <sheetName val="-배수구조총재료"/>
      <sheetName val="기초단가표"/>
      <sheetName val="BID"/>
      <sheetName val="단가산출"/>
    </sheetNames>
    <sheetDataSet>
      <sheetData sheetId="0" refreshError="1">
        <row r="4">
          <cell r="A4">
            <v>1</v>
          </cell>
          <cell r="B4" t="str">
            <v>1.양회</v>
          </cell>
          <cell r="C4" t="str">
            <v>트럭(10.5Ton)</v>
          </cell>
          <cell r="D4" t="str">
            <v>구역화물적용</v>
          </cell>
          <cell r="F4">
            <v>15102</v>
          </cell>
          <cell r="G4">
            <v>1</v>
          </cell>
          <cell r="H4" t="str">
            <v>ton</v>
          </cell>
          <cell r="I4">
            <v>0</v>
          </cell>
          <cell r="J4">
            <v>0</v>
          </cell>
          <cell r="K4">
            <v>15102</v>
          </cell>
          <cell r="L4">
            <v>15102</v>
          </cell>
          <cell r="M4">
            <v>0.08</v>
          </cell>
        </row>
        <row r="5">
          <cell r="A5">
            <v>2</v>
          </cell>
          <cell r="C5" t="str">
            <v>경운기(1Ton)</v>
          </cell>
          <cell r="D5">
            <v>9235</v>
          </cell>
          <cell r="E5">
            <v>304.50699999999995</v>
          </cell>
          <cell r="F5">
            <v>558</v>
          </cell>
          <cell r="G5">
            <v>3.5</v>
          </cell>
          <cell r="H5" t="str">
            <v>ton</v>
          </cell>
          <cell r="I5">
            <v>2638</v>
          </cell>
          <cell r="J5">
            <v>87</v>
          </cell>
          <cell r="K5">
            <v>159</v>
          </cell>
          <cell r="L5">
            <v>2884</v>
          </cell>
          <cell r="M5">
            <v>0.04</v>
          </cell>
        </row>
        <row r="6">
          <cell r="A6">
            <v>3</v>
          </cell>
          <cell r="B6" t="str">
            <v>2.철근</v>
          </cell>
          <cell r="C6" t="str">
            <v>트럭(10.5Ton)</v>
          </cell>
          <cell r="D6" t="str">
            <v>구역화물적용</v>
          </cell>
          <cell r="F6">
            <v>15070</v>
          </cell>
          <cell r="G6">
            <v>1</v>
          </cell>
          <cell r="H6" t="str">
            <v>ton</v>
          </cell>
          <cell r="I6">
            <v>0</v>
          </cell>
          <cell r="J6">
            <v>0</v>
          </cell>
          <cell r="K6">
            <v>15070</v>
          </cell>
          <cell r="L6">
            <v>15070</v>
          </cell>
          <cell r="M6">
            <v>0.06</v>
          </cell>
        </row>
        <row r="7">
          <cell r="A7">
            <v>4</v>
          </cell>
          <cell r="C7" t="str">
            <v>경운기(1Ton)</v>
          </cell>
          <cell r="D7">
            <v>9235</v>
          </cell>
          <cell r="E7">
            <v>304.50699999999995</v>
          </cell>
          <cell r="F7">
            <v>558</v>
          </cell>
          <cell r="G7">
            <v>3.5</v>
          </cell>
          <cell r="H7" t="str">
            <v>ton</v>
          </cell>
          <cell r="I7">
            <v>2638</v>
          </cell>
          <cell r="J7">
            <v>87</v>
          </cell>
          <cell r="K7">
            <v>159</v>
          </cell>
          <cell r="L7">
            <v>2884</v>
          </cell>
          <cell r="M7">
            <v>0.04</v>
          </cell>
        </row>
        <row r="8">
          <cell r="A8">
            <v>5</v>
          </cell>
          <cell r="B8" t="str">
            <v>3.모래</v>
          </cell>
          <cell r="C8" t="str">
            <v>덤프(15.0Ton)</v>
          </cell>
          <cell r="D8">
            <v>9681</v>
          </cell>
          <cell r="E8">
            <v>15994</v>
          </cell>
          <cell r="F8">
            <v>11211</v>
          </cell>
          <cell r="G8">
            <v>4.12</v>
          </cell>
          <cell r="H8" t="str">
            <v>㎥</v>
          </cell>
          <cell r="I8">
            <v>2349</v>
          </cell>
          <cell r="J8">
            <v>3882</v>
          </cell>
          <cell r="K8">
            <v>2721</v>
          </cell>
          <cell r="L8">
            <v>8952</v>
          </cell>
        </row>
        <row r="9">
          <cell r="A9">
            <v>6</v>
          </cell>
          <cell r="C9" t="str">
            <v>경운기(1Ton)</v>
          </cell>
          <cell r="D9">
            <v>9235</v>
          </cell>
          <cell r="E9">
            <v>304.50699999999995</v>
          </cell>
          <cell r="F9">
            <v>558</v>
          </cell>
          <cell r="G9">
            <v>2.2599999999999998</v>
          </cell>
          <cell r="H9" t="str">
            <v>㎥</v>
          </cell>
          <cell r="I9">
            <v>4086</v>
          </cell>
          <cell r="J9">
            <v>134</v>
          </cell>
          <cell r="K9">
            <v>246</v>
          </cell>
          <cell r="L9">
            <v>4466</v>
          </cell>
          <cell r="M9">
            <v>0.05</v>
          </cell>
        </row>
        <row r="10">
          <cell r="A10">
            <v>7</v>
          </cell>
          <cell r="B10" t="str">
            <v>4.자갈</v>
          </cell>
          <cell r="C10" t="str">
            <v>덤프(15.0Ton)</v>
          </cell>
          <cell r="D10">
            <v>9681</v>
          </cell>
          <cell r="E10">
            <v>15994</v>
          </cell>
          <cell r="F10">
            <v>11211</v>
          </cell>
          <cell r="G10">
            <v>9.27</v>
          </cell>
          <cell r="H10" t="str">
            <v>㎥</v>
          </cell>
          <cell r="I10">
            <v>1044</v>
          </cell>
          <cell r="J10">
            <v>1725</v>
          </cell>
          <cell r="K10">
            <v>1209</v>
          </cell>
          <cell r="L10">
            <v>3978</v>
          </cell>
        </row>
        <row r="11">
          <cell r="A11">
            <v>8</v>
          </cell>
          <cell r="C11" t="str">
            <v>경운기(1Ton)</v>
          </cell>
          <cell r="D11">
            <v>9235</v>
          </cell>
          <cell r="E11">
            <v>269.49400000000003</v>
          </cell>
          <cell r="F11">
            <v>558</v>
          </cell>
          <cell r="G11">
            <v>2.1</v>
          </cell>
          <cell r="H11" t="str">
            <v>㎥</v>
          </cell>
          <cell r="I11">
            <v>4397</v>
          </cell>
          <cell r="J11">
            <v>128</v>
          </cell>
          <cell r="K11">
            <v>265</v>
          </cell>
          <cell r="L11">
            <v>4790</v>
          </cell>
          <cell r="M11">
            <v>0.06</v>
          </cell>
        </row>
        <row r="12">
          <cell r="A12">
            <v>9</v>
          </cell>
          <cell r="B12" t="str">
            <v>5.목재</v>
          </cell>
          <cell r="C12" t="str">
            <v>트럭(10.5Ton)</v>
          </cell>
          <cell r="D12">
            <v>8683</v>
          </cell>
          <cell r="E12">
            <v>8150.9999999999991</v>
          </cell>
          <cell r="F12">
            <v>6853</v>
          </cell>
          <cell r="G12">
            <v>5.68</v>
          </cell>
          <cell r="H12" t="str">
            <v>㎥</v>
          </cell>
          <cell r="I12">
            <v>1528</v>
          </cell>
          <cell r="J12">
            <v>1435</v>
          </cell>
          <cell r="K12">
            <v>1206</v>
          </cell>
          <cell r="L12">
            <v>4169</v>
          </cell>
          <cell r="M12">
            <v>0.05</v>
          </cell>
        </row>
        <row r="13">
          <cell r="A13">
            <v>10</v>
          </cell>
          <cell r="C13" t="str">
            <v>경운기(1Ton)</v>
          </cell>
          <cell r="D13">
            <v>9235</v>
          </cell>
          <cell r="E13">
            <v>304.50699999999995</v>
          </cell>
          <cell r="F13">
            <v>558</v>
          </cell>
          <cell r="G13">
            <v>6.02</v>
          </cell>
          <cell r="H13" t="str">
            <v>㎥</v>
          </cell>
          <cell r="I13">
            <v>1534</v>
          </cell>
          <cell r="J13">
            <v>50</v>
          </cell>
          <cell r="K13">
            <v>92</v>
          </cell>
          <cell r="L13">
            <v>1676</v>
          </cell>
          <cell r="M13">
            <v>0.02</v>
          </cell>
        </row>
        <row r="14">
          <cell r="A14">
            <v>11</v>
          </cell>
          <cell r="B14" t="str">
            <v xml:space="preserve">6.휠타모래 </v>
          </cell>
          <cell r="C14" t="str">
            <v>덤프(15.0Ton)</v>
          </cell>
          <cell r="D14">
            <v>9681</v>
          </cell>
          <cell r="E14">
            <v>15994</v>
          </cell>
          <cell r="F14">
            <v>11211</v>
          </cell>
          <cell r="G14">
            <v>4.12</v>
          </cell>
          <cell r="H14" t="str">
            <v>㎥</v>
          </cell>
          <cell r="I14">
            <v>2349</v>
          </cell>
          <cell r="J14">
            <v>3882</v>
          </cell>
          <cell r="K14">
            <v>2721</v>
          </cell>
          <cell r="L14">
            <v>8952</v>
          </cell>
        </row>
        <row r="15">
          <cell r="A15">
            <v>12</v>
          </cell>
          <cell r="B15" t="str">
            <v xml:space="preserve">7.기초모래 </v>
          </cell>
          <cell r="C15" t="str">
            <v>덤프(15.0Ton)</v>
          </cell>
          <cell r="D15">
            <v>9681</v>
          </cell>
          <cell r="E15">
            <v>15994</v>
          </cell>
          <cell r="F15">
            <v>11211</v>
          </cell>
          <cell r="G15">
            <v>4.12</v>
          </cell>
          <cell r="H15" t="str">
            <v>㎥</v>
          </cell>
          <cell r="I15">
            <v>2349</v>
          </cell>
          <cell r="J15">
            <v>3882</v>
          </cell>
          <cell r="K15">
            <v>2721</v>
          </cell>
          <cell r="L15">
            <v>8952</v>
          </cell>
        </row>
        <row r="16">
          <cell r="A16">
            <v>13</v>
          </cell>
          <cell r="C16" t="str">
            <v>경운기(1Ton)</v>
          </cell>
          <cell r="D16">
            <v>9235</v>
          </cell>
          <cell r="E16">
            <v>304.50699999999995</v>
          </cell>
          <cell r="F16">
            <v>558</v>
          </cell>
          <cell r="G16">
            <v>2.2599999999999998</v>
          </cell>
          <cell r="H16" t="str">
            <v>㎥</v>
          </cell>
          <cell r="I16">
            <v>4086</v>
          </cell>
          <cell r="J16">
            <v>134</v>
          </cell>
          <cell r="K16">
            <v>246</v>
          </cell>
          <cell r="L16">
            <v>4466</v>
          </cell>
          <cell r="M16">
            <v>7.0000000000000007E-2</v>
          </cell>
        </row>
        <row r="17">
          <cell r="A17">
            <v>14</v>
          </cell>
          <cell r="B17" t="str">
            <v>8.철재</v>
          </cell>
          <cell r="C17" t="str">
            <v>트럭(10.5Ton)</v>
          </cell>
          <cell r="D17">
            <v>8683</v>
          </cell>
          <cell r="E17">
            <v>7680.7500000000009</v>
          </cell>
          <cell r="F17">
            <v>6853</v>
          </cell>
          <cell r="G17">
            <v>3.57</v>
          </cell>
          <cell r="H17" t="str">
            <v>ton</v>
          </cell>
          <cell r="I17">
            <v>2432</v>
          </cell>
          <cell r="J17">
            <v>2151</v>
          </cell>
          <cell r="K17">
            <v>1919</v>
          </cell>
          <cell r="L17">
            <v>6502</v>
          </cell>
          <cell r="M17">
            <v>0.1</v>
          </cell>
        </row>
        <row r="18">
          <cell r="A18">
            <v>15</v>
          </cell>
          <cell r="C18" t="str">
            <v>경운기(1Ton)</v>
          </cell>
          <cell r="D18">
            <v>9235</v>
          </cell>
          <cell r="E18">
            <v>304.50699999999995</v>
          </cell>
          <cell r="F18">
            <v>558</v>
          </cell>
          <cell r="G18">
            <v>3.49</v>
          </cell>
          <cell r="H18" t="str">
            <v>ton</v>
          </cell>
          <cell r="I18">
            <v>2646</v>
          </cell>
          <cell r="J18">
            <v>87</v>
          </cell>
          <cell r="K18">
            <v>159</v>
          </cell>
          <cell r="L18">
            <v>2892</v>
          </cell>
          <cell r="M18">
            <v>0.04</v>
          </cell>
        </row>
        <row r="19">
          <cell r="A19">
            <v>16</v>
          </cell>
          <cell r="B19" t="str">
            <v>9.도로자갈</v>
          </cell>
          <cell r="C19" t="str">
            <v>덤프(15.0Ton)</v>
          </cell>
          <cell r="D19">
            <v>9681</v>
          </cell>
          <cell r="E19">
            <v>15994</v>
          </cell>
          <cell r="F19">
            <v>11211</v>
          </cell>
          <cell r="G19">
            <v>7.76</v>
          </cell>
          <cell r="H19" t="str">
            <v>㎥</v>
          </cell>
          <cell r="I19">
            <v>1247</v>
          </cell>
          <cell r="J19">
            <v>2061</v>
          </cell>
          <cell r="K19">
            <v>1444</v>
          </cell>
          <cell r="L19">
            <v>4752</v>
          </cell>
        </row>
        <row r="20">
          <cell r="A20">
            <v>17</v>
          </cell>
          <cell r="B20" t="str">
            <v>10.뒷채움자갈</v>
          </cell>
          <cell r="C20" t="str">
            <v>덤프(15.0Ton)</v>
          </cell>
          <cell r="D20">
            <v>9681</v>
          </cell>
          <cell r="E20">
            <v>15994</v>
          </cell>
          <cell r="F20">
            <v>11211</v>
          </cell>
          <cell r="G20">
            <v>8.8800000000000008</v>
          </cell>
          <cell r="H20" t="str">
            <v>㎥</v>
          </cell>
          <cell r="I20">
            <v>1090</v>
          </cell>
          <cell r="J20">
            <v>1801</v>
          </cell>
          <cell r="K20">
            <v>1262</v>
          </cell>
          <cell r="L20">
            <v>4153</v>
          </cell>
        </row>
        <row r="21">
          <cell r="A21">
            <v>18</v>
          </cell>
          <cell r="C21" t="str">
            <v>경운기(1Ton)</v>
          </cell>
          <cell r="D21">
            <v>9235</v>
          </cell>
          <cell r="E21">
            <v>269.49400000000003</v>
          </cell>
          <cell r="F21">
            <v>558</v>
          </cell>
          <cell r="G21">
            <v>2.1</v>
          </cell>
          <cell r="H21" t="str">
            <v>㎥</v>
          </cell>
          <cell r="I21">
            <v>4397</v>
          </cell>
          <cell r="J21">
            <v>128</v>
          </cell>
          <cell r="K21">
            <v>265</v>
          </cell>
          <cell r="L21">
            <v>4790</v>
          </cell>
          <cell r="M21">
            <v>0.08</v>
          </cell>
        </row>
        <row r="22">
          <cell r="A22">
            <v>19</v>
          </cell>
          <cell r="B22" t="str">
            <v>11.휠타자갈</v>
          </cell>
          <cell r="C22" t="str">
            <v>덤프(15.0Ton)</v>
          </cell>
          <cell r="D22">
            <v>9681</v>
          </cell>
          <cell r="E22">
            <v>15994</v>
          </cell>
          <cell r="F22">
            <v>11211</v>
          </cell>
          <cell r="G22">
            <v>9.6</v>
          </cell>
          <cell r="H22" t="str">
            <v>㎥</v>
          </cell>
          <cell r="I22">
            <v>1008</v>
          </cell>
          <cell r="J22">
            <v>1666</v>
          </cell>
          <cell r="K22">
            <v>1167</v>
          </cell>
          <cell r="L22">
            <v>3841</v>
          </cell>
        </row>
        <row r="23">
          <cell r="A23">
            <v>20</v>
          </cell>
          <cell r="B23" t="str">
            <v>12.돌망태조약돌,유용</v>
          </cell>
          <cell r="C23" t="str">
            <v>경운기(1Ton)</v>
          </cell>
          <cell r="D23">
            <v>9235</v>
          </cell>
          <cell r="E23">
            <v>269.49400000000003</v>
          </cell>
          <cell r="F23">
            <v>558</v>
          </cell>
          <cell r="G23">
            <v>1.63</v>
          </cell>
          <cell r="H23" t="str">
            <v>㎥</v>
          </cell>
          <cell r="I23">
            <v>5665</v>
          </cell>
          <cell r="J23">
            <v>165</v>
          </cell>
          <cell r="K23">
            <v>342</v>
          </cell>
          <cell r="L23">
            <v>6172</v>
          </cell>
          <cell r="M23">
            <v>0.11</v>
          </cell>
        </row>
        <row r="24">
          <cell r="A24">
            <v>21</v>
          </cell>
          <cell r="B24" t="str">
            <v>13.배수공자갈,유용</v>
          </cell>
          <cell r="C24" t="str">
            <v>경운기(1Ton)</v>
          </cell>
          <cell r="D24">
            <v>9235</v>
          </cell>
          <cell r="E24">
            <v>269.49400000000003</v>
          </cell>
          <cell r="F24">
            <v>558</v>
          </cell>
          <cell r="G24">
            <v>2.5099999999999998</v>
          </cell>
          <cell r="H24" t="str">
            <v>㎥</v>
          </cell>
          <cell r="I24">
            <v>3679</v>
          </cell>
          <cell r="J24">
            <v>107</v>
          </cell>
          <cell r="K24">
            <v>222</v>
          </cell>
          <cell r="L24">
            <v>4008</v>
          </cell>
          <cell r="M24">
            <v>7.0000000000000007E-2</v>
          </cell>
        </row>
        <row r="25">
          <cell r="A25">
            <v>22</v>
          </cell>
          <cell r="B25" t="str">
            <v>14.뒷채움조약돌,유용</v>
          </cell>
          <cell r="C25" t="str">
            <v>경운기(1Ton)</v>
          </cell>
          <cell r="D25">
            <v>9235</v>
          </cell>
          <cell r="E25">
            <v>269.49400000000003</v>
          </cell>
          <cell r="F25">
            <v>558</v>
          </cell>
          <cell r="G25">
            <v>1.96</v>
          </cell>
          <cell r="H25" t="str">
            <v>㎥</v>
          </cell>
          <cell r="I25">
            <v>4711</v>
          </cell>
          <cell r="J25">
            <v>137</v>
          </cell>
          <cell r="K25">
            <v>284</v>
          </cell>
          <cell r="L25">
            <v>5132</v>
          </cell>
          <cell r="M25">
            <v>0.09</v>
          </cell>
        </row>
        <row r="26">
          <cell r="A26">
            <v>23</v>
          </cell>
          <cell r="B26" t="str">
            <v>15.콘크리트타설</v>
          </cell>
          <cell r="C26" t="str">
            <v>0.1 ㎥  믹셔</v>
          </cell>
          <cell r="D26">
            <v>9235</v>
          </cell>
          <cell r="E26">
            <v>1233</v>
          </cell>
          <cell r="F26">
            <v>1198</v>
          </cell>
          <cell r="G26">
            <v>1.2</v>
          </cell>
          <cell r="H26" t="str">
            <v>㎥</v>
          </cell>
          <cell r="I26">
            <v>7695</v>
          </cell>
          <cell r="J26">
            <v>1027</v>
          </cell>
          <cell r="K26">
            <v>998</v>
          </cell>
          <cell r="L26">
            <v>9720</v>
          </cell>
        </row>
        <row r="27">
          <cell r="A27">
            <v>24</v>
          </cell>
          <cell r="C27" t="str">
            <v>0.45 ㎥  믹셔</v>
          </cell>
          <cell r="D27">
            <v>9235</v>
          </cell>
          <cell r="E27">
            <v>3701</v>
          </cell>
          <cell r="F27">
            <v>3718</v>
          </cell>
          <cell r="G27">
            <v>5.4</v>
          </cell>
          <cell r="H27" t="str">
            <v>㎥</v>
          </cell>
          <cell r="I27">
            <v>1710</v>
          </cell>
          <cell r="J27">
            <v>685</v>
          </cell>
          <cell r="K27">
            <v>688</v>
          </cell>
          <cell r="L27">
            <v>3083</v>
          </cell>
        </row>
        <row r="28">
          <cell r="A28">
            <v>25</v>
          </cell>
          <cell r="C28" t="str">
            <v>엔진식진동기(Ø-45)</v>
          </cell>
          <cell r="D28">
            <v>0</v>
          </cell>
          <cell r="E28">
            <v>1023</v>
          </cell>
          <cell r="F28">
            <v>132</v>
          </cell>
          <cell r="G28">
            <v>5.4</v>
          </cell>
          <cell r="H28" t="str">
            <v>㎥</v>
          </cell>
          <cell r="I28">
            <v>0</v>
          </cell>
          <cell r="J28">
            <v>189</v>
          </cell>
          <cell r="K28">
            <v>24</v>
          </cell>
          <cell r="L28">
            <v>213</v>
          </cell>
        </row>
        <row r="29">
          <cell r="A29">
            <v>26</v>
          </cell>
          <cell r="C29" t="str">
            <v>바이브레타 (10㎥이상)</v>
          </cell>
          <cell r="E29">
            <v>0</v>
          </cell>
          <cell r="F29">
            <v>35</v>
          </cell>
          <cell r="G29">
            <v>5.4</v>
          </cell>
          <cell r="H29" t="str">
            <v>㎥</v>
          </cell>
          <cell r="I29">
            <v>0</v>
          </cell>
          <cell r="J29">
            <v>0</v>
          </cell>
          <cell r="K29">
            <v>6</v>
          </cell>
          <cell r="L29">
            <v>6</v>
          </cell>
        </row>
        <row r="30">
          <cell r="A30">
            <v>27</v>
          </cell>
          <cell r="C30" t="str">
            <v>엔진식진동기(Ø-45)</v>
          </cell>
          <cell r="D30">
            <v>0</v>
          </cell>
          <cell r="E30">
            <v>1023</v>
          </cell>
          <cell r="F30">
            <v>132</v>
          </cell>
          <cell r="G30">
            <v>1.2</v>
          </cell>
          <cell r="H30" t="str">
            <v>㎥</v>
          </cell>
          <cell r="I30">
            <v>0</v>
          </cell>
          <cell r="J30">
            <v>852</v>
          </cell>
          <cell r="K30">
            <v>110</v>
          </cell>
          <cell r="L30">
            <v>962</v>
          </cell>
        </row>
        <row r="31">
          <cell r="A31">
            <v>28</v>
          </cell>
          <cell r="C31" t="str">
            <v>바이브레타 (10㎥이하)</v>
          </cell>
          <cell r="E31">
            <v>0</v>
          </cell>
          <cell r="F31">
            <v>35</v>
          </cell>
          <cell r="G31">
            <v>1.2</v>
          </cell>
          <cell r="H31" t="str">
            <v>㎥</v>
          </cell>
          <cell r="I31">
            <v>0</v>
          </cell>
          <cell r="J31">
            <v>0</v>
          </cell>
          <cell r="K31">
            <v>29</v>
          </cell>
          <cell r="L31">
            <v>29</v>
          </cell>
        </row>
        <row r="32">
          <cell r="A32">
            <v>29</v>
          </cell>
          <cell r="B32" t="str">
            <v>16.중기운반</v>
          </cell>
          <cell r="C32" t="str">
            <v>트레일러</v>
          </cell>
          <cell r="D32">
            <v>8683</v>
          </cell>
          <cell r="E32">
            <v>13643.427</v>
          </cell>
          <cell r="F32">
            <v>10805</v>
          </cell>
          <cell r="G32">
            <v>20.78</v>
          </cell>
          <cell r="H32" t="str">
            <v>hr</v>
          </cell>
          <cell r="I32">
            <v>180432</v>
          </cell>
          <cell r="J32">
            <v>283510</v>
          </cell>
          <cell r="K32">
            <v>224527</v>
          </cell>
          <cell r="L32">
            <v>688469</v>
          </cell>
        </row>
        <row r="33">
          <cell r="A33">
            <v>30</v>
          </cell>
          <cell r="B33" t="str">
            <v>17.중기운반(소형장비)</v>
          </cell>
          <cell r="C33" t="str">
            <v>덤프8t</v>
          </cell>
          <cell r="D33">
            <v>8683</v>
          </cell>
          <cell r="E33">
            <v>8487.2970000000005</v>
          </cell>
          <cell r="F33">
            <v>6170</v>
          </cell>
          <cell r="G33">
            <v>20.78</v>
          </cell>
          <cell r="H33" t="str">
            <v>hr</v>
          </cell>
          <cell r="I33">
            <v>180432</v>
          </cell>
          <cell r="J33">
            <v>176366</v>
          </cell>
          <cell r="K33">
            <v>128212</v>
          </cell>
          <cell r="L33">
            <v>485010</v>
          </cell>
        </row>
        <row r="34">
          <cell r="A34">
            <v>31</v>
          </cell>
          <cell r="B34" t="str">
            <v>18.중기운반</v>
          </cell>
          <cell r="C34" t="str">
            <v>덤프10.5t</v>
          </cell>
          <cell r="D34">
            <v>8683</v>
          </cell>
          <cell r="E34">
            <v>14250</v>
          </cell>
          <cell r="F34">
            <v>6853</v>
          </cell>
          <cell r="G34">
            <v>6.71</v>
          </cell>
          <cell r="H34" t="str">
            <v>hr</v>
          </cell>
          <cell r="I34">
            <v>58262</v>
          </cell>
          <cell r="J34">
            <v>95617</v>
          </cell>
          <cell r="K34">
            <v>45983</v>
          </cell>
          <cell r="L34">
            <v>199862</v>
          </cell>
        </row>
        <row r="35">
          <cell r="A35">
            <v>32</v>
          </cell>
          <cell r="B35" t="str">
            <v>19.중기운반</v>
          </cell>
          <cell r="C35" t="str">
            <v>덤프8t</v>
          </cell>
          <cell r="D35">
            <v>8683</v>
          </cell>
          <cell r="E35">
            <v>9399</v>
          </cell>
          <cell r="F35">
            <v>6170</v>
          </cell>
          <cell r="G35">
            <v>6.71</v>
          </cell>
          <cell r="H35" t="str">
            <v>hr</v>
          </cell>
          <cell r="I35">
            <v>58262</v>
          </cell>
          <cell r="J35">
            <v>63067</v>
          </cell>
          <cell r="K35">
            <v>41400</v>
          </cell>
          <cell r="L35">
            <v>162729</v>
          </cell>
        </row>
        <row r="36">
          <cell r="A36">
            <v>33</v>
          </cell>
          <cell r="B36" t="str">
            <v>20.석재운반(석축용)</v>
          </cell>
          <cell r="C36" t="str">
            <v>경운기</v>
          </cell>
          <cell r="D36">
            <v>9235</v>
          </cell>
          <cell r="E36">
            <v>269.49400000000003</v>
          </cell>
          <cell r="F36">
            <v>558</v>
          </cell>
          <cell r="G36">
            <v>1.54</v>
          </cell>
          <cell r="H36" t="str">
            <v>㎥</v>
          </cell>
          <cell r="I36">
            <v>5996</v>
          </cell>
          <cell r="J36">
            <v>174</v>
          </cell>
          <cell r="K36">
            <v>362</v>
          </cell>
          <cell r="L36">
            <v>6532</v>
          </cell>
          <cell r="M36">
            <v>0.11</v>
          </cell>
        </row>
        <row r="37">
          <cell r="A37">
            <v>34</v>
          </cell>
        </row>
        <row r="38">
          <cell r="A38">
            <v>35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위토공"/>
      <sheetName val="토적계산서"/>
      <sheetName val="토공총괄표"/>
      <sheetName val="자재계산"/>
      <sheetName val="자재수량집계"/>
      <sheetName val="토적계산서-1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수자재단위당"/>
      <sheetName val="총집계표"/>
      <sheetName val="토적계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갑지"/>
      <sheetName val="갑지(2)"/>
      <sheetName val="8900+2500+200"/>
      <sheetName val="일위대가"/>
      <sheetName val="실행근거(2)"/>
      <sheetName val="신도전기갑지"/>
      <sheetName val="신도내역"/>
      <sheetName val="PNL일위대가"/>
      <sheetName val="동우전력갑지"/>
      <sheetName val="동우내역"/>
      <sheetName val="내역서"/>
      <sheetName val="노임단가"/>
      <sheetName val="일위대가표"/>
      <sheetName val="집계표"/>
      <sheetName val="수량산출"/>
      <sheetName val="일위"/>
      <sheetName val="대공종"/>
      <sheetName val="단가산출"/>
      <sheetName val="재료값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자재물량"/>
      <sheetName val="노임"/>
      <sheetName val="1호인버트수량"/>
      <sheetName val="자재단가"/>
      <sheetName val="공량산출서"/>
      <sheetName val="2000년1차"/>
      <sheetName val="2000전체분"/>
      <sheetName val="단가조사"/>
      <sheetName val="관로토공"/>
      <sheetName val="관급_File"/>
      <sheetName val="조도계산서 (도서)"/>
      <sheetName val="내역"/>
      <sheetName val="Total"/>
      <sheetName val="내역서01"/>
      <sheetName val="옥외외등집계표"/>
      <sheetName val="CTEMCOST"/>
      <sheetName val="기계경비(시간당)"/>
      <sheetName val="램머"/>
      <sheetName val="토사(PE)"/>
      <sheetName val="Y-WORK"/>
      <sheetName val="오수토공"/>
      <sheetName val="투찰금액"/>
      <sheetName val="효성CB 1P기초"/>
      <sheetName val="DATE"/>
      <sheetName val="관로부문"/>
      <sheetName val="견적의뢰"/>
      <sheetName val="설계명세서"/>
      <sheetName val="일위목록"/>
      <sheetName val="Customer Databas"/>
      <sheetName val="공종"/>
      <sheetName val="교사기준면적(초등)"/>
      <sheetName val="관급총괄"/>
      <sheetName val="총괄집계표"/>
      <sheetName val="부하계산서"/>
      <sheetName val="빌딩 안내"/>
      <sheetName val="임대견적서"/>
      <sheetName val="평가데이터"/>
      <sheetName val="계수시트"/>
      <sheetName val="#REF"/>
      <sheetName val="성곽내역서"/>
      <sheetName val="내역서"/>
      <sheetName val="수량산출"/>
      <sheetName val="경상"/>
      <sheetName val="가설"/>
      <sheetName val="단위수량"/>
      <sheetName val="프랜트면허"/>
      <sheetName val="조명율표"/>
      <sheetName val="당사"/>
      <sheetName val="22신설수량"/>
      <sheetName val="단가"/>
      <sheetName val="자재"/>
      <sheetName val="data"/>
      <sheetName val="단가산출"/>
      <sheetName val="홍보비디오"/>
      <sheetName val="내역서2안"/>
      <sheetName val="직노"/>
      <sheetName val="내역(토목)"/>
      <sheetName val="토목공사일반"/>
      <sheetName val="전력구구조물산근"/>
      <sheetName val="일위대가 "/>
      <sheetName val="내역서관로"/>
      <sheetName val="내역서설비"/>
      <sheetName val="내역서케이블"/>
      <sheetName val="6.관급자재조서"/>
      <sheetName val="도급내역"/>
      <sheetName val="공사비산출서"/>
      <sheetName val="재료"/>
      <sheetName val="작성"/>
      <sheetName val="전선 및 전선관"/>
      <sheetName val="Baby일위대가"/>
      <sheetName val="공사개요"/>
      <sheetName val="기둥(원형)"/>
      <sheetName val="예산조서"/>
      <sheetName val="물품구매"/>
      <sheetName val="설명"/>
      <sheetName val="총괄표"/>
      <sheetName val="데이타"/>
      <sheetName val="21301동"/>
      <sheetName val="총괄내역서"/>
      <sheetName val="한전일위"/>
      <sheetName val="일산실행내역"/>
      <sheetName val="관급자재"/>
      <sheetName val="변경관급자재"/>
      <sheetName val="일위대가"/>
      <sheetName val="공사원가계산서"/>
      <sheetName val="노임단가"/>
      <sheetName val="단가비교표"/>
      <sheetName val="토사_PE_"/>
      <sheetName val="노무비"/>
      <sheetName val="청천내"/>
      <sheetName val="정부노임단가"/>
      <sheetName val="인건비"/>
      <sheetName val="도급기성"/>
      <sheetName val="기계경비"/>
      <sheetName val="참조"/>
      <sheetName val="원가계산서"/>
      <sheetName val="구천"/>
      <sheetName val="XL4Poppy"/>
      <sheetName val="wall"/>
      <sheetName val="파일의이용"/>
      <sheetName val="49"/>
      <sheetName val="단가 및 재료비"/>
      <sheetName val="중기사용료산출근거"/>
      <sheetName val="도급"/>
      <sheetName val="예비"/>
      <sheetName val="공통가설"/>
      <sheetName val="판매시설"/>
      <sheetName val="주민복지관"/>
      <sheetName val="지하주차장"/>
      <sheetName val="실행간접비용"/>
      <sheetName val="요율"/>
      <sheetName val="9.운반비산출"/>
      <sheetName val="원가+내역"/>
      <sheetName val="출력X"/>
      <sheetName val="재노경"/>
      <sheetName val="실행기초"/>
      <sheetName val="순공사비"/>
      <sheetName val="노무비 근거"/>
      <sheetName val="실행견적"/>
      <sheetName val="01"/>
      <sheetName val="본사공가현황"/>
      <sheetName val="부하(성남)"/>
      <sheetName val="인제내역"/>
      <sheetName val="단가설계"/>
      <sheetName val="설계예산서"/>
      <sheetName val="적현로"/>
      <sheetName val="Macro1"/>
      <sheetName val="제경비"/>
      <sheetName val="준검 내역서"/>
      <sheetName val="표지"/>
      <sheetName val="수주추정"/>
      <sheetName val="공정표"/>
      <sheetName val="c_balju"/>
      <sheetName val="건축"/>
      <sheetName val=" 견적서"/>
      <sheetName val="손익분석"/>
      <sheetName val="단"/>
      <sheetName val="대가표(품셈)"/>
      <sheetName val="갑지1"/>
      <sheetName val="조명시설"/>
      <sheetName val="Sheet1"/>
      <sheetName val="은평작업지시대장"/>
      <sheetName val="시행예산"/>
      <sheetName val="공종구간"/>
      <sheetName val="공종목록표"/>
      <sheetName val="기본자료입력"/>
      <sheetName val="J"/>
      <sheetName val="Sheet4"/>
      <sheetName val="자료"/>
      <sheetName val="입사일"/>
      <sheetName val="노무비산출(아파트 전체)-경보"/>
      <sheetName val="99년신청"/>
      <sheetName val="97 사업추정(WEKI)"/>
      <sheetName val="총투입계"/>
      <sheetName val="기초자료입력"/>
      <sheetName val="소비자가"/>
      <sheetName val="일위대가목차"/>
      <sheetName val="도급예산내역서총괄표"/>
      <sheetName val="한일양산"/>
      <sheetName val="을"/>
      <sheetName val="수량집계"/>
      <sheetName val="2.고용보험료산출근거"/>
      <sheetName val="투찰가"/>
      <sheetName val="투찰내역"/>
      <sheetName val="기계경비_시간당_"/>
      <sheetName val="토공"/>
      <sheetName val="일위(열차무선)"/>
      <sheetName val="증감대비"/>
      <sheetName val="대구-교대(A1)"/>
      <sheetName val="OPGW기별"/>
      <sheetName val="N賃率-職"/>
      <sheetName val="을지"/>
      <sheetName val="자재대"/>
      <sheetName val="9GNG운반"/>
      <sheetName val="허용전류"/>
      <sheetName val="MCC"/>
      <sheetName val="계림(함평)"/>
      <sheetName val="계림(장성)"/>
      <sheetName val="경산"/>
      <sheetName val="상호참고자료"/>
      <sheetName val="공정집계"/>
      <sheetName val="예산내역서"/>
      <sheetName val="전기"/>
      <sheetName val="1-최종안"/>
      <sheetName val="사업분석-분양가결정"/>
      <sheetName val="부대공"/>
      <sheetName val="포장공"/>
      <sheetName val="단위단가"/>
      <sheetName val="010101"/>
      <sheetName val="관급자재내역서"/>
      <sheetName val="설계예산내역서"/>
      <sheetName val="일 위 대 가 표"/>
      <sheetName val="도로구조공사비"/>
      <sheetName val="도로토공공사비"/>
      <sheetName val="여수토공사비"/>
      <sheetName val="여과지동"/>
      <sheetName val="기초자료"/>
      <sheetName val="기초입력 DATA"/>
      <sheetName val="2009년설계(안)"/>
      <sheetName val="익산-"/>
      <sheetName val="Sheet5"/>
      <sheetName val="2-5. 예산조서"/>
      <sheetName val="주요자재단가"/>
      <sheetName val="관급단가"/>
      <sheetName val="가로등내역서"/>
      <sheetName val="공정코드"/>
      <sheetName val="가시설단위수량"/>
      <sheetName val="SORCE1"/>
      <sheetName val="철거산출근거"/>
      <sheetName val="30신설일위대가"/>
      <sheetName val="갑지"/>
      <sheetName val="하조서"/>
      <sheetName val="재정비직인"/>
      <sheetName val="재정비내역"/>
      <sheetName val="지적고시내역"/>
      <sheetName val="값"/>
      <sheetName val="1"/>
      <sheetName val="관접합및부설"/>
      <sheetName val="기초단가"/>
      <sheetName val="(C)원내역"/>
      <sheetName val="굴착현장"/>
      <sheetName val="연장(직관)"/>
      <sheetName val="설비"/>
      <sheetName val="공종단가"/>
      <sheetName val="견적단가"/>
      <sheetName val="설비원가"/>
      <sheetName val="산출금액내역"/>
      <sheetName val="도급내역5+800"/>
      <sheetName val="도급금액"/>
      <sheetName val="설계예시"/>
      <sheetName val="차도조도계산"/>
      <sheetName val="집계표"/>
      <sheetName val="Sheet3"/>
      <sheetName val="일(4)"/>
      <sheetName val="공사명입력"/>
      <sheetName val="근로자자료입력"/>
      <sheetName val="참고자료"/>
      <sheetName val="남양시작동010313100%"/>
      <sheetName val="공리일"/>
      <sheetName val="품셈TABLE"/>
      <sheetName val="조경"/>
      <sheetName val="G.R300경비"/>
      <sheetName val="70%"/>
      <sheetName val="양식"/>
      <sheetName val="서대문대장"/>
      <sheetName val="간선계산"/>
      <sheetName val="설계내역(2000)"/>
      <sheetName val="현장관리비"/>
      <sheetName val="설비(제출)"/>
      <sheetName val="터널조도"/>
      <sheetName val="유림골조"/>
      <sheetName val="연결임시"/>
      <sheetName val="원가계산"/>
      <sheetName val="목차"/>
      <sheetName val="말뚝물량"/>
      <sheetName val="우수관로집계"/>
      <sheetName val="1.토공집계"/>
      <sheetName val="2-1. 경관조명 내역총괄표"/>
      <sheetName val="구조물공집계"/>
      <sheetName val="시설물"/>
      <sheetName val="식재출력용"/>
      <sheetName val="유지관리"/>
      <sheetName val="물집"/>
      <sheetName val="5지구단위"/>
      <sheetName val="교차로(1) "/>
      <sheetName val="수안보-MBR1"/>
      <sheetName val="배수공"/>
      <sheetName val="설계내역서"/>
      <sheetName val="구조물철거타공정이월"/>
      <sheetName val="기본단가"/>
      <sheetName val="인건비단가"/>
      <sheetName val="총괄"/>
      <sheetName val="database"/>
      <sheetName val="설계산출기초"/>
      <sheetName val="도급예산내역서봉투"/>
      <sheetName val="설계산출표지"/>
      <sheetName val="을부담운반비"/>
      <sheetName val="운반비산출"/>
      <sheetName val="약품공급2"/>
      <sheetName val="VII-2현장경비"/>
      <sheetName val="Ⅴ-2.공종별내역"/>
      <sheetName val="단면치수"/>
      <sheetName val="전통건설"/>
      <sheetName val="전기일위대가"/>
      <sheetName val="2공구산출내역"/>
      <sheetName val="입적6-10"/>
      <sheetName val="I一般比"/>
      <sheetName val="코드표"/>
      <sheetName val="자재코드"/>
      <sheetName val="신영교차로"/>
      <sheetName val="산출"/>
      <sheetName val="분전함신설"/>
      <sheetName val="접지1종"/>
      <sheetName val="관경별내역서"/>
      <sheetName val="편입용지조서"/>
      <sheetName val="수량집계표"/>
      <sheetName val="공종별수량집계"/>
      <sheetName val="산출내역서집계표"/>
      <sheetName val="자재물량.XLS"/>
      <sheetName val="%EC%9E%90%EC%9E%AC%EB%AC%BC%EB%"/>
      <sheetName val="실행대비"/>
      <sheetName val="노임(1차)"/>
      <sheetName val="산근"/>
      <sheetName val="실행철강하도"/>
      <sheetName val="Hauptdaten"/>
      <sheetName val="4차공사"/>
      <sheetName val="원가 계산"/>
      <sheetName val="기성내역서표지"/>
      <sheetName val="변경내역서간지"/>
      <sheetName val=""/>
      <sheetName val="배관표"/>
      <sheetName val="단가대비표"/>
      <sheetName val="부대집계"/>
      <sheetName val="소방"/>
      <sheetName val="전기공사일위대가"/>
      <sheetName val="Macro(차단기)"/>
      <sheetName val="샤워실위생"/>
      <sheetName val="기자재비"/>
      <sheetName val="대전-교대(A1-A2)"/>
      <sheetName val="기계공사물량집계"/>
      <sheetName val="국내총괄"/>
      <sheetName val="물가자료"/>
      <sheetName val="대비"/>
      <sheetName val="지중자재단가"/>
      <sheetName val="직재"/>
      <sheetName val="재집"/>
      <sheetName val="기본단가표"/>
      <sheetName val="터파기및재료"/>
      <sheetName val="견적대비"/>
      <sheetName val="협력업체"/>
      <sheetName val="지급자재내역서"/>
      <sheetName val="개요"/>
      <sheetName val="건축내역"/>
      <sheetName val="설계내역2"/>
      <sheetName val="주소"/>
      <sheetName val="현장경비"/>
      <sheetName val="1차 내역서"/>
      <sheetName val="시설물일위"/>
      <sheetName val="가로등"/>
      <sheetName val="1.변압기용량"/>
      <sheetName val="투자비"/>
      <sheetName val="조성원가DATA"/>
      <sheetName val="사업비"/>
      <sheetName val="설치자재"/>
      <sheetName val="건축내역서"/>
      <sheetName val="설비내역서"/>
      <sheetName val="전기내역서"/>
      <sheetName val="골조시행"/>
    </sheetNames>
    <definedNames>
      <definedName name="돌아가기"/>
      <definedName name="연접도움말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겊표지"/>
      <sheetName val="토공집계"/>
      <sheetName val="콘크리트집계"/>
      <sheetName val="철근집계"/>
      <sheetName val="수량산출"/>
      <sheetName val="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흄관수량"/>
      <sheetName val="예산서"/>
      <sheetName val="일위대가"/>
      <sheetName val="날개벽수량표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단가일람"/>
      <sheetName val="단가표"/>
      <sheetName val="자재일람"/>
      <sheetName val="자재단가"/>
      <sheetName val="산출내역"/>
      <sheetName val="구역화물"/>
      <sheetName val="단위량당중기"/>
      <sheetName val="중기"/>
      <sheetName val="중기시간"/>
      <sheetName val="경운기운반"/>
      <sheetName val="자재운반"/>
      <sheetName val="조경일람"/>
      <sheetName val="조경"/>
      <sheetName val="중기입력조건"/>
      <sheetName val="단가"/>
      <sheetName val="내부수지예산"/>
      <sheetName val="여수토토적"/>
      <sheetName val="내역서"/>
      <sheetName val="2000년1차"/>
      <sheetName val="2000전체분"/>
      <sheetName val="총괄표(청룡)"/>
      <sheetName val="자료입력"/>
      <sheetName val="적용단위길이"/>
      <sheetName val="접속도수량집계표"/>
      <sheetName val="수량총"/>
      <sheetName val="토공총"/>
      <sheetName val="2000,9월 일위"/>
      <sheetName val="노임단가"/>
      <sheetName val="약품공급2"/>
      <sheetName val="ABUT수량-A1"/>
      <sheetName val="교각1"/>
      <sheetName val="교각계산"/>
      <sheetName val="재료비"/>
      <sheetName val="#REF"/>
      <sheetName val="범례표"/>
      <sheetName val="포장직선구간"/>
      <sheetName val="BID"/>
      <sheetName val="수자재단위당"/>
      <sheetName val="일위대가"/>
      <sheetName val="하남내역"/>
      <sheetName val="내역"/>
      <sheetName val="접속도로1"/>
      <sheetName val="제수변 수량집계표(보통)"/>
      <sheetName val="사통공사비"/>
      <sheetName val="문학간접"/>
      <sheetName val="재료값"/>
      <sheetName val="자재"/>
      <sheetName val="직접경비호표"/>
      <sheetName val="N賃率-職"/>
      <sheetName val="위치조서"/>
      <sheetName val="Y-WORK"/>
      <sheetName val="실행(1)"/>
      <sheetName val="계수시트"/>
      <sheetName val="율촌단가"/>
      <sheetName val="건축내역"/>
      <sheetName val="토목"/>
      <sheetName val="기본단가표"/>
      <sheetName val="원가계산서구조조정"/>
      <sheetName val="96보완계획7.12"/>
      <sheetName val="요율"/>
      <sheetName val="건축"/>
      <sheetName val="Sheet1 (2)"/>
      <sheetName val="b_balju"/>
      <sheetName val="구조물수량집계표"/>
      <sheetName val="일위대가(건축)"/>
      <sheetName val="토목주소"/>
      <sheetName val="원가"/>
      <sheetName val="200"/>
      <sheetName val="13LPMCC"/>
      <sheetName val="피벗테이블데이터분석"/>
      <sheetName val="공사원가계산서"/>
      <sheetName val="공통단가"/>
      <sheetName val="운반비"/>
      <sheetName val="제경비산출서"/>
      <sheetName val="고막원폐기물"/>
      <sheetName val="접지수량"/>
      <sheetName val="공사비총괄표"/>
      <sheetName val="설계예산서"/>
      <sheetName val="일위대가(1)"/>
      <sheetName val="조명시설"/>
      <sheetName val="구조물집계"/>
      <sheetName val="토공집계"/>
      <sheetName val="양수장내역"/>
      <sheetName val="EBSDATA"/>
      <sheetName val="준검 내역서"/>
      <sheetName val="집계표"/>
      <sheetName val="합류공"/>
      <sheetName val="철근집계"/>
      <sheetName val="RE9604"/>
      <sheetName val="적점"/>
      <sheetName val="기계경비목록1"/>
      <sheetName val="전체_1설계"/>
      <sheetName val="수토공단위당"/>
      <sheetName val="초기화면"/>
      <sheetName val="폐기물"/>
      <sheetName val="단가조사서"/>
      <sheetName val="재료집계표"/>
      <sheetName val="터파기및재료"/>
      <sheetName val="계산표지"/>
      <sheetName val="DATA"/>
      <sheetName val="품셈TABLE"/>
      <sheetName val="COVER"/>
      <sheetName val="양수장구조물총"/>
      <sheetName val="양수장토공총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일위대가"/>
      <sheetName val="조명시설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말뚝지지력산정"/>
      <sheetName val="1.설계조건"/>
      <sheetName val="대로근거"/>
      <sheetName val="중로근거"/>
      <sheetName val="내역서 "/>
      <sheetName val="단가"/>
      <sheetName val="구조물철거타공정이월"/>
      <sheetName val="산출근거"/>
      <sheetName val="코드표"/>
      <sheetName val="교각1"/>
      <sheetName val="견적990322"/>
      <sheetName val="철근단면적"/>
      <sheetName val="DATA"/>
      <sheetName val="기둥(원형)"/>
      <sheetName val="하도금액분계"/>
      <sheetName val="#REF"/>
      <sheetName val="단면가정"/>
      <sheetName val="ABUT수량-A1"/>
      <sheetName val="danga"/>
      <sheetName val="ilch"/>
      <sheetName val="원형맨홀수량"/>
      <sheetName val="가도공"/>
      <sheetName val="합계금액"/>
      <sheetName val="DATE"/>
      <sheetName val="guard(mac)"/>
      <sheetName val="SLAB&quot;1&quot;"/>
      <sheetName val="방음벽기초(H=4m)"/>
      <sheetName val="입찰안"/>
      <sheetName val="대비"/>
      <sheetName val="WVAL"/>
      <sheetName val="8.PILE  (돌출)"/>
      <sheetName val="Y-WORK"/>
      <sheetName val="ITEM"/>
      <sheetName val="용산1(해보)"/>
      <sheetName val="터파기및재료"/>
      <sheetName val="대전21토목내역서"/>
      <sheetName val="토목"/>
      <sheetName val="70%"/>
      <sheetName val="1,2,3,4,5단위수량"/>
      <sheetName val="1"/>
      <sheetName val="내역서_"/>
      <sheetName val="CODE"/>
      <sheetName val="몰탈재료산출"/>
      <sheetName val="일위대가(가설)"/>
      <sheetName val="노임단가"/>
      <sheetName val="9GNG운반"/>
      <sheetName val="Sheet1"/>
      <sheetName val="철근량"/>
      <sheetName val="안산기계장치"/>
      <sheetName val="총괄표"/>
      <sheetName val="sw1"/>
      <sheetName val="원형1호맨홀토공수량"/>
      <sheetName val="본체"/>
      <sheetName val="데이타"/>
      <sheetName val="Front"/>
      <sheetName val="wall"/>
      <sheetName val="송라터널총괄"/>
      <sheetName val="INPUT(덕도방향-시점)"/>
      <sheetName val="주차구획선수량"/>
      <sheetName val="TYPE-A"/>
      <sheetName val="단위수량"/>
      <sheetName val="자료"/>
      <sheetName val="식생블럭단위수량"/>
      <sheetName val="일위대가9803"/>
      <sheetName val="자재단가"/>
      <sheetName val="1.설계기준"/>
      <sheetName val="설계내역서"/>
      <sheetName val="기기리스트"/>
      <sheetName val="COPING"/>
      <sheetName val="input"/>
      <sheetName val="hvac(제어동)"/>
      <sheetName val="일위대가표"/>
      <sheetName val="Macro(전선)"/>
      <sheetName val="hvac내역서(제어동)"/>
      <sheetName val="참조"/>
      <sheetName val="분석"/>
      <sheetName val="W3단면"/>
      <sheetName val="금액내역서"/>
      <sheetName val="설계조건"/>
      <sheetName val="노임이"/>
      <sheetName val="전기"/>
      <sheetName val="전체"/>
      <sheetName val="보온자재단가표"/>
      <sheetName val="내역서"/>
      <sheetName val="수량산출"/>
      <sheetName val="3BL공동구 수량"/>
      <sheetName val="6PILE  (돌출)"/>
      <sheetName val="설명서 "/>
      <sheetName val="관리,공감"/>
      <sheetName val="업체별기성내역"/>
      <sheetName val="물량표S"/>
      <sheetName val="PAINT"/>
      <sheetName val="SUMMARY"/>
      <sheetName val="물량표"/>
      <sheetName val="물량표(신)"/>
      <sheetName val="TEL"/>
      <sheetName val="99노임기준"/>
      <sheetName val="우수공"/>
      <sheetName val="을"/>
      <sheetName val="가중치"/>
      <sheetName val="Macro1"/>
      <sheetName val="설계예산"/>
      <sheetName val="연령현황"/>
      <sheetName val="설직재-1"/>
      <sheetName val="기계경비(시간당)"/>
      <sheetName val="램머"/>
      <sheetName val="XL4Poppy"/>
      <sheetName val="일반부표"/>
      <sheetName val="N賃率-職"/>
      <sheetName val="제직재"/>
      <sheetName val="제-노임"/>
      <sheetName val="단면 (2)"/>
      <sheetName val="1.우편집중내역서"/>
      <sheetName val="Sheet1 (2)"/>
      <sheetName val="가로등내역서"/>
      <sheetName val="내력서"/>
      <sheetName val="안정계산"/>
      <sheetName val="단면검토"/>
      <sheetName val="신규 수주분(사용자 정의)"/>
      <sheetName val="DATA2000"/>
      <sheetName val="역T형"/>
      <sheetName val="품셈TABLE"/>
      <sheetName val="시행후면적"/>
      <sheetName val="원형측구(B-type)"/>
      <sheetName val="공사비예산서(토목분)"/>
      <sheetName val="토공총괄표"/>
      <sheetName val="전기일위대가"/>
      <sheetName val="노임"/>
      <sheetName val="변경후-SHEET"/>
      <sheetName val="지주목시비량산출서"/>
      <sheetName val="단가조사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식재인부"/>
      <sheetName val="일위대가(계측기설치)"/>
      <sheetName val="3.하중산정4.지지력"/>
      <sheetName val="표지 (2)"/>
      <sheetName val="법면"/>
      <sheetName val="부대공"/>
      <sheetName val="구조물공"/>
      <sheetName val="중기일위대가"/>
      <sheetName val="포장공"/>
      <sheetName val="토공"/>
      <sheetName val="배수공1"/>
      <sheetName val="조작대(1연)"/>
      <sheetName val="배수통관(좌)"/>
      <sheetName val="갑지(추정)"/>
      <sheetName val="수량BOQ"/>
      <sheetName val="토적계산서"/>
      <sheetName val="날개벽수량표"/>
      <sheetName val="덕전리"/>
      <sheetName val="2호맨홀공제수량"/>
      <sheetName val="토공총괄집계"/>
      <sheetName val="하수급견적대비"/>
      <sheetName val="교각계산"/>
      <sheetName val="crude.SLAB RE-bar"/>
      <sheetName val="CRUDE RE-bar"/>
      <sheetName val="COMPARISON TABLE"/>
      <sheetName val="부대공Ⅱ"/>
      <sheetName val="견적대비"/>
      <sheetName val="단가조사서"/>
      <sheetName val="목차"/>
      <sheetName val="세목전체"/>
      <sheetName val="절취및터파기"/>
      <sheetName val="H-pile(298x299)"/>
      <sheetName val="H-pile(250x250)"/>
      <sheetName val="통영LNG입찰현황"/>
      <sheetName val="단가산출서1"/>
      <sheetName val="식재총괄"/>
      <sheetName val="좌측"/>
      <sheetName val="정부노임단가"/>
      <sheetName val="슬래브"/>
      <sheetName val="견적조건"/>
      <sheetName val="개략"/>
      <sheetName val="BID"/>
      <sheetName val="토목품셈"/>
      <sheetName val="마산방향철근집계"/>
      <sheetName val="진주방향"/>
      <sheetName val="마산방향"/>
      <sheetName val="DATA 입력란"/>
      <sheetName val="CPM챠트"/>
      <sheetName val="내역및총괄"/>
      <sheetName val="한강운반비"/>
      <sheetName val="총집계"/>
      <sheetName val="신우"/>
      <sheetName val="2.입력sheet"/>
      <sheetName val="M1"/>
      <sheetName val="Sheet2"/>
      <sheetName val="뚝토공"/>
      <sheetName val="직공비"/>
      <sheetName val="(3.품질관리 시험 총괄표)"/>
      <sheetName val="지급자재"/>
      <sheetName val="차액보증"/>
      <sheetName val="토량1-1"/>
      <sheetName val="산출내역서집계표"/>
      <sheetName val="토목주소"/>
      <sheetName val="프랜트면허"/>
      <sheetName val="별표 "/>
      <sheetName val="조명율표"/>
      <sheetName val="단가조사-2"/>
      <sheetName val="VE절감"/>
      <sheetName val="실행철강하도"/>
      <sheetName val="2000년1차"/>
      <sheetName val="2.가정단면"/>
      <sheetName val="플랜트 설치"/>
      <sheetName val="음료실행"/>
      <sheetName val="토공(우물통,기타) "/>
      <sheetName val="대비표"/>
      <sheetName val="공량산출서"/>
      <sheetName val="내역표지"/>
      <sheetName val="교대(A1)"/>
      <sheetName val="총괄"/>
      <sheetName val="건축공사"/>
      <sheetName val="물가시세표"/>
      <sheetName val="98수문일위"/>
      <sheetName val="1.2.1 마루높이결정"/>
      <sheetName val="20관리비율"/>
      <sheetName val="맨홀수량"/>
      <sheetName val="토사(PE)"/>
      <sheetName val="지장물C"/>
      <sheetName val="공통가설"/>
      <sheetName val="Total"/>
      <sheetName val="시설물기초"/>
      <sheetName val="찍기"/>
      <sheetName val="신표지1"/>
      <sheetName val="표  지"/>
      <sheetName val="식재일위대가"/>
      <sheetName val="개산공사비"/>
      <sheetName val="종배수관(신)"/>
      <sheetName val="적용단위길이"/>
      <sheetName val="자료입력"/>
      <sheetName val="종배수관면벽신"/>
      <sheetName val="1062-X방향 "/>
      <sheetName val="소업1교"/>
      <sheetName val="데리네이타현황"/>
      <sheetName val="전차선로 물량표"/>
      <sheetName val="1TL종점(1)"/>
      <sheetName val="도로경계블럭연장조서"/>
      <sheetName val="WORK"/>
      <sheetName val="DIAPHRAGM"/>
      <sheetName val="관경별우수관집계"/>
      <sheetName val="2000용수잠관-수량집계"/>
      <sheetName val="현장일반사항"/>
      <sheetName val="현황산출서"/>
      <sheetName val="상시"/>
      <sheetName val="Sheet3"/>
      <sheetName val="내역"/>
      <sheetName val="총괄내역서"/>
      <sheetName val="물가자료"/>
      <sheetName val="기자재비"/>
      <sheetName val="부하계산서"/>
      <sheetName val="BOX전기내역"/>
      <sheetName val="소운반"/>
      <sheetName val="단가(1)"/>
      <sheetName val="원하도급내역서(당초)"/>
      <sheetName val="견적서"/>
      <sheetName val="수량집계표"/>
      <sheetName val="U-TYPE(1)"/>
      <sheetName val="A-4"/>
      <sheetName val="o현장경비"/>
      <sheetName val="내역서(전기)"/>
      <sheetName val="전력구구조물산근"/>
      <sheetName val="입찰보고"/>
      <sheetName val="지구단위계획"/>
      <sheetName val="산근목록"/>
      <sheetName val="방음벽기초"/>
      <sheetName val="유림골조"/>
      <sheetName val="웅진교-S2"/>
      <sheetName val="기초공"/>
      <sheetName val="보차도경계석"/>
      <sheetName val="일위대가1"/>
      <sheetName val="BOX-1515"/>
      <sheetName val="BOX-1510"/>
      <sheetName val="우수관"/>
      <sheetName val="woo(mac)"/>
      <sheetName val="옥룡잡비"/>
      <sheetName val="배수내역"/>
      <sheetName val="공내역"/>
      <sheetName val="포장복구집계"/>
      <sheetName val="정렬"/>
      <sheetName val="type-F"/>
      <sheetName val="맨홀수량산출"/>
      <sheetName val="단가일람"/>
      <sheetName val="단위량당중기"/>
      <sheetName val="관경"/>
      <sheetName val="토목내역"/>
      <sheetName val="시가지우회도로공내역서"/>
      <sheetName val="손익분석"/>
      <sheetName val="일위대가(건축)"/>
      <sheetName val="증감내역서"/>
      <sheetName val="7.PILE  (돌출)"/>
      <sheetName val="상수도공-간지"/>
      <sheetName val="수량집계"/>
      <sheetName val="COL"/>
      <sheetName val="설계변경원가계산총괄표"/>
      <sheetName val="간지9)"/>
      <sheetName val="금융비용"/>
      <sheetName val="기안"/>
      <sheetName val="거래처등록"/>
      <sheetName val="도장수량(하1)"/>
      <sheetName val="주형"/>
      <sheetName val="CON포장수량"/>
      <sheetName val="CONUNIT"/>
      <sheetName val="자재목록"/>
      <sheetName val="입력"/>
      <sheetName val="BOX(1.5X1.5)"/>
      <sheetName val="전선 및 전선관"/>
      <sheetName val="시선유도표지집계표"/>
      <sheetName val="BOILING검토"/>
      <sheetName val="WEON"/>
      <sheetName val="차선도색현황"/>
      <sheetName val="옹벽"/>
      <sheetName val="각사별공사비분개 "/>
      <sheetName val="기계경비일람"/>
      <sheetName val="설계예산서"/>
      <sheetName val="PD-5(직선)"/>
      <sheetName val="바닥판(1)"/>
      <sheetName val="기계시공"/>
      <sheetName val="예산작성기준(전기)"/>
      <sheetName val="수입"/>
      <sheetName val="조경"/>
      <sheetName val="SILICATE"/>
      <sheetName val="TB-내역서"/>
      <sheetName val="전력"/>
      <sheetName val="산근(PE,300)"/>
      <sheetName val="특2호부관하천산근"/>
      <sheetName val="특2호하천산근"/>
      <sheetName val="일반공사"/>
      <sheetName val="갑지"/>
      <sheetName val="설계명세"/>
      <sheetName val="통합"/>
      <sheetName val="P3"/>
      <sheetName val="※참고자료※"/>
      <sheetName val="UEC영화관본공사내역"/>
      <sheetName val="대운산출"/>
      <sheetName val="세부내역"/>
      <sheetName val="소방현물"/>
      <sheetName val="인명부"/>
      <sheetName val="수량산출근거"/>
      <sheetName val="공구"/>
      <sheetName val="계화배수"/>
      <sheetName val="기둥(하중)"/>
      <sheetName val="우수"/>
      <sheetName val="SLIDES"/>
      <sheetName val="계단"/>
      <sheetName val="PAD TR보호대기초"/>
      <sheetName val="가로등기초"/>
      <sheetName val="Pier 3"/>
      <sheetName val="배수공"/>
      <sheetName val="측구공"/>
      <sheetName val="1_설계조건"/>
      <sheetName val="plan&amp;section_of_foundation"/>
      <sheetName val="working_load_at_the_btm_ft_"/>
      <sheetName val="stability_check"/>
      <sheetName val="design_criteria"/>
      <sheetName val="design_load"/>
      <sheetName val="배수철근"/>
      <sheetName val="spiral"/>
      <sheetName val="11.자재단가"/>
      <sheetName val="맨홀토공수량"/>
      <sheetName val="간선계산"/>
      <sheetName val="Macro(차단기)"/>
      <sheetName val="터널조도"/>
      <sheetName val="도급예산내역서봉투"/>
      <sheetName val="공사원가계산서"/>
      <sheetName val="도급예산내역서총괄표"/>
      <sheetName val="Baby일위대가"/>
      <sheetName val="분전함신설"/>
      <sheetName val="설계산출표지"/>
      <sheetName val="을부담운반비"/>
      <sheetName val="운반비산출"/>
      <sheetName val="접지1종"/>
      <sheetName val="지급자재조서"/>
      <sheetName val="실행대비"/>
      <sheetName val="횡배수관"/>
      <sheetName val="상승요인분석"/>
      <sheetName val="&lt;목록&gt;"/>
      <sheetName val="노임단가기준"/>
      <sheetName val="날개벽(시점좌측)"/>
      <sheetName val="설계기준"/>
      <sheetName val="갑지1"/>
      <sheetName val="별총"/>
      <sheetName val="수지예산"/>
      <sheetName val="예정(3)"/>
      <sheetName val="BID9697"/>
      <sheetName val="Sheet15"/>
      <sheetName val="개요"/>
      <sheetName val="하중"/>
      <sheetName val="주식"/>
      <sheetName val="6호기"/>
      <sheetName val="공사내역"/>
      <sheetName val="집계표(육상)"/>
      <sheetName val="조건표"/>
      <sheetName val="참조M"/>
      <sheetName val="설계기준 및 하중계산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-몰탈콘크리트"/>
      <sheetName val="MOTOR"/>
      <sheetName val="기초일위"/>
      <sheetName val="수목단가"/>
      <sheetName val="시설수량표"/>
      <sheetName val="시설일위"/>
      <sheetName val="식재수량표"/>
      <sheetName val="식재일위"/>
      <sheetName val="sheeet2"/>
      <sheetName val="ACUNIT"/>
      <sheetName val="용수량(생활용수)"/>
      <sheetName val="공정별 수량산출서"/>
      <sheetName val="일반시방서"/>
      <sheetName val="일위대가(조경)"/>
      <sheetName val="자재 및 폐기물견적(2008)"/>
      <sheetName val="기계내역"/>
      <sheetName val="기둥"/>
      <sheetName val="저판(버림100)"/>
      <sheetName val="원가입력"/>
      <sheetName val="수로단위수량"/>
      <sheetName val="1. 설계조건 2.단면가정 3. 하중계산"/>
      <sheetName val="실행"/>
      <sheetName val="예산내역서"/>
      <sheetName val="중동공구"/>
      <sheetName val="입력값"/>
      <sheetName val="주경기-오배수"/>
      <sheetName val=" 냉각수펌프"/>
      <sheetName val="Sheet5"/>
      <sheetName val="약품공급2"/>
      <sheetName val="2011.(4)"/>
      <sheetName val="원가계산서"/>
      <sheetName val="단가산출"/>
      <sheetName val="재집"/>
      <sheetName val="직재"/>
      <sheetName val="품의"/>
      <sheetName val="2공구산출내역"/>
      <sheetName val="산근"/>
      <sheetName val="단가(반정1교-원주)"/>
      <sheetName val="Sheet10"/>
      <sheetName val="(A)내역서"/>
      <sheetName val="공사내역서(을)실행"/>
      <sheetName val="중기사용료산출근거"/>
      <sheetName val="단가 및 재료비"/>
      <sheetName val="노무비계"/>
      <sheetName val="Dike for 49T03 &amp; 49T04"/>
      <sheetName val="Dike for 49T02, 05~07, 19 (1)"/>
      <sheetName val="2.단면가정 "/>
      <sheetName val="M_DB"/>
      <sheetName val="TYPE"/>
      <sheetName val="포장물량집계"/>
      <sheetName val="석축"/>
      <sheetName val="수정내역서"/>
      <sheetName val="맨홀평균높이"/>
      <sheetName val="결과조달"/>
      <sheetName val="날개벽"/>
      <sheetName val="예상"/>
      <sheetName val="2002년12월"/>
      <sheetName val="Sheet6"/>
      <sheetName val="주요자재집계표"/>
      <sheetName val="터널구조물산근"/>
      <sheetName val="단면 _2_"/>
      <sheetName val="2000전체분"/>
      <sheetName val="대림경상68억"/>
      <sheetName val="공종별수량집계"/>
      <sheetName val="GAEYO"/>
      <sheetName val="SUMDO"/>
      <sheetName val="ENDDO"/>
      <sheetName val="PLDB"/>
      <sheetName val="AAA"/>
      <sheetName val="M-HOUR"/>
      <sheetName val="공기"/>
      <sheetName val="ASP"/>
      <sheetName val="유림총괄"/>
      <sheetName val="공사비산출내역"/>
      <sheetName val="은행"/>
      <sheetName val="입력시트"/>
      <sheetName val="공사현황"/>
      <sheetName val="계산서(곡선부)"/>
      <sheetName val="-치수표(곡선부)"/>
      <sheetName val="설정"/>
      <sheetName val="코드"/>
      <sheetName val="기계경비"/>
      <sheetName val="화단 철거"/>
      <sheetName val="인천제철"/>
      <sheetName val="집계"/>
      <sheetName val="수량산출서 갑지"/>
      <sheetName val="2000년하반기"/>
      <sheetName val="역T형(H=6.0) (2)"/>
      <sheetName val="재료"/>
      <sheetName val="북방3터널"/>
      <sheetName val="중기집계"/>
      <sheetName val="준검 내역서"/>
      <sheetName val="슬래브(유곡)"/>
      <sheetName val="전계가"/>
      <sheetName val="인건비"/>
      <sheetName val="CTEMCOST"/>
      <sheetName val="DESCRIPTION"/>
      <sheetName val="내역(전체)"/>
      <sheetName val="평균터파기"/>
      <sheetName val="공종집계"/>
      <sheetName val="Sheet16"/>
      <sheetName val="Sheet14"/>
      <sheetName val="부하"/>
      <sheetName val="APT"/>
      <sheetName val="Sheet13"/>
      <sheetName val="최적단면"/>
      <sheetName val="1호-아(오)0.4"/>
      <sheetName val="수량"/>
      <sheetName val="내역서_1"/>
      <sheetName val="8_PILE__(돌출)"/>
      <sheetName val="1_설계기준"/>
      <sheetName val="품셈총괄표"/>
      <sheetName val="FOOTING단면력"/>
      <sheetName val="0226"/>
      <sheetName val="관로토공"/>
      <sheetName val="명세서"/>
      <sheetName val="기본DATA"/>
      <sheetName val="접속도로"/>
      <sheetName val="중기비"/>
      <sheetName val="암거 제원표"/>
      <sheetName val="구조물공위치조서"/>
      <sheetName val="배수관산출"/>
      <sheetName val="하중계산"/>
      <sheetName val="00000"/>
      <sheetName val="-배수구조물공토공"/>
      <sheetName val="횡배수관재료-"/>
      <sheetName val="계산서(직선부)"/>
      <sheetName val="수목표준대가"/>
      <sheetName val="TYPE1"/>
      <sheetName val="공사비집계"/>
      <sheetName val="예산대비"/>
      <sheetName val="옥내아파트(전기)"/>
      <sheetName val="inter"/>
      <sheetName val="대정2공구"/>
      <sheetName val="1호맨홀토공"/>
      <sheetName val="현장관리비"/>
      <sheetName val="건축내역"/>
      <sheetName val="재료비"/>
      <sheetName val="수량명세서"/>
      <sheetName val="현장별계약현황('98.10.31)"/>
      <sheetName val="단가대비표"/>
      <sheetName val="포장직선구간"/>
      <sheetName val="자재 집계표"/>
      <sheetName val="6PILE__(돌출)"/>
      <sheetName val="플랜트_설치"/>
      <sheetName val="설명서_"/>
      <sheetName val="3BL공동구_수량"/>
      <sheetName val="단면_(2)"/>
      <sheetName val="crude_SLAB_RE-bar"/>
      <sheetName val="CRUDE_RE-bar"/>
      <sheetName val="신규_수주분(사용자_정의)"/>
      <sheetName val="BOX(1_5X1_5)"/>
      <sheetName val="pile_bearing_capa_&amp;_arrenge"/>
      <sheetName val="DATA_입력란"/>
      <sheetName val="2_입력sheet"/>
      <sheetName val="(3_품질관리_시험_총괄표)"/>
      <sheetName val="별표_"/>
      <sheetName val="2_가정단면"/>
      <sheetName val="토공(우물통,기타)_"/>
      <sheetName val="7_PILE__(돌출)"/>
      <sheetName val="COMPARISON_TABLE"/>
      <sheetName val="추정공사비_산출내역1.xlsx"/>
      <sheetName val="COPING-1"/>
      <sheetName val="역T형교대-2수량"/>
      <sheetName val="1-1"/>
      <sheetName val="일반수량총괄집계"/>
      <sheetName val="아스콘단위"/>
      <sheetName val="안정검토"/>
      <sheetName val="단면설계"/>
      <sheetName val="기초(중마오수)"/>
      <sheetName val="S.중기사용료"/>
      <sheetName val="97노임단가"/>
      <sheetName val="입력란"/>
      <sheetName val="96보완계획7.12"/>
      <sheetName val="3CHBDC"/>
      <sheetName val="사급자재"/>
      <sheetName val="CAT_5"/>
      <sheetName val="간접비내역-1"/>
      <sheetName val="공통부대비"/>
      <sheetName val="costing_FE"/>
      <sheetName val="경산"/>
      <sheetName val="Model"/>
      <sheetName val="CONSTRUCTION COMPONENT"/>
      <sheetName val="결재갑지"/>
      <sheetName val="점수계산1-2"/>
      <sheetName val="국공유지및사유지"/>
      <sheetName val="접속 SLAB,BRACKET 설계"/>
      <sheetName val="가정급수관"/>
      <sheetName val="EQ"/>
      <sheetName val="EP0618"/>
      <sheetName val="BOQ"/>
      <sheetName val="2. 공원조도"/>
      <sheetName val="견적대비 견적서"/>
      <sheetName val="깨기"/>
      <sheetName val="음봉방향"/>
      <sheetName val="공사비증감"/>
      <sheetName val="CABLE SIZE-3"/>
      <sheetName val="대치판정"/>
      <sheetName val="소비자가"/>
      <sheetName val="예가표"/>
      <sheetName val="집수정"/>
      <sheetName val="종단계산"/>
      <sheetName val="간접비계산"/>
      <sheetName val="일위대가목차"/>
      <sheetName val="약품설비"/>
      <sheetName val="설계개요"/>
      <sheetName val="S0"/>
      <sheetName val="부속동"/>
      <sheetName val="변화치수"/>
      <sheetName val="밸브설치"/>
      <sheetName val="IMPEADENCE MAP 취수장"/>
      <sheetName val="수문보고"/>
      <sheetName val="항목"/>
      <sheetName val="DNW"/>
      <sheetName val="2.2 S-Curve"/>
      <sheetName val="장비사양"/>
      <sheetName val="빙장비사양"/>
      <sheetName val="Tables"/>
      <sheetName val="wk prgs"/>
      <sheetName val="Berm"/>
      <sheetName val="주beam"/>
      <sheetName val="일위대가_호표"/>
      <sheetName val="일위대가_호표 (계약)"/>
      <sheetName val="단지조성공(가포)"/>
      <sheetName val="BSD (2)"/>
      <sheetName val="cable data1"/>
      <sheetName val="건축집계"/>
      <sheetName val="세부내역서"/>
      <sheetName val="산출내역서"/>
      <sheetName val="pvc연결관"/>
      <sheetName val="CAL"/>
      <sheetName val="도"/>
      <sheetName val="6공구(당초)"/>
      <sheetName val="특수선일위대가"/>
      <sheetName val="J直材4"/>
      <sheetName val="정읍농소"/>
      <sheetName val="편입용지조서"/>
      <sheetName val="총수량집계표"/>
      <sheetName val="tggwan(mac)"/>
      <sheetName val="N10(미지급) "/>
      <sheetName val="(평균)"/>
      <sheetName val="AC포장수량"/>
      <sheetName val="청천내"/>
      <sheetName val="단면A-A(TR)"/>
      <sheetName val="단위중량"/>
      <sheetName val="업무"/>
      <sheetName val="범례표"/>
      <sheetName val="배수개거"/>
      <sheetName val="영동(D)"/>
      <sheetName val="개방1"/>
      <sheetName val="SG"/>
      <sheetName val="물가시세"/>
      <sheetName val="빌딩 안내"/>
      <sheetName val="대우단가(풍산)"/>
      <sheetName val="LKVL-CK-HT-GD1"/>
      <sheetName val="TONGKE-HT"/>
      <sheetName val="포장재료집계표"/>
      <sheetName val="전체내역서"/>
      <sheetName val="평가데이터"/>
      <sheetName val="배수내역 (2)"/>
      <sheetName val="1_우편집중내역서"/>
      <sheetName val="Sheet1_(2)"/>
      <sheetName val="3_하중산정4_지지력"/>
      <sheetName val="표__지"/>
      <sheetName val="표지_(2)"/>
      <sheetName val="주소록2000(전화번호부)"/>
      <sheetName val="설직재_1"/>
      <sheetName val="경비_원본"/>
      <sheetName val="가압장(토목)"/>
      <sheetName val="RFP002"/>
      <sheetName val="01"/>
      <sheetName val="Rooms"/>
      <sheetName val="Chiet tinh dz35"/>
      <sheetName val="TABLE DB"/>
      <sheetName val="쌍용 data base"/>
      <sheetName val="업무분장"/>
      <sheetName val="수량-가로등"/>
      <sheetName val="H-PILE수량집계"/>
      <sheetName val="해평견적"/>
      <sheetName val="돌담교 상부수량"/>
      <sheetName val="기초단가"/>
      <sheetName val="중기손료"/>
      <sheetName val="건축"/>
      <sheetName val="8.석축단위(H=1.5M)"/>
      <sheetName val="설계명세서"/>
      <sheetName val="원가계산"/>
      <sheetName val="#3_일위대가목록"/>
      <sheetName val="차수공개요"/>
      <sheetName val="골재산출"/>
      <sheetName val="당초"/>
      <sheetName val="PIPING"/>
      <sheetName val="#2_일위대가목록"/>
      <sheetName val="중기"/>
      <sheetName val="DB"/>
      <sheetName val="CTG"/>
      <sheetName val="현금및현금등가물1"/>
      <sheetName val="지장물총괄표"/>
      <sheetName val="을지"/>
      <sheetName val="7월천안현장 집계표"/>
      <sheetName val="장비.자재"/>
      <sheetName val="장비명세서"/>
      <sheetName val=" 노무집계"/>
      <sheetName val="일용노무비"/>
      <sheetName val="기초코드"/>
      <sheetName val="3.공통공사대비"/>
      <sheetName val="변실"/>
      <sheetName val="이음부"/>
      <sheetName val="종배수관"/>
      <sheetName val="6MONTHS"/>
      <sheetName val="대포2교접속"/>
      <sheetName val="천방교접속"/>
      <sheetName val="가시설수량"/>
      <sheetName val="우수받이"/>
      <sheetName val="제원및배치"/>
      <sheetName val="돌담교_상부수량"/>
      <sheetName val="CON기초"/>
      <sheetName val="역T형교대(말뚝기초)"/>
      <sheetName val="SAP_INPUT"/>
      <sheetName val="1단계"/>
      <sheetName val="테이블"/>
      <sheetName val="장비집계"/>
      <sheetName val="자재집계표"/>
      <sheetName val="구천"/>
      <sheetName val="일위"/>
      <sheetName val="산출금액내역"/>
      <sheetName val="현장예산"/>
      <sheetName val="예총"/>
      <sheetName val="요율"/>
      <sheetName val="조경내역서"/>
      <sheetName val="공사기본내용입력"/>
      <sheetName val="동원인원"/>
      <sheetName val="2공구하도급내역서"/>
      <sheetName val="TOTAL_BOQ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원본(갑지)"/>
      <sheetName val="단열-자재"/>
      <sheetName val="공제수량총집계표"/>
      <sheetName val="임금단가"/>
      <sheetName val="총투입계"/>
      <sheetName val="대창(함평)"/>
      <sheetName val="대창(장성)"/>
      <sheetName val="대창(함평)-창열"/>
      <sheetName val="원가"/>
      <sheetName val="연습"/>
      <sheetName val="설계서을"/>
      <sheetName val="견적"/>
      <sheetName val="수량3"/>
      <sheetName val="이토변실(A3-LINE)"/>
      <sheetName val="바닥판"/>
      <sheetName val="입력DATA"/>
      <sheetName val="흥양2교토공집계표"/>
      <sheetName val="침하계"/>
      <sheetName val="DI-ESTI"/>
      <sheetName val="일위대가표(유단가)"/>
      <sheetName val="SORCE1"/>
      <sheetName val="6PILE__(돌출)1"/>
      <sheetName val="1_설계조건1"/>
      <sheetName val="2_2_S-Curve"/>
      <sheetName val="1_2_1_마루높이결정"/>
      <sheetName val="3BL공동구_수량1"/>
      <sheetName val="Pier_3"/>
      <sheetName val="돌담교_상부수량1"/>
      <sheetName val="8_석축단위(H=1_5M)"/>
      <sheetName val="준검_내역서"/>
      <sheetName val="3_공통공사대비"/>
      <sheetName val="방배동내역_(총괄)"/>
      <sheetName val="PAD_TR보호대기초"/>
      <sheetName val="Notes"/>
      <sheetName val="code HTT Thap"/>
      <sheetName val="FitOutConfCentre"/>
      <sheetName val="물류최종8월7"/>
      <sheetName val="gvl"/>
      <sheetName val="dongia (2)"/>
      <sheetName val="RAB AR&amp;STR"/>
      <sheetName val="Civil. Sub-Station 1"/>
      <sheetName val="Z"/>
      <sheetName val="escon"/>
      <sheetName val="BG"/>
      <sheetName val="실행내역서 "/>
      <sheetName val="Thuc thanh"/>
      <sheetName val="Sheet4"/>
      <sheetName val="GIAVLIEU"/>
      <sheetName val="SAP"/>
      <sheetName val="Mall"/>
      <sheetName val="D&amp;W def."/>
      <sheetName val="4-Lane bridge"/>
      <sheetName val="汇总表"/>
      <sheetName val="수로교총재료집계"/>
      <sheetName val="중간간지 (2)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STRA2"/>
      <sheetName val="철거산출근거"/>
      <sheetName val="단면치수"/>
      <sheetName val="목표세부명세"/>
      <sheetName val="Multi-dims"/>
      <sheetName val="부대내역"/>
      <sheetName val="6.단면검토"/>
      <sheetName val="상세"/>
      <sheetName val="직노"/>
      <sheetName val="기초자료"/>
      <sheetName val="자재단가대비표"/>
      <sheetName val="단가산출총괄표"/>
      <sheetName val="Contents"/>
      <sheetName val="계약ITEM"/>
      <sheetName val="chitimc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FAB별"/>
      <sheetName val="264"/>
      <sheetName val="Quantity"/>
      <sheetName val="Coax Designer"/>
      <sheetName val="tong du toan"/>
      <sheetName val="DAF-2"/>
      <sheetName val="TOSHIBA-Structure"/>
      <sheetName val="MAIN GATE HOUSE"/>
      <sheetName val="수리결과"/>
      <sheetName val="Rebar"/>
      <sheetName val="Bảng mã VT"/>
      <sheetName val="dnc4"/>
      <sheetName val="경비"/>
      <sheetName val="위치조서"/>
      <sheetName val="D-철근총괄"/>
      <sheetName val="직접인건비"/>
      <sheetName val="간접경상비"/>
      <sheetName val="성곽내역서"/>
      <sheetName val="제수"/>
      <sheetName val="배수공BOQ"/>
      <sheetName val="수량산출서"/>
      <sheetName val="3련 BOX"/>
      <sheetName val="PAINT (2)"/>
      <sheetName val="공동구수량"/>
      <sheetName val="96정변2"/>
      <sheetName val="BOX수량"/>
      <sheetName val="공사개요"/>
      <sheetName val="설계예시"/>
      <sheetName val="입력자료"/>
      <sheetName val="내역서1999.8최종"/>
      <sheetName val="내역서 제출"/>
      <sheetName val="FILE1"/>
      <sheetName val="견적단가"/>
      <sheetName val="CON'C"/>
      <sheetName val="I一般比"/>
      <sheetName val="건축명"/>
      <sheetName val="기계명"/>
      <sheetName val="전기명"/>
      <sheetName val="토목명"/>
      <sheetName val="내역1"/>
      <sheetName val="단중표"/>
      <sheetName val="구체"/>
      <sheetName val="좌측날개벽"/>
      <sheetName val="우측날개벽"/>
      <sheetName val="setup"/>
      <sheetName val="12호기내역서(건축분)"/>
      <sheetName val="환경기계공정표 (3)"/>
      <sheetName val="시설물단가표"/>
      <sheetName val="노무비단가표"/>
      <sheetName val="기초자료입력"/>
      <sheetName val="파형강관집계"/>
      <sheetName val="설비"/>
      <sheetName val="품셈"/>
      <sheetName val="인부임"/>
      <sheetName val="원가+내역"/>
      <sheetName val="배관배선 단가조사"/>
      <sheetName val="일위대가집계"/>
      <sheetName val="선정요령"/>
      <sheetName val="본선차로수량집계표"/>
      <sheetName val="SANBAISU"/>
      <sheetName val="중기사용료"/>
      <sheetName val="2002하반기노임기준"/>
      <sheetName val="9.정착구 보강"/>
      <sheetName val="단가 (2)"/>
      <sheetName val="심사공종"/>
      <sheetName val="절대삭제금지"/>
      <sheetName val="시운전연료"/>
      <sheetName val="b_balju"/>
      <sheetName val="수량증감표"/>
      <sheetName val="터파기운반비산출"/>
      <sheetName val="산적토운반비산출"/>
      <sheetName val="적용단가"/>
      <sheetName val="비교1"/>
      <sheetName val="구의33고"/>
      <sheetName val="연장및면적(좌측)"/>
      <sheetName val="구조물터파기수량집계"/>
      <sheetName val="배수공 시멘트 및 골재량 산출"/>
      <sheetName val="공량(1월22일)"/>
      <sheetName val="측구터파기공수량집계"/>
      <sheetName val="빗물받이(910-510-410)"/>
      <sheetName val="우수맨홀공제단위수량"/>
      <sheetName val="일반수량"/>
      <sheetName val="총집계표"/>
      <sheetName val="slurrywall설계가"/>
      <sheetName val="1차 내역서"/>
      <sheetName val="할증"/>
      <sheetName val="실행내역서"/>
      <sheetName val="확약서"/>
      <sheetName val="물가대비표"/>
      <sheetName val="Sheet2 (2)"/>
      <sheetName val="변경비교-을"/>
      <sheetName val="건축내역서 (경제상무실)"/>
      <sheetName val="마산월령동골조물량변경"/>
      <sheetName val="수산(당)"/>
      <sheetName val="화설내"/>
      <sheetName val="본사공가현황"/>
      <sheetName val="토목검측서"/>
      <sheetName val="초기화면"/>
      <sheetName val="관급자재"/>
      <sheetName val="9811"/>
      <sheetName val="신호등일위대가"/>
      <sheetName val="흄관기초"/>
      <sheetName val="내역서단가산출용"/>
      <sheetName val="하조서"/>
      <sheetName val="현장경상비"/>
      <sheetName val="database"/>
      <sheetName val="15"/>
      <sheetName val="준공평가"/>
      <sheetName val="98NS-N"/>
      <sheetName val="200"/>
      <sheetName val="몰탈"/>
      <sheetName val="집수정(600-700)"/>
      <sheetName val="내역서01"/>
      <sheetName val="1.수인터널"/>
      <sheetName val="오수주요자재"/>
      <sheetName val="조건"/>
      <sheetName val="T13(P68~72,78)"/>
      <sheetName val="MAT"/>
      <sheetName val="연도별cash"/>
      <sheetName val="공통가설공사"/>
      <sheetName val="항목등록"/>
      <sheetName val="102역사"/>
      <sheetName val="신고조서"/>
      <sheetName val="공사비총괄표"/>
      <sheetName val="101동"/>
      <sheetName val="총괄내역"/>
      <sheetName val="97년 추정"/>
      <sheetName val="추가예산"/>
      <sheetName val="월말"/>
      <sheetName val="간접1"/>
      <sheetName val="직접공사비"/>
      <sheetName val="0506생활권구적"/>
      <sheetName val="공정코드"/>
      <sheetName val="우수내용"/>
      <sheetName val="내역_ver1.0"/>
      <sheetName val="기성내역"/>
      <sheetName val="99총공사내역서"/>
      <sheetName val="차수"/>
      <sheetName val="노무비"/>
      <sheetName val="단양 00 아파트-세부내역"/>
      <sheetName val="일위대가목록"/>
      <sheetName val="적용토목"/>
      <sheetName val="재료집계표"/>
      <sheetName val="신천3호용수로"/>
      <sheetName val="각종양식"/>
      <sheetName val="암거단위"/>
      <sheetName val="오동"/>
      <sheetName val="대조"/>
      <sheetName val="나한"/>
      <sheetName val="단가표"/>
      <sheetName val="RAMP 단면(R2)"/>
      <sheetName val="토목내역서 (도급단가)"/>
      <sheetName val="예산M11A"/>
      <sheetName val="목차 "/>
      <sheetName val="NYS"/>
      <sheetName val="도로경계단위"/>
      <sheetName val="4.2유효폭의 계산"/>
      <sheetName val="시중노임단가"/>
      <sheetName val="발주내역"/>
      <sheetName val="세골재  T2 변경 현황"/>
      <sheetName val="0.단가"/>
      <sheetName val="토공 total"/>
      <sheetName val="PSCbeam설계"/>
      <sheetName val="내역서중"/>
      <sheetName val="접지수량"/>
      <sheetName val="공사착공계"/>
      <sheetName val="EQT-ESTN"/>
      <sheetName val="실행내역"/>
      <sheetName val="양식3"/>
      <sheetName val="세부내역서(전기)"/>
      <sheetName val="CC16-내역서"/>
      <sheetName val="이토변실"/>
      <sheetName val="단위단가"/>
      <sheetName val="건축공사실행"/>
      <sheetName val="식재가격"/>
      <sheetName val="일위목록"/>
      <sheetName val="조명일위"/>
      <sheetName val="기본1"/>
      <sheetName val="수정일위대가"/>
      <sheetName val="MAIN_TABLE"/>
      <sheetName val="자재단가비교표"/>
      <sheetName val="4. 주형설계"/>
      <sheetName val="1,2공구원가계산서"/>
      <sheetName val="1공구산출내역서"/>
      <sheetName val="수량집"/>
      <sheetName val="골조"/>
      <sheetName val="2.단면가정"/>
      <sheetName val="수우미양가(Vlookup)"/>
      <sheetName val="집계표(OPTION)"/>
      <sheetName val="지중자재단가"/>
      <sheetName val="계수시트"/>
      <sheetName val="입력변수"/>
      <sheetName val="개인"/>
      <sheetName val="인수공규격"/>
      <sheetName val="노무비 근거"/>
      <sheetName val="MAIN"/>
      <sheetName val="지장물_data"/>
      <sheetName val="ATM기초철가"/>
      <sheetName val="CIVIL4"/>
      <sheetName val=" 총괄표"/>
      <sheetName val="내역서적용수량"/>
      <sheetName val="수안보-MBR1"/>
      <sheetName val="도수로수량산출"/>
      <sheetName val="단가비교표_공통1"/>
      <sheetName val="제경비"/>
      <sheetName val="Customer Databas"/>
      <sheetName val="대부예산서"/>
      <sheetName val="표준차도부연장집계-ASP"/>
      <sheetName val="종배수관면벽구"/>
      <sheetName val="종배수관위치조서"/>
      <sheetName val="1련박스"/>
      <sheetName val="조경일람"/>
      <sheetName val="일위(수원)"/>
      <sheetName val="바닥판의 설계"/>
      <sheetName val="전체제잡비"/>
      <sheetName val="미드수량"/>
      <sheetName val="보도단위"/>
      <sheetName val="배수장토목공사비"/>
      <sheetName val="건축-물가변동"/>
      <sheetName val="단위수량산출"/>
      <sheetName val="사각맨홀"/>
      <sheetName val="BOX"/>
      <sheetName val="내역서_2"/>
      <sheetName val="8_PILE__(돌출)1"/>
      <sheetName val="플랜트_설치1"/>
      <sheetName val="1_설계기준1"/>
      <sheetName val="DATA_입력란1"/>
      <sheetName val="3_하중산정4_지지력1"/>
      <sheetName val="표지_(2)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신규_수주분(사용자_정의)1"/>
      <sheetName val="Sheet1_(2)1"/>
      <sheetName val="설명서_1"/>
      <sheetName val="2_가정단면1"/>
      <sheetName val="단면_(2)1"/>
      <sheetName val="7_PILE__(돌출)1"/>
      <sheetName val="crude_SLAB_RE-bar1"/>
      <sheetName val="CRUDE_RE-bar1"/>
      <sheetName val="COMPARISON_TABLE1"/>
      <sheetName val="2_입력sheet1"/>
      <sheetName val="(3_품질관리_시험_총괄표)1"/>
      <sheetName val="별표_1"/>
      <sheetName val="토공(우물통,기타)_1"/>
      <sheetName val="표__지1"/>
      <sheetName val="1_우편집중내역서1"/>
      <sheetName val="BOX(1_5X1_5)1"/>
      <sheetName val="전선_및_전선관"/>
      <sheetName val="단면__2_"/>
      <sheetName val="ENE-CAL_1"/>
      <sheetName val="ITB_COST"/>
      <sheetName val="_냉각수펌프"/>
      <sheetName val="2011_(4)"/>
      <sheetName val="설계기준_및_하중계산"/>
      <sheetName val="1062-X방향_"/>
      <sheetName val="11_자재단가"/>
      <sheetName val="역T형(H=6_0)_(2)"/>
      <sheetName val="각사별공사비분개_"/>
      <sheetName val="1__설계조건_2_단면가정_3__하중계산"/>
      <sheetName val="전차선로_물량표"/>
      <sheetName val="단가_및_재료비"/>
      <sheetName val="추정공사비_산출내역1_xlsx"/>
      <sheetName val="Dike_for_49T03_&amp;_49T04"/>
      <sheetName val="Dike_for_49T02,_05~07,_19_(1)"/>
      <sheetName val="수량산출서_갑지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자재_집계표"/>
      <sheetName val="IMPEADENCE_MAP_취수장"/>
      <sheetName val="일위대가_호표_(계약)"/>
      <sheetName val="2__공원조도"/>
      <sheetName val="Macro(전동기)"/>
      <sheetName val="경영상태"/>
      <sheetName val="252K444"/>
      <sheetName val="I.설계조건"/>
      <sheetName val="목록"/>
      <sheetName val="차선도색수량집계"/>
      <sheetName val="EQUIP-H"/>
      <sheetName val="1.폐기물집계표"/>
      <sheetName val="1.일반수량산출근거"/>
      <sheetName val="BLOCK(1)"/>
      <sheetName val="단가산출서"/>
      <sheetName val="총괄설계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포장수량계산서"/>
      <sheetName val="포장수량집계표"/>
      <sheetName val="입력창"/>
      <sheetName val="결과창"/>
      <sheetName val="접속도수량집계표"/>
      <sheetName val="14+8.0"/>
      <sheetName val="30+0.0 "/>
      <sheetName val="77+0"/>
      <sheetName val="81+0"/>
      <sheetName val="110+0"/>
      <sheetName val="124+0"/>
      <sheetName val="단위수량양식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표지"/>
      <sheetName val="기계-설계개요"/>
      <sheetName val="일반설명서"/>
      <sheetName val="기술설명서"/>
      <sheetName val="펌프계산서"/>
      <sheetName val="공사비총괄표"/>
      <sheetName val="단가일람"/>
      <sheetName val="조경일람"/>
      <sheetName val="지급자재"/>
      <sheetName val="2000,9월 일위"/>
      <sheetName val="암거단위"/>
      <sheetName val="ABUT수량-A1"/>
      <sheetName val="접속도수량집계표"/>
      <sheetName val="96보완계획7.12"/>
      <sheetName val="공사비"/>
      <sheetName val="영창26"/>
      <sheetName val="재료비"/>
      <sheetName val="단가표"/>
      <sheetName val="주beam"/>
      <sheetName val="직원자료입력"/>
      <sheetName val="입찰안"/>
      <sheetName val="수자재단위당"/>
      <sheetName val="자료"/>
      <sheetName val="재료"/>
      <sheetName val="여수토토적"/>
      <sheetName val="요율"/>
      <sheetName val="내역"/>
      <sheetName val="중기조종사 단위단가"/>
      <sheetName val="TC"/>
      <sheetName val="2000양배"/>
      <sheetName val="토목"/>
      <sheetName val="교각계산"/>
      <sheetName val="사리부설"/>
      <sheetName val="약품공급2"/>
      <sheetName val="재료집계표"/>
      <sheetName val="#3_일위대가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지예산"/>
      <sheetName val="수지예산(A4종)"/>
      <sheetName val="기본조사비교"/>
      <sheetName val="측,공,관,잡"/>
      <sheetName val="요율"/>
      <sheetName val="공사총괄표"/>
      <sheetName val="배수토_공명"/>
      <sheetName val="배수공_공명"/>
      <sheetName val="평야토_공명"/>
      <sheetName val="평야공_공명"/>
      <sheetName val="부대_공사명세"/>
      <sheetName val="지급자재"/>
      <sheetName val="자재내역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2">
          <cell r="J22">
            <v>1189841000</v>
          </cell>
          <cell r="T22">
            <v>1074595000</v>
          </cell>
          <cell r="U22">
            <v>977012000</v>
          </cell>
          <cell r="AE22">
            <v>233819000</v>
          </cell>
          <cell r="AF22">
            <v>212829000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단가일람"/>
      <sheetName val="단가표"/>
      <sheetName val="자재일람"/>
      <sheetName val="자재단가"/>
      <sheetName val="단위량당중기"/>
      <sheetName val="산출내역"/>
      <sheetName val="구역화물"/>
      <sheetName val="경운기운반"/>
      <sheetName val="자재운반"/>
      <sheetName val="중기"/>
      <sheetName val="중기시간"/>
      <sheetName val="중기입력조건"/>
      <sheetName val="조경일람"/>
      <sheetName val="조경"/>
      <sheetName val="단가"/>
      <sheetName val="구성용지매수비(총괄)"/>
      <sheetName val="공사비총괄표"/>
      <sheetName val="공사비"/>
    </sheetNames>
    <sheetDataSet>
      <sheetData sheetId="0"/>
      <sheetData sheetId="1"/>
      <sheetData sheetId="2"/>
      <sheetData sheetId="3"/>
      <sheetData sheetId="4"/>
      <sheetData sheetId="5">
        <row r="4">
          <cell r="A4">
            <v>1</v>
          </cell>
          <cell r="B4" t="str">
            <v>시멘트 운반</v>
          </cell>
          <cell r="C4" t="str">
            <v xml:space="preserve">경운기 1ton </v>
          </cell>
          <cell r="D4">
            <v>9235</v>
          </cell>
          <cell r="E4">
            <v>197</v>
          </cell>
          <cell r="F4">
            <v>558</v>
          </cell>
          <cell r="G4">
            <v>3.71</v>
          </cell>
          <cell r="H4" t="str">
            <v>ton</v>
          </cell>
          <cell r="I4">
            <v>2489</v>
          </cell>
          <cell r="J4">
            <v>53</v>
          </cell>
          <cell r="K4">
            <v>150</v>
          </cell>
          <cell r="L4">
            <v>2692</v>
          </cell>
          <cell r="M4">
            <v>0.24399999999999999</v>
          </cell>
        </row>
        <row r="5">
          <cell r="A5">
            <v>2</v>
          </cell>
          <cell r="B5" t="str">
            <v>철근 운반</v>
          </cell>
          <cell r="C5" t="str">
            <v xml:space="preserve">경운기 1ton </v>
          </cell>
          <cell r="D5">
            <v>9235</v>
          </cell>
          <cell r="E5">
            <v>197</v>
          </cell>
          <cell r="F5">
            <v>558</v>
          </cell>
          <cell r="G5">
            <v>3.71</v>
          </cell>
          <cell r="H5" t="str">
            <v>ton</v>
          </cell>
          <cell r="I5">
            <v>2489</v>
          </cell>
          <cell r="J5">
            <v>53</v>
          </cell>
          <cell r="K5">
            <v>150</v>
          </cell>
          <cell r="L5">
            <v>2692</v>
          </cell>
          <cell r="M5">
            <v>0.24399999999999999</v>
          </cell>
        </row>
        <row r="6">
          <cell r="A6">
            <v>3</v>
          </cell>
          <cell r="B6" t="str">
            <v>목재 운반</v>
          </cell>
          <cell r="C6" t="str">
            <v>덤프 10.5ton</v>
          </cell>
          <cell r="D6">
            <v>8683</v>
          </cell>
          <cell r="E6">
            <v>435</v>
          </cell>
          <cell r="F6">
            <v>6853</v>
          </cell>
          <cell r="G6">
            <v>6.14</v>
          </cell>
          <cell r="H6" t="str">
            <v>㎥</v>
          </cell>
          <cell r="I6">
            <v>1414</v>
          </cell>
          <cell r="J6">
            <v>70</v>
          </cell>
          <cell r="K6">
            <v>1116</v>
          </cell>
          <cell r="L6">
            <v>2600</v>
          </cell>
          <cell r="M6">
            <v>0.53700000000000003</v>
          </cell>
        </row>
        <row r="7">
          <cell r="A7">
            <v>4</v>
          </cell>
          <cell r="B7" t="str">
            <v>목재 운반</v>
          </cell>
          <cell r="C7" t="str">
            <v xml:space="preserve">경운기 1ton </v>
          </cell>
          <cell r="D7">
            <v>9235</v>
          </cell>
          <cell r="E7">
            <v>197</v>
          </cell>
          <cell r="F7">
            <v>558</v>
          </cell>
          <cell r="G7">
            <v>6.38</v>
          </cell>
          <cell r="H7" t="str">
            <v>㎥</v>
          </cell>
          <cell r="I7">
            <v>1447</v>
          </cell>
          <cell r="J7">
            <v>30</v>
          </cell>
          <cell r="K7">
            <v>87</v>
          </cell>
          <cell r="L7">
            <v>1564</v>
          </cell>
          <cell r="M7">
            <v>0.24399999999999999</v>
          </cell>
        </row>
        <row r="8">
          <cell r="A8">
            <v>5</v>
          </cell>
          <cell r="B8" t="str">
            <v>철재 운반</v>
          </cell>
          <cell r="C8" t="str">
            <v>덤프 10.5ton</v>
          </cell>
          <cell r="D8">
            <v>8683</v>
          </cell>
          <cell r="E8">
            <v>10896</v>
          </cell>
          <cell r="F8">
            <v>6853</v>
          </cell>
          <cell r="G8">
            <v>3.84</v>
          </cell>
          <cell r="H8" t="str">
            <v>ton</v>
          </cell>
          <cell r="I8">
            <v>2261</v>
          </cell>
          <cell r="J8">
            <v>2837</v>
          </cell>
          <cell r="K8">
            <v>1784</v>
          </cell>
          <cell r="L8">
            <v>6882</v>
          </cell>
          <cell r="M8">
            <v>0.504</v>
          </cell>
        </row>
        <row r="9">
          <cell r="A9">
            <v>6</v>
          </cell>
          <cell r="B9" t="str">
            <v>철재 운반</v>
          </cell>
          <cell r="C9" t="str">
            <v xml:space="preserve">경운기 1ton </v>
          </cell>
          <cell r="D9">
            <v>9235</v>
          </cell>
          <cell r="E9">
            <v>197</v>
          </cell>
          <cell r="F9">
            <v>558</v>
          </cell>
          <cell r="G9">
            <v>3.71</v>
          </cell>
          <cell r="H9" t="str">
            <v>ton</v>
          </cell>
          <cell r="I9">
            <v>2489</v>
          </cell>
          <cell r="J9">
            <v>53</v>
          </cell>
          <cell r="K9">
            <v>150</v>
          </cell>
          <cell r="L9">
            <v>2692</v>
          </cell>
          <cell r="M9">
            <v>0.24399999999999999</v>
          </cell>
        </row>
        <row r="10">
          <cell r="A10">
            <v>7</v>
          </cell>
          <cell r="B10" t="str">
            <v>모래 운반</v>
          </cell>
          <cell r="C10" t="str">
            <v>덤프 15.0ton</v>
          </cell>
          <cell r="D10">
            <v>9681</v>
          </cell>
          <cell r="E10">
            <v>12171</v>
          </cell>
          <cell r="F10">
            <v>11211</v>
          </cell>
          <cell r="G10">
            <v>4.01</v>
          </cell>
          <cell r="H10" t="str">
            <v>㎥</v>
          </cell>
          <cell r="I10">
            <v>2414</v>
          </cell>
          <cell r="J10">
            <v>3035</v>
          </cell>
          <cell r="K10">
            <v>2795</v>
          </cell>
          <cell r="L10">
            <v>8244</v>
          </cell>
        </row>
        <row r="11">
          <cell r="A11">
            <v>8</v>
          </cell>
          <cell r="B11" t="str">
            <v>모래 운반</v>
          </cell>
          <cell r="C11" t="str">
            <v xml:space="preserve">경운기 1ton </v>
          </cell>
          <cell r="D11">
            <v>9235</v>
          </cell>
          <cell r="E11">
            <v>96</v>
          </cell>
          <cell r="F11">
            <v>558</v>
          </cell>
          <cell r="G11">
            <v>2.73</v>
          </cell>
          <cell r="H11" t="str">
            <v>㎥</v>
          </cell>
          <cell r="I11">
            <v>3382</v>
          </cell>
          <cell r="J11">
            <v>35</v>
          </cell>
          <cell r="K11">
            <v>204</v>
          </cell>
          <cell r="L11">
            <v>3621</v>
          </cell>
          <cell r="M11">
            <v>0.11899999999999999</v>
          </cell>
        </row>
        <row r="12">
          <cell r="A12">
            <v>9</v>
          </cell>
          <cell r="B12" t="str">
            <v>기초모래 운반</v>
          </cell>
          <cell r="C12" t="str">
            <v>덤프 15.0ton</v>
          </cell>
          <cell r="D12">
            <v>9681</v>
          </cell>
          <cell r="E12">
            <v>12171</v>
          </cell>
          <cell r="F12">
            <v>11211</v>
          </cell>
          <cell r="G12">
            <v>4.01</v>
          </cell>
          <cell r="H12" t="str">
            <v>㎥</v>
          </cell>
          <cell r="I12">
            <v>2414</v>
          </cell>
          <cell r="J12">
            <v>3035</v>
          </cell>
          <cell r="K12">
            <v>2795</v>
          </cell>
          <cell r="L12">
            <v>8244</v>
          </cell>
        </row>
        <row r="13">
          <cell r="A13">
            <v>10</v>
          </cell>
          <cell r="B13" t="str">
            <v>기초모래 운반</v>
          </cell>
          <cell r="C13" t="str">
            <v xml:space="preserve">경운기 1ton </v>
          </cell>
          <cell r="D13">
            <v>9235</v>
          </cell>
          <cell r="E13">
            <v>96</v>
          </cell>
          <cell r="F13">
            <v>558</v>
          </cell>
          <cell r="G13">
            <v>2.73</v>
          </cell>
          <cell r="H13" t="str">
            <v>㎥</v>
          </cell>
          <cell r="I13">
            <v>3382</v>
          </cell>
          <cell r="J13">
            <v>35</v>
          </cell>
          <cell r="K13">
            <v>204</v>
          </cell>
          <cell r="L13">
            <v>3621</v>
          </cell>
          <cell r="M13">
            <v>0.11899999999999999</v>
          </cell>
        </row>
        <row r="14">
          <cell r="A14">
            <v>11</v>
          </cell>
          <cell r="B14" t="str">
            <v>자갈 운반</v>
          </cell>
          <cell r="C14" t="str">
            <v>덤프 15.0ton</v>
          </cell>
          <cell r="D14">
            <v>9681</v>
          </cell>
          <cell r="E14">
            <v>12171</v>
          </cell>
          <cell r="F14">
            <v>11211</v>
          </cell>
          <cell r="G14">
            <v>14.06</v>
          </cell>
          <cell r="H14" t="str">
            <v>㎥</v>
          </cell>
          <cell r="I14">
            <v>688</v>
          </cell>
          <cell r="J14">
            <v>865</v>
          </cell>
          <cell r="K14">
            <v>797</v>
          </cell>
          <cell r="L14">
            <v>2350</v>
          </cell>
        </row>
        <row r="15">
          <cell r="A15">
            <v>12</v>
          </cell>
          <cell r="B15" t="str">
            <v>자갈 운반</v>
          </cell>
          <cell r="C15" t="str">
            <v xml:space="preserve">경운기 1ton </v>
          </cell>
          <cell r="D15">
            <v>9235</v>
          </cell>
          <cell r="E15">
            <v>82</v>
          </cell>
          <cell r="F15">
            <v>558</v>
          </cell>
          <cell r="G15">
            <v>1.94</v>
          </cell>
          <cell r="H15" t="str">
            <v>㎥</v>
          </cell>
          <cell r="I15">
            <v>4760</v>
          </cell>
          <cell r="J15">
            <v>42</v>
          </cell>
          <cell r="K15">
            <v>287</v>
          </cell>
          <cell r="L15">
            <v>5089</v>
          </cell>
          <cell r="M15">
            <v>0.10199999999999999</v>
          </cell>
        </row>
        <row r="16">
          <cell r="A16">
            <v>13</v>
          </cell>
          <cell r="B16" t="str">
            <v>보조기층</v>
          </cell>
          <cell r="C16" t="str">
            <v>덤프 15.0ton</v>
          </cell>
          <cell r="D16">
            <v>9681</v>
          </cell>
          <cell r="E16">
            <v>12171</v>
          </cell>
          <cell r="F16">
            <v>11211</v>
          </cell>
          <cell r="G16">
            <v>14.06</v>
          </cell>
          <cell r="H16" t="str">
            <v>㎥</v>
          </cell>
          <cell r="I16">
            <v>688</v>
          </cell>
          <cell r="J16">
            <v>865</v>
          </cell>
          <cell r="K16">
            <v>797</v>
          </cell>
          <cell r="L16">
            <v>2350</v>
          </cell>
        </row>
        <row r="17">
          <cell r="A17">
            <v>14</v>
          </cell>
          <cell r="B17" t="str">
            <v>벽돌 운반</v>
          </cell>
          <cell r="C17" t="str">
            <v xml:space="preserve">경운기 1ton </v>
          </cell>
          <cell r="D17">
            <v>9235</v>
          </cell>
          <cell r="E17">
            <v>82</v>
          </cell>
          <cell r="F17">
            <v>558</v>
          </cell>
          <cell r="G17">
            <v>1.79</v>
          </cell>
          <cell r="H17" t="str">
            <v>천매</v>
          </cell>
          <cell r="I17">
            <v>5159</v>
          </cell>
          <cell r="J17">
            <v>45</v>
          </cell>
          <cell r="K17">
            <v>311</v>
          </cell>
          <cell r="L17">
            <v>5515</v>
          </cell>
          <cell r="M17">
            <v>0.10199999999999999</v>
          </cell>
        </row>
        <row r="18">
          <cell r="A18">
            <v>15</v>
          </cell>
          <cell r="B18" t="str">
            <v>도로경계석(150×150×1000)</v>
          </cell>
          <cell r="C18" t="str">
            <v xml:space="preserve">경운기 1ton </v>
          </cell>
          <cell r="D18">
            <v>9235</v>
          </cell>
          <cell r="E18">
            <v>82</v>
          </cell>
          <cell r="F18">
            <v>558</v>
          </cell>
          <cell r="G18">
            <v>116.54</v>
          </cell>
          <cell r="H18" t="str">
            <v>개</v>
          </cell>
          <cell r="I18">
            <v>79</v>
          </cell>
          <cell r="J18">
            <v>0</v>
          </cell>
          <cell r="K18">
            <v>4</v>
          </cell>
          <cell r="L18">
            <v>83</v>
          </cell>
          <cell r="M18">
            <v>0.10199999999999999</v>
          </cell>
        </row>
        <row r="19">
          <cell r="A19">
            <v>16</v>
          </cell>
          <cell r="B19" t="str">
            <v>보차도경계석(170×200×1000)</v>
          </cell>
          <cell r="C19" t="str">
            <v xml:space="preserve">경운기 1ton </v>
          </cell>
          <cell r="D19">
            <v>9235</v>
          </cell>
          <cell r="E19">
            <v>82</v>
          </cell>
          <cell r="F19">
            <v>558</v>
          </cell>
          <cell r="G19">
            <v>82.86</v>
          </cell>
          <cell r="H19" t="str">
            <v>개</v>
          </cell>
          <cell r="I19">
            <v>111</v>
          </cell>
          <cell r="J19">
            <v>0</v>
          </cell>
          <cell r="K19">
            <v>6</v>
          </cell>
          <cell r="L19">
            <v>117</v>
          </cell>
          <cell r="M19">
            <v>0.10199999999999999</v>
          </cell>
        </row>
        <row r="20">
          <cell r="A20">
            <v>17</v>
          </cell>
          <cell r="B20" t="str">
            <v>보도블럭(U형 225×112.5×60)</v>
          </cell>
          <cell r="C20" t="str">
            <v xml:space="preserve">경운기 1ton </v>
          </cell>
          <cell r="D20">
            <v>9235</v>
          </cell>
          <cell r="E20">
            <v>82</v>
          </cell>
          <cell r="F20">
            <v>558</v>
          </cell>
          <cell r="G20">
            <v>28.68</v>
          </cell>
          <cell r="H20" t="str">
            <v>㎥</v>
          </cell>
          <cell r="I20">
            <v>322</v>
          </cell>
          <cell r="J20">
            <v>2</v>
          </cell>
          <cell r="K20">
            <v>19</v>
          </cell>
          <cell r="L20">
            <v>343</v>
          </cell>
          <cell r="M20">
            <v>0.10199999999999999</v>
          </cell>
        </row>
        <row r="21">
          <cell r="A21">
            <v>18</v>
          </cell>
          <cell r="B21" t="str">
            <v>줄    떼</v>
          </cell>
          <cell r="C21" t="str">
            <v xml:space="preserve">경운기 1ton </v>
          </cell>
          <cell r="D21">
            <v>9235</v>
          </cell>
          <cell r="E21">
            <v>147</v>
          </cell>
          <cell r="F21">
            <v>558</v>
          </cell>
          <cell r="G21">
            <v>143.13</v>
          </cell>
          <cell r="H21" t="str">
            <v>㎡</v>
          </cell>
          <cell r="I21">
            <v>64</v>
          </cell>
          <cell r="J21">
            <v>1</v>
          </cell>
          <cell r="K21">
            <v>3</v>
          </cell>
          <cell r="L21">
            <v>68</v>
          </cell>
          <cell r="M21">
            <v>0.182</v>
          </cell>
        </row>
        <row r="22">
          <cell r="A22">
            <v>19</v>
          </cell>
          <cell r="B22" t="str">
            <v>평    떼</v>
          </cell>
          <cell r="C22" t="str">
            <v xml:space="preserve">경운기 1ton </v>
          </cell>
          <cell r="D22">
            <v>9235</v>
          </cell>
          <cell r="E22">
            <v>147</v>
          </cell>
          <cell r="F22">
            <v>558</v>
          </cell>
          <cell r="G22">
            <v>47.7</v>
          </cell>
          <cell r="H22" t="str">
            <v>㎡</v>
          </cell>
          <cell r="I22">
            <v>193</v>
          </cell>
          <cell r="J22">
            <v>3</v>
          </cell>
          <cell r="K22">
            <v>11</v>
          </cell>
          <cell r="L22">
            <v>207</v>
          </cell>
          <cell r="M22">
            <v>0.182</v>
          </cell>
        </row>
        <row r="23">
          <cell r="A23">
            <v>20</v>
          </cell>
          <cell r="B23" t="str">
            <v>흄  관   ( D－  250 )</v>
          </cell>
          <cell r="C23" t="str">
            <v xml:space="preserve">경운기 1ton </v>
          </cell>
          <cell r="D23">
            <v>9235</v>
          </cell>
          <cell r="E23">
            <v>81</v>
          </cell>
          <cell r="F23">
            <v>558</v>
          </cell>
          <cell r="G23">
            <v>22.39</v>
          </cell>
          <cell r="H23" t="str">
            <v>본</v>
          </cell>
          <cell r="I23">
            <v>412</v>
          </cell>
          <cell r="J23">
            <v>3</v>
          </cell>
          <cell r="K23">
            <v>24</v>
          </cell>
          <cell r="L23">
            <v>439</v>
          </cell>
          <cell r="M23">
            <v>0.10100000000000001</v>
          </cell>
        </row>
        <row r="24">
          <cell r="A24">
            <v>21</v>
          </cell>
          <cell r="B24" t="str">
            <v>흄  관   ( D－  300 )</v>
          </cell>
          <cell r="C24" t="str">
            <v xml:space="preserve">경운기 1ton </v>
          </cell>
          <cell r="D24">
            <v>9235</v>
          </cell>
          <cell r="E24">
            <v>81</v>
          </cell>
          <cell r="F24">
            <v>558</v>
          </cell>
          <cell r="G24">
            <v>18.649999999999999</v>
          </cell>
          <cell r="H24" t="str">
            <v>본</v>
          </cell>
          <cell r="I24">
            <v>495</v>
          </cell>
          <cell r="J24">
            <v>4</v>
          </cell>
          <cell r="K24">
            <v>29</v>
          </cell>
          <cell r="L24">
            <v>528</v>
          </cell>
          <cell r="M24">
            <v>0.10100000000000001</v>
          </cell>
        </row>
        <row r="25">
          <cell r="A25">
            <v>22</v>
          </cell>
          <cell r="B25" t="str">
            <v>흄  관   ( D－  400 )</v>
          </cell>
          <cell r="C25" t="str">
            <v xml:space="preserve">경운기 1ton </v>
          </cell>
          <cell r="D25">
            <v>9235</v>
          </cell>
          <cell r="E25">
            <v>81</v>
          </cell>
          <cell r="F25">
            <v>558</v>
          </cell>
          <cell r="G25">
            <v>11.19</v>
          </cell>
          <cell r="H25" t="str">
            <v>본</v>
          </cell>
          <cell r="I25">
            <v>825</v>
          </cell>
          <cell r="J25">
            <v>7</v>
          </cell>
          <cell r="K25">
            <v>49</v>
          </cell>
          <cell r="L25">
            <v>881</v>
          </cell>
          <cell r="M25">
            <v>0.10100000000000001</v>
          </cell>
        </row>
        <row r="26">
          <cell r="A26">
            <v>23</v>
          </cell>
          <cell r="B26" t="str">
            <v>흄  관   ( D－  600 )</v>
          </cell>
          <cell r="C26" t="str">
            <v xml:space="preserve">경운기 1ton </v>
          </cell>
          <cell r="D26">
            <v>9235</v>
          </cell>
          <cell r="E26">
            <v>81</v>
          </cell>
          <cell r="F26">
            <v>558</v>
          </cell>
          <cell r="G26">
            <v>3.73</v>
          </cell>
          <cell r="H26" t="str">
            <v>본</v>
          </cell>
          <cell r="I26">
            <v>2475</v>
          </cell>
          <cell r="J26">
            <v>21</v>
          </cell>
          <cell r="K26">
            <v>149</v>
          </cell>
          <cell r="L26">
            <v>2645</v>
          </cell>
          <cell r="M26">
            <v>0.10100000000000001</v>
          </cell>
        </row>
        <row r="27">
          <cell r="A27">
            <v>24</v>
          </cell>
          <cell r="B27" t="str">
            <v>파형강관 ( D-   250 )</v>
          </cell>
          <cell r="C27" t="str">
            <v xml:space="preserve">경운기 1ton </v>
          </cell>
          <cell r="D27">
            <v>9235</v>
          </cell>
          <cell r="E27">
            <v>81</v>
          </cell>
          <cell r="F27">
            <v>558</v>
          </cell>
          <cell r="G27">
            <v>44.78</v>
          </cell>
          <cell r="H27" t="str">
            <v>본</v>
          </cell>
          <cell r="I27">
            <v>206</v>
          </cell>
          <cell r="J27">
            <v>1</v>
          </cell>
          <cell r="K27">
            <v>12</v>
          </cell>
          <cell r="L27">
            <v>219</v>
          </cell>
          <cell r="M27">
            <v>0.10100000000000001</v>
          </cell>
        </row>
        <row r="28">
          <cell r="A28">
            <v>25</v>
          </cell>
          <cell r="B28" t="str">
            <v>파형강관 ( D-   400 )</v>
          </cell>
          <cell r="C28" t="str">
            <v xml:space="preserve">경운기 1ton </v>
          </cell>
          <cell r="D28">
            <v>9235</v>
          </cell>
          <cell r="E28">
            <v>81</v>
          </cell>
          <cell r="F28">
            <v>558</v>
          </cell>
          <cell r="G28">
            <v>22.39</v>
          </cell>
          <cell r="H28" t="str">
            <v>본</v>
          </cell>
          <cell r="I28">
            <v>412</v>
          </cell>
          <cell r="J28">
            <v>3</v>
          </cell>
          <cell r="K28">
            <v>24</v>
          </cell>
          <cell r="L28">
            <v>439</v>
          </cell>
          <cell r="M28">
            <v>0.10100000000000001</v>
          </cell>
        </row>
        <row r="29">
          <cell r="A29">
            <v>26</v>
          </cell>
          <cell r="B29" t="str">
            <v>파형강관 ( D-   600 )</v>
          </cell>
          <cell r="C29" t="str">
            <v xml:space="preserve">경운기 1ton </v>
          </cell>
          <cell r="D29">
            <v>9235</v>
          </cell>
          <cell r="E29">
            <v>81</v>
          </cell>
          <cell r="F29">
            <v>558</v>
          </cell>
          <cell r="G29">
            <v>14.92</v>
          </cell>
          <cell r="H29" t="str">
            <v>본</v>
          </cell>
          <cell r="I29">
            <v>618</v>
          </cell>
          <cell r="J29">
            <v>5</v>
          </cell>
          <cell r="K29">
            <v>37</v>
          </cell>
          <cell r="L29">
            <v>660</v>
          </cell>
          <cell r="M29">
            <v>0.10100000000000001</v>
          </cell>
        </row>
        <row r="30">
          <cell r="A30">
            <v>27</v>
          </cell>
          <cell r="B30" t="str">
            <v>파형강관 ( D-  800 )</v>
          </cell>
          <cell r="C30" t="str">
            <v xml:space="preserve">경운기 1ton </v>
          </cell>
          <cell r="D30">
            <v>9235</v>
          </cell>
          <cell r="E30">
            <v>81</v>
          </cell>
          <cell r="F30">
            <v>558</v>
          </cell>
          <cell r="G30">
            <v>11.19</v>
          </cell>
          <cell r="H30" t="str">
            <v>본</v>
          </cell>
          <cell r="I30">
            <v>825</v>
          </cell>
          <cell r="J30">
            <v>7</v>
          </cell>
          <cell r="K30">
            <v>49</v>
          </cell>
          <cell r="L30">
            <v>881</v>
          </cell>
          <cell r="M30">
            <v>0.10100000000000001</v>
          </cell>
        </row>
        <row r="31">
          <cell r="A31">
            <v>28</v>
          </cell>
          <cell r="B31" t="str">
            <v>파형강관 ( D-  1000 )</v>
          </cell>
          <cell r="C31" t="str">
            <v xml:space="preserve">경운기 1ton </v>
          </cell>
          <cell r="D31">
            <v>9235</v>
          </cell>
          <cell r="E31">
            <v>81</v>
          </cell>
          <cell r="F31">
            <v>558</v>
          </cell>
          <cell r="G31">
            <v>7.46</v>
          </cell>
          <cell r="H31" t="str">
            <v>본</v>
          </cell>
          <cell r="I31">
            <v>1237</v>
          </cell>
          <cell r="J31">
            <v>10</v>
          </cell>
          <cell r="K31">
            <v>74</v>
          </cell>
          <cell r="L31">
            <v>1321</v>
          </cell>
          <cell r="M31">
            <v>0.10100000000000001</v>
          </cell>
        </row>
        <row r="32">
          <cell r="A32">
            <v>29</v>
          </cell>
          <cell r="B32" t="str">
            <v>이중벽 PE관(D -400)</v>
          </cell>
          <cell r="C32" t="str">
            <v xml:space="preserve">경운기 1ton </v>
          </cell>
          <cell r="D32">
            <v>9235</v>
          </cell>
          <cell r="E32">
            <v>81</v>
          </cell>
          <cell r="F32">
            <v>558</v>
          </cell>
          <cell r="G32">
            <v>22.39</v>
          </cell>
          <cell r="H32" t="str">
            <v>본</v>
          </cell>
          <cell r="I32">
            <v>412</v>
          </cell>
          <cell r="J32">
            <v>3</v>
          </cell>
          <cell r="K32">
            <v>24</v>
          </cell>
          <cell r="L32">
            <v>439</v>
          </cell>
          <cell r="M32">
            <v>0.10100000000000001</v>
          </cell>
        </row>
        <row r="33">
          <cell r="A33">
            <v>30</v>
          </cell>
          <cell r="B33" t="str">
            <v>표토제거</v>
          </cell>
          <cell r="C33" t="str">
            <v>불도져 19Ton</v>
          </cell>
          <cell r="D33">
            <v>14767</v>
          </cell>
          <cell r="E33">
            <v>12165</v>
          </cell>
          <cell r="F33">
            <v>17398</v>
          </cell>
          <cell r="G33">
            <v>68.680000000000007</v>
          </cell>
          <cell r="H33" t="str">
            <v>㎥</v>
          </cell>
          <cell r="I33">
            <v>215</v>
          </cell>
          <cell r="J33">
            <v>177</v>
          </cell>
          <cell r="K33">
            <v>253</v>
          </cell>
          <cell r="L33">
            <v>645</v>
          </cell>
        </row>
        <row r="34">
          <cell r="A34">
            <v>31</v>
          </cell>
          <cell r="B34" t="str">
            <v>흙 깍 기 (토사)</v>
          </cell>
          <cell r="C34" t="str">
            <v>불도져 19Ton</v>
          </cell>
          <cell r="D34">
            <v>14767</v>
          </cell>
          <cell r="E34">
            <v>12165</v>
          </cell>
          <cell r="F34">
            <v>17398</v>
          </cell>
          <cell r="G34">
            <v>81.17</v>
          </cell>
          <cell r="H34" t="str">
            <v>㎥</v>
          </cell>
          <cell r="I34">
            <v>181</v>
          </cell>
          <cell r="J34">
            <v>149</v>
          </cell>
          <cell r="K34">
            <v>214</v>
          </cell>
          <cell r="L34">
            <v>544</v>
          </cell>
        </row>
        <row r="35">
          <cell r="A35">
            <v>32</v>
          </cell>
          <cell r="B35" t="str">
            <v>흙 깍 기 (토사)</v>
          </cell>
          <cell r="C35" t="str">
            <v>백호 0.70㎥</v>
          </cell>
          <cell r="D35">
            <v>14767</v>
          </cell>
          <cell r="E35">
            <v>5282</v>
          </cell>
          <cell r="F35">
            <v>13016</v>
          </cell>
          <cell r="G35">
            <v>60.48</v>
          </cell>
          <cell r="H35" t="str">
            <v>㎥</v>
          </cell>
          <cell r="I35">
            <v>244</v>
          </cell>
          <cell r="J35">
            <v>87</v>
          </cell>
          <cell r="K35">
            <v>215</v>
          </cell>
          <cell r="L35">
            <v>546</v>
          </cell>
        </row>
        <row r="36">
          <cell r="A36">
            <v>33</v>
          </cell>
          <cell r="B36" t="str">
            <v>흙 깍 기 (토사)</v>
          </cell>
          <cell r="C36" t="str">
            <v>백호 1.00㎥</v>
          </cell>
          <cell r="D36">
            <v>14767</v>
          </cell>
          <cell r="E36">
            <v>8905</v>
          </cell>
          <cell r="F36">
            <v>15948</v>
          </cell>
          <cell r="G36">
            <v>78.89</v>
          </cell>
          <cell r="H36" t="str">
            <v>㎥</v>
          </cell>
          <cell r="I36">
            <v>187</v>
          </cell>
          <cell r="J36">
            <v>112</v>
          </cell>
          <cell r="K36">
            <v>202</v>
          </cell>
          <cell r="L36">
            <v>501</v>
          </cell>
        </row>
        <row r="37">
          <cell r="A37">
            <v>34</v>
          </cell>
          <cell r="B37" t="str">
            <v>터 파 기(토사)</v>
          </cell>
          <cell r="C37" t="str">
            <v>백호 0.70㎥</v>
          </cell>
          <cell r="D37">
            <v>14767</v>
          </cell>
          <cell r="E37">
            <v>5282</v>
          </cell>
          <cell r="F37">
            <v>13016</v>
          </cell>
          <cell r="G37">
            <v>56.16</v>
          </cell>
          <cell r="H37" t="str">
            <v>㎥</v>
          </cell>
          <cell r="I37">
            <v>262</v>
          </cell>
          <cell r="J37">
            <v>94</v>
          </cell>
          <cell r="K37">
            <v>231</v>
          </cell>
          <cell r="L37">
            <v>587</v>
          </cell>
        </row>
        <row r="38">
          <cell r="A38">
            <v>35</v>
          </cell>
          <cell r="B38" t="str">
            <v>터 파 기(풍화대)</v>
          </cell>
          <cell r="C38" t="str">
            <v>백호 0.70㎥</v>
          </cell>
          <cell r="D38">
            <v>14767</v>
          </cell>
          <cell r="E38">
            <v>5282</v>
          </cell>
          <cell r="F38">
            <v>13016</v>
          </cell>
          <cell r="G38">
            <v>39.270000000000003</v>
          </cell>
          <cell r="H38" t="str">
            <v>㎥</v>
          </cell>
          <cell r="I38">
            <v>376</v>
          </cell>
          <cell r="J38">
            <v>134</v>
          </cell>
          <cell r="K38">
            <v>331</v>
          </cell>
          <cell r="L38">
            <v>841</v>
          </cell>
        </row>
        <row r="39">
          <cell r="A39">
            <v>36</v>
          </cell>
          <cell r="B39" t="str">
            <v>되메우기(토사)</v>
          </cell>
          <cell r="C39" t="str">
            <v xml:space="preserve">불도져 19ton </v>
          </cell>
          <cell r="D39">
            <v>14767</v>
          </cell>
          <cell r="E39">
            <v>12165</v>
          </cell>
          <cell r="F39">
            <v>17398</v>
          </cell>
          <cell r="G39">
            <v>103.15</v>
          </cell>
          <cell r="H39" t="str">
            <v>㎥</v>
          </cell>
          <cell r="I39">
            <v>143</v>
          </cell>
          <cell r="J39">
            <v>117</v>
          </cell>
          <cell r="K39">
            <v>168</v>
          </cell>
          <cell r="L39">
            <v>428</v>
          </cell>
        </row>
        <row r="40">
          <cell r="A40">
            <v>37</v>
          </cell>
          <cell r="B40" t="str">
            <v>되메우기(토사)</v>
          </cell>
          <cell r="C40" t="str">
            <v>백호 0.70㎥</v>
          </cell>
          <cell r="D40">
            <v>14767</v>
          </cell>
          <cell r="E40">
            <v>5282</v>
          </cell>
          <cell r="F40">
            <v>13016</v>
          </cell>
          <cell r="G40">
            <v>71.28</v>
          </cell>
          <cell r="H40" t="str">
            <v>㎥</v>
          </cell>
          <cell r="I40">
            <v>207</v>
          </cell>
          <cell r="J40">
            <v>74</v>
          </cell>
          <cell r="K40">
            <v>182</v>
          </cell>
          <cell r="L40">
            <v>463</v>
          </cell>
        </row>
        <row r="41">
          <cell r="A41">
            <v>38</v>
          </cell>
          <cell r="B41" t="str">
            <v>유용토 깎기 및 적재(도로용)</v>
          </cell>
          <cell r="C41" t="str">
            <v>백호 1.00㎥</v>
          </cell>
          <cell r="D41">
            <v>14767</v>
          </cell>
          <cell r="E41">
            <v>8905</v>
          </cell>
          <cell r="F41">
            <v>15948</v>
          </cell>
          <cell r="G41">
            <v>83.31</v>
          </cell>
          <cell r="H41" t="str">
            <v>㎥</v>
          </cell>
          <cell r="I41">
            <v>177</v>
          </cell>
          <cell r="J41">
            <v>106</v>
          </cell>
          <cell r="K41">
            <v>191</v>
          </cell>
          <cell r="L41">
            <v>474</v>
          </cell>
        </row>
        <row r="42">
          <cell r="A42">
            <v>39</v>
          </cell>
          <cell r="B42" t="str">
            <v>유용토 깎기 및 적재(단지용)</v>
          </cell>
          <cell r="C42" t="str">
            <v>백호 1.00㎥</v>
          </cell>
          <cell r="D42">
            <v>14767</v>
          </cell>
          <cell r="E42">
            <v>8905</v>
          </cell>
          <cell r="F42">
            <v>15948</v>
          </cell>
          <cell r="G42">
            <v>92.57</v>
          </cell>
          <cell r="H42" t="str">
            <v>㎥</v>
          </cell>
          <cell r="I42">
            <v>159</v>
          </cell>
          <cell r="J42">
            <v>96</v>
          </cell>
          <cell r="K42">
            <v>172</v>
          </cell>
          <cell r="L42">
            <v>427</v>
          </cell>
        </row>
        <row r="43">
          <cell r="A43">
            <v>40</v>
          </cell>
          <cell r="B43" t="str">
            <v>유용토 운반(도로용)</v>
          </cell>
          <cell r="C43" t="str">
            <v>불도져 19ton :ℓ= 79m</v>
          </cell>
          <cell r="D43">
            <v>14767</v>
          </cell>
          <cell r="E43">
            <v>12165</v>
          </cell>
          <cell r="F43">
            <v>17398</v>
          </cell>
          <cell r="G43">
            <v>39.33</v>
          </cell>
          <cell r="H43" t="str">
            <v>㎥</v>
          </cell>
          <cell r="I43">
            <v>375</v>
          </cell>
          <cell r="J43">
            <v>309</v>
          </cell>
          <cell r="K43">
            <v>442</v>
          </cell>
          <cell r="L43">
            <v>1126</v>
          </cell>
        </row>
        <row r="44">
          <cell r="A44">
            <v>41</v>
          </cell>
          <cell r="B44" t="str">
            <v>유용토 운반(도로용)</v>
          </cell>
          <cell r="C44" t="str">
            <v>불도져 19ton :ℓ= 25m</v>
          </cell>
          <cell r="D44">
            <v>14767</v>
          </cell>
          <cell r="E44">
            <v>12165</v>
          </cell>
          <cell r="F44">
            <v>17398</v>
          </cell>
          <cell r="G44">
            <v>104.27</v>
          </cell>
          <cell r="H44" t="str">
            <v>㎥</v>
          </cell>
          <cell r="I44">
            <v>141</v>
          </cell>
          <cell r="J44">
            <v>116</v>
          </cell>
          <cell r="K44">
            <v>166</v>
          </cell>
          <cell r="L44">
            <v>423</v>
          </cell>
        </row>
        <row r="45">
          <cell r="A45">
            <v>42</v>
          </cell>
          <cell r="B45" t="str">
            <v>유용토 운반(도로용)</v>
          </cell>
          <cell r="C45" t="str">
            <v>불도져 19ton :ℓ=40m</v>
          </cell>
          <cell r="D45">
            <v>14767</v>
          </cell>
          <cell r="E45">
            <v>12165</v>
          </cell>
          <cell r="F45">
            <v>17398</v>
          </cell>
          <cell r="G45">
            <v>71.31</v>
          </cell>
          <cell r="H45" t="str">
            <v>㎥</v>
          </cell>
          <cell r="I45">
            <v>207</v>
          </cell>
          <cell r="J45">
            <v>170</v>
          </cell>
          <cell r="K45">
            <v>243</v>
          </cell>
          <cell r="L45">
            <v>620</v>
          </cell>
        </row>
        <row r="46">
          <cell r="A46">
            <v>43</v>
          </cell>
          <cell r="B46" t="str">
            <v>유용토 운반(단지용)</v>
          </cell>
          <cell r="C46" t="str">
            <v>덤프 15.0ton :ℓ=171m</v>
          </cell>
          <cell r="D46">
            <v>9681</v>
          </cell>
          <cell r="E46">
            <v>12171</v>
          </cell>
          <cell r="F46">
            <v>11211</v>
          </cell>
          <cell r="G46">
            <v>59.23</v>
          </cell>
          <cell r="H46" t="str">
            <v>㎥</v>
          </cell>
          <cell r="I46">
            <v>163</v>
          </cell>
          <cell r="J46">
            <v>205</v>
          </cell>
          <cell r="K46">
            <v>189</v>
          </cell>
          <cell r="L46">
            <v>557</v>
          </cell>
        </row>
        <row r="47">
          <cell r="A47">
            <v>44</v>
          </cell>
          <cell r="B47" t="str">
            <v>유용토 운반(단지용)</v>
          </cell>
          <cell r="C47" t="str">
            <v>불도져 19ton :ℓ= 50m</v>
          </cell>
          <cell r="D47">
            <v>14767</v>
          </cell>
          <cell r="E47">
            <v>12165</v>
          </cell>
          <cell r="F47">
            <v>17398</v>
          </cell>
          <cell r="G47">
            <v>59.11</v>
          </cell>
          <cell r="H47" t="str">
            <v>㎥</v>
          </cell>
          <cell r="I47">
            <v>249</v>
          </cell>
          <cell r="J47">
            <v>205</v>
          </cell>
          <cell r="K47">
            <v>294</v>
          </cell>
          <cell r="L47">
            <v>748</v>
          </cell>
        </row>
        <row r="48">
          <cell r="A48">
            <v>45</v>
          </cell>
          <cell r="B48" t="str">
            <v>순성토 깎기 및 적재(도로용)</v>
          </cell>
          <cell r="C48" t="str">
            <v>백호 1.00㎥</v>
          </cell>
          <cell r="D48">
            <v>14767</v>
          </cell>
          <cell r="E48">
            <v>8905</v>
          </cell>
          <cell r="F48">
            <v>15948</v>
          </cell>
          <cell r="G48">
            <v>71</v>
          </cell>
          <cell r="H48" t="str">
            <v>㎥</v>
          </cell>
          <cell r="I48">
            <v>207</v>
          </cell>
          <cell r="J48">
            <v>125</v>
          </cell>
          <cell r="K48">
            <v>224</v>
          </cell>
          <cell r="L48">
            <v>556</v>
          </cell>
        </row>
        <row r="49">
          <cell r="A49">
            <v>46</v>
          </cell>
          <cell r="B49" t="str">
            <v>순성토 깎기 및 적재(단지용)</v>
          </cell>
          <cell r="C49" t="str">
            <v>백호 1.00㎥</v>
          </cell>
          <cell r="D49">
            <v>14767</v>
          </cell>
          <cell r="E49">
            <v>8905</v>
          </cell>
          <cell r="F49">
            <v>15948</v>
          </cell>
          <cell r="G49">
            <v>78.89</v>
          </cell>
          <cell r="H49" t="str">
            <v>㎥</v>
          </cell>
          <cell r="I49">
            <v>187</v>
          </cell>
          <cell r="J49">
            <v>112</v>
          </cell>
          <cell r="K49">
            <v>202</v>
          </cell>
          <cell r="L49">
            <v>501</v>
          </cell>
        </row>
        <row r="50">
          <cell r="A50">
            <v>47</v>
          </cell>
          <cell r="B50" t="str">
            <v>순성토 운반(도로용)</v>
          </cell>
          <cell r="C50" t="str">
            <v>덤프 15ton</v>
          </cell>
          <cell r="D50">
            <v>9681</v>
          </cell>
          <cell r="E50">
            <v>12171</v>
          </cell>
          <cell r="F50">
            <v>11211</v>
          </cell>
          <cell r="G50">
            <v>36.130000000000003</v>
          </cell>
          <cell r="H50" t="str">
            <v>㎥</v>
          </cell>
          <cell r="I50">
            <v>267</v>
          </cell>
          <cell r="J50">
            <v>336</v>
          </cell>
          <cell r="K50">
            <v>310</v>
          </cell>
          <cell r="L50">
            <v>913</v>
          </cell>
          <cell r="M50">
            <v>0</v>
          </cell>
        </row>
        <row r="51">
          <cell r="A51">
            <v>48</v>
          </cell>
          <cell r="B51" t="str">
            <v>순성토 운반(단지용)</v>
          </cell>
          <cell r="C51" t="str">
            <v>덤프 15ton</v>
          </cell>
          <cell r="D51">
            <v>9681</v>
          </cell>
          <cell r="E51">
            <v>12171</v>
          </cell>
          <cell r="F51">
            <v>11211</v>
          </cell>
          <cell r="G51">
            <v>40.14</v>
          </cell>
          <cell r="H51" t="str">
            <v>㎥</v>
          </cell>
          <cell r="I51">
            <v>241</v>
          </cell>
          <cell r="J51">
            <v>303</v>
          </cell>
          <cell r="K51">
            <v>279</v>
          </cell>
          <cell r="L51">
            <v>823</v>
          </cell>
          <cell r="M51">
            <v>0</v>
          </cell>
        </row>
        <row r="52">
          <cell r="A52">
            <v>49</v>
          </cell>
          <cell r="B52" t="str">
            <v>고 르 기</v>
          </cell>
          <cell r="C52" t="str">
            <v>불도져 19ton</v>
          </cell>
          <cell r="D52">
            <v>14767</v>
          </cell>
          <cell r="E52">
            <v>12165</v>
          </cell>
          <cell r="F52">
            <v>17398</v>
          </cell>
          <cell r="G52">
            <v>122.8</v>
          </cell>
          <cell r="H52" t="str">
            <v>㎥</v>
          </cell>
          <cell r="I52">
            <v>120</v>
          </cell>
          <cell r="J52">
            <v>99</v>
          </cell>
          <cell r="K52">
            <v>141</v>
          </cell>
          <cell r="L52">
            <v>360</v>
          </cell>
        </row>
        <row r="53">
          <cell r="A53">
            <v>50</v>
          </cell>
          <cell r="B53" t="str">
            <v>층 따 기 (토사)</v>
          </cell>
          <cell r="C53" t="str">
            <v>백호 0.70㎥</v>
          </cell>
          <cell r="D53">
            <v>14767</v>
          </cell>
          <cell r="E53">
            <v>5282</v>
          </cell>
          <cell r="F53">
            <v>13016</v>
          </cell>
          <cell r="G53">
            <v>47.52</v>
          </cell>
          <cell r="H53" t="str">
            <v>㎥</v>
          </cell>
          <cell r="I53">
            <v>310</v>
          </cell>
          <cell r="J53">
            <v>111</v>
          </cell>
          <cell r="K53">
            <v>273</v>
          </cell>
          <cell r="L53">
            <v>694</v>
          </cell>
        </row>
        <row r="54">
          <cell r="A54">
            <v>51</v>
          </cell>
          <cell r="B54" t="str">
            <v>잔토처리</v>
          </cell>
          <cell r="C54" t="str">
            <v>백호 0.70㎥</v>
          </cell>
          <cell r="D54">
            <v>14767</v>
          </cell>
          <cell r="E54">
            <v>5282</v>
          </cell>
          <cell r="F54">
            <v>13016</v>
          </cell>
          <cell r="G54">
            <v>79.2</v>
          </cell>
          <cell r="H54" t="str">
            <v>㎥</v>
          </cell>
          <cell r="I54">
            <v>186</v>
          </cell>
          <cell r="J54">
            <v>66</v>
          </cell>
          <cell r="K54">
            <v>164</v>
          </cell>
          <cell r="L54">
            <v>416</v>
          </cell>
        </row>
        <row r="55">
          <cell r="A55">
            <v>52</v>
          </cell>
          <cell r="B55" t="str">
            <v>성토다짐(단지)</v>
          </cell>
          <cell r="C55" t="str">
            <v>양족식로울러(자주식) 19톤</v>
          </cell>
          <cell r="D55">
            <v>11346</v>
          </cell>
          <cell r="E55">
            <v>14441</v>
          </cell>
          <cell r="F55">
            <v>41905</v>
          </cell>
          <cell r="G55">
            <v>216</v>
          </cell>
          <cell r="H55" t="str">
            <v>㎥</v>
          </cell>
          <cell r="I55">
            <v>52</v>
          </cell>
          <cell r="J55">
            <v>66</v>
          </cell>
          <cell r="K55">
            <v>194</v>
          </cell>
          <cell r="L55">
            <v>312</v>
          </cell>
        </row>
        <row r="56">
          <cell r="A56">
            <v>53</v>
          </cell>
          <cell r="B56" t="str">
            <v>노체다짐</v>
          </cell>
          <cell r="D56" t="str">
            <v xml:space="preserve"> </v>
          </cell>
          <cell r="E56" t="str">
            <v xml:space="preserve"> </v>
          </cell>
          <cell r="F56" t="str">
            <v xml:space="preserve"> </v>
          </cell>
          <cell r="G56" t="str">
            <v xml:space="preserve"> </v>
          </cell>
          <cell r="I56">
            <v>304</v>
          </cell>
          <cell r="J56">
            <v>186</v>
          </cell>
          <cell r="K56">
            <v>350</v>
          </cell>
          <cell r="L56">
            <v>840</v>
          </cell>
          <cell r="M56">
            <v>0.9</v>
          </cell>
        </row>
        <row r="57">
          <cell r="A57">
            <v>54</v>
          </cell>
          <cell r="B57" t="str">
            <v xml:space="preserve"> 포    설</v>
          </cell>
          <cell r="C57" t="str">
            <v>그레이더 3.6m</v>
          </cell>
          <cell r="D57">
            <v>14767</v>
          </cell>
          <cell r="E57">
            <v>10289</v>
          </cell>
          <cell r="F57">
            <v>19483</v>
          </cell>
          <cell r="G57">
            <v>199.74</v>
          </cell>
          <cell r="H57" t="str">
            <v>㎥</v>
          </cell>
          <cell r="I57">
            <v>73</v>
          </cell>
          <cell r="J57">
            <v>51</v>
          </cell>
          <cell r="K57">
            <v>97</v>
          </cell>
          <cell r="L57">
            <v>221</v>
          </cell>
        </row>
        <row r="58">
          <cell r="A58">
            <v>55</v>
          </cell>
          <cell r="B58" t="str">
            <v xml:space="preserve"> 살    수</v>
          </cell>
          <cell r="C58" t="str">
            <v>살수차 5500ℓ</v>
          </cell>
          <cell r="D58">
            <v>8683</v>
          </cell>
          <cell r="E58">
            <v>5460</v>
          </cell>
          <cell r="F58">
            <v>4495</v>
          </cell>
          <cell r="G58">
            <v>68.69</v>
          </cell>
          <cell r="H58" t="str">
            <v>㎥</v>
          </cell>
          <cell r="I58">
            <v>126</v>
          </cell>
          <cell r="J58">
            <v>79</v>
          </cell>
          <cell r="K58">
            <v>65</v>
          </cell>
          <cell r="L58">
            <v>270</v>
          </cell>
        </row>
        <row r="59">
          <cell r="A59">
            <v>56</v>
          </cell>
          <cell r="B59" t="str">
            <v xml:space="preserve"> 다  짐①</v>
          </cell>
          <cell r="C59" t="str">
            <v>진동로울러 10ton</v>
          </cell>
          <cell r="D59">
            <v>11346</v>
          </cell>
          <cell r="E59">
            <v>6828</v>
          </cell>
          <cell r="F59">
            <v>27085</v>
          </cell>
          <cell r="G59">
            <v>228</v>
          </cell>
          <cell r="H59" t="str">
            <v>㎥</v>
          </cell>
          <cell r="I59">
            <v>49</v>
          </cell>
          <cell r="J59">
            <v>29</v>
          </cell>
          <cell r="K59">
            <v>118</v>
          </cell>
          <cell r="L59">
            <v>196</v>
          </cell>
        </row>
        <row r="60">
          <cell r="A60">
            <v>57</v>
          </cell>
          <cell r="B60" t="str">
            <v xml:space="preserve"> 다  짐②</v>
          </cell>
          <cell r="C60" t="str">
            <v>타이어로울러 8∼15ton</v>
          </cell>
          <cell r="D60">
            <v>11346</v>
          </cell>
          <cell r="E60">
            <v>5651</v>
          </cell>
          <cell r="F60">
            <v>14273</v>
          </cell>
          <cell r="G60">
            <v>202.5</v>
          </cell>
          <cell r="H60" t="str">
            <v>㎥</v>
          </cell>
          <cell r="I60">
            <v>56</v>
          </cell>
          <cell r="J60">
            <v>27</v>
          </cell>
          <cell r="K60">
            <v>70</v>
          </cell>
          <cell r="L60">
            <v>153</v>
          </cell>
        </row>
        <row r="61">
          <cell r="A61">
            <v>58</v>
          </cell>
          <cell r="B61" t="str">
            <v>노상다짐</v>
          </cell>
          <cell r="D61" t="str">
            <v xml:space="preserve"> </v>
          </cell>
          <cell r="E61" t="str">
            <v xml:space="preserve"> </v>
          </cell>
          <cell r="F61" t="str">
            <v xml:space="preserve"> </v>
          </cell>
          <cell r="G61" t="str">
            <v xml:space="preserve"> </v>
          </cell>
          <cell r="I61">
            <v>394</v>
          </cell>
          <cell r="J61">
            <v>241</v>
          </cell>
          <cell r="K61">
            <v>494</v>
          </cell>
          <cell r="L61">
            <v>1129</v>
          </cell>
          <cell r="M61">
            <v>0.95</v>
          </cell>
        </row>
        <row r="62">
          <cell r="A62">
            <v>59</v>
          </cell>
          <cell r="B62" t="str">
            <v xml:space="preserve"> 포    설</v>
          </cell>
          <cell r="C62" t="str">
            <v>그레이더 3.6m</v>
          </cell>
          <cell r="D62">
            <v>14767</v>
          </cell>
          <cell r="E62">
            <v>10289</v>
          </cell>
          <cell r="F62">
            <v>19483</v>
          </cell>
          <cell r="G62">
            <v>133.16</v>
          </cell>
          <cell r="H62" t="str">
            <v>㎥</v>
          </cell>
          <cell r="I62">
            <v>110</v>
          </cell>
          <cell r="J62">
            <v>77</v>
          </cell>
          <cell r="K62">
            <v>146</v>
          </cell>
          <cell r="L62">
            <v>333</v>
          </cell>
        </row>
        <row r="63">
          <cell r="A63">
            <v>60</v>
          </cell>
          <cell r="B63" t="str">
            <v xml:space="preserve"> 살    수</v>
          </cell>
          <cell r="C63" t="str">
            <v>살수차 5500ℓ</v>
          </cell>
          <cell r="D63">
            <v>8683</v>
          </cell>
          <cell r="E63">
            <v>5460</v>
          </cell>
          <cell r="F63">
            <v>4495</v>
          </cell>
          <cell r="G63">
            <v>68.69</v>
          </cell>
          <cell r="H63" t="str">
            <v>㎥</v>
          </cell>
          <cell r="I63">
            <v>126</v>
          </cell>
          <cell r="J63">
            <v>79</v>
          </cell>
          <cell r="K63">
            <v>65</v>
          </cell>
          <cell r="L63">
            <v>270</v>
          </cell>
        </row>
        <row r="64">
          <cell r="A64">
            <v>61</v>
          </cell>
          <cell r="B64" t="str">
            <v xml:space="preserve"> 다  짐①</v>
          </cell>
          <cell r="C64" t="str">
            <v>진동로울러 10ton</v>
          </cell>
          <cell r="D64">
            <v>11346</v>
          </cell>
          <cell r="E64">
            <v>6828</v>
          </cell>
          <cell r="F64">
            <v>27085</v>
          </cell>
          <cell r="G64">
            <v>152</v>
          </cell>
          <cell r="H64" t="str">
            <v>㎥</v>
          </cell>
          <cell r="I64">
            <v>74</v>
          </cell>
          <cell r="J64">
            <v>44</v>
          </cell>
          <cell r="K64">
            <v>178</v>
          </cell>
          <cell r="L64">
            <v>296</v>
          </cell>
        </row>
        <row r="65">
          <cell r="A65">
            <v>62</v>
          </cell>
          <cell r="B65" t="str">
            <v xml:space="preserve"> 다  짐②</v>
          </cell>
          <cell r="C65" t="str">
            <v>타이어로울러 8∼15ton</v>
          </cell>
          <cell r="D65">
            <v>11346</v>
          </cell>
          <cell r="E65">
            <v>5651</v>
          </cell>
          <cell r="F65">
            <v>14273</v>
          </cell>
          <cell r="G65">
            <v>135</v>
          </cell>
          <cell r="H65" t="str">
            <v>㎥</v>
          </cell>
          <cell r="I65">
            <v>84</v>
          </cell>
          <cell r="J65">
            <v>41</v>
          </cell>
          <cell r="K65">
            <v>105</v>
          </cell>
          <cell r="L65">
            <v>230</v>
          </cell>
        </row>
        <row r="66">
          <cell r="A66">
            <v>63</v>
          </cell>
          <cell r="B66" t="str">
            <v>노상준비공(절토부)</v>
          </cell>
          <cell r="D66" t="str">
            <v xml:space="preserve"> </v>
          </cell>
          <cell r="E66" t="str">
            <v xml:space="preserve"> </v>
          </cell>
          <cell r="F66" t="str">
            <v xml:space="preserve"> </v>
          </cell>
          <cell r="G66" t="str">
            <v xml:space="preserve"> </v>
          </cell>
          <cell r="I66">
            <v>24</v>
          </cell>
          <cell r="J66">
            <v>14</v>
          </cell>
          <cell r="K66">
            <v>30</v>
          </cell>
          <cell r="L66">
            <v>68</v>
          </cell>
          <cell r="M66" t="str">
            <v xml:space="preserve"> </v>
          </cell>
        </row>
        <row r="67">
          <cell r="A67">
            <v>64</v>
          </cell>
          <cell r="B67" t="str">
            <v xml:space="preserve"> 노상정리</v>
          </cell>
          <cell r="C67" t="str">
            <v>그레이더 3.6m</v>
          </cell>
          <cell r="D67">
            <v>14767</v>
          </cell>
          <cell r="E67">
            <v>10289</v>
          </cell>
          <cell r="F67">
            <v>19483</v>
          </cell>
          <cell r="G67">
            <v>1186.19</v>
          </cell>
          <cell r="H67" t="str">
            <v>㎡</v>
          </cell>
          <cell r="I67">
            <v>12</v>
          </cell>
          <cell r="J67">
            <v>8</v>
          </cell>
          <cell r="K67">
            <v>16</v>
          </cell>
          <cell r="L67">
            <v>36</v>
          </cell>
        </row>
        <row r="68">
          <cell r="A68">
            <v>65</v>
          </cell>
          <cell r="B68" t="str">
            <v xml:space="preserve"> 살    수</v>
          </cell>
          <cell r="C68" t="str">
            <v>살수차 5500ℓ</v>
          </cell>
          <cell r="D68">
            <v>8683</v>
          </cell>
          <cell r="E68">
            <v>5460</v>
          </cell>
          <cell r="F68">
            <v>4495</v>
          </cell>
          <cell r="G68">
            <v>1373.8</v>
          </cell>
          <cell r="H68" t="str">
            <v>㎡</v>
          </cell>
          <cell r="I68">
            <v>6</v>
          </cell>
          <cell r="J68">
            <v>3</v>
          </cell>
          <cell r="K68">
            <v>3</v>
          </cell>
          <cell r="L68">
            <v>12</v>
          </cell>
        </row>
        <row r="69">
          <cell r="A69">
            <v>66</v>
          </cell>
          <cell r="B69" t="str">
            <v xml:space="preserve"> 다  짐①</v>
          </cell>
          <cell r="C69" t="str">
            <v>진동로울러 10ton</v>
          </cell>
          <cell r="D69">
            <v>11346</v>
          </cell>
          <cell r="E69">
            <v>6828</v>
          </cell>
          <cell r="F69">
            <v>27085</v>
          </cell>
          <cell r="G69">
            <v>3040</v>
          </cell>
          <cell r="H69" t="str">
            <v>㎡</v>
          </cell>
          <cell r="I69">
            <v>3</v>
          </cell>
          <cell r="J69">
            <v>2</v>
          </cell>
          <cell r="K69">
            <v>8</v>
          </cell>
          <cell r="L69">
            <v>13</v>
          </cell>
        </row>
        <row r="70">
          <cell r="A70">
            <v>67</v>
          </cell>
          <cell r="B70" t="str">
            <v xml:space="preserve"> 다  짐②</v>
          </cell>
          <cell r="C70" t="str">
            <v>타이어로울러 8∼15ton</v>
          </cell>
          <cell r="D70">
            <v>11346</v>
          </cell>
          <cell r="E70">
            <v>5651</v>
          </cell>
          <cell r="F70">
            <v>14273</v>
          </cell>
          <cell r="G70">
            <v>3600</v>
          </cell>
          <cell r="H70" t="str">
            <v>㎡</v>
          </cell>
          <cell r="I70">
            <v>3</v>
          </cell>
          <cell r="J70">
            <v>1</v>
          </cell>
          <cell r="K70">
            <v>3</v>
          </cell>
          <cell r="L70">
            <v>7</v>
          </cell>
        </row>
        <row r="71">
          <cell r="A71">
            <v>68</v>
          </cell>
          <cell r="B71" t="str">
            <v>동상방지층 t=10㎝</v>
          </cell>
          <cell r="I71">
            <v>334</v>
          </cell>
          <cell r="J71">
            <v>203</v>
          </cell>
          <cell r="K71">
            <v>447</v>
          </cell>
          <cell r="L71">
            <v>984</v>
          </cell>
        </row>
        <row r="72">
          <cell r="A72">
            <v>69</v>
          </cell>
          <cell r="B72" t="str">
            <v xml:space="preserve"> 포    설</v>
          </cell>
          <cell r="C72" t="str">
            <v>그레이더 3.6m</v>
          </cell>
          <cell r="D72">
            <v>14767</v>
          </cell>
          <cell r="E72">
            <v>10289</v>
          </cell>
          <cell r="F72">
            <v>19483</v>
          </cell>
          <cell r="G72">
            <v>155.36000000000001</v>
          </cell>
          <cell r="H72" t="str">
            <v>㎥</v>
          </cell>
          <cell r="I72">
            <v>95</v>
          </cell>
          <cell r="J72">
            <v>66</v>
          </cell>
          <cell r="K72">
            <v>125</v>
          </cell>
          <cell r="L72">
            <v>286</v>
          </cell>
        </row>
        <row r="73">
          <cell r="A73">
            <v>70</v>
          </cell>
          <cell r="B73" t="str">
            <v xml:space="preserve"> 살    수</v>
          </cell>
          <cell r="C73" t="str">
            <v>살수차 5500ℓ</v>
          </cell>
          <cell r="D73">
            <v>8683</v>
          </cell>
          <cell r="E73">
            <v>5460</v>
          </cell>
          <cell r="F73">
            <v>4495</v>
          </cell>
          <cell r="G73">
            <v>99.33</v>
          </cell>
          <cell r="H73" t="str">
            <v>㎥</v>
          </cell>
          <cell r="I73">
            <v>87</v>
          </cell>
          <cell r="J73">
            <v>54</v>
          </cell>
          <cell r="K73">
            <v>45</v>
          </cell>
          <cell r="L73">
            <v>186</v>
          </cell>
        </row>
        <row r="74">
          <cell r="A74">
            <v>71</v>
          </cell>
          <cell r="B74" t="str">
            <v xml:space="preserve"> 다  짐①</v>
          </cell>
          <cell r="C74" t="str">
            <v>진동로울러 10ton</v>
          </cell>
          <cell r="D74">
            <v>11346</v>
          </cell>
          <cell r="E74">
            <v>6828</v>
          </cell>
          <cell r="F74">
            <v>27085</v>
          </cell>
          <cell r="G74">
            <v>152</v>
          </cell>
          <cell r="H74" t="str">
            <v>㎥</v>
          </cell>
          <cell r="I74">
            <v>74</v>
          </cell>
          <cell r="J74">
            <v>44</v>
          </cell>
          <cell r="K74">
            <v>178</v>
          </cell>
          <cell r="L74">
            <v>296</v>
          </cell>
        </row>
        <row r="75">
          <cell r="A75">
            <v>72</v>
          </cell>
          <cell r="B75" t="str">
            <v xml:space="preserve"> 다  짐②</v>
          </cell>
          <cell r="C75" t="str">
            <v>타이어로울러 8∼15ton</v>
          </cell>
          <cell r="D75">
            <v>11346</v>
          </cell>
          <cell r="E75">
            <v>5651</v>
          </cell>
          <cell r="F75">
            <v>14273</v>
          </cell>
          <cell r="G75">
            <v>144</v>
          </cell>
          <cell r="H75" t="str">
            <v>㎥</v>
          </cell>
          <cell r="I75">
            <v>78</v>
          </cell>
          <cell r="J75">
            <v>39</v>
          </cell>
          <cell r="K75">
            <v>99</v>
          </cell>
          <cell r="L75">
            <v>216</v>
          </cell>
        </row>
        <row r="76">
          <cell r="A76">
            <v>73</v>
          </cell>
          <cell r="B76" t="str">
            <v>입도조정기층 t=15㎝</v>
          </cell>
          <cell r="I76">
            <v>430</v>
          </cell>
          <cell r="J76">
            <v>267</v>
          </cell>
          <cell r="K76">
            <v>600</v>
          </cell>
          <cell r="L76">
            <v>1297</v>
          </cell>
        </row>
        <row r="77">
          <cell r="A77">
            <v>74</v>
          </cell>
          <cell r="B77" t="str">
            <v xml:space="preserve"> 포    설</v>
          </cell>
          <cell r="C77" t="str">
            <v>그레이더 3.6m</v>
          </cell>
          <cell r="D77">
            <v>14767</v>
          </cell>
          <cell r="E77">
            <v>10289</v>
          </cell>
          <cell r="F77">
            <v>19483</v>
          </cell>
          <cell r="G77">
            <v>88.78</v>
          </cell>
          <cell r="H77" t="str">
            <v>㎥</v>
          </cell>
          <cell r="I77">
            <v>166</v>
          </cell>
          <cell r="J77">
            <v>115</v>
          </cell>
          <cell r="K77">
            <v>219</v>
          </cell>
          <cell r="L77">
            <v>500</v>
          </cell>
        </row>
        <row r="78">
          <cell r="A78">
            <v>75</v>
          </cell>
          <cell r="B78" t="str">
            <v xml:space="preserve"> 살    수</v>
          </cell>
          <cell r="C78" t="str">
            <v>살수차 5500ℓ</v>
          </cell>
          <cell r="D78">
            <v>8683</v>
          </cell>
          <cell r="E78">
            <v>5460</v>
          </cell>
          <cell r="F78">
            <v>4495</v>
          </cell>
          <cell r="G78">
            <v>99.33</v>
          </cell>
          <cell r="H78" t="str">
            <v>㎥</v>
          </cell>
          <cell r="I78">
            <v>87</v>
          </cell>
          <cell r="J78">
            <v>54</v>
          </cell>
          <cell r="K78">
            <v>45</v>
          </cell>
          <cell r="L78">
            <v>186</v>
          </cell>
        </row>
        <row r="79">
          <cell r="A79">
            <v>76</v>
          </cell>
          <cell r="B79" t="str">
            <v xml:space="preserve"> 다  짐①</v>
          </cell>
          <cell r="C79" t="str">
            <v>진동로울러 10ton</v>
          </cell>
          <cell r="D79">
            <v>11346</v>
          </cell>
          <cell r="E79">
            <v>6828</v>
          </cell>
          <cell r="F79">
            <v>27085</v>
          </cell>
          <cell r="G79">
            <v>114</v>
          </cell>
          <cell r="H79" t="str">
            <v>㎥</v>
          </cell>
          <cell r="I79">
            <v>99</v>
          </cell>
          <cell r="J79">
            <v>59</v>
          </cell>
          <cell r="K79">
            <v>237</v>
          </cell>
          <cell r="L79">
            <v>395</v>
          </cell>
        </row>
        <row r="80">
          <cell r="A80">
            <v>77</v>
          </cell>
          <cell r="B80" t="str">
            <v xml:space="preserve"> 다  짐②</v>
          </cell>
          <cell r="C80" t="str">
            <v>타이어로울러 8∼15ton</v>
          </cell>
          <cell r="D80">
            <v>11346</v>
          </cell>
          <cell r="E80">
            <v>5651</v>
          </cell>
          <cell r="F80">
            <v>14273</v>
          </cell>
          <cell r="G80">
            <v>144</v>
          </cell>
          <cell r="H80" t="str">
            <v>㎥</v>
          </cell>
          <cell r="I80">
            <v>78</v>
          </cell>
          <cell r="J80">
            <v>39</v>
          </cell>
          <cell r="K80">
            <v>99</v>
          </cell>
          <cell r="L80">
            <v>216</v>
          </cell>
        </row>
        <row r="81">
          <cell r="A81">
            <v>78</v>
          </cell>
          <cell r="B81" t="str">
            <v>보조기층 t=25㎝</v>
          </cell>
          <cell r="I81">
            <v>430</v>
          </cell>
          <cell r="J81">
            <v>267</v>
          </cell>
          <cell r="K81">
            <v>600</v>
          </cell>
          <cell r="L81">
            <v>1297</v>
          </cell>
        </row>
        <row r="82">
          <cell r="A82">
            <v>79</v>
          </cell>
          <cell r="B82" t="str">
            <v xml:space="preserve"> 포    설</v>
          </cell>
          <cell r="C82" t="str">
            <v>그레이더 3.6m</v>
          </cell>
          <cell r="D82">
            <v>14767</v>
          </cell>
          <cell r="E82">
            <v>10289</v>
          </cell>
          <cell r="F82">
            <v>19483</v>
          </cell>
          <cell r="G82">
            <v>88.78</v>
          </cell>
          <cell r="H82" t="str">
            <v>㎥</v>
          </cell>
          <cell r="I82">
            <v>166</v>
          </cell>
          <cell r="J82">
            <v>115</v>
          </cell>
          <cell r="K82">
            <v>219</v>
          </cell>
          <cell r="L82">
            <v>500</v>
          </cell>
        </row>
        <row r="83">
          <cell r="A83">
            <v>80</v>
          </cell>
          <cell r="B83" t="str">
            <v xml:space="preserve"> 살    수</v>
          </cell>
          <cell r="C83" t="str">
            <v>살수차 5500ℓ</v>
          </cell>
          <cell r="D83">
            <v>8683</v>
          </cell>
          <cell r="E83">
            <v>5460</v>
          </cell>
          <cell r="F83">
            <v>4495</v>
          </cell>
          <cell r="G83">
            <v>99.33</v>
          </cell>
          <cell r="H83" t="str">
            <v>㎥</v>
          </cell>
          <cell r="I83">
            <v>87</v>
          </cell>
          <cell r="J83">
            <v>54</v>
          </cell>
          <cell r="K83">
            <v>45</v>
          </cell>
          <cell r="L83">
            <v>186</v>
          </cell>
        </row>
        <row r="84">
          <cell r="A84">
            <v>81</v>
          </cell>
          <cell r="B84" t="str">
            <v xml:space="preserve"> 다  짐①</v>
          </cell>
          <cell r="C84" t="str">
            <v>진동로울러 10ton</v>
          </cell>
          <cell r="D84">
            <v>11346</v>
          </cell>
          <cell r="E84">
            <v>6828</v>
          </cell>
          <cell r="F84">
            <v>27085</v>
          </cell>
          <cell r="G84">
            <v>114</v>
          </cell>
          <cell r="H84" t="str">
            <v>㎥</v>
          </cell>
          <cell r="I84">
            <v>99</v>
          </cell>
          <cell r="J84">
            <v>59</v>
          </cell>
          <cell r="K84">
            <v>237</v>
          </cell>
          <cell r="L84">
            <v>395</v>
          </cell>
        </row>
        <row r="85">
          <cell r="A85">
            <v>82</v>
          </cell>
          <cell r="B85" t="str">
            <v xml:space="preserve"> 다  짐②</v>
          </cell>
          <cell r="C85" t="str">
            <v>타이어로울러 8∼15ton</v>
          </cell>
          <cell r="D85">
            <v>11346</v>
          </cell>
          <cell r="E85">
            <v>5651</v>
          </cell>
          <cell r="F85">
            <v>14273</v>
          </cell>
          <cell r="G85">
            <v>144</v>
          </cell>
          <cell r="H85" t="str">
            <v>㎥</v>
          </cell>
          <cell r="I85">
            <v>78</v>
          </cell>
          <cell r="J85">
            <v>39</v>
          </cell>
          <cell r="K85">
            <v>99</v>
          </cell>
          <cell r="L85">
            <v>216</v>
          </cell>
        </row>
        <row r="86">
          <cell r="A86">
            <v>83</v>
          </cell>
          <cell r="B86" t="str">
            <v>크라샤런 t=10㎝</v>
          </cell>
          <cell r="I86">
            <v>545</v>
          </cell>
          <cell r="J86">
            <v>339</v>
          </cell>
          <cell r="K86">
            <v>785</v>
          </cell>
          <cell r="L86">
            <v>1669</v>
          </cell>
        </row>
        <row r="87">
          <cell r="A87">
            <v>84</v>
          </cell>
          <cell r="B87" t="str">
            <v xml:space="preserve"> 포    설</v>
          </cell>
          <cell r="C87" t="str">
            <v>그레이더 3.6m</v>
          </cell>
          <cell r="D87">
            <v>14767</v>
          </cell>
          <cell r="E87">
            <v>10289</v>
          </cell>
          <cell r="F87">
            <v>19483</v>
          </cell>
          <cell r="G87">
            <v>66.58</v>
          </cell>
          <cell r="H87" t="str">
            <v>㎥</v>
          </cell>
          <cell r="I87">
            <v>221</v>
          </cell>
          <cell r="J87">
            <v>154</v>
          </cell>
          <cell r="K87">
            <v>292</v>
          </cell>
          <cell r="L87">
            <v>667</v>
          </cell>
        </row>
        <row r="88">
          <cell r="A88">
            <v>85</v>
          </cell>
          <cell r="B88" t="str">
            <v xml:space="preserve"> 살    수</v>
          </cell>
          <cell r="C88" t="str">
            <v>살수차 5500ℓ</v>
          </cell>
          <cell r="D88">
            <v>8683</v>
          </cell>
          <cell r="E88">
            <v>5460</v>
          </cell>
          <cell r="F88">
            <v>4495</v>
          </cell>
          <cell r="G88">
            <v>99.33</v>
          </cell>
          <cell r="H88" t="str">
            <v>㎥</v>
          </cell>
          <cell r="I88">
            <v>87</v>
          </cell>
          <cell r="J88">
            <v>54</v>
          </cell>
          <cell r="K88">
            <v>45</v>
          </cell>
          <cell r="L88">
            <v>186</v>
          </cell>
        </row>
        <row r="89">
          <cell r="A89">
            <v>86</v>
          </cell>
          <cell r="B89" t="str">
            <v xml:space="preserve"> 다  짐①</v>
          </cell>
          <cell r="C89" t="str">
            <v>진동로울러 10ton</v>
          </cell>
          <cell r="D89">
            <v>11346</v>
          </cell>
          <cell r="E89">
            <v>6828</v>
          </cell>
          <cell r="F89">
            <v>27085</v>
          </cell>
          <cell r="G89">
            <v>85.5</v>
          </cell>
          <cell r="H89" t="str">
            <v>㎥</v>
          </cell>
          <cell r="I89">
            <v>132</v>
          </cell>
          <cell r="J89">
            <v>79</v>
          </cell>
          <cell r="K89">
            <v>316</v>
          </cell>
          <cell r="L89">
            <v>527</v>
          </cell>
        </row>
        <row r="90">
          <cell r="A90">
            <v>87</v>
          </cell>
          <cell r="B90" t="str">
            <v xml:space="preserve"> 다  짐②</v>
          </cell>
          <cell r="C90" t="str">
            <v>타이어로울러 8∼15ton</v>
          </cell>
          <cell r="D90">
            <v>11346</v>
          </cell>
          <cell r="E90">
            <v>5651</v>
          </cell>
          <cell r="F90">
            <v>14273</v>
          </cell>
          <cell r="G90">
            <v>108</v>
          </cell>
          <cell r="H90" t="str">
            <v>㎥</v>
          </cell>
          <cell r="I90">
            <v>105</v>
          </cell>
          <cell r="J90">
            <v>52</v>
          </cell>
          <cell r="K90">
            <v>132</v>
          </cell>
          <cell r="L90">
            <v>289</v>
          </cell>
        </row>
        <row r="91">
          <cell r="A91">
            <v>88</v>
          </cell>
          <cell r="B91" t="str">
            <v>기    층</v>
          </cell>
        </row>
        <row r="92">
          <cell r="A92">
            <v>89</v>
          </cell>
          <cell r="B92" t="str">
            <v xml:space="preserve"> 포    설</v>
          </cell>
          <cell r="C92" t="str">
            <v>아스팔트페이버 3m</v>
          </cell>
          <cell r="D92">
            <v>14767</v>
          </cell>
          <cell r="E92">
            <v>2445.9119999999998</v>
          </cell>
          <cell r="F92">
            <v>26903</v>
          </cell>
          <cell r="G92">
            <v>4.32</v>
          </cell>
          <cell r="H92" t="str">
            <v>a</v>
          </cell>
          <cell r="I92">
            <v>3418</v>
          </cell>
          <cell r="J92">
            <v>566</v>
          </cell>
          <cell r="K92">
            <v>6227</v>
          </cell>
          <cell r="L92">
            <v>10211</v>
          </cell>
          <cell r="M92">
            <v>0.63300000000000001</v>
          </cell>
        </row>
        <row r="93">
          <cell r="A93">
            <v>90</v>
          </cell>
          <cell r="B93" t="str">
            <v xml:space="preserve"> 다    짐①</v>
          </cell>
          <cell r="C93" t="str">
            <v>머캐덤로울러 10∼12ton</v>
          </cell>
          <cell r="D93">
            <v>11346</v>
          </cell>
          <cell r="E93">
            <v>4926</v>
          </cell>
          <cell r="F93">
            <v>11151</v>
          </cell>
          <cell r="G93">
            <v>2.5</v>
          </cell>
          <cell r="H93" t="str">
            <v>a</v>
          </cell>
          <cell r="I93">
            <v>4538</v>
          </cell>
          <cell r="J93">
            <v>1970</v>
          </cell>
          <cell r="K93">
            <v>4460</v>
          </cell>
          <cell r="L93">
            <v>10968</v>
          </cell>
        </row>
        <row r="94">
          <cell r="A94">
            <v>91</v>
          </cell>
          <cell r="B94" t="str">
            <v xml:space="preserve"> 다    짐②</v>
          </cell>
          <cell r="C94" t="str">
            <v>타이어로울러 8∼15ton</v>
          </cell>
          <cell r="D94">
            <v>11346</v>
          </cell>
          <cell r="E94">
            <v>5651</v>
          </cell>
          <cell r="F94">
            <v>14273</v>
          </cell>
          <cell r="G94">
            <v>2.88</v>
          </cell>
          <cell r="H94" t="str">
            <v>a</v>
          </cell>
          <cell r="I94">
            <v>3939</v>
          </cell>
          <cell r="J94">
            <v>1962</v>
          </cell>
          <cell r="K94">
            <v>4955</v>
          </cell>
          <cell r="L94">
            <v>10856</v>
          </cell>
        </row>
        <row r="95">
          <cell r="A95">
            <v>92</v>
          </cell>
          <cell r="B95" t="str">
            <v xml:space="preserve"> 다    짐③</v>
          </cell>
          <cell r="C95" t="str">
            <v>탠덤로울러 10∼14ton</v>
          </cell>
          <cell r="D95">
            <v>11346</v>
          </cell>
          <cell r="E95">
            <v>4443</v>
          </cell>
          <cell r="F95">
            <v>10553</v>
          </cell>
          <cell r="G95">
            <v>4.05</v>
          </cell>
          <cell r="H95" t="str">
            <v>a</v>
          </cell>
          <cell r="I95">
            <v>2801</v>
          </cell>
          <cell r="J95">
            <v>1097</v>
          </cell>
          <cell r="K95">
            <v>2605</v>
          </cell>
          <cell r="L95">
            <v>6503</v>
          </cell>
        </row>
        <row r="96">
          <cell r="A96">
            <v>93</v>
          </cell>
          <cell r="B96" t="str">
            <v xml:space="preserve"> 급 수 비</v>
          </cell>
          <cell r="C96" t="str">
            <v>살수차 5500ℓ</v>
          </cell>
          <cell r="D96">
            <v>8683</v>
          </cell>
          <cell r="E96">
            <v>5460</v>
          </cell>
          <cell r="F96">
            <v>4495</v>
          </cell>
          <cell r="G96">
            <v>4.9290000000000003</v>
          </cell>
          <cell r="H96" t="str">
            <v>a</v>
          </cell>
          <cell r="I96">
            <v>1761</v>
          </cell>
          <cell r="J96">
            <v>1107</v>
          </cell>
          <cell r="K96">
            <v>911</v>
          </cell>
          <cell r="L96">
            <v>3779</v>
          </cell>
        </row>
        <row r="97">
          <cell r="A97">
            <v>94</v>
          </cell>
          <cell r="B97" t="str">
            <v>표    층</v>
          </cell>
        </row>
        <row r="98">
          <cell r="A98">
            <v>95</v>
          </cell>
          <cell r="B98" t="str">
            <v xml:space="preserve"> 포    설</v>
          </cell>
          <cell r="C98" t="str">
            <v>아스팔트페이버 3m</v>
          </cell>
          <cell r="D98">
            <v>14767</v>
          </cell>
          <cell r="E98">
            <v>3864</v>
          </cell>
          <cell r="F98">
            <v>26903</v>
          </cell>
          <cell r="G98">
            <v>4.32</v>
          </cell>
          <cell r="H98" t="str">
            <v>a</v>
          </cell>
          <cell r="I98">
            <v>3418</v>
          </cell>
          <cell r="J98">
            <v>894</v>
          </cell>
          <cell r="K98">
            <v>6227</v>
          </cell>
          <cell r="L98">
            <v>10539</v>
          </cell>
        </row>
        <row r="99">
          <cell r="A99">
            <v>96</v>
          </cell>
          <cell r="B99" t="str">
            <v xml:space="preserve"> 다    짐①</v>
          </cell>
          <cell r="C99" t="str">
            <v>머캐덤로울러 8∼10ton</v>
          </cell>
          <cell r="D99">
            <v>11346</v>
          </cell>
          <cell r="E99">
            <v>4057</v>
          </cell>
          <cell r="F99">
            <v>8932</v>
          </cell>
          <cell r="G99">
            <v>6.6</v>
          </cell>
          <cell r="H99" t="str">
            <v>a</v>
          </cell>
          <cell r="I99">
            <v>1719</v>
          </cell>
          <cell r="J99">
            <v>614</v>
          </cell>
          <cell r="K99">
            <v>1353</v>
          </cell>
          <cell r="L99">
            <v>3686</v>
          </cell>
        </row>
        <row r="100">
          <cell r="A100">
            <v>97</v>
          </cell>
          <cell r="B100" t="str">
            <v xml:space="preserve"> 다    짐②</v>
          </cell>
          <cell r="C100" t="str">
            <v>타이어로울러 8∼15ton</v>
          </cell>
          <cell r="D100">
            <v>11346</v>
          </cell>
          <cell r="E100">
            <v>5651</v>
          </cell>
          <cell r="F100">
            <v>14273</v>
          </cell>
          <cell r="G100">
            <v>3.24</v>
          </cell>
          <cell r="H100" t="str">
            <v>a</v>
          </cell>
          <cell r="I100">
            <v>3501</v>
          </cell>
          <cell r="J100">
            <v>1744</v>
          </cell>
          <cell r="K100">
            <v>4405</v>
          </cell>
          <cell r="L100">
            <v>9650</v>
          </cell>
        </row>
        <row r="101">
          <cell r="A101">
            <v>98</v>
          </cell>
          <cell r="B101" t="str">
            <v xml:space="preserve"> 다    짐③</v>
          </cell>
          <cell r="C101" t="str">
            <v>탠덤로울러 10∼14ton</v>
          </cell>
          <cell r="D101">
            <v>11346</v>
          </cell>
          <cell r="E101">
            <v>4443</v>
          </cell>
          <cell r="F101">
            <v>10553</v>
          </cell>
          <cell r="G101">
            <v>4.05</v>
          </cell>
          <cell r="H101" t="str">
            <v>a</v>
          </cell>
          <cell r="I101">
            <v>2801</v>
          </cell>
          <cell r="J101">
            <v>1097</v>
          </cell>
          <cell r="K101">
            <v>2605</v>
          </cell>
          <cell r="L101">
            <v>6503</v>
          </cell>
        </row>
        <row r="102">
          <cell r="A102">
            <v>99</v>
          </cell>
          <cell r="B102" t="str">
            <v xml:space="preserve"> 급 수 비</v>
          </cell>
          <cell r="C102" t="str">
            <v>살수차 5500ℓ</v>
          </cell>
          <cell r="D102">
            <v>8683</v>
          </cell>
          <cell r="E102">
            <v>5460</v>
          </cell>
          <cell r="F102">
            <v>4495</v>
          </cell>
          <cell r="G102">
            <v>4.9290000000000003</v>
          </cell>
          <cell r="H102" t="str">
            <v>a</v>
          </cell>
          <cell r="I102">
            <v>1761</v>
          </cell>
          <cell r="J102">
            <v>1107</v>
          </cell>
          <cell r="K102">
            <v>911</v>
          </cell>
          <cell r="L102">
            <v>3779</v>
          </cell>
        </row>
        <row r="103">
          <cell r="A103">
            <v>100</v>
          </cell>
          <cell r="B103" t="str">
            <v>프라임코팅</v>
          </cell>
          <cell r="C103" t="str">
            <v>MC-1   75ℓ/a</v>
          </cell>
        </row>
        <row r="104">
          <cell r="A104">
            <v>101</v>
          </cell>
          <cell r="B104" t="str">
            <v xml:space="preserve"> 아스팔트용해비</v>
          </cell>
          <cell r="C104" t="str">
            <v>MC-1   75ℓ/a</v>
          </cell>
          <cell r="D104">
            <v>927</v>
          </cell>
          <cell r="E104">
            <v>393</v>
          </cell>
          <cell r="F104">
            <v>0</v>
          </cell>
          <cell r="G104">
            <v>1</v>
          </cell>
          <cell r="H104" t="str">
            <v>a</v>
          </cell>
          <cell r="I104">
            <v>927</v>
          </cell>
          <cell r="J104">
            <v>393</v>
          </cell>
          <cell r="K104">
            <v>0</v>
          </cell>
          <cell r="L104">
            <v>1320</v>
          </cell>
        </row>
        <row r="105">
          <cell r="A105">
            <v>102</v>
          </cell>
          <cell r="B105" t="str">
            <v xml:space="preserve"> 포    설</v>
          </cell>
          <cell r="C105" t="str">
            <v>디스트리뷰터 3800ℓ</v>
          </cell>
          <cell r="D105">
            <v>9681</v>
          </cell>
          <cell r="E105">
            <v>2262.6120000000001</v>
          </cell>
          <cell r="F105">
            <v>11249</v>
          </cell>
          <cell r="G105">
            <v>75.459999999999994</v>
          </cell>
          <cell r="H105" t="str">
            <v>a</v>
          </cell>
          <cell r="I105">
            <v>128</v>
          </cell>
          <cell r="J105">
            <v>29</v>
          </cell>
          <cell r="K105">
            <v>149</v>
          </cell>
          <cell r="L105">
            <v>306</v>
          </cell>
          <cell r="M105">
            <v>0.36599999999999999</v>
          </cell>
        </row>
        <row r="106">
          <cell r="A106">
            <v>103</v>
          </cell>
          <cell r="B106" t="str">
            <v>택코팅</v>
          </cell>
          <cell r="C106" t="str">
            <v>RCS-4  40ℓ/a</v>
          </cell>
        </row>
        <row r="107">
          <cell r="A107">
            <v>104</v>
          </cell>
          <cell r="B107" t="str">
            <v xml:space="preserve"> 포    설</v>
          </cell>
          <cell r="C107" t="str">
            <v>디스트리뷰터 3800ℓ</v>
          </cell>
          <cell r="D107">
            <v>9681</v>
          </cell>
          <cell r="E107">
            <v>2262.6120000000001</v>
          </cell>
          <cell r="F107">
            <v>11249</v>
          </cell>
          <cell r="G107">
            <v>141.47999999999999</v>
          </cell>
          <cell r="H107" t="str">
            <v>a</v>
          </cell>
          <cell r="I107">
            <v>68</v>
          </cell>
          <cell r="J107">
            <v>15</v>
          </cell>
          <cell r="K107">
            <v>79</v>
          </cell>
          <cell r="L107">
            <v>162</v>
          </cell>
          <cell r="M107">
            <v>0.36599999999999999</v>
          </cell>
        </row>
        <row r="108">
          <cell r="A108">
            <v>105</v>
          </cell>
          <cell r="B108" t="str">
            <v>차선도색(백색 B=15㎝)</v>
          </cell>
          <cell r="C108" t="str">
            <v>라인마아커  10㎞/hr</v>
          </cell>
          <cell r="D108">
            <v>9681</v>
          </cell>
          <cell r="E108">
            <v>9635</v>
          </cell>
          <cell r="F108">
            <v>5566</v>
          </cell>
          <cell r="G108">
            <v>525</v>
          </cell>
          <cell r="H108" t="str">
            <v>㎡</v>
          </cell>
          <cell r="I108">
            <v>18</v>
          </cell>
          <cell r="J108">
            <v>18</v>
          </cell>
          <cell r="K108">
            <v>10</v>
          </cell>
          <cell r="L108">
            <v>46</v>
          </cell>
        </row>
        <row r="109">
          <cell r="A109">
            <v>106</v>
          </cell>
          <cell r="B109" t="str">
            <v>차선도색(황색 B=15㎝)</v>
          </cell>
          <cell r="C109" t="str">
            <v>라인마아커  10㎞/hr</v>
          </cell>
          <cell r="D109">
            <v>9681</v>
          </cell>
          <cell r="E109">
            <v>9635</v>
          </cell>
          <cell r="F109">
            <v>5566</v>
          </cell>
          <cell r="G109">
            <v>1050</v>
          </cell>
          <cell r="H109" t="str">
            <v>㎡</v>
          </cell>
          <cell r="I109">
            <v>9</v>
          </cell>
          <cell r="J109">
            <v>9</v>
          </cell>
          <cell r="K109">
            <v>5</v>
          </cell>
          <cell r="L109">
            <v>23</v>
          </cell>
        </row>
        <row r="110">
          <cell r="A110">
            <v>107</v>
          </cell>
          <cell r="B110" t="str">
            <v>콤팩터다짐</v>
          </cell>
          <cell r="C110" t="str">
            <v>콤팩터 1.5ton</v>
          </cell>
          <cell r="D110">
            <v>9235</v>
          </cell>
          <cell r="E110">
            <v>1070</v>
          </cell>
          <cell r="F110">
            <v>608</v>
          </cell>
          <cell r="G110">
            <v>9</v>
          </cell>
          <cell r="H110" t="str">
            <v>㎥</v>
          </cell>
          <cell r="I110">
            <v>1026</v>
          </cell>
          <cell r="J110">
            <v>118</v>
          </cell>
          <cell r="K110">
            <v>67</v>
          </cell>
          <cell r="L110">
            <v>1211</v>
          </cell>
        </row>
        <row r="111">
          <cell r="A111">
            <v>108</v>
          </cell>
          <cell r="B111" t="str">
            <v>브레이카:무근30㎝미만</v>
          </cell>
          <cell r="C111" t="str">
            <v>대형브레이카0.7㎥</v>
          </cell>
          <cell r="D111">
            <v>14767</v>
          </cell>
          <cell r="E111">
            <v>5071</v>
          </cell>
          <cell r="F111">
            <v>13016</v>
          </cell>
          <cell r="G111">
            <v>4.5999999999999996</v>
          </cell>
          <cell r="H111" t="str">
            <v>㎥</v>
          </cell>
          <cell r="I111">
            <v>3210</v>
          </cell>
          <cell r="J111">
            <v>1102</v>
          </cell>
          <cell r="K111">
            <v>2829</v>
          </cell>
          <cell r="L111">
            <v>7141</v>
          </cell>
        </row>
        <row r="112">
          <cell r="A112">
            <v>109</v>
          </cell>
          <cell r="B112" t="str">
            <v>콘크리트 캇타</v>
          </cell>
          <cell r="C112" t="str">
            <v>콘크리트 캇타</v>
          </cell>
          <cell r="D112">
            <v>9681</v>
          </cell>
          <cell r="E112">
            <v>5992</v>
          </cell>
          <cell r="F112">
            <v>1228</v>
          </cell>
          <cell r="G112">
            <v>1</v>
          </cell>
          <cell r="H112" t="str">
            <v>hr</v>
          </cell>
          <cell r="I112">
            <v>9681</v>
          </cell>
          <cell r="J112">
            <v>5992</v>
          </cell>
          <cell r="K112">
            <v>1228</v>
          </cell>
          <cell r="L112">
            <v>16901</v>
          </cell>
        </row>
        <row r="113">
          <cell r="A113">
            <v>110</v>
          </cell>
          <cell r="B113" t="str">
            <v>중기운반</v>
          </cell>
          <cell r="C113" t="str">
            <v>트레일러 20ton</v>
          </cell>
          <cell r="D113">
            <v>9681</v>
          </cell>
          <cell r="E113">
            <v>8491</v>
          </cell>
          <cell r="F113">
            <v>17269</v>
          </cell>
          <cell r="G113">
            <v>3.78</v>
          </cell>
          <cell r="H113" t="str">
            <v>hr</v>
          </cell>
          <cell r="I113">
            <v>36594</v>
          </cell>
          <cell r="J113">
            <v>32095</v>
          </cell>
          <cell r="K113">
            <v>65276</v>
          </cell>
          <cell r="L113">
            <v>133965</v>
          </cell>
          <cell r="M113">
            <v>0.73499999999999999</v>
          </cell>
        </row>
        <row r="114">
          <cell r="A114">
            <v>111</v>
          </cell>
          <cell r="B114" t="str">
            <v>엔진식진동기(Ø-45)</v>
          </cell>
          <cell r="D114">
            <v>0</v>
          </cell>
          <cell r="E114">
            <v>980</v>
          </cell>
          <cell r="F114">
            <v>132</v>
          </cell>
          <cell r="G114">
            <v>5.4</v>
          </cell>
          <cell r="H114" t="str">
            <v>㎥</v>
          </cell>
          <cell r="I114">
            <v>0</v>
          </cell>
          <cell r="J114">
            <v>181</v>
          </cell>
          <cell r="K114">
            <v>24</v>
          </cell>
          <cell r="L114">
            <v>205</v>
          </cell>
        </row>
        <row r="115">
          <cell r="A115">
            <v>112</v>
          </cell>
          <cell r="B115" t="str">
            <v>바이브레타 (10㎥이상)</v>
          </cell>
          <cell r="E115">
            <v>0</v>
          </cell>
          <cell r="F115">
            <v>35</v>
          </cell>
          <cell r="G115">
            <v>5.4</v>
          </cell>
          <cell r="H115" t="str">
            <v>㎥</v>
          </cell>
          <cell r="I115">
            <v>0</v>
          </cell>
          <cell r="J115">
            <v>0</v>
          </cell>
          <cell r="K115">
            <v>6</v>
          </cell>
          <cell r="L115">
            <v>6</v>
          </cell>
        </row>
        <row r="116">
          <cell r="A116">
            <v>113</v>
          </cell>
          <cell r="B116" t="str">
            <v>엔진식진동기(Ø-45)</v>
          </cell>
          <cell r="D116">
            <v>0</v>
          </cell>
          <cell r="E116">
            <v>980</v>
          </cell>
          <cell r="F116">
            <v>132</v>
          </cell>
          <cell r="G116">
            <v>1.2</v>
          </cell>
          <cell r="H116" t="str">
            <v>㎥</v>
          </cell>
          <cell r="I116">
            <v>0</v>
          </cell>
          <cell r="J116">
            <v>816</v>
          </cell>
          <cell r="K116">
            <v>110</v>
          </cell>
          <cell r="L116">
            <v>926</v>
          </cell>
        </row>
        <row r="117">
          <cell r="A117">
            <v>114</v>
          </cell>
          <cell r="B117" t="str">
            <v>바이브레타 (10㎥이하)</v>
          </cell>
          <cell r="E117">
            <v>0</v>
          </cell>
          <cell r="F117">
            <v>35</v>
          </cell>
          <cell r="G117">
            <v>1.2</v>
          </cell>
          <cell r="H117" t="str">
            <v>㎥</v>
          </cell>
          <cell r="I117">
            <v>0</v>
          </cell>
          <cell r="J117">
            <v>0</v>
          </cell>
          <cell r="K117">
            <v>29</v>
          </cell>
          <cell r="L117">
            <v>29</v>
          </cell>
        </row>
        <row r="118">
          <cell r="A118">
            <v>115</v>
          </cell>
          <cell r="B118" t="str">
            <v>융 착 기</v>
          </cell>
          <cell r="C118" t="str">
            <v xml:space="preserve">  25~75mm</v>
          </cell>
          <cell r="D118">
            <v>0</v>
          </cell>
          <cell r="E118">
            <v>0</v>
          </cell>
          <cell r="F118">
            <v>657</v>
          </cell>
          <cell r="G118">
            <v>1</v>
          </cell>
          <cell r="H118" t="str">
            <v>hr</v>
          </cell>
          <cell r="I118">
            <v>0</v>
          </cell>
          <cell r="J118">
            <v>0</v>
          </cell>
          <cell r="K118">
            <v>657</v>
          </cell>
          <cell r="L118">
            <v>657</v>
          </cell>
        </row>
        <row r="119">
          <cell r="A119">
            <v>116</v>
          </cell>
          <cell r="B119" t="str">
            <v>발 전 기</v>
          </cell>
          <cell r="C119" t="str">
            <v xml:space="preserve"> 25KW.</v>
          </cell>
          <cell r="D119">
            <v>9235</v>
          </cell>
          <cell r="E119">
            <v>3139</v>
          </cell>
          <cell r="F119">
            <v>3216</v>
          </cell>
          <cell r="G119">
            <v>1</v>
          </cell>
          <cell r="H119" t="str">
            <v>hr</v>
          </cell>
          <cell r="I119">
            <v>9235</v>
          </cell>
          <cell r="J119">
            <v>3139</v>
          </cell>
          <cell r="K119">
            <v>3216</v>
          </cell>
          <cell r="L119">
            <v>15590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B4">
            <v>1</v>
          </cell>
          <cell r="C4" t="str">
            <v>갱    부</v>
          </cell>
          <cell r="E4" t="str">
            <v>인</v>
          </cell>
          <cell r="F4">
            <v>56352</v>
          </cell>
          <cell r="G4">
            <v>0</v>
          </cell>
          <cell r="H4">
            <v>0</v>
          </cell>
        </row>
        <row r="5">
          <cell r="B5">
            <v>2</v>
          </cell>
          <cell r="C5" t="str">
            <v>도 목 수</v>
          </cell>
          <cell r="E5" t="str">
            <v>인</v>
          </cell>
          <cell r="F5">
            <v>81068</v>
          </cell>
          <cell r="G5">
            <v>0</v>
          </cell>
          <cell r="H5">
            <v>0</v>
          </cell>
        </row>
        <row r="6">
          <cell r="B6">
            <v>3</v>
          </cell>
          <cell r="C6" t="str">
            <v>건축목공</v>
          </cell>
          <cell r="E6" t="str">
            <v>인</v>
          </cell>
          <cell r="F6">
            <v>71803</v>
          </cell>
          <cell r="G6">
            <v>0</v>
          </cell>
          <cell r="H6">
            <v>0</v>
          </cell>
        </row>
        <row r="7">
          <cell r="B7">
            <v>4</v>
          </cell>
          <cell r="C7" t="str">
            <v>형틀목공</v>
          </cell>
          <cell r="E7" t="str">
            <v>인</v>
          </cell>
          <cell r="F7">
            <v>75306</v>
          </cell>
          <cell r="G7">
            <v>0</v>
          </cell>
          <cell r="H7">
            <v>0</v>
          </cell>
        </row>
        <row r="8">
          <cell r="B8">
            <v>5</v>
          </cell>
          <cell r="C8" t="str">
            <v>창호목공</v>
          </cell>
          <cell r="E8" t="str">
            <v>인</v>
          </cell>
          <cell r="F8">
            <v>66162</v>
          </cell>
          <cell r="G8">
            <v>0</v>
          </cell>
          <cell r="H8">
            <v>0</v>
          </cell>
        </row>
        <row r="9">
          <cell r="B9">
            <v>6</v>
          </cell>
          <cell r="C9" t="str">
            <v>철 골 공</v>
          </cell>
          <cell r="E9" t="str">
            <v>인</v>
          </cell>
          <cell r="F9">
            <v>73514</v>
          </cell>
          <cell r="G9">
            <v>0</v>
          </cell>
          <cell r="H9">
            <v>0</v>
          </cell>
        </row>
        <row r="10">
          <cell r="B10">
            <v>7</v>
          </cell>
          <cell r="C10" t="str">
            <v>철    공</v>
          </cell>
          <cell r="E10" t="str">
            <v>인</v>
          </cell>
          <cell r="F10">
            <v>72430</v>
          </cell>
          <cell r="G10">
            <v>0</v>
          </cell>
          <cell r="H10">
            <v>0</v>
          </cell>
        </row>
        <row r="11">
          <cell r="B11">
            <v>8</v>
          </cell>
          <cell r="C11" t="str">
            <v>철 근 공</v>
          </cell>
          <cell r="E11" t="str">
            <v>인</v>
          </cell>
          <cell r="F11">
            <v>77839</v>
          </cell>
          <cell r="G11">
            <v>0</v>
          </cell>
          <cell r="H11">
            <v>0</v>
          </cell>
        </row>
        <row r="12">
          <cell r="B12">
            <v>9</v>
          </cell>
          <cell r="C12" t="str">
            <v>철 판 공</v>
          </cell>
          <cell r="E12" t="str">
            <v>인</v>
          </cell>
          <cell r="F12">
            <v>73217</v>
          </cell>
          <cell r="G12">
            <v>0</v>
          </cell>
          <cell r="H12">
            <v>0</v>
          </cell>
        </row>
        <row r="13">
          <cell r="B13">
            <v>10</v>
          </cell>
          <cell r="C13" t="str">
            <v>셧 터 공</v>
          </cell>
          <cell r="E13" t="str">
            <v>인</v>
          </cell>
          <cell r="F13">
            <v>64659</v>
          </cell>
          <cell r="G13">
            <v>0</v>
          </cell>
          <cell r="H13">
            <v>0</v>
          </cell>
        </row>
        <row r="14">
          <cell r="B14">
            <v>11</v>
          </cell>
          <cell r="C14" t="str">
            <v>샷 시 공</v>
          </cell>
          <cell r="E14" t="str">
            <v>인</v>
          </cell>
          <cell r="F14">
            <v>65647</v>
          </cell>
          <cell r="G14">
            <v>0</v>
          </cell>
          <cell r="H14">
            <v>0</v>
          </cell>
        </row>
        <row r="15">
          <cell r="B15">
            <v>12</v>
          </cell>
          <cell r="C15" t="str">
            <v>절 단 공</v>
          </cell>
          <cell r="E15" t="str">
            <v>인</v>
          </cell>
          <cell r="F15">
            <v>65881</v>
          </cell>
          <cell r="G15">
            <v>0</v>
          </cell>
          <cell r="H15">
            <v>0</v>
          </cell>
        </row>
        <row r="16">
          <cell r="B16">
            <v>13</v>
          </cell>
          <cell r="C16" t="str">
            <v>석    공</v>
          </cell>
          <cell r="E16" t="str">
            <v>인</v>
          </cell>
          <cell r="F16">
            <v>77005</v>
          </cell>
          <cell r="G16">
            <v>0</v>
          </cell>
          <cell r="H16">
            <v>0</v>
          </cell>
        </row>
        <row r="17">
          <cell r="B17">
            <v>14</v>
          </cell>
          <cell r="C17" t="str">
            <v>특수비계공</v>
          </cell>
          <cell r="E17" t="str">
            <v>인</v>
          </cell>
          <cell r="F17">
            <v>85884</v>
          </cell>
          <cell r="G17">
            <v>0</v>
          </cell>
          <cell r="H17">
            <v>0</v>
          </cell>
        </row>
        <row r="18">
          <cell r="B18">
            <v>15</v>
          </cell>
          <cell r="C18" t="str">
            <v>비 계 공</v>
          </cell>
          <cell r="E18" t="str">
            <v>인</v>
          </cell>
          <cell r="F18">
            <v>79467</v>
          </cell>
          <cell r="G18">
            <v>0</v>
          </cell>
          <cell r="H18">
            <v>0</v>
          </cell>
        </row>
        <row r="19">
          <cell r="B19">
            <v>16</v>
          </cell>
          <cell r="C19" t="str">
            <v>동발공(터널)</v>
          </cell>
          <cell r="E19" t="str">
            <v>인</v>
          </cell>
          <cell r="F19">
            <v>65485</v>
          </cell>
          <cell r="G19">
            <v>0</v>
          </cell>
          <cell r="H19">
            <v>0</v>
          </cell>
        </row>
        <row r="20">
          <cell r="B20">
            <v>17</v>
          </cell>
          <cell r="C20" t="str">
            <v>조 적 공</v>
          </cell>
          <cell r="E20" t="str">
            <v>인</v>
          </cell>
          <cell r="F20">
            <v>67986</v>
          </cell>
          <cell r="G20">
            <v>0</v>
          </cell>
          <cell r="H20">
            <v>0</v>
          </cell>
        </row>
        <row r="21">
          <cell r="B21">
            <v>18</v>
          </cell>
          <cell r="C21" t="str">
            <v>치장벽돌공</v>
          </cell>
          <cell r="E21" t="str">
            <v>인</v>
          </cell>
          <cell r="F21">
            <v>73288</v>
          </cell>
          <cell r="G21">
            <v>0</v>
          </cell>
          <cell r="H21">
            <v>0</v>
          </cell>
        </row>
        <row r="22">
          <cell r="B22">
            <v>19</v>
          </cell>
          <cell r="C22" t="str">
            <v>벽돌(블럭)제작공</v>
          </cell>
          <cell r="E22" t="str">
            <v>인</v>
          </cell>
          <cell r="F22">
            <v>61291</v>
          </cell>
          <cell r="G22">
            <v>0</v>
          </cell>
          <cell r="H22">
            <v>0</v>
          </cell>
        </row>
        <row r="23">
          <cell r="B23">
            <v>20</v>
          </cell>
          <cell r="C23" t="str">
            <v>연 돌 공</v>
          </cell>
          <cell r="E23" t="str">
            <v>인</v>
          </cell>
          <cell r="F23">
            <v>72745</v>
          </cell>
          <cell r="G23">
            <v>0</v>
          </cell>
          <cell r="H23">
            <v>0</v>
          </cell>
        </row>
        <row r="24">
          <cell r="B24">
            <v>21</v>
          </cell>
          <cell r="C24" t="str">
            <v>미 장 공</v>
          </cell>
          <cell r="E24" t="str">
            <v>인</v>
          </cell>
          <cell r="F24">
            <v>71283</v>
          </cell>
          <cell r="G24">
            <v>0</v>
          </cell>
          <cell r="H24">
            <v>0</v>
          </cell>
        </row>
        <row r="25">
          <cell r="B25">
            <v>22</v>
          </cell>
          <cell r="C25" t="str">
            <v>방 수 공</v>
          </cell>
          <cell r="E25" t="str">
            <v>인</v>
          </cell>
          <cell r="F25">
            <v>57701</v>
          </cell>
          <cell r="G25">
            <v>0</v>
          </cell>
          <cell r="H25">
            <v>0</v>
          </cell>
        </row>
        <row r="26">
          <cell r="B26">
            <v>23</v>
          </cell>
          <cell r="C26" t="str">
            <v>타 일 공</v>
          </cell>
          <cell r="E26" t="str">
            <v>인</v>
          </cell>
          <cell r="F26">
            <v>68147</v>
          </cell>
          <cell r="G26">
            <v>0</v>
          </cell>
          <cell r="H26">
            <v>0</v>
          </cell>
        </row>
        <row r="27">
          <cell r="B27">
            <v>24</v>
          </cell>
          <cell r="C27" t="str">
            <v>줄 눈 공</v>
          </cell>
          <cell r="E27" t="str">
            <v>인</v>
          </cell>
          <cell r="F27">
            <v>63589</v>
          </cell>
          <cell r="G27">
            <v>0</v>
          </cell>
          <cell r="H27">
            <v>0</v>
          </cell>
        </row>
        <row r="28">
          <cell r="B28">
            <v>25</v>
          </cell>
          <cell r="C28" t="str">
            <v>연 마 공</v>
          </cell>
          <cell r="E28" t="str">
            <v>인</v>
          </cell>
          <cell r="F28">
            <v>67289</v>
          </cell>
          <cell r="G28">
            <v>0</v>
          </cell>
          <cell r="H28">
            <v>0</v>
          </cell>
        </row>
        <row r="29">
          <cell r="B29">
            <v>26</v>
          </cell>
          <cell r="C29" t="str">
            <v>콘크리트공</v>
          </cell>
          <cell r="E29" t="str">
            <v>인</v>
          </cell>
          <cell r="F29">
            <v>71184</v>
          </cell>
          <cell r="G29">
            <v>0</v>
          </cell>
          <cell r="H29">
            <v>0</v>
          </cell>
        </row>
        <row r="30">
          <cell r="B30">
            <v>27</v>
          </cell>
          <cell r="C30" t="str">
            <v>바이브레타공</v>
          </cell>
          <cell r="E30" t="str">
            <v>인</v>
          </cell>
          <cell r="F30">
            <v>69081</v>
          </cell>
          <cell r="G30">
            <v>0</v>
          </cell>
          <cell r="H30">
            <v>0</v>
          </cell>
        </row>
        <row r="31">
          <cell r="B31">
            <v>28</v>
          </cell>
          <cell r="C31" t="str">
            <v>보일러공</v>
          </cell>
          <cell r="E31" t="str">
            <v>인</v>
          </cell>
          <cell r="F31">
            <v>56787</v>
          </cell>
          <cell r="G31">
            <v>0</v>
          </cell>
          <cell r="H31">
            <v>0</v>
          </cell>
        </row>
        <row r="32">
          <cell r="B32">
            <v>29</v>
          </cell>
          <cell r="C32" t="str">
            <v>배 관 공</v>
          </cell>
          <cell r="E32" t="str">
            <v>인</v>
          </cell>
          <cell r="F32">
            <v>58907</v>
          </cell>
          <cell r="G32">
            <v>0</v>
          </cell>
          <cell r="H32">
            <v>0</v>
          </cell>
        </row>
        <row r="33">
          <cell r="B33">
            <v>30</v>
          </cell>
          <cell r="C33" t="str">
            <v>온 돌 공</v>
          </cell>
          <cell r="E33" t="str">
            <v>인</v>
          </cell>
          <cell r="F33">
            <v>54720</v>
          </cell>
          <cell r="G33">
            <v>0</v>
          </cell>
          <cell r="H33">
            <v>0</v>
          </cell>
        </row>
        <row r="34">
          <cell r="B34">
            <v>31</v>
          </cell>
          <cell r="C34" t="str">
            <v>위 생 공</v>
          </cell>
          <cell r="E34" t="str">
            <v>인</v>
          </cell>
          <cell r="F34">
            <v>59212</v>
          </cell>
          <cell r="G34">
            <v>0</v>
          </cell>
          <cell r="H34">
            <v>0</v>
          </cell>
        </row>
        <row r="35">
          <cell r="B35">
            <v>32</v>
          </cell>
          <cell r="C35" t="str">
            <v>보 온 공</v>
          </cell>
          <cell r="E35" t="str">
            <v>인</v>
          </cell>
          <cell r="F35">
            <v>63143</v>
          </cell>
          <cell r="G35">
            <v>0</v>
          </cell>
          <cell r="H35">
            <v>0</v>
          </cell>
        </row>
        <row r="36">
          <cell r="B36">
            <v>33</v>
          </cell>
          <cell r="C36" t="str">
            <v>도 장 공</v>
          </cell>
          <cell r="E36" t="str">
            <v>인</v>
          </cell>
          <cell r="F36">
            <v>63038</v>
          </cell>
          <cell r="G36">
            <v>0</v>
          </cell>
          <cell r="H36">
            <v>0</v>
          </cell>
        </row>
        <row r="37">
          <cell r="B37">
            <v>34</v>
          </cell>
          <cell r="C37" t="str">
            <v>내 장 공</v>
          </cell>
          <cell r="E37" t="str">
            <v>인</v>
          </cell>
          <cell r="F37">
            <v>72244</v>
          </cell>
          <cell r="G37">
            <v>0</v>
          </cell>
          <cell r="H37">
            <v>0</v>
          </cell>
        </row>
        <row r="38">
          <cell r="B38">
            <v>35</v>
          </cell>
          <cell r="C38" t="str">
            <v>도 배 공</v>
          </cell>
          <cell r="E38" t="str">
            <v>인</v>
          </cell>
          <cell r="F38">
            <v>58443</v>
          </cell>
          <cell r="G38">
            <v>0</v>
          </cell>
          <cell r="H38">
            <v>0</v>
          </cell>
        </row>
        <row r="39">
          <cell r="B39">
            <v>36</v>
          </cell>
          <cell r="C39" t="str">
            <v>아스타일공</v>
          </cell>
          <cell r="E39" t="str">
            <v>인</v>
          </cell>
          <cell r="F39">
            <v>71686</v>
          </cell>
          <cell r="G39">
            <v>0</v>
          </cell>
          <cell r="H39">
            <v>0</v>
          </cell>
        </row>
        <row r="40">
          <cell r="B40">
            <v>37</v>
          </cell>
          <cell r="C40" t="str">
            <v>기 와 공</v>
          </cell>
          <cell r="E40" t="str">
            <v>인</v>
          </cell>
          <cell r="F40">
            <v>69476</v>
          </cell>
          <cell r="G40">
            <v>0</v>
          </cell>
          <cell r="H40">
            <v>0</v>
          </cell>
        </row>
        <row r="41">
          <cell r="B41">
            <v>38</v>
          </cell>
          <cell r="C41" t="str">
            <v>슬레이트공</v>
          </cell>
          <cell r="E41" t="str">
            <v>인</v>
          </cell>
          <cell r="F41">
            <v>72727</v>
          </cell>
          <cell r="G41">
            <v>0</v>
          </cell>
          <cell r="H41">
            <v>0</v>
          </cell>
        </row>
        <row r="42">
          <cell r="B42">
            <v>39</v>
          </cell>
          <cell r="C42" t="str">
            <v>화약취급공</v>
          </cell>
          <cell r="E42" t="str">
            <v>인</v>
          </cell>
          <cell r="F42">
            <v>69595</v>
          </cell>
          <cell r="G42">
            <v>0</v>
          </cell>
          <cell r="H42">
            <v>0</v>
          </cell>
        </row>
        <row r="43">
          <cell r="B43">
            <v>40</v>
          </cell>
          <cell r="C43" t="str">
            <v>착 암 공</v>
          </cell>
          <cell r="E43" t="str">
            <v>인</v>
          </cell>
          <cell r="F43">
            <v>57292</v>
          </cell>
          <cell r="G43">
            <v>0</v>
          </cell>
          <cell r="H43">
            <v>0</v>
          </cell>
        </row>
        <row r="44">
          <cell r="B44">
            <v>41</v>
          </cell>
          <cell r="C44" t="str">
            <v>보 안 공</v>
          </cell>
          <cell r="E44" t="str">
            <v>인</v>
          </cell>
          <cell r="F44">
            <v>41290</v>
          </cell>
          <cell r="G44">
            <v>0</v>
          </cell>
          <cell r="H44">
            <v>0</v>
          </cell>
        </row>
        <row r="45">
          <cell r="B45">
            <v>42</v>
          </cell>
          <cell r="C45" t="str">
            <v>포 장 공</v>
          </cell>
          <cell r="E45" t="str">
            <v>인</v>
          </cell>
          <cell r="F45">
            <v>65494</v>
          </cell>
          <cell r="G45">
            <v>0</v>
          </cell>
          <cell r="H45">
            <v>0</v>
          </cell>
        </row>
        <row r="46">
          <cell r="B46">
            <v>43</v>
          </cell>
          <cell r="C46" t="str">
            <v>포 설 공</v>
          </cell>
          <cell r="E46" t="str">
            <v>인</v>
          </cell>
          <cell r="F46">
            <v>65082</v>
          </cell>
          <cell r="G46">
            <v>0</v>
          </cell>
          <cell r="H46">
            <v>0</v>
          </cell>
        </row>
        <row r="47">
          <cell r="B47">
            <v>44</v>
          </cell>
          <cell r="C47" t="str">
            <v>용접공(철도)</v>
          </cell>
          <cell r="E47" t="str">
            <v>인</v>
          </cell>
          <cell r="F47">
            <v>67201</v>
          </cell>
          <cell r="G47">
            <v>0</v>
          </cell>
          <cell r="H47">
            <v>0</v>
          </cell>
        </row>
        <row r="48">
          <cell r="B48">
            <v>45</v>
          </cell>
          <cell r="C48" t="str">
            <v>잠 수 부</v>
          </cell>
          <cell r="E48" t="str">
            <v>인</v>
          </cell>
          <cell r="F48">
            <v>81832</v>
          </cell>
          <cell r="G48">
            <v>0</v>
          </cell>
          <cell r="H48">
            <v>0</v>
          </cell>
        </row>
        <row r="49">
          <cell r="B49">
            <v>46</v>
          </cell>
          <cell r="C49" t="str">
            <v>보링공(지질조사)</v>
          </cell>
          <cell r="E49" t="str">
            <v>인</v>
          </cell>
          <cell r="F49">
            <v>58626</v>
          </cell>
          <cell r="G49">
            <v>0</v>
          </cell>
          <cell r="H49">
            <v>0</v>
          </cell>
        </row>
        <row r="50">
          <cell r="B50">
            <v>47</v>
          </cell>
          <cell r="C50" t="str">
            <v>영림기사</v>
          </cell>
          <cell r="E50" t="str">
            <v>인</v>
          </cell>
          <cell r="F50">
            <v>72675</v>
          </cell>
          <cell r="G50">
            <v>0</v>
          </cell>
          <cell r="H50">
            <v>0</v>
          </cell>
        </row>
        <row r="51">
          <cell r="B51">
            <v>48</v>
          </cell>
          <cell r="C51" t="str">
            <v>조 경 공</v>
          </cell>
          <cell r="E51" t="str">
            <v>인</v>
          </cell>
          <cell r="F51">
            <v>60207</v>
          </cell>
          <cell r="G51">
            <v>0</v>
          </cell>
          <cell r="H51">
            <v>0</v>
          </cell>
        </row>
        <row r="52">
          <cell r="B52">
            <v>49</v>
          </cell>
          <cell r="C52" t="str">
            <v>벌 목 부</v>
          </cell>
          <cell r="E52" t="str">
            <v>인</v>
          </cell>
          <cell r="F52">
            <v>66433</v>
          </cell>
          <cell r="G52">
            <v>0</v>
          </cell>
          <cell r="H52">
            <v>0</v>
          </cell>
        </row>
        <row r="53">
          <cell r="B53">
            <v>50</v>
          </cell>
          <cell r="C53" t="str">
            <v>조림인부</v>
          </cell>
          <cell r="E53" t="str">
            <v>인</v>
          </cell>
          <cell r="F53">
            <v>53688</v>
          </cell>
          <cell r="G53">
            <v>0</v>
          </cell>
          <cell r="H53">
            <v>0</v>
          </cell>
        </row>
        <row r="54">
          <cell r="B54">
            <v>51</v>
          </cell>
          <cell r="C54" t="str">
            <v>플랜트기계설치공</v>
          </cell>
          <cell r="E54" t="str">
            <v>인</v>
          </cell>
          <cell r="F54">
            <v>80805</v>
          </cell>
          <cell r="G54">
            <v>0</v>
          </cell>
          <cell r="H54">
            <v>0</v>
          </cell>
        </row>
        <row r="55">
          <cell r="B55">
            <v>52</v>
          </cell>
          <cell r="C55" t="str">
            <v>플랜트특수용접공</v>
          </cell>
          <cell r="E55" t="str">
            <v>인</v>
          </cell>
          <cell r="F55">
            <v>141421</v>
          </cell>
          <cell r="G55">
            <v>0</v>
          </cell>
          <cell r="H55">
            <v>0</v>
          </cell>
        </row>
        <row r="56">
          <cell r="B56">
            <v>53</v>
          </cell>
          <cell r="C56" t="str">
            <v>플랜트용접공</v>
          </cell>
          <cell r="E56" t="str">
            <v>인</v>
          </cell>
          <cell r="F56">
            <v>95379</v>
          </cell>
          <cell r="G56">
            <v>0</v>
          </cell>
          <cell r="H56">
            <v>0</v>
          </cell>
        </row>
        <row r="57">
          <cell r="B57">
            <v>54</v>
          </cell>
          <cell r="C57" t="str">
            <v>플랜트배관공</v>
          </cell>
          <cell r="E57" t="str">
            <v>인</v>
          </cell>
          <cell r="F57">
            <v>97219</v>
          </cell>
          <cell r="G57">
            <v>0</v>
          </cell>
          <cell r="H57">
            <v>0</v>
          </cell>
        </row>
        <row r="58">
          <cell r="B58">
            <v>55</v>
          </cell>
          <cell r="C58" t="str">
            <v>플랜트제관공</v>
          </cell>
          <cell r="E58" t="str">
            <v>인</v>
          </cell>
          <cell r="F58">
            <v>81966</v>
          </cell>
          <cell r="G58">
            <v>0</v>
          </cell>
          <cell r="H58">
            <v>0</v>
          </cell>
        </row>
        <row r="59">
          <cell r="B59">
            <v>56</v>
          </cell>
          <cell r="C59" t="str">
            <v>시공측량사</v>
          </cell>
          <cell r="E59" t="str">
            <v>인</v>
          </cell>
          <cell r="F59">
            <v>58506</v>
          </cell>
          <cell r="G59">
            <v>0</v>
          </cell>
          <cell r="H59">
            <v>0</v>
          </cell>
        </row>
        <row r="60">
          <cell r="B60">
            <v>57</v>
          </cell>
          <cell r="C60" t="str">
            <v>시공측량사조수</v>
          </cell>
          <cell r="E60" t="str">
            <v>인</v>
          </cell>
          <cell r="F60">
            <v>38777</v>
          </cell>
          <cell r="G60">
            <v>0</v>
          </cell>
          <cell r="H60">
            <v>0</v>
          </cell>
        </row>
        <row r="61">
          <cell r="B61">
            <v>58</v>
          </cell>
          <cell r="C61" t="str">
            <v>측    부</v>
          </cell>
          <cell r="E61" t="str">
            <v>인</v>
          </cell>
          <cell r="F61">
            <v>32725</v>
          </cell>
          <cell r="G61">
            <v>0</v>
          </cell>
          <cell r="H61">
            <v>0</v>
          </cell>
        </row>
        <row r="62">
          <cell r="B62">
            <v>59</v>
          </cell>
          <cell r="C62" t="str">
            <v>송전전공</v>
          </cell>
          <cell r="E62" t="str">
            <v>인</v>
          </cell>
          <cell r="F62">
            <v>234733</v>
          </cell>
          <cell r="G62">
            <v>0</v>
          </cell>
          <cell r="H62">
            <v>0</v>
          </cell>
        </row>
        <row r="63">
          <cell r="B63">
            <v>60</v>
          </cell>
          <cell r="C63" t="str">
            <v>배전전공</v>
          </cell>
          <cell r="E63" t="str">
            <v>인</v>
          </cell>
          <cell r="F63">
            <v>192602</v>
          </cell>
          <cell r="G63">
            <v>0</v>
          </cell>
          <cell r="H63">
            <v>0</v>
          </cell>
        </row>
        <row r="64">
          <cell r="B64">
            <v>61</v>
          </cell>
          <cell r="C64" t="str">
            <v>배전활선전공</v>
          </cell>
          <cell r="E64" t="str">
            <v>인</v>
          </cell>
          <cell r="F64">
            <v>215055</v>
          </cell>
          <cell r="G64">
            <v>0</v>
          </cell>
          <cell r="H64">
            <v>0</v>
          </cell>
        </row>
        <row r="65">
          <cell r="B65">
            <v>62</v>
          </cell>
          <cell r="C65" t="str">
            <v>플랜트전공</v>
          </cell>
          <cell r="E65" t="str">
            <v>인</v>
          </cell>
          <cell r="F65">
            <v>64285</v>
          </cell>
          <cell r="G65">
            <v>0</v>
          </cell>
          <cell r="H65">
            <v>0</v>
          </cell>
        </row>
        <row r="66">
          <cell r="B66">
            <v>63</v>
          </cell>
          <cell r="C66" t="str">
            <v>내선전공</v>
          </cell>
          <cell r="E66" t="str">
            <v>인</v>
          </cell>
          <cell r="F66">
            <v>57286</v>
          </cell>
          <cell r="G66">
            <v>0</v>
          </cell>
          <cell r="H66">
            <v>0</v>
          </cell>
        </row>
        <row r="67">
          <cell r="B67">
            <v>64</v>
          </cell>
          <cell r="C67" t="str">
            <v>특고압케이블전공</v>
          </cell>
          <cell r="E67" t="str">
            <v>인</v>
          </cell>
          <cell r="F67">
            <v>98463</v>
          </cell>
          <cell r="G67">
            <v>0</v>
          </cell>
          <cell r="H67">
            <v>0</v>
          </cell>
        </row>
        <row r="68">
          <cell r="B68">
            <v>65</v>
          </cell>
          <cell r="C68" t="str">
            <v>고압케이블전공</v>
          </cell>
          <cell r="E68" t="str">
            <v>인</v>
          </cell>
          <cell r="F68">
            <v>74584</v>
          </cell>
          <cell r="G68">
            <v>0</v>
          </cell>
          <cell r="H68">
            <v>0</v>
          </cell>
        </row>
        <row r="69">
          <cell r="B69">
            <v>66</v>
          </cell>
          <cell r="C69" t="str">
            <v>저압케이블전공</v>
          </cell>
          <cell r="E69" t="str">
            <v>인</v>
          </cell>
          <cell r="F69">
            <v>61877</v>
          </cell>
          <cell r="G69">
            <v>0</v>
          </cell>
          <cell r="H69">
            <v>0</v>
          </cell>
        </row>
        <row r="70">
          <cell r="B70">
            <v>67</v>
          </cell>
          <cell r="C70" t="str">
            <v>계 장 공</v>
          </cell>
          <cell r="E70" t="str">
            <v>인</v>
          </cell>
          <cell r="F70">
            <v>60822</v>
          </cell>
          <cell r="G70">
            <v>0</v>
          </cell>
          <cell r="H70">
            <v>0</v>
          </cell>
        </row>
        <row r="71">
          <cell r="B71">
            <v>68</v>
          </cell>
          <cell r="C71" t="str">
            <v>통신외선공</v>
          </cell>
          <cell r="E71" t="str">
            <v>인</v>
          </cell>
          <cell r="F71">
            <v>89013</v>
          </cell>
          <cell r="G71">
            <v>0</v>
          </cell>
          <cell r="H71">
            <v>0</v>
          </cell>
        </row>
        <row r="72">
          <cell r="B72">
            <v>69</v>
          </cell>
          <cell r="C72" t="str">
            <v>통신설비공</v>
          </cell>
          <cell r="E72" t="str">
            <v>인</v>
          </cell>
          <cell r="F72">
            <v>76852</v>
          </cell>
          <cell r="G72">
            <v>0</v>
          </cell>
          <cell r="H72">
            <v>0</v>
          </cell>
        </row>
        <row r="73">
          <cell r="B73">
            <v>70</v>
          </cell>
          <cell r="C73" t="str">
            <v>통신내선공</v>
          </cell>
          <cell r="E73" t="str">
            <v>인</v>
          </cell>
          <cell r="F73">
            <v>72591</v>
          </cell>
          <cell r="G73">
            <v>0</v>
          </cell>
          <cell r="H73">
            <v>0</v>
          </cell>
        </row>
        <row r="74">
          <cell r="B74">
            <v>71</v>
          </cell>
          <cell r="C74" t="str">
            <v>통신케이블공</v>
          </cell>
          <cell r="E74" t="str">
            <v>인</v>
          </cell>
          <cell r="F74">
            <v>90455</v>
          </cell>
          <cell r="G74">
            <v>0</v>
          </cell>
          <cell r="H74">
            <v>0</v>
          </cell>
        </row>
        <row r="75">
          <cell r="B75">
            <v>72</v>
          </cell>
          <cell r="C75" t="str">
            <v>무선안테나공</v>
          </cell>
          <cell r="E75" t="str">
            <v>인</v>
          </cell>
          <cell r="F75">
            <v>110956</v>
          </cell>
          <cell r="G75">
            <v>0</v>
          </cell>
          <cell r="H75">
            <v>0</v>
          </cell>
        </row>
        <row r="76">
          <cell r="B76">
            <v>73</v>
          </cell>
          <cell r="C76" t="str">
            <v>수작업반장</v>
          </cell>
          <cell r="E76" t="str">
            <v>인</v>
          </cell>
          <cell r="F76">
            <v>74369</v>
          </cell>
          <cell r="G76">
            <v>0</v>
          </cell>
          <cell r="H76">
            <v>0</v>
          </cell>
        </row>
        <row r="77">
          <cell r="B77">
            <v>74</v>
          </cell>
          <cell r="C77" t="str">
            <v>작업반장</v>
          </cell>
          <cell r="E77" t="str">
            <v>인</v>
          </cell>
          <cell r="F77">
            <v>60326</v>
          </cell>
          <cell r="G77">
            <v>0</v>
          </cell>
          <cell r="H77">
            <v>0</v>
          </cell>
        </row>
        <row r="78">
          <cell r="B78">
            <v>75</v>
          </cell>
          <cell r="C78" t="str">
            <v>목    도</v>
          </cell>
          <cell r="E78" t="str">
            <v>인</v>
          </cell>
          <cell r="F78">
            <v>64758</v>
          </cell>
          <cell r="G78">
            <v>0</v>
          </cell>
          <cell r="H78">
            <v>0</v>
          </cell>
        </row>
        <row r="79">
          <cell r="B79">
            <v>76</v>
          </cell>
          <cell r="C79" t="str">
            <v>조 력 공</v>
          </cell>
          <cell r="E79" t="str">
            <v>인</v>
          </cell>
          <cell r="F79">
            <v>48912</v>
          </cell>
          <cell r="G79">
            <v>0</v>
          </cell>
          <cell r="H79">
            <v>0</v>
          </cell>
        </row>
        <row r="80">
          <cell r="B80">
            <v>77</v>
          </cell>
          <cell r="C80" t="str">
            <v>특별인부</v>
          </cell>
          <cell r="E80" t="str">
            <v>인</v>
          </cell>
          <cell r="F80">
            <v>57379</v>
          </cell>
          <cell r="G80">
            <v>0</v>
          </cell>
          <cell r="H80">
            <v>0</v>
          </cell>
        </row>
        <row r="81">
          <cell r="B81">
            <v>78</v>
          </cell>
          <cell r="C81" t="str">
            <v>보통인부</v>
          </cell>
          <cell r="E81" t="str">
            <v>인</v>
          </cell>
          <cell r="F81">
            <v>37736</v>
          </cell>
          <cell r="G81">
            <v>0</v>
          </cell>
          <cell r="H81">
            <v>0</v>
          </cell>
        </row>
        <row r="82">
          <cell r="B82">
            <v>79</v>
          </cell>
          <cell r="C82" t="str">
            <v>중기운전기사</v>
          </cell>
          <cell r="E82" t="str">
            <v>인</v>
          </cell>
          <cell r="F82">
            <v>56951</v>
          </cell>
          <cell r="G82">
            <v>0</v>
          </cell>
          <cell r="H82">
            <v>0</v>
          </cell>
        </row>
        <row r="83">
          <cell r="B83">
            <v>80</v>
          </cell>
          <cell r="C83" t="str">
            <v>중기조장</v>
          </cell>
          <cell r="E83" t="str">
            <v>인</v>
          </cell>
          <cell r="F83">
            <v>55484</v>
          </cell>
          <cell r="G83">
            <v>0</v>
          </cell>
          <cell r="H83">
            <v>0</v>
          </cell>
        </row>
        <row r="84">
          <cell r="B84">
            <v>81</v>
          </cell>
          <cell r="C84" t="str">
            <v>운전사(운반차)</v>
          </cell>
          <cell r="E84" t="str">
            <v>인</v>
          </cell>
          <cell r="F84">
            <v>51077</v>
          </cell>
          <cell r="G84">
            <v>0</v>
          </cell>
          <cell r="H84">
            <v>0</v>
          </cell>
        </row>
        <row r="85">
          <cell r="B85">
            <v>82</v>
          </cell>
          <cell r="C85" t="str">
            <v>운전사(기계)</v>
          </cell>
          <cell r="E85" t="str">
            <v>인</v>
          </cell>
          <cell r="F85">
            <v>54325</v>
          </cell>
          <cell r="G85">
            <v>0</v>
          </cell>
          <cell r="H85">
            <v>0</v>
          </cell>
        </row>
        <row r="86">
          <cell r="B86">
            <v>83</v>
          </cell>
          <cell r="C86" t="str">
            <v>중기운전조수</v>
          </cell>
          <cell r="E86" t="str">
            <v>인</v>
          </cell>
          <cell r="F86">
            <v>42762</v>
          </cell>
          <cell r="G86">
            <v>0</v>
          </cell>
          <cell r="H86">
            <v>0</v>
          </cell>
        </row>
        <row r="87">
          <cell r="B87">
            <v>84</v>
          </cell>
          <cell r="C87" t="str">
            <v>기계설치공</v>
          </cell>
          <cell r="E87" t="str">
            <v>인</v>
          </cell>
          <cell r="F87">
            <v>67415</v>
          </cell>
          <cell r="G87">
            <v>0</v>
          </cell>
          <cell r="H87">
            <v>0</v>
          </cell>
        </row>
        <row r="88">
          <cell r="B88">
            <v>85</v>
          </cell>
          <cell r="C88" t="str">
            <v>기 계 공</v>
          </cell>
          <cell r="E88" t="str">
            <v>인</v>
          </cell>
          <cell r="F88">
            <v>58906</v>
          </cell>
          <cell r="G88">
            <v>0</v>
          </cell>
          <cell r="H88">
            <v>0</v>
          </cell>
        </row>
        <row r="89">
          <cell r="B89">
            <v>86</v>
          </cell>
          <cell r="C89" t="str">
            <v>선 반 공</v>
          </cell>
          <cell r="E89" t="str">
            <v>인</v>
          </cell>
          <cell r="F89">
            <v>78752</v>
          </cell>
          <cell r="G89">
            <v>0</v>
          </cell>
          <cell r="H89">
            <v>0</v>
          </cell>
        </row>
        <row r="90">
          <cell r="B90">
            <v>87</v>
          </cell>
          <cell r="C90" t="str">
            <v>정 비 공</v>
          </cell>
          <cell r="E90" t="str">
            <v>인</v>
          </cell>
          <cell r="F90">
            <v>52502</v>
          </cell>
          <cell r="G90">
            <v>0</v>
          </cell>
          <cell r="H90">
            <v>0</v>
          </cell>
        </row>
        <row r="91">
          <cell r="B91">
            <v>88</v>
          </cell>
          <cell r="C91" t="str">
            <v>현 도 사</v>
          </cell>
          <cell r="E91" t="str">
            <v>인</v>
          </cell>
          <cell r="F91">
            <v>89673</v>
          </cell>
          <cell r="G91">
            <v>0</v>
          </cell>
          <cell r="H91">
            <v>0</v>
          </cell>
        </row>
        <row r="92">
          <cell r="B92">
            <v>89</v>
          </cell>
          <cell r="C92" t="str">
            <v>제 도 사</v>
          </cell>
          <cell r="E92" t="str">
            <v>인</v>
          </cell>
          <cell r="F92">
            <v>46978</v>
          </cell>
          <cell r="G92">
            <v>0</v>
          </cell>
          <cell r="H92">
            <v>0</v>
          </cell>
        </row>
        <row r="93">
          <cell r="B93">
            <v>90</v>
          </cell>
          <cell r="C93" t="str">
            <v>유 리 공</v>
          </cell>
          <cell r="E93" t="str">
            <v>인</v>
          </cell>
          <cell r="F93">
            <v>63783</v>
          </cell>
          <cell r="G93">
            <v>0</v>
          </cell>
          <cell r="H93">
            <v>0</v>
          </cell>
        </row>
        <row r="94">
          <cell r="B94">
            <v>91</v>
          </cell>
          <cell r="C94" t="str">
            <v>함 석 공</v>
          </cell>
          <cell r="E94" t="str">
            <v>인</v>
          </cell>
          <cell r="F94">
            <v>68943</v>
          </cell>
          <cell r="G94">
            <v>0</v>
          </cell>
          <cell r="H94">
            <v>0</v>
          </cell>
        </row>
        <row r="95">
          <cell r="B95">
            <v>92</v>
          </cell>
          <cell r="C95" t="str">
            <v>용 접 공</v>
          </cell>
          <cell r="E95" t="str">
            <v>인</v>
          </cell>
          <cell r="F95">
            <v>74016</v>
          </cell>
          <cell r="G95">
            <v>0</v>
          </cell>
          <cell r="H95">
            <v>0</v>
          </cell>
        </row>
        <row r="96">
          <cell r="B96">
            <v>93</v>
          </cell>
          <cell r="C96" t="str">
            <v>리 벳 공</v>
          </cell>
          <cell r="E96" t="str">
            <v>인</v>
          </cell>
          <cell r="F96">
            <v>71579</v>
          </cell>
          <cell r="G96">
            <v>0</v>
          </cell>
          <cell r="H96">
            <v>0</v>
          </cell>
        </row>
        <row r="97">
          <cell r="B97">
            <v>94</v>
          </cell>
          <cell r="C97" t="str">
            <v>루 핑 공</v>
          </cell>
          <cell r="E97" t="str">
            <v>인</v>
          </cell>
          <cell r="F97">
            <v>61818</v>
          </cell>
          <cell r="G97">
            <v>0</v>
          </cell>
          <cell r="H97">
            <v>0</v>
          </cell>
        </row>
        <row r="98">
          <cell r="B98">
            <v>95</v>
          </cell>
          <cell r="C98" t="str">
            <v>닥 트 공</v>
          </cell>
          <cell r="E98" t="str">
            <v>인</v>
          </cell>
          <cell r="F98">
            <v>58041</v>
          </cell>
          <cell r="G98">
            <v>0</v>
          </cell>
          <cell r="H98">
            <v>0</v>
          </cell>
        </row>
        <row r="99">
          <cell r="B99">
            <v>96</v>
          </cell>
          <cell r="C99" t="str">
            <v>할 석 공</v>
          </cell>
          <cell r="E99" t="str">
            <v>인</v>
          </cell>
          <cell r="F99">
            <v>77728</v>
          </cell>
          <cell r="G99">
            <v>0</v>
          </cell>
          <cell r="H99">
            <v>0</v>
          </cell>
        </row>
        <row r="100">
          <cell r="B100">
            <v>97</v>
          </cell>
          <cell r="C100" t="str">
            <v>양 생 공</v>
          </cell>
          <cell r="E100" t="str">
            <v>인</v>
          </cell>
          <cell r="F100">
            <v>42244</v>
          </cell>
          <cell r="G100">
            <v>0</v>
          </cell>
          <cell r="H100">
            <v>0</v>
          </cell>
        </row>
        <row r="101">
          <cell r="B101">
            <v>98</v>
          </cell>
          <cell r="C101" t="str">
            <v>견 출 공</v>
          </cell>
          <cell r="E101" t="str">
            <v>인</v>
          </cell>
          <cell r="F101">
            <v>68717</v>
          </cell>
          <cell r="G101">
            <v>0</v>
          </cell>
          <cell r="H101">
            <v>0</v>
          </cell>
        </row>
        <row r="102">
          <cell r="B102">
            <v>99</v>
          </cell>
          <cell r="C102" t="str">
            <v>노 즐 공</v>
          </cell>
          <cell r="E102" t="str">
            <v>인</v>
          </cell>
          <cell r="F102">
            <v>67815</v>
          </cell>
          <cell r="G102">
            <v>0</v>
          </cell>
          <cell r="H102">
            <v>0</v>
          </cell>
        </row>
        <row r="103">
          <cell r="B103">
            <v>100</v>
          </cell>
          <cell r="C103" t="str">
            <v>코 킹 공</v>
          </cell>
          <cell r="E103" t="str">
            <v>인</v>
          </cell>
          <cell r="F103">
            <v>62564</v>
          </cell>
          <cell r="G103">
            <v>0</v>
          </cell>
          <cell r="H103">
            <v>0</v>
          </cell>
        </row>
        <row r="104">
          <cell r="B104">
            <v>101</v>
          </cell>
          <cell r="C104" t="str">
            <v>판넬조립공</v>
          </cell>
          <cell r="E104" t="str">
            <v>인</v>
          </cell>
          <cell r="F104">
            <v>67380</v>
          </cell>
          <cell r="G104">
            <v>0</v>
          </cell>
          <cell r="H104">
            <v>0</v>
          </cell>
        </row>
        <row r="105">
          <cell r="B105">
            <v>102</v>
          </cell>
          <cell r="C105" t="str">
            <v>특급기술자</v>
          </cell>
          <cell r="D105" t="str">
            <v>건설부문 및 기타부문</v>
          </cell>
          <cell r="E105" t="str">
            <v>인</v>
          </cell>
          <cell r="F105">
            <v>153805</v>
          </cell>
          <cell r="G105">
            <v>0</v>
          </cell>
          <cell r="H105">
            <v>0</v>
          </cell>
          <cell r="I105" t="str">
            <v>98전남도경지정리설계기준 p106</v>
          </cell>
        </row>
        <row r="106">
          <cell r="B106">
            <v>103</v>
          </cell>
          <cell r="C106" t="str">
            <v>고급기술자</v>
          </cell>
          <cell r="D106" t="str">
            <v>건설부문 및 기타부문</v>
          </cell>
          <cell r="E106" t="str">
            <v>인</v>
          </cell>
          <cell r="F106">
            <v>111484</v>
          </cell>
          <cell r="G106">
            <v>0</v>
          </cell>
          <cell r="H106">
            <v>0</v>
          </cell>
          <cell r="I106" t="str">
            <v xml:space="preserve">                      "</v>
          </cell>
        </row>
        <row r="107">
          <cell r="B107">
            <v>104</v>
          </cell>
          <cell r="C107" t="str">
            <v>중급기술자</v>
          </cell>
          <cell r="D107" t="str">
            <v>건설부문 및 기타부문</v>
          </cell>
          <cell r="E107" t="str">
            <v>인</v>
          </cell>
          <cell r="F107">
            <v>90147</v>
          </cell>
          <cell r="G107">
            <v>0</v>
          </cell>
          <cell r="H107">
            <v>0</v>
          </cell>
          <cell r="I107" t="str">
            <v xml:space="preserve">                      "</v>
          </cell>
        </row>
        <row r="108">
          <cell r="B108">
            <v>105</v>
          </cell>
          <cell r="C108" t="str">
            <v>초급기술자</v>
          </cell>
          <cell r="D108" t="str">
            <v>건설부문 및 기타부문</v>
          </cell>
          <cell r="E108" t="str">
            <v>인</v>
          </cell>
          <cell r="F108">
            <v>63872</v>
          </cell>
          <cell r="G108">
            <v>0</v>
          </cell>
          <cell r="H108">
            <v>0</v>
          </cell>
          <cell r="I108" t="str">
            <v xml:space="preserve">                      "</v>
          </cell>
        </row>
        <row r="109">
          <cell r="B109">
            <v>106</v>
          </cell>
          <cell r="C109" t="str">
            <v>고급기능사</v>
          </cell>
          <cell r="D109" t="str">
            <v>건설부문 및 기타부문</v>
          </cell>
          <cell r="E109" t="str">
            <v>인</v>
          </cell>
          <cell r="F109">
            <v>65323</v>
          </cell>
          <cell r="G109">
            <v>0</v>
          </cell>
          <cell r="H109">
            <v>0</v>
          </cell>
          <cell r="I109" t="str">
            <v xml:space="preserve">                      "</v>
          </cell>
        </row>
        <row r="110">
          <cell r="B110">
            <v>107</v>
          </cell>
          <cell r="C110" t="str">
            <v>중급기능사</v>
          </cell>
          <cell r="D110" t="str">
            <v>건설부문 및 기타부문</v>
          </cell>
          <cell r="E110" t="str">
            <v>인</v>
          </cell>
          <cell r="F110">
            <v>55263</v>
          </cell>
          <cell r="G110">
            <v>0</v>
          </cell>
          <cell r="H110">
            <v>0</v>
          </cell>
          <cell r="I110" t="str">
            <v xml:space="preserve">                      "</v>
          </cell>
        </row>
        <row r="111">
          <cell r="B111">
            <v>108</v>
          </cell>
          <cell r="C111" t="str">
            <v>초급기능사</v>
          </cell>
          <cell r="D111" t="str">
            <v>건설부문 및 기타부문</v>
          </cell>
          <cell r="E111" t="str">
            <v>인</v>
          </cell>
          <cell r="F111">
            <v>45598</v>
          </cell>
          <cell r="G111">
            <v>0</v>
          </cell>
          <cell r="H111">
            <v>0</v>
          </cell>
          <cell r="I111" t="str">
            <v xml:space="preserve">                      "</v>
          </cell>
        </row>
        <row r="112">
          <cell r="B112">
            <v>109</v>
          </cell>
        </row>
        <row r="113">
          <cell r="B113">
            <v>110</v>
          </cell>
          <cell r="C113" t="str">
            <v>모래 원석대</v>
          </cell>
          <cell r="E113" t="str">
            <v>㎥</v>
          </cell>
          <cell r="F113">
            <v>0</v>
          </cell>
          <cell r="G113">
            <v>7500</v>
          </cell>
          <cell r="H113">
            <v>0</v>
          </cell>
          <cell r="I113" t="str">
            <v>함평군학교면월호리.상차도</v>
          </cell>
        </row>
        <row r="114">
          <cell r="B114">
            <v>111</v>
          </cell>
          <cell r="C114" t="str">
            <v>기초모래 원석대</v>
          </cell>
          <cell r="E114" t="str">
            <v>㎥</v>
          </cell>
          <cell r="F114">
            <v>0</v>
          </cell>
          <cell r="G114">
            <v>7500</v>
          </cell>
          <cell r="H114">
            <v>0</v>
          </cell>
          <cell r="I114" t="str">
            <v xml:space="preserve">                    "   </v>
          </cell>
        </row>
        <row r="115">
          <cell r="B115">
            <v>112</v>
          </cell>
          <cell r="C115" t="str">
            <v>자갈 원석대</v>
          </cell>
          <cell r="E115" t="str">
            <v>㎥</v>
          </cell>
          <cell r="F115">
            <v>0</v>
          </cell>
          <cell r="G115">
            <v>6500</v>
          </cell>
          <cell r="H115">
            <v>0</v>
          </cell>
          <cell r="I115" t="str">
            <v>함평군해보면금계리</v>
          </cell>
        </row>
        <row r="116">
          <cell r="B116">
            <v>113</v>
          </cell>
          <cell r="C116" t="str">
            <v>뒷채움조약돌 원석대</v>
          </cell>
          <cell r="E116" t="str">
            <v>㎥</v>
          </cell>
          <cell r="F116">
            <v>0</v>
          </cell>
          <cell r="H116">
            <v>0</v>
          </cell>
          <cell r="I116" t="str">
            <v xml:space="preserve">                           " </v>
          </cell>
        </row>
        <row r="117">
          <cell r="B117">
            <v>114</v>
          </cell>
          <cell r="C117" t="str">
            <v>보조기층 원석대</v>
          </cell>
          <cell r="D117" t="str">
            <v>80mm이하</v>
          </cell>
          <cell r="E117" t="str">
            <v>㎥</v>
          </cell>
          <cell r="F117">
            <v>0</v>
          </cell>
          <cell r="G117">
            <v>6000</v>
          </cell>
          <cell r="H117">
            <v>0</v>
          </cell>
          <cell r="I117" t="str">
            <v xml:space="preserve">                            "    </v>
          </cell>
        </row>
        <row r="118">
          <cell r="B118">
            <v>115</v>
          </cell>
          <cell r="C118" t="str">
            <v>순성토 원가</v>
          </cell>
          <cell r="E118" t="str">
            <v>㎥</v>
          </cell>
          <cell r="F118">
            <v>0</v>
          </cell>
          <cell r="H118">
            <v>0</v>
          </cell>
        </row>
        <row r="119">
          <cell r="B119">
            <v>116</v>
          </cell>
          <cell r="C119" t="str">
            <v>크라샤런 원석대</v>
          </cell>
          <cell r="D119" t="str">
            <v>40mm이하</v>
          </cell>
          <cell r="G119">
            <v>6500</v>
          </cell>
        </row>
        <row r="120">
          <cell r="B120">
            <v>117</v>
          </cell>
          <cell r="C120" t="str">
            <v>말    뚝</v>
          </cell>
          <cell r="D120" t="str">
            <v>d=6㎝,ℓ=1.8m,N=2</v>
          </cell>
          <cell r="E120" t="str">
            <v>㎥</v>
          </cell>
          <cell r="F120">
            <v>0</v>
          </cell>
          <cell r="G120">
            <v>193633</v>
          </cell>
          <cell r="H120">
            <v>0</v>
          </cell>
          <cell r="I120" t="str">
            <v>97설계단가 P17 (M010001)</v>
          </cell>
        </row>
        <row r="121">
          <cell r="B121">
            <v>118</v>
          </cell>
          <cell r="C121" t="str">
            <v>긴비계목</v>
          </cell>
          <cell r="D121" t="str">
            <v>L=5.4m,d=12cm</v>
          </cell>
          <cell r="E121" t="str">
            <v>본</v>
          </cell>
          <cell r="F121">
            <v>0</v>
          </cell>
          <cell r="G121">
            <v>4000</v>
          </cell>
          <cell r="H121">
            <v>0</v>
          </cell>
          <cell r="I121" t="str">
            <v>97설계단가 P17 (M010033)</v>
          </cell>
        </row>
        <row r="122">
          <cell r="B122">
            <v>119</v>
          </cell>
          <cell r="C122" t="str">
            <v>짧은비계목</v>
          </cell>
          <cell r="D122" t="str">
            <v>L=1.8m,d=12cm</v>
          </cell>
          <cell r="E122" t="str">
            <v>본</v>
          </cell>
          <cell r="F122">
            <v>0</v>
          </cell>
          <cell r="G122">
            <v>1000</v>
          </cell>
          <cell r="H122">
            <v>0</v>
          </cell>
          <cell r="I122" t="str">
            <v>97설계단가 P17 (M010030)</v>
          </cell>
        </row>
        <row r="123">
          <cell r="B123">
            <v>120</v>
          </cell>
          <cell r="C123" t="str">
            <v>각    재</v>
          </cell>
          <cell r="D123" t="str">
            <v>육송</v>
          </cell>
          <cell r="E123" t="str">
            <v>㎥</v>
          </cell>
          <cell r="F123">
            <v>0</v>
          </cell>
          <cell r="G123">
            <v>327272</v>
          </cell>
          <cell r="H123">
            <v>0</v>
          </cell>
          <cell r="I123" t="str">
            <v>98전남도경지정리설계기준</v>
          </cell>
        </row>
        <row r="124">
          <cell r="B124">
            <v>121</v>
          </cell>
          <cell r="C124" t="str">
            <v>각    재</v>
          </cell>
          <cell r="D124" t="str">
            <v>미송</v>
          </cell>
          <cell r="E124" t="str">
            <v>㎥</v>
          </cell>
          <cell r="F124">
            <v>0</v>
          </cell>
          <cell r="G124">
            <v>218181</v>
          </cell>
          <cell r="H124">
            <v>0</v>
          </cell>
          <cell r="I124" t="str">
            <v>97설계단가 P17 (M010061)</v>
          </cell>
        </row>
        <row r="125">
          <cell r="B125">
            <v>122</v>
          </cell>
          <cell r="C125" t="str">
            <v>판    재</v>
          </cell>
          <cell r="D125" t="str">
            <v>육송</v>
          </cell>
          <cell r="E125" t="str">
            <v>㎥</v>
          </cell>
          <cell r="F125">
            <v>0</v>
          </cell>
          <cell r="G125">
            <v>381818</v>
          </cell>
          <cell r="H125">
            <v>0</v>
          </cell>
          <cell r="I125" t="str">
            <v>98전남도경지정리설계기준</v>
          </cell>
        </row>
        <row r="126">
          <cell r="B126">
            <v>123</v>
          </cell>
          <cell r="C126" t="str">
            <v>꼬    치</v>
          </cell>
          <cell r="E126" t="str">
            <v>본</v>
          </cell>
          <cell r="F126">
            <v>0</v>
          </cell>
          <cell r="G126">
            <v>5</v>
          </cell>
          <cell r="H126">
            <v>0</v>
          </cell>
          <cell r="I126" t="str">
            <v>97설계단가 P17 (M010143)</v>
          </cell>
        </row>
        <row r="127">
          <cell r="B127">
            <v>124</v>
          </cell>
          <cell r="C127" t="str">
            <v>합    판</v>
          </cell>
          <cell r="D127" t="str">
            <v>3㎜</v>
          </cell>
          <cell r="E127" t="str">
            <v>㎡</v>
          </cell>
          <cell r="F127">
            <v>0</v>
          </cell>
          <cell r="G127">
            <v>1570</v>
          </cell>
          <cell r="H127">
            <v>0</v>
          </cell>
          <cell r="I127" t="str">
            <v>97설계단가 P17 (M010151)</v>
          </cell>
        </row>
        <row r="128">
          <cell r="B128">
            <v>125</v>
          </cell>
          <cell r="C128" t="str">
            <v>합    판</v>
          </cell>
          <cell r="D128" t="str">
            <v>12㎜</v>
          </cell>
          <cell r="E128" t="str">
            <v>㎡</v>
          </cell>
          <cell r="F128">
            <v>0</v>
          </cell>
          <cell r="G128">
            <v>5771</v>
          </cell>
          <cell r="H128">
            <v>0</v>
          </cell>
          <cell r="I128" t="str">
            <v>98.1 p19 설계단가기준(농진)</v>
          </cell>
        </row>
        <row r="129">
          <cell r="B129">
            <v>126</v>
          </cell>
          <cell r="C129" t="str">
            <v>내부 PANEL(목재문)</v>
          </cell>
          <cell r="D129" t="str">
            <v>1.2m*2.4m</v>
          </cell>
          <cell r="E129" t="str">
            <v>매</v>
          </cell>
          <cell r="F129">
            <v>0</v>
          </cell>
          <cell r="G129">
            <v>76860</v>
          </cell>
          <cell r="H129">
            <v>0</v>
          </cell>
          <cell r="I129" t="str">
            <v>98전남도경지정리설계기준</v>
          </cell>
        </row>
        <row r="130">
          <cell r="B130">
            <v>127</v>
          </cell>
          <cell r="C130" t="str">
            <v>천정판</v>
          </cell>
          <cell r="D130" t="str">
            <v>미장P/W+50㎜GL</v>
          </cell>
          <cell r="E130" t="str">
            <v>매</v>
          </cell>
          <cell r="F130">
            <v>0</v>
          </cell>
          <cell r="G130">
            <v>8800</v>
          </cell>
          <cell r="H130">
            <v>0</v>
          </cell>
          <cell r="I130" t="str">
            <v>99전남도경지정리설계기준</v>
          </cell>
        </row>
        <row r="131">
          <cell r="B131">
            <v>128</v>
          </cell>
          <cell r="C131" t="str">
            <v>BASS CHANNEL</v>
          </cell>
          <cell r="D131" t="str">
            <v>t=2.0m/m이상</v>
          </cell>
          <cell r="E131" t="str">
            <v>m</v>
          </cell>
          <cell r="F131">
            <v>0</v>
          </cell>
          <cell r="G131">
            <v>4200</v>
          </cell>
          <cell r="H131">
            <v>0</v>
          </cell>
          <cell r="I131" t="str">
            <v>98전남도경지정리설계기준</v>
          </cell>
        </row>
        <row r="132">
          <cell r="B132">
            <v>129</v>
          </cell>
          <cell r="C132" t="str">
            <v>TOP CHANNEL</v>
          </cell>
          <cell r="D132" t="str">
            <v>t=2.0m/m이상</v>
          </cell>
          <cell r="E132" t="str">
            <v>m</v>
          </cell>
          <cell r="F132">
            <v>0</v>
          </cell>
          <cell r="G132">
            <v>2800</v>
          </cell>
          <cell r="H132">
            <v>0</v>
          </cell>
          <cell r="I132" t="str">
            <v xml:space="preserve">                       "</v>
          </cell>
        </row>
        <row r="133">
          <cell r="B133">
            <v>130</v>
          </cell>
          <cell r="C133" t="str">
            <v>외부 PANEL(벽)</v>
          </cell>
          <cell r="D133" t="str">
            <v>1.2m*2.4m</v>
          </cell>
          <cell r="E133" t="str">
            <v>매</v>
          </cell>
          <cell r="F133">
            <v>0</v>
          </cell>
          <cell r="G133">
            <v>51000</v>
          </cell>
          <cell r="H133">
            <v>0</v>
          </cell>
          <cell r="I133" t="str">
            <v xml:space="preserve">                       "</v>
          </cell>
        </row>
        <row r="134">
          <cell r="B134">
            <v>131</v>
          </cell>
          <cell r="C134" t="str">
            <v>외부 PANEL(창문)</v>
          </cell>
          <cell r="D134" t="str">
            <v>1.2m*2.4m</v>
          </cell>
          <cell r="E134" t="str">
            <v>매</v>
          </cell>
          <cell r="F134">
            <v>0</v>
          </cell>
          <cell r="G134">
            <v>74000</v>
          </cell>
          <cell r="H134">
            <v>0</v>
          </cell>
          <cell r="I134" t="str">
            <v xml:space="preserve">                       "</v>
          </cell>
        </row>
        <row r="135">
          <cell r="B135">
            <v>132</v>
          </cell>
          <cell r="C135" t="str">
            <v>외부 PANEL(철재문)</v>
          </cell>
          <cell r="D135" t="str">
            <v>1.2m*2.4m</v>
          </cell>
          <cell r="E135" t="str">
            <v>매</v>
          </cell>
          <cell r="F135">
            <v>0</v>
          </cell>
          <cell r="G135">
            <v>115000</v>
          </cell>
          <cell r="H135">
            <v>0</v>
          </cell>
          <cell r="I135" t="str">
            <v xml:space="preserve">                       "</v>
          </cell>
        </row>
        <row r="136">
          <cell r="B136">
            <v>133</v>
          </cell>
          <cell r="C136" t="str">
            <v>내부 PANEL(벽)</v>
          </cell>
          <cell r="D136" t="str">
            <v>1.2m*2.4m</v>
          </cell>
          <cell r="E136" t="str">
            <v>매</v>
          </cell>
          <cell r="F136">
            <v>0</v>
          </cell>
          <cell r="G136">
            <v>37180</v>
          </cell>
          <cell r="H136">
            <v>0</v>
          </cell>
          <cell r="I136" t="str">
            <v xml:space="preserve">                       "</v>
          </cell>
        </row>
        <row r="137">
          <cell r="B137">
            <v>134</v>
          </cell>
          <cell r="C137" t="str">
            <v>PANEL JOINT(AL-BAR)</v>
          </cell>
          <cell r="D137" t="str">
            <v>L=2.4m</v>
          </cell>
          <cell r="E137" t="str">
            <v>조</v>
          </cell>
          <cell r="F137">
            <v>0</v>
          </cell>
          <cell r="G137">
            <v>4350</v>
          </cell>
          <cell r="H137">
            <v>0</v>
          </cell>
          <cell r="I137" t="str">
            <v xml:space="preserve">                       "</v>
          </cell>
        </row>
        <row r="138">
          <cell r="B138">
            <v>135</v>
          </cell>
          <cell r="C138" t="str">
            <v>CANOPY</v>
          </cell>
          <cell r="D138" t="str">
            <v>0.6m*1.2m</v>
          </cell>
          <cell r="E138" t="str">
            <v>매</v>
          </cell>
          <cell r="F138">
            <v>0</v>
          </cell>
          <cell r="G138">
            <v>18750</v>
          </cell>
          <cell r="H138">
            <v>0</v>
          </cell>
          <cell r="I138" t="str">
            <v xml:space="preserve">                       "</v>
          </cell>
        </row>
        <row r="139">
          <cell r="B139">
            <v>136</v>
          </cell>
          <cell r="C139" t="str">
            <v>박공 PANEL</v>
          </cell>
          <cell r="E139" t="str">
            <v>매</v>
          </cell>
          <cell r="F139">
            <v>0</v>
          </cell>
          <cell r="G139">
            <v>2840</v>
          </cell>
          <cell r="H139">
            <v>0</v>
          </cell>
          <cell r="I139" t="str">
            <v xml:space="preserve">                       "</v>
          </cell>
        </row>
        <row r="140">
          <cell r="B140">
            <v>137</v>
          </cell>
          <cell r="C140" t="str">
            <v>ROOF SHEET</v>
          </cell>
          <cell r="D140" t="str">
            <v>0.5㎜ COLOR SHE</v>
          </cell>
          <cell r="E140" t="str">
            <v>㎡</v>
          </cell>
          <cell r="F140">
            <v>0</v>
          </cell>
          <cell r="G140">
            <v>5480</v>
          </cell>
          <cell r="H140">
            <v>0</v>
          </cell>
          <cell r="I140" t="str">
            <v xml:space="preserve">                       "</v>
          </cell>
        </row>
        <row r="141">
          <cell r="B141">
            <v>138</v>
          </cell>
          <cell r="C141" t="str">
            <v>TRUSS</v>
          </cell>
          <cell r="D141" t="str">
            <v>L=7.2m</v>
          </cell>
          <cell r="E141" t="str">
            <v>개</v>
          </cell>
          <cell r="F141">
            <v>0</v>
          </cell>
          <cell r="G141">
            <v>55830</v>
          </cell>
          <cell r="H141">
            <v>0</v>
          </cell>
          <cell r="I141" t="str">
            <v xml:space="preserve">                       "</v>
          </cell>
        </row>
        <row r="142">
          <cell r="B142">
            <v>139</v>
          </cell>
          <cell r="C142" t="str">
            <v>중도리 (PURIN)</v>
          </cell>
          <cell r="D142" t="str">
            <v>T=2.0㎜이상</v>
          </cell>
          <cell r="E142" t="str">
            <v>개</v>
          </cell>
          <cell r="F142">
            <v>0</v>
          </cell>
          <cell r="G142">
            <v>2150</v>
          </cell>
          <cell r="H142">
            <v>0</v>
          </cell>
          <cell r="I142" t="str">
            <v xml:space="preserve">                       "</v>
          </cell>
        </row>
        <row r="143">
          <cell r="B143">
            <v>140</v>
          </cell>
          <cell r="C143" t="str">
            <v>T-BAR</v>
          </cell>
          <cell r="E143" t="str">
            <v>m</v>
          </cell>
          <cell r="F143">
            <v>0</v>
          </cell>
          <cell r="G143">
            <v>1900</v>
          </cell>
          <cell r="H143">
            <v>0</v>
          </cell>
          <cell r="I143" t="str">
            <v xml:space="preserve">                       "</v>
          </cell>
        </row>
        <row r="144">
          <cell r="B144">
            <v>141</v>
          </cell>
          <cell r="C144" t="str">
            <v>고철공제</v>
          </cell>
          <cell r="E144" t="str">
            <v>㎏</v>
          </cell>
          <cell r="F144">
            <v>0</v>
          </cell>
          <cell r="G144">
            <v>-120</v>
          </cell>
          <cell r="H144">
            <v>0</v>
          </cell>
          <cell r="I144" t="str">
            <v>98전남도 경지정리설계기준 P124</v>
          </cell>
        </row>
        <row r="145">
          <cell r="B145">
            <v>142</v>
          </cell>
          <cell r="C145" t="str">
            <v>골 함 석</v>
          </cell>
          <cell r="D145" t="str">
            <v>#31,1.8m*0.9m</v>
          </cell>
          <cell r="E145" t="str">
            <v>매</v>
          </cell>
          <cell r="F145">
            <v>0</v>
          </cell>
          <cell r="G145">
            <v>2750</v>
          </cell>
          <cell r="H145">
            <v>0</v>
          </cell>
          <cell r="I145" t="str">
            <v>97설계단가 P51 (M050881)</v>
          </cell>
        </row>
        <row r="146">
          <cell r="B146">
            <v>143</v>
          </cell>
          <cell r="C146" t="str">
            <v>손 잡 이</v>
          </cell>
          <cell r="D146" t="str">
            <v>도아록크</v>
          </cell>
          <cell r="E146" t="str">
            <v>개</v>
          </cell>
          <cell r="F146">
            <v>0</v>
          </cell>
          <cell r="G146">
            <v>5400</v>
          </cell>
          <cell r="H146">
            <v>0</v>
          </cell>
          <cell r="I146" t="str">
            <v>97설계단가 P119(M060150)</v>
          </cell>
        </row>
        <row r="147">
          <cell r="B147">
            <v>144</v>
          </cell>
          <cell r="C147" t="str">
            <v>정    첩</v>
          </cell>
          <cell r="D147" t="str">
            <v>황동 150㎜</v>
          </cell>
          <cell r="E147" t="str">
            <v>조</v>
          </cell>
          <cell r="F147">
            <v>0</v>
          </cell>
          <cell r="G147">
            <v>6000</v>
          </cell>
          <cell r="H147">
            <v>0</v>
          </cell>
          <cell r="I147" t="str">
            <v>97설계단가 P52 (M050923)</v>
          </cell>
        </row>
        <row r="148">
          <cell r="B148">
            <v>145</v>
          </cell>
          <cell r="C148" t="str">
            <v>꽂 이 쇠</v>
          </cell>
          <cell r="E148" t="str">
            <v>개</v>
          </cell>
          <cell r="F148">
            <v>0</v>
          </cell>
          <cell r="G148">
            <v>240</v>
          </cell>
          <cell r="H148">
            <v>0</v>
          </cell>
        </row>
        <row r="149">
          <cell r="B149">
            <v>146</v>
          </cell>
          <cell r="C149" t="str">
            <v>호    차</v>
          </cell>
          <cell r="D149" t="str">
            <v>36㎜</v>
          </cell>
          <cell r="E149" t="str">
            <v>조</v>
          </cell>
          <cell r="F149">
            <v>0</v>
          </cell>
          <cell r="G149">
            <v>250</v>
          </cell>
          <cell r="H149">
            <v>0</v>
          </cell>
          <cell r="I149" t="str">
            <v>97설계단가 P52 (M050953)</v>
          </cell>
        </row>
        <row r="150">
          <cell r="B150">
            <v>147</v>
          </cell>
          <cell r="C150" t="str">
            <v>창 레 일</v>
          </cell>
          <cell r="D150" t="str">
            <v>6.4m*7.6m</v>
          </cell>
          <cell r="E150" t="str">
            <v>개</v>
          </cell>
          <cell r="F150">
            <v>0</v>
          </cell>
          <cell r="G150">
            <v>240</v>
          </cell>
          <cell r="H150">
            <v>0</v>
          </cell>
        </row>
        <row r="151">
          <cell r="B151">
            <v>148</v>
          </cell>
          <cell r="C151" t="str">
            <v>못</v>
          </cell>
          <cell r="D151" t="str">
            <v>N50</v>
          </cell>
          <cell r="E151" t="str">
            <v>㎏</v>
          </cell>
          <cell r="F151">
            <v>0</v>
          </cell>
          <cell r="G151">
            <v>632</v>
          </cell>
          <cell r="H151">
            <v>0</v>
          </cell>
          <cell r="I151" t="str">
            <v>98전남도경지정리설계기준</v>
          </cell>
        </row>
        <row r="152">
          <cell r="B152">
            <v>149</v>
          </cell>
          <cell r="C152" t="str">
            <v>신    너</v>
          </cell>
          <cell r="E152" t="str">
            <v>ℓ</v>
          </cell>
          <cell r="F152">
            <v>0</v>
          </cell>
          <cell r="G152">
            <v>1283</v>
          </cell>
          <cell r="H152">
            <v>0</v>
          </cell>
          <cell r="I152" t="str">
            <v>99전남도경지정리설계기준</v>
          </cell>
        </row>
        <row r="153">
          <cell r="B153">
            <v>150</v>
          </cell>
          <cell r="C153" t="str">
            <v>연 마 지</v>
          </cell>
          <cell r="E153" t="str">
            <v>매</v>
          </cell>
          <cell r="F153">
            <v>0</v>
          </cell>
          <cell r="G153">
            <v>110</v>
          </cell>
          <cell r="H153">
            <v>0</v>
          </cell>
          <cell r="I153" t="str">
            <v>97설계단가 P21 (M020100)</v>
          </cell>
        </row>
        <row r="154">
          <cell r="B154">
            <v>151</v>
          </cell>
          <cell r="C154" t="str">
            <v>조합페인트</v>
          </cell>
          <cell r="E154" t="str">
            <v>ℓ</v>
          </cell>
          <cell r="F154">
            <v>0</v>
          </cell>
          <cell r="G154">
            <v>2777</v>
          </cell>
          <cell r="H154">
            <v>0</v>
          </cell>
          <cell r="I154" t="str">
            <v>97설계단가 P22 (M020110)</v>
          </cell>
        </row>
        <row r="155">
          <cell r="B155">
            <v>152</v>
          </cell>
          <cell r="C155" t="str">
            <v>조합페인트</v>
          </cell>
          <cell r="D155" t="str">
            <v>목재용</v>
          </cell>
          <cell r="E155" t="str">
            <v>ℓ</v>
          </cell>
          <cell r="F155">
            <v>0</v>
          </cell>
          <cell r="G155">
            <v>2150</v>
          </cell>
          <cell r="H155">
            <v>0</v>
          </cell>
          <cell r="I155" t="str">
            <v>98전남도경지정리설계기준</v>
          </cell>
        </row>
        <row r="156">
          <cell r="B156">
            <v>153</v>
          </cell>
          <cell r="C156" t="str">
            <v>방청페인트</v>
          </cell>
          <cell r="D156" t="str">
            <v>KSM-5311 1종</v>
          </cell>
          <cell r="E156" t="str">
            <v>ℓ</v>
          </cell>
          <cell r="F156">
            <v>0</v>
          </cell>
          <cell r="G156">
            <v>2888</v>
          </cell>
          <cell r="H156">
            <v>0</v>
          </cell>
          <cell r="I156" t="str">
            <v>97설계단가 P22 (M020141)</v>
          </cell>
        </row>
        <row r="157">
          <cell r="B157">
            <v>154</v>
          </cell>
          <cell r="C157" t="str">
            <v>에멜죤페인트</v>
          </cell>
          <cell r="D157" t="str">
            <v>수성 2급</v>
          </cell>
          <cell r="E157" t="str">
            <v>ℓ</v>
          </cell>
          <cell r="F157">
            <v>0</v>
          </cell>
          <cell r="G157">
            <v>1138</v>
          </cell>
          <cell r="H157">
            <v>0</v>
          </cell>
          <cell r="I157" t="str">
            <v>97설계단가 P22 (M020271)</v>
          </cell>
        </row>
        <row r="158">
          <cell r="B158">
            <v>155</v>
          </cell>
          <cell r="C158" t="str">
            <v>방 수 액</v>
          </cell>
          <cell r="D158" t="str">
            <v>고점도 급결액</v>
          </cell>
          <cell r="E158" t="str">
            <v>ℓ</v>
          </cell>
          <cell r="F158">
            <v>0</v>
          </cell>
          <cell r="G158">
            <v>166</v>
          </cell>
          <cell r="H158">
            <v>0</v>
          </cell>
          <cell r="I158" t="str">
            <v>97설계단가 P22 (M020171)</v>
          </cell>
        </row>
        <row r="159">
          <cell r="B159">
            <v>156</v>
          </cell>
          <cell r="C159" t="str">
            <v>방 수 액</v>
          </cell>
          <cell r="D159" t="str">
            <v>지붕용</v>
          </cell>
          <cell r="E159" t="str">
            <v>ℓ</v>
          </cell>
          <cell r="F159">
            <v>0</v>
          </cell>
          <cell r="G159">
            <v>427</v>
          </cell>
          <cell r="H159">
            <v>0</v>
          </cell>
          <cell r="I159" t="str">
            <v>97설계단가 P22 (M020172)</v>
          </cell>
        </row>
        <row r="160">
          <cell r="B160">
            <v>157</v>
          </cell>
          <cell r="C160" t="str">
            <v>퍼    티</v>
          </cell>
          <cell r="E160" t="str">
            <v>㎏</v>
          </cell>
          <cell r="F160">
            <v>0</v>
          </cell>
          <cell r="G160">
            <v>1303</v>
          </cell>
          <cell r="H160">
            <v>0</v>
          </cell>
          <cell r="I160" t="str">
            <v>97설계단가 P23 (M020381)</v>
          </cell>
        </row>
        <row r="161">
          <cell r="B161">
            <v>158</v>
          </cell>
          <cell r="C161" t="str">
            <v>넝    마</v>
          </cell>
          <cell r="E161" t="str">
            <v>㎏</v>
          </cell>
          <cell r="F161">
            <v>0</v>
          </cell>
          <cell r="G161">
            <v>930</v>
          </cell>
          <cell r="H161">
            <v>0</v>
          </cell>
          <cell r="I161" t="str">
            <v>97설계단가 P207(M100005)</v>
          </cell>
        </row>
        <row r="162">
          <cell r="B162">
            <v>159</v>
          </cell>
          <cell r="C162" t="str">
            <v>가 루 분</v>
          </cell>
          <cell r="E162" t="str">
            <v>g</v>
          </cell>
          <cell r="F162">
            <v>0</v>
          </cell>
          <cell r="G162">
            <v>1</v>
          </cell>
          <cell r="H162">
            <v>0</v>
          </cell>
          <cell r="I162" t="str">
            <v>97설계단가 P156(M043201)</v>
          </cell>
        </row>
        <row r="163">
          <cell r="B163">
            <v>160</v>
          </cell>
          <cell r="C163" t="str">
            <v>와이어매쉬</v>
          </cell>
          <cell r="D163" t="str">
            <v>#4*100*100</v>
          </cell>
          <cell r="E163" t="str">
            <v>㎡</v>
          </cell>
          <cell r="F163">
            <v>0</v>
          </cell>
          <cell r="G163">
            <v>2119</v>
          </cell>
          <cell r="H163">
            <v>0</v>
          </cell>
          <cell r="I163" t="str">
            <v>가격정보97.3. P69</v>
          </cell>
        </row>
        <row r="164">
          <cell r="B164">
            <v>161</v>
          </cell>
          <cell r="C164" t="str">
            <v>와이어매쉬</v>
          </cell>
          <cell r="D164" t="str">
            <v>#8 150*150</v>
          </cell>
          <cell r="E164" t="str">
            <v>㎡</v>
          </cell>
          <cell r="F164">
            <v>0</v>
          </cell>
          <cell r="G164">
            <v>696</v>
          </cell>
          <cell r="H164">
            <v>0</v>
          </cell>
          <cell r="I164" t="str">
            <v>가격정보97.3. P69</v>
          </cell>
        </row>
        <row r="165">
          <cell r="B165">
            <v>162</v>
          </cell>
          <cell r="C165" t="str">
            <v>철    판</v>
          </cell>
          <cell r="D165" t="str">
            <v>t=1.6㎜</v>
          </cell>
          <cell r="E165" t="str">
            <v>㎏</v>
          </cell>
          <cell r="F165">
            <v>0</v>
          </cell>
          <cell r="G165">
            <v>268.91000000000003</v>
          </cell>
          <cell r="H165">
            <v>0</v>
          </cell>
          <cell r="I165" t="str">
            <v>97설계단가 P47 (M050001)</v>
          </cell>
        </row>
        <row r="166">
          <cell r="B166">
            <v>163</v>
          </cell>
          <cell r="C166" t="str">
            <v>철    판</v>
          </cell>
          <cell r="D166" t="str">
            <v>t=3.2㎜</v>
          </cell>
          <cell r="E166" t="str">
            <v>㎏</v>
          </cell>
          <cell r="F166">
            <v>0</v>
          </cell>
          <cell r="G166">
            <v>259.99</v>
          </cell>
          <cell r="H166">
            <v>0</v>
          </cell>
          <cell r="I166" t="str">
            <v>97설계단가 P47 (M050005)</v>
          </cell>
        </row>
        <row r="167">
          <cell r="B167">
            <v>164</v>
          </cell>
          <cell r="C167" t="str">
            <v>철    판</v>
          </cell>
          <cell r="D167" t="str">
            <v>t=6.0㎜</v>
          </cell>
          <cell r="E167" t="str">
            <v>㎏</v>
          </cell>
          <cell r="F167">
            <v>0</v>
          </cell>
          <cell r="G167">
            <v>319.07</v>
          </cell>
          <cell r="H167">
            <v>0</v>
          </cell>
          <cell r="I167" t="str">
            <v>97설계단가 P47 (M050009)</v>
          </cell>
        </row>
        <row r="168">
          <cell r="B168">
            <v>165</v>
          </cell>
          <cell r="C168" t="str">
            <v>철    선</v>
          </cell>
          <cell r="D168" t="str">
            <v>#8,  4mm</v>
          </cell>
          <cell r="E168" t="str">
            <v>㎏</v>
          </cell>
          <cell r="F168">
            <v>0</v>
          </cell>
          <cell r="G168">
            <v>520</v>
          </cell>
          <cell r="H168">
            <v>0</v>
          </cell>
          <cell r="I168" t="str">
            <v>98전남도경지정리설계기준</v>
          </cell>
        </row>
        <row r="169">
          <cell r="B169">
            <v>166</v>
          </cell>
          <cell r="C169" t="str">
            <v>철    선</v>
          </cell>
          <cell r="D169" t="str">
            <v>#20</v>
          </cell>
          <cell r="E169" t="str">
            <v>㎏</v>
          </cell>
          <cell r="F169">
            <v>0</v>
          </cell>
          <cell r="G169">
            <v>520</v>
          </cell>
          <cell r="H169">
            <v>0</v>
          </cell>
          <cell r="I169" t="str">
            <v>97설계단가 P47 (M050207)</v>
          </cell>
        </row>
        <row r="170">
          <cell r="B170">
            <v>167</v>
          </cell>
          <cell r="C170" t="str">
            <v>유    리</v>
          </cell>
          <cell r="D170" t="str">
            <v>3mm,60.96*91.44</v>
          </cell>
          <cell r="E170" t="str">
            <v>매</v>
          </cell>
          <cell r="F170">
            <v>0</v>
          </cell>
          <cell r="G170">
            <v>1470</v>
          </cell>
          <cell r="H170">
            <v>0</v>
          </cell>
          <cell r="I170" t="str">
            <v>97설계단가 P155(M043051)</v>
          </cell>
        </row>
        <row r="171">
          <cell r="B171">
            <v>168</v>
          </cell>
          <cell r="C171" t="str">
            <v>강    관</v>
          </cell>
          <cell r="D171" t="str">
            <v>48.6㎜*2.3㎜ L=4m</v>
          </cell>
          <cell r="E171" t="str">
            <v>m</v>
          </cell>
          <cell r="F171">
            <v>0</v>
          </cell>
          <cell r="G171">
            <v>1532</v>
          </cell>
          <cell r="H171">
            <v>0</v>
          </cell>
          <cell r="I171" t="str">
            <v>98전남도경지정리설계기준</v>
          </cell>
        </row>
        <row r="172">
          <cell r="B172">
            <v>169</v>
          </cell>
          <cell r="C172" t="str">
            <v>강관동바리</v>
          </cell>
          <cell r="D172" t="str">
            <v>SS-41, V-4</v>
          </cell>
          <cell r="E172" t="str">
            <v>본</v>
          </cell>
          <cell r="F172">
            <v>0</v>
          </cell>
          <cell r="G172">
            <v>7500</v>
          </cell>
          <cell r="H172">
            <v>0</v>
          </cell>
          <cell r="I172" t="str">
            <v>97설계단가 P50 (M050670)</v>
          </cell>
        </row>
        <row r="173">
          <cell r="B173">
            <v>170</v>
          </cell>
          <cell r="C173" t="str">
            <v>이음철물</v>
          </cell>
          <cell r="D173" t="str">
            <v>48.6㎜용</v>
          </cell>
          <cell r="E173" t="str">
            <v>개</v>
          </cell>
          <cell r="F173">
            <v>0</v>
          </cell>
          <cell r="G173">
            <v>800</v>
          </cell>
          <cell r="H173">
            <v>0</v>
          </cell>
          <cell r="I173" t="str">
            <v>98전남도경지정리설계기준</v>
          </cell>
        </row>
        <row r="174">
          <cell r="B174">
            <v>171</v>
          </cell>
          <cell r="C174" t="str">
            <v>조임철물</v>
          </cell>
          <cell r="D174" t="str">
            <v>직교, 자재</v>
          </cell>
          <cell r="E174" t="str">
            <v>개</v>
          </cell>
          <cell r="F174">
            <v>0</v>
          </cell>
          <cell r="G174">
            <v>720</v>
          </cell>
          <cell r="H174">
            <v>0</v>
          </cell>
          <cell r="I174" t="str">
            <v>97설계단가 P108(M055102)</v>
          </cell>
        </row>
        <row r="175">
          <cell r="B175">
            <v>172</v>
          </cell>
          <cell r="C175" t="str">
            <v>받침철물</v>
          </cell>
          <cell r="E175" t="str">
            <v>개</v>
          </cell>
          <cell r="F175">
            <v>0</v>
          </cell>
          <cell r="G175">
            <v>800</v>
          </cell>
          <cell r="H175">
            <v>0</v>
          </cell>
          <cell r="I175" t="str">
            <v>97설계단가 P108(M055103)</v>
          </cell>
        </row>
        <row r="176">
          <cell r="B176">
            <v>173</v>
          </cell>
          <cell r="C176" t="str">
            <v>지지철물</v>
          </cell>
          <cell r="E176" t="str">
            <v>개</v>
          </cell>
          <cell r="F176">
            <v>0</v>
          </cell>
          <cell r="G176">
            <v>300</v>
          </cell>
          <cell r="H176">
            <v>0</v>
          </cell>
        </row>
        <row r="177">
          <cell r="B177">
            <v>174</v>
          </cell>
          <cell r="C177" t="str">
            <v>철    물</v>
          </cell>
          <cell r="D177" t="str">
            <v>앙카용</v>
          </cell>
          <cell r="E177" t="str">
            <v>개</v>
          </cell>
          <cell r="F177">
            <v>0</v>
          </cell>
          <cell r="G177">
            <v>429</v>
          </cell>
          <cell r="H177">
            <v>0</v>
          </cell>
          <cell r="I177" t="str">
            <v>97설계단가 P108(M055104)</v>
          </cell>
        </row>
        <row r="178">
          <cell r="B178">
            <v>175</v>
          </cell>
          <cell r="C178" t="str">
            <v>브레이드</v>
          </cell>
          <cell r="D178" t="str">
            <v>t=3.2㎜</v>
          </cell>
          <cell r="F178">
            <v>0</v>
          </cell>
          <cell r="G178">
            <v>130000</v>
          </cell>
          <cell r="H178">
            <v>0</v>
          </cell>
        </row>
        <row r="179">
          <cell r="B179">
            <v>176</v>
          </cell>
          <cell r="C179" t="str">
            <v>개 소 린(무연)</v>
          </cell>
          <cell r="D179" t="str">
            <v>휘발유</v>
          </cell>
          <cell r="E179" t="str">
            <v>ℓ</v>
          </cell>
          <cell r="F179">
            <v>0</v>
          </cell>
          <cell r="G179">
            <v>891.89</v>
          </cell>
          <cell r="H179">
            <v>0</v>
          </cell>
          <cell r="I179" t="str">
            <v>전남도(98경지정리설계기준)</v>
          </cell>
        </row>
        <row r="180">
          <cell r="B180">
            <v>177</v>
          </cell>
          <cell r="C180" t="str">
            <v>저유황경유</v>
          </cell>
          <cell r="D180" t="str">
            <v>0.1 W%</v>
          </cell>
          <cell r="E180" t="str">
            <v>ℓ</v>
          </cell>
          <cell r="F180">
            <v>0</v>
          </cell>
          <cell r="G180">
            <v>402.5</v>
          </cell>
          <cell r="H180">
            <v>0</v>
          </cell>
          <cell r="I180" t="str">
            <v xml:space="preserve">                            "</v>
          </cell>
        </row>
        <row r="181">
          <cell r="B181">
            <v>178</v>
          </cell>
          <cell r="C181" t="str">
            <v>저유황중유</v>
          </cell>
          <cell r="D181" t="str">
            <v>1 0 W%</v>
          </cell>
          <cell r="E181" t="str">
            <v>ℓ</v>
          </cell>
          <cell r="F181">
            <v>0</v>
          </cell>
          <cell r="G181">
            <v>361.26</v>
          </cell>
          <cell r="H181">
            <v>0</v>
          </cell>
          <cell r="I181" t="str">
            <v>전남도(98지방도.확포장기준)</v>
          </cell>
        </row>
        <row r="182">
          <cell r="B182">
            <v>179</v>
          </cell>
          <cell r="C182" t="str">
            <v>박 리 제</v>
          </cell>
          <cell r="D182" t="str">
            <v>목재용(세라콘 501)</v>
          </cell>
          <cell r="E182" t="str">
            <v>ℓ</v>
          </cell>
          <cell r="F182">
            <v>0</v>
          </cell>
          <cell r="G182">
            <v>750</v>
          </cell>
          <cell r="H182">
            <v>0</v>
          </cell>
          <cell r="I182" t="str">
            <v>98전남도경지정리설계기준p136</v>
          </cell>
        </row>
        <row r="183">
          <cell r="B183">
            <v>180</v>
          </cell>
          <cell r="C183" t="str">
            <v>줄    떼</v>
          </cell>
          <cell r="E183" t="str">
            <v>매</v>
          </cell>
          <cell r="F183">
            <v>0</v>
          </cell>
          <cell r="G183">
            <v>140</v>
          </cell>
          <cell r="H183">
            <v>0</v>
          </cell>
        </row>
        <row r="184">
          <cell r="B184">
            <v>181</v>
          </cell>
          <cell r="C184" t="str">
            <v>평    떼</v>
          </cell>
          <cell r="E184" t="str">
            <v>매</v>
          </cell>
          <cell r="F184">
            <v>0</v>
          </cell>
          <cell r="G184">
            <v>240</v>
          </cell>
          <cell r="H184">
            <v>0</v>
          </cell>
        </row>
        <row r="185">
          <cell r="B185">
            <v>182</v>
          </cell>
          <cell r="C185" t="str">
            <v>CCTV 카메라</v>
          </cell>
          <cell r="E185" t="str">
            <v>hr</v>
          </cell>
          <cell r="F185">
            <v>0</v>
          </cell>
          <cell r="G185">
            <v>0</v>
          </cell>
          <cell r="H185">
            <v>34300</v>
          </cell>
        </row>
        <row r="186">
          <cell r="B186">
            <v>183</v>
          </cell>
          <cell r="C186" t="str">
            <v>CCTV 적재차</v>
          </cell>
          <cell r="D186" t="str">
            <v>9인승 승합차</v>
          </cell>
          <cell r="E186" t="str">
            <v>hr</v>
          </cell>
          <cell r="F186">
            <v>0</v>
          </cell>
          <cell r="G186">
            <v>0</v>
          </cell>
          <cell r="H186">
            <v>1272</v>
          </cell>
        </row>
        <row r="187">
          <cell r="B187">
            <v>184</v>
          </cell>
          <cell r="C187" t="str">
            <v>PIPE(강관&lt;흑&gt;)</v>
          </cell>
          <cell r="D187" t="str">
            <v>40㎜</v>
          </cell>
          <cell r="F187">
            <v>0</v>
          </cell>
          <cell r="G187">
            <v>1325</v>
          </cell>
          <cell r="H187">
            <v>0</v>
          </cell>
        </row>
        <row r="188">
          <cell r="B188">
            <v>185</v>
          </cell>
          <cell r="C188" t="str">
            <v>T보&lt;흑&gt;</v>
          </cell>
          <cell r="D188" t="str">
            <v>40㎜</v>
          </cell>
          <cell r="E188" t="str">
            <v>개</v>
          </cell>
          <cell r="F188">
            <v>0</v>
          </cell>
          <cell r="G188">
            <v>1313</v>
          </cell>
          <cell r="H188">
            <v>0</v>
          </cell>
          <cell r="I188" t="str">
            <v>97설계단가 P72 (M053444)</v>
          </cell>
        </row>
        <row r="189">
          <cell r="B189">
            <v>186</v>
          </cell>
          <cell r="C189" t="str">
            <v>L보&lt;흑&gt;</v>
          </cell>
          <cell r="D189" t="str">
            <v>40㎜</v>
          </cell>
          <cell r="E189" t="str">
            <v>개</v>
          </cell>
          <cell r="F189">
            <v>0</v>
          </cell>
          <cell r="G189">
            <v>936</v>
          </cell>
          <cell r="H189">
            <v>0</v>
          </cell>
          <cell r="I189" t="str">
            <v>97설계단가 P71 (M053414)</v>
          </cell>
        </row>
        <row r="190">
          <cell r="B190">
            <v>187</v>
          </cell>
          <cell r="C190" t="str">
            <v>루프드레인</v>
          </cell>
          <cell r="D190" t="str">
            <v>100㎜</v>
          </cell>
          <cell r="E190" t="str">
            <v>개</v>
          </cell>
          <cell r="F190">
            <v>0</v>
          </cell>
          <cell r="G190">
            <v>2000</v>
          </cell>
          <cell r="H190">
            <v>0</v>
          </cell>
          <cell r="I190" t="str">
            <v>97설계단가 P52 (M051071)</v>
          </cell>
        </row>
        <row r="191">
          <cell r="B191">
            <v>188</v>
          </cell>
          <cell r="C191" t="str">
            <v>PVC 파이프</v>
          </cell>
          <cell r="D191" t="str">
            <v>75㎜</v>
          </cell>
          <cell r="E191" t="str">
            <v>m</v>
          </cell>
          <cell r="F191">
            <v>0</v>
          </cell>
          <cell r="G191">
            <v>2748</v>
          </cell>
          <cell r="H191">
            <v>0</v>
          </cell>
          <cell r="I191" t="str">
            <v>97설계단가 P26 (M030200)</v>
          </cell>
        </row>
        <row r="192">
          <cell r="B192">
            <v>189</v>
          </cell>
          <cell r="C192" t="str">
            <v>스테인레스강관</v>
          </cell>
          <cell r="D192" t="str">
            <v>31.8*2</v>
          </cell>
          <cell r="E192" t="str">
            <v>m</v>
          </cell>
          <cell r="F192">
            <v>0</v>
          </cell>
          <cell r="G192">
            <v>5470</v>
          </cell>
          <cell r="H192">
            <v>0</v>
          </cell>
        </row>
        <row r="193">
          <cell r="B193">
            <v>190</v>
          </cell>
          <cell r="C193" t="str">
            <v>스테인레스강관</v>
          </cell>
          <cell r="D193" t="str">
            <v>50.8*2</v>
          </cell>
          <cell r="E193" t="str">
            <v>m</v>
          </cell>
          <cell r="F193">
            <v>0</v>
          </cell>
          <cell r="G193">
            <v>8250</v>
          </cell>
          <cell r="H193">
            <v>0</v>
          </cell>
        </row>
        <row r="194">
          <cell r="B194">
            <v>191</v>
          </cell>
          <cell r="C194" t="str">
            <v>스테인레스(원형)</v>
          </cell>
          <cell r="D194" t="str">
            <v>50㎜</v>
          </cell>
          <cell r="E194" t="str">
            <v>m</v>
          </cell>
          <cell r="F194">
            <v>0</v>
          </cell>
          <cell r="G194">
            <v>5750</v>
          </cell>
          <cell r="H194">
            <v>0</v>
          </cell>
        </row>
        <row r="195">
          <cell r="B195">
            <v>192</v>
          </cell>
          <cell r="C195" t="str">
            <v>스테인레스(원형)</v>
          </cell>
          <cell r="D195" t="str">
            <v>65㎜</v>
          </cell>
          <cell r="E195" t="str">
            <v>m</v>
          </cell>
          <cell r="F195">
            <v>0</v>
          </cell>
          <cell r="G195">
            <v>7220</v>
          </cell>
          <cell r="H195">
            <v>0</v>
          </cell>
        </row>
        <row r="196">
          <cell r="B196">
            <v>193</v>
          </cell>
          <cell r="C196" t="str">
            <v>스테인레스강관</v>
          </cell>
          <cell r="D196" t="str">
            <v>φ20㎜, T=1.0m</v>
          </cell>
          <cell r="E196" t="str">
            <v>m</v>
          </cell>
          <cell r="F196">
            <v>0</v>
          </cell>
          <cell r="G196">
            <v>1460</v>
          </cell>
          <cell r="H196">
            <v>0</v>
          </cell>
        </row>
        <row r="197">
          <cell r="B197">
            <v>194</v>
          </cell>
          <cell r="C197" t="str">
            <v>스테인레스강관</v>
          </cell>
          <cell r="E197" t="str">
            <v>m</v>
          </cell>
          <cell r="F197">
            <v>0</v>
          </cell>
          <cell r="G197">
            <v>340</v>
          </cell>
          <cell r="H197">
            <v>0</v>
          </cell>
        </row>
        <row r="198">
          <cell r="B198">
            <v>195</v>
          </cell>
          <cell r="C198" t="str">
            <v>정    첩</v>
          </cell>
          <cell r="D198" t="str">
            <v>125㎜</v>
          </cell>
          <cell r="E198" t="str">
            <v>개</v>
          </cell>
          <cell r="F198">
            <v>0</v>
          </cell>
          <cell r="G198">
            <v>2500</v>
          </cell>
          <cell r="H198">
            <v>0</v>
          </cell>
          <cell r="I198" t="str">
            <v>97설계단가 P52 (M050922)</v>
          </cell>
        </row>
        <row r="199">
          <cell r="B199">
            <v>196</v>
          </cell>
          <cell r="C199" t="str">
            <v>도아체크</v>
          </cell>
          <cell r="E199" t="str">
            <v>조</v>
          </cell>
          <cell r="F199">
            <v>0</v>
          </cell>
          <cell r="G199">
            <v>170000</v>
          </cell>
          <cell r="H199">
            <v>0</v>
          </cell>
          <cell r="I199" t="str">
            <v>97설계단가 P52 (M051060)</v>
          </cell>
        </row>
        <row r="200">
          <cell r="B200">
            <v>197</v>
          </cell>
          <cell r="C200" t="str">
            <v>L 형 강</v>
          </cell>
          <cell r="D200" t="str">
            <v>T=10*100㎜이하</v>
          </cell>
          <cell r="E200" t="str">
            <v>㎏</v>
          </cell>
          <cell r="F200">
            <v>0</v>
          </cell>
          <cell r="G200">
            <v>325</v>
          </cell>
          <cell r="H200">
            <v>0</v>
          </cell>
          <cell r="I200" t="str">
            <v>97설계단가 P49 (M050530)</v>
          </cell>
        </row>
        <row r="201">
          <cell r="B201">
            <v>198</v>
          </cell>
          <cell r="C201" t="str">
            <v>시건장치</v>
          </cell>
          <cell r="E201" t="str">
            <v>개</v>
          </cell>
          <cell r="F201">
            <v>0</v>
          </cell>
          <cell r="G201">
            <v>1000</v>
          </cell>
          <cell r="H201">
            <v>0</v>
          </cell>
          <cell r="I201" t="str">
            <v>97설계단가 P108(M055040)</v>
          </cell>
        </row>
        <row r="202">
          <cell r="B202">
            <v>199</v>
          </cell>
          <cell r="C202" t="str">
            <v>ㄱ 형 강</v>
          </cell>
          <cell r="D202" t="str">
            <v>50*50*4</v>
          </cell>
          <cell r="E202" t="str">
            <v>㎏</v>
          </cell>
          <cell r="F202">
            <v>0</v>
          </cell>
          <cell r="G202">
            <v>0</v>
          </cell>
          <cell r="H202">
            <v>0</v>
          </cell>
        </row>
        <row r="203">
          <cell r="B203">
            <v>200</v>
          </cell>
          <cell r="C203" t="str">
            <v>고 무 링</v>
          </cell>
          <cell r="D203" t="str">
            <v xml:space="preserve"> D- 250</v>
          </cell>
          <cell r="E203" t="str">
            <v>개</v>
          </cell>
          <cell r="F203">
            <v>0</v>
          </cell>
          <cell r="G203">
            <v>1200</v>
          </cell>
          <cell r="H203">
            <v>0</v>
          </cell>
        </row>
        <row r="204">
          <cell r="B204">
            <v>201</v>
          </cell>
          <cell r="C204" t="str">
            <v>고 무 링</v>
          </cell>
          <cell r="D204" t="str">
            <v xml:space="preserve"> D- 300</v>
          </cell>
          <cell r="E204" t="str">
            <v>개</v>
          </cell>
          <cell r="F204">
            <v>0</v>
          </cell>
          <cell r="G204">
            <v>1400</v>
          </cell>
          <cell r="H204">
            <v>0</v>
          </cell>
        </row>
        <row r="205">
          <cell r="B205">
            <v>202</v>
          </cell>
          <cell r="C205" t="str">
            <v>고 무 링</v>
          </cell>
          <cell r="D205" t="str">
            <v xml:space="preserve"> D- 400</v>
          </cell>
          <cell r="E205" t="str">
            <v>개</v>
          </cell>
          <cell r="F205">
            <v>0</v>
          </cell>
          <cell r="G205">
            <v>1900</v>
          </cell>
          <cell r="H205">
            <v>0</v>
          </cell>
          <cell r="I205" t="str">
            <v>97설계단가 P33 (M032700)</v>
          </cell>
        </row>
        <row r="206">
          <cell r="B206">
            <v>203</v>
          </cell>
          <cell r="C206" t="str">
            <v>고 무 링</v>
          </cell>
          <cell r="D206" t="str">
            <v xml:space="preserve"> D- 500</v>
          </cell>
          <cell r="E206" t="str">
            <v>개</v>
          </cell>
          <cell r="F206">
            <v>0</v>
          </cell>
          <cell r="G206">
            <v>2400</v>
          </cell>
          <cell r="H206">
            <v>0</v>
          </cell>
          <cell r="I206" t="str">
            <v>97설계단가 P33 (M032701)</v>
          </cell>
        </row>
        <row r="207">
          <cell r="B207">
            <v>204</v>
          </cell>
          <cell r="C207" t="str">
            <v>고 무 링</v>
          </cell>
          <cell r="D207" t="str">
            <v xml:space="preserve"> D- 600</v>
          </cell>
          <cell r="E207" t="str">
            <v>개</v>
          </cell>
          <cell r="F207">
            <v>0</v>
          </cell>
          <cell r="G207">
            <v>2900</v>
          </cell>
          <cell r="H207">
            <v>0</v>
          </cell>
          <cell r="I207" t="str">
            <v>97설계단가 P34 (M032702)</v>
          </cell>
        </row>
        <row r="208">
          <cell r="B208">
            <v>205</v>
          </cell>
          <cell r="C208" t="str">
            <v>고 무 링</v>
          </cell>
          <cell r="D208" t="str">
            <v xml:space="preserve"> D- 700</v>
          </cell>
          <cell r="E208" t="str">
            <v>개</v>
          </cell>
          <cell r="F208">
            <v>0</v>
          </cell>
          <cell r="G208">
            <v>3800</v>
          </cell>
          <cell r="H208">
            <v>0</v>
          </cell>
          <cell r="I208" t="str">
            <v>97설계단가 P34 (M032703)</v>
          </cell>
        </row>
        <row r="209">
          <cell r="B209">
            <v>206</v>
          </cell>
          <cell r="C209" t="str">
            <v>고 무 링</v>
          </cell>
          <cell r="D209" t="str">
            <v xml:space="preserve"> D- 800</v>
          </cell>
          <cell r="E209" t="str">
            <v>개</v>
          </cell>
          <cell r="F209">
            <v>0</v>
          </cell>
          <cell r="G209">
            <v>4400</v>
          </cell>
          <cell r="H209">
            <v>0</v>
          </cell>
          <cell r="I209" t="str">
            <v>97설계단가 P34 (M032704)</v>
          </cell>
        </row>
        <row r="210">
          <cell r="B210">
            <v>207</v>
          </cell>
          <cell r="C210" t="str">
            <v>고 무 링</v>
          </cell>
          <cell r="D210" t="str">
            <v xml:space="preserve"> D- 900</v>
          </cell>
          <cell r="E210" t="str">
            <v>개</v>
          </cell>
          <cell r="F210">
            <v>0</v>
          </cell>
          <cell r="G210">
            <v>5000</v>
          </cell>
          <cell r="H210">
            <v>0</v>
          </cell>
          <cell r="I210" t="str">
            <v>97설계단가 P34 (M032705)</v>
          </cell>
        </row>
        <row r="211">
          <cell r="B211">
            <v>208</v>
          </cell>
          <cell r="C211" t="str">
            <v>고 무 링</v>
          </cell>
          <cell r="D211" t="str">
            <v xml:space="preserve"> D-1000</v>
          </cell>
          <cell r="E211" t="str">
            <v>개</v>
          </cell>
          <cell r="F211">
            <v>0</v>
          </cell>
          <cell r="G211">
            <v>6000</v>
          </cell>
          <cell r="H211">
            <v>0</v>
          </cell>
          <cell r="I211" t="str">
            <v>97설계단가 P34 (M032706)</v>
          </cell>
        </row>
        <row r="212">
          <cell r="B212">
            <v>209</v>
          </cell>
          <cell r="C212" t="str">
            <v>비    닐</v>
          </cell>
          <cell r="E212" t="str">
            <v>㎡</v>
          </cell>
          <cell r="F212">
            <v>0</v>
          </cell>
          <cell r="G212">
            <v>1200</v>
          </cell>
          <cell r="H212">
            <v>0</v>
          </cell>
        </row>
        <row r="213">
          <cell r="B213">
            <v>210</v>
          </cell>
          <cell r="C213" t="str">
            <v>철개폐장치</v>
          </cell>
          <cell r="E213" t="str">
            <v>개</v>
          </cell>
          <cell r="F213">
            <v>0</v>
          </cell>
          <cell r="G213">
            <v>58000</v>
          </cell>
          <cell r="H213">
            <v>0</v>
          </cell>
        </row>
        <row r="214">
          <cell r="B214">
            <v>211</v>
          </cell>
          <cell r="C214" t="str">
            <v>양생마대</v>
          </cell>
          <cell r="E214" t="str">
            <v>매</v>
          </cell>
          <cell r="F214">
            <v>0</v>
          </cell>
          <cell r="G214">
            <v>200</v>
          </cell>
          <cell r="H214">
            <v>0</v>
          </cell>
        </row>
        <row r="215">
          <cell r="B215">
            <v>212</v>
          </cell>
          <cell r="C215" t="str">
            <v>BLOWN ASHALT</v>
          </cell>
          <cell r="E215" t="str">
            <v>㎏</v>
          </cell>
          <cell r="F215">
            <v>0</v>
          </cell>
          <cell r="G215">
            <v>280</v>
          </cell>
          <cell r="H215">
            <v>0</v>
          </cell>
        </row>
        <row r="216">
          <cell r="B216">
            <v>213</v>
          </cell>
          <cell r="C216" t="str">
            <v>PRIMER</v>
          </cell>
          <cell r="D216" t="str">
            <v>T-44</v>
          </cell>
          <cell r="E216" t="str">
            <v>㎏</v>
          </cell>
          <cell r="F216">
            <v>0</v>
          </cell>
          <cell r="G216">
            <v>3150</v>
          </cell>
          <cell r="H216">
            <v>0</v>
          </cell>
          <cell r="I216" t="str">
            <v>97설계단가 P27 (M031111)</v>
          </cell>
        </row>
        <row r="217">
          <cell r="B217">
            <v>214</v>
          </cell>
          <cell r="C217" t="str">
            <v>POLY UETHANE</v>
          </cell>
          <cell r="E217" t="str">
            <v>㎏</v>
          </cell>
          <cell r="F217">
            <v>0</v>
          </cell>
          <cell r="G217">
            <v>3150</v>
          </cell>
          <cell r="H217">
            <v>0</v>
          </cell>
        </row>
        <row r="218">
          <cell r="B218">
            <v>215</v>
          </cell>
          <cell r="C218" t="str">
            <v>MASKING TYPE</v>
          </cell>
          <cell r="D218" t="str">
            <v>B=20, T=15</v>
          </cell>
          <cell r="E218" t="str">
            <v>m</v>
          </cell>
          <cell r="F218">
            <v>0</v>
          </cell>
          <cell r="G218">
            <v>22</v>
          </cell>
          <cell r="H218">
            <v>0</v>
          </cell>
        </row>
        <row r="219">
          <cell r="B219">
            <v>216</v>
          </cell>
          <cell r="C219" t="str">
            <v>ELASTIC FILLER</v>
          </cell>
          <cell r="D219" t="str">
            <v>T=15㎜</v>
          </cell>
          <cell r="E219" t="str">
            <v>㎡</v>
          </cell>
          <cell r="F219">
            <v>0</v>
          </cell>
          <cell r="G219">
            <v>6500</v>
          </cell>
          <cell r="H219">
            <v>0</v>
          </cell>
          <cell r="I219" t="str">
            <v>97설계단가 P27 (M031102)</v>
          </cell>
        </row>
        <row r="220">
          <cell r="B220">
            <v>217</v>
          </cell>
          <cell r="C220" t="str">
            <v>ELASTIC FILLER</v>
          </cell>
          <cell r="D220" t="str">
            <v>T=20㎜</v>
          </cell>
          <cell r="E220" t="str">
            <v>㎡</v>
          </cell>
          <cell r="F220">
            <v>0</v>
          </cell>
          <cell r="G220">
            <v>8000</v>
          </cell>
          <cell r="H220">
            <v>0</v>
          </cell>
          <cell r="I220" t="str">
            <v>97설계단가 P27 (M031103)</v>
          </cell>
        </row>
        <row r="221">
          <cell r="B221">
            <v>218</v>
          </cell>
          <cell r="C221" t="str">
            <v>백 업 재</v>
          </cell>
          <cell r="E221" t="str">
            <v>m</v>
          </cell>
          <cell r="F221">
            <v>0</v>
          </cell>
          <cell r="G221">
            <v>1150</v>
          </cell>
          <cell r="H221">
            <v>0</v>
          </cell>
        </row>
        <row r="222">
          <cell r="B222">
            <v>219</v>
          </cell>
          <cell r="C222" t="str">
            <v>슬리프바</v>
          </cell>
          <cell r="E222" t="str">
            <v>㎏</v>
          </cell>
          <cell r="F222">
            <v>0</v>
          </cell>
          <cell r="G222">
            <v>310</v>
          </cell>
          <cell r="H222">
            <v>0</v>
          </cell>
        </row>
        <row r="223">
          <cell r="B223">
            <v>220</v>
          </cell>
          <cell r="C223" t="str">
            <v>체    어</v>
          </cell>
          <cell r="E223" t="str">
            <v>㎏</v>
          </cell>
          <cell r="F223">
            <v>0</v>
          </cell>
          <cell r="G223">
            <v>310</v>
          </cell>
          <cell r="H223">
            <v>0</v>
          </cell>
        </row>
        <row r="224">
          <cell r="B224">
            <v>221</v>
          </cell>
          <cell r="C224" t="str">
            <v>덮    개</v>
          </cell>
          <cell r="E224" t="str">
            <v>m</v>
          </cell>
          <cell r="F224">
            <v>0</v>
          </cell>
          <cell r="G224">
            <v>515</v>
          </cell>
          <cell r="H224">
            <v>0</v>
          </cell>
        </row>
        <row r="225">
          <cell r="B225">
            <v>222</v>
          </cell>
          <cell r="C225" t="str">
            <v>코우코스</v>
          </cell>
          <cell r="E225" t="str">
            <v>㎏</v>
          </cell>
          <cell r="F225">
            <v>0</v>
          </cell>
          <cell r="G225">
            <v>183</v>
          </cell>
          <cell r="H225">
            <v>0</v>
          </cell>
        </row>
        <row r="226">
          <cell r="B226">
            <v>223</v>
          </cell>
          <cell r="C226" t="str">
            <v>숯</v>
          </cell>
          <cell r="E226" t="str">
            <v>㎏</v>
          </cell>
          <cell r="F226">
            <v>0</v>
          </cell>
          <cell r="G226">
            <v>600</v>
          </cell>
          <cell r="H226">
            <v>0</v>
          </cell>
        </row>
        <row r="227">
          <cell r="B227">
            <v>224</v>
          </cell>
          <cell r="C227" t="str">
            <v>양수기 손료</v>
          </cell>
          <cell r="E227" t="str">
            <v>hr</v>
          </cell>
          <cell r="F227">
            <v>0</v>
          </cell>
          <cell r="G227">
            <v>0</v>
          </cell>
          <cell r="H227">
            <v>54</v>
          </cell>
          <cell r="I227" t="str">
            <v>97설계단가 P249(E160010)</v>
          </cell>
        </row>
        <row r="228">
          <cell r="B228">
            <v>225</v>
          </cell>
          <cell r="C228" t="str">
            <v>융착기</v>
          </cell>
          <cell r="E228" t="str">
            <v>hr</v>
          </cell>
          <cell r="F228">
            <v>0</v>
          </cell>
          <cell r="G228">
            <v>0</v>
          </cell>
          <cell r="H228">
            <v>1001</v>
          </cell>
          <cell r="I228" t="str">
            <v>97설계단가 P249(E159530)</v>
          </cell>
        </row>
        <row r="229">
          <cell r="B229">
            <v>226</v>
          </cell>
          <cell r="C229" t="str">
            <v>조경울타리(일반형)</v>
          </cell>
          <cell r="D229" t="str">
            <v>H 1,340×L 2,600㎜</v>
          </cell>
        </row>
        <row r="230">
          <cell r="B230">
            <v>227</v>
          </cell>
          <cell r="C230" t="str">
            <v>기둥</v>
          </cell>
          <cell r="D230" t="str">
            <v>분체도장(1200×100×100)</v>
          </cell>
          <cell r="E230" t="str">
            <v>개</v>
          </cell>
          <cell r="F230">
            <v>0</v>
          </cell>
          <cell r="G230">
            <v>24830</v>
          </cell>
          <cell r="H230">
            <v>0</v>
          </cell>
        </row>
        <row r="231">
          <cell r="B231">
            <v>228</v>
          </cell>
          <cell r="C231" t="str">
            <v>머리</v>
          </cell>
          <cell r="D231" t="str">
            <v>분체도장( 160×130×130)</v>
          </cell>
          <cell r="E231" t="str">
            <v>개</v>
          </cell>
          <cell r="F231">
            <v>0</v>
          </cell>
          <cell r="G231">
            <v>6180</v>
          </cell>
          <cell r="H231">
            <v>0</v>
          </cell>
          <cell r="I231" t="str">
            <v>물가정보97.2. P199</v>
          </cell>
        </row>
        <row r="232">
          <cell r="B232">
            <v>229</v>
          </cell>
          <cell r="C232" t="str">
            <v>판넬</v>
          </cell>
          <cell r="D232" t="str">
            <v>특수플라스틱＋각관(950×2500×70)</v>
          </cell>
          <cell r="E232" t="str">
            <v>개</v>
          </cell>
          <cell r="F232">
            <v>0</v>
          </cell>
          <cell r="G232">
            <v>80000</v>
          </cell>
          <cell r="H232">
            <v>0</v>
          </cell>
          <cell r="I232" t="str">
            <v>물가정보97.2. P199</v>
          </cell>
        </row>
        <row r="233">
          <cell r="B233">
            <v>230</v>
          </cell>
          <cell r="C233" t="str">
            <v>브라켓</v>
          </cell>
          <cell r="D233" t="str">
            <v>특수플라스틱(56×120×77)</v>
          </cell>
          <cell r="E233" t="str">
            <v>개</v>
          </cell>
          <cell r="F233">
            <v>0</v>
          </cell>
          <cell r="G233">
            <v>980</v>
          </cell>
          <cell r="H233">
            <v>0</v>
          </cell>
          <cell r="I233" t="str">
            <v>물가정보97.2. P199</v>
          </cell>
        </row>
        <row r="234">
          <cell r="B234">
            <v>231</v>
          </cell>
          <cell r="C234" t="str">
            <v>FRP 체크무늬주주</v>
          </cell>
          <cell r="D234" t="str">
            <v>∮75×4.0</v>
          </cell>
          <cell r="E234" t="str">
            <v>m</v>
          </cell>
          <cell r="F234">
            <v>0</v>
          </cell>
          <cell r="G234">
            <v>13530</v>
          </cell>
          <cell r="H234">
            <v>0</v>
          </cell>
          <cell r="I234" t="str">
            <v>물가정보98.6. P215</v>
          </cell>
        </row>
        <row r="235">
          <cell r="B235">
            <v>232</v>
          </cell>
          <cell r="C235" t="str">
            <v>FRP 체크무늬주주</v>
          </cell>
          <cell r="D235" t="str">
            <v>FRP ∮61×3.5</v>
          </cell>
          <cell r="E235" t="str">
            <v>m</v>
          </cell>
          <cell r="F235">
            <v>0</v>
          </cell>
          <cell r="G235">
            <v>8290</v>
          </cell>
          <cell r="H235">
            <v>0</v>
          </cell>
          <cell r="I235" t="str">
            <v>물가정보98.6. P215</v>
          </cell>
        </row>
        <row r="236">
          <cell r="B236">
            <v>233</v>
          </cell>
          <cell r="C236" t="str">
            <v>FRP체크무늬동연</v>
          </cell>
          <cell r="D236" t="str">
            <v>FRP 43×33×3.5T</v>
          </cell>
          <cell r="E236" t="str">
            <v>m</v>
          </cell>
          <cell r="F236">
            <v>0</v>
          </cell>
          <cell r="G236">
            <v>7070</v>
          </cell>
          <cell r="H236">
            <v>0</v>
          </cell>
          <cell r="I236" t="str">
            <v xml:space="preserve">    "</v>
          </cell>
        </row>
        <row r="237">
          <cell r="B237">
            <v>234</v>
          </cell>
          <cell r="C237" t="str">
            <v>PVC 코팅망</v>
          </cell>
          <cell r="D237" t="str">
            <v>#10×58×58</v>
          </cell>
          <cell r="E237" t="str">
            <v>㎡</v>
          </cell>
          <cell r="F237">
            <v>0</v>
          </cell>
          <cell r="G237">
            <v>2100</v>
          </cell>
          <cell r="H237">
            <v>0</v>
          </cell>
          <cell r="I237" t="str">
            <v xml:space="preserve">                  "</v>
          </cell>
        </row>
        <row r="238">
          <cell r="B238">
            <v>235</v>
          </cell>
          <cell r="C238" t="str">
            <v>PVC 코팅선</v>
          </cell>
          <cell r="D238" t="str">
            <v>＃ 8</v>
          </cell>
          <cell r="E238" t="str">
            <v>m</v>
          </cell>
          <cell r="F238">
            <v>0</v>
          </cell>
          <cell r="G238">
            <v>110</v>
          </cell>
          <cell r="H238">
            <v>0</v>
          </cell>
          <cell r="I238" t="str">
            <v xml:space="preserve">                "</v>
          </cell>
        </row>
        <row r="239">
          <cell r="B239">
            <v>236</v>
          </cell>
          <cell r="C239" t="str">
            <v>I형 B/N</v>
          </cell>
          <cell r="D239" t="str">
            <v>아연도금 ∮9×100</v>
          </cell>
          <cell r="E239" t="str">
            <v>개</v>
          </cell>
          <cell r="F239">
            <v>0</v>
          </cell>
          <cell r="G239">
            <v>270</v>
          </cell>
          <cell r="H239">
            <v>0</v>
          </cell>
          <cell r="I239" t="str">
            <v xml:space="preserve">     </v>
          </cell>
        </row>
        <row r="240">
          <cell r="B240">
            <v>237</v>
          </cell>
          <cell r="C240" t="str">
            <v>I형 B/N</v>
          </cell>
          <cell r="D240" t="str">
            <v>아연도금 ∮9×30</v>
          </cell>
          <cell r="E240" t="str">
            <v>개</v>
          </cell>
          <cell r="F240">
            <v>0</v>
          </cell>
          <cell r="G240">
            <v>100</v>
          </cell>
          <cell r="H240">
            <v>0</v>
          </cell>
        </row>
        <row r="241">
          <cell r="B241">
            <v>238</v>
          </cell>
          <cell r="C241" t="str">
            <v>T형 연결대</v>
          </cell>
          <cell r="D241" t="str">
            <v>PVC ∮60×100×3T</v>
          </cell>
          <cell r="E241" t="str">
            <v>개</v>
          </cell>
          <cell r="F241">
            <v>0</v>
          </cell>
          <cell r="G241">
            <v>7000</v>
          </cell>
          <cell r="H241">
            <v>0</v>
          </cell>
        </row>
        <row r="242">
          <cell r="B242">
            <v>239</v>
          </cell>
          <cell r="C242" t="str">
            <v>L형 연결대</v>
          </cell>
          <cell r="D242" t="str">
            <v>PVC ∮60×100×3T</v>
          </cell>
          <cell r="E242" t="str">
            <v>개</v>
          </cell>
          <cell r="F242">
            <v>0</v>
          </cell>
          <cell r="G242">
            <v>6000</v>
          </cell>
          <cell r="H242">
            <v>0</v>
          </cell>
        </row>
        <row r="243">
          <cell r="B243">
            <v>240</v>
          </cell>
          <cell r="C243" t="str">
            <v>힌    지</v>
          </cell>
          <cell r="D243" t="str">
            <v>SUS ∮20×60×10</v>
          </cell>
          <cell r="E243" t="str">
            <v>개</v>
          </cell>
          <cell r="F243">
            <v>0</v>
          </cell>
          <cell r="G243">
            <v>9500</v>
          </cell>
          <cell r="H243">
            <v>0</v>
          </cell>
          <cell r="I243" t="str">
            <v>97설계단가 P113(M059016)</v>
          </cell>
        </row>
        <row r="244">
          <cell r="B244">
            <v>241</v>
          </cell>
          <cell r="C244" t="str">
            <v>빗    장</v>
          </cell>
          <cell r="D244" t="str">
            <v>∮20×450</v>
          </cell>
          <cell r="E244" t="str">
            <v>개</v>
          </cell>
          <cell r="F244">
            <v>0</v>
          </cell>
          <cell r="G244">
            <v>15000</v>
          </cell>
          <cell r="H244">
            <v>0</v>
          </cell>
        </row>
        <row r="245">
          <cell r="B245">
            <v>242</v>
          </cell>
          <cell r="C245" t="str">
            <v>턴 버 클</v>
          </cell>
          <cell r="D245" t="str">
            <v>∮19</v>
          </cell>
          <cell r="E245" t="str">
            <v>개</v>
          </cell>
          <cell r="F245">
            <v>0</v>
          </cell>
          <cell r="G245">
            <v>3200</v>
          </cell>
          <cell r="H245">
            <v>0</v>
          </cell>
          <cell r="I245" t="str">
            <v>물가정보97.2. P73</v>
          </cell>
        </row>
        <row r="246">
          <cell r="B246">
            <v>243</v>
          </cell>
          <cell r="C246" t="str">
            <v>FRP 캡</v>
          </cell>
          <cell r="D246" t="str">
            <v>∮60용</v>
          </cell>
          <cell r="E246" t="str">
            <v>개</v>
          </cell>
          <cell r="F246">
            <v>0</v>
          </cell>
          <cell r="G246">
            <v>470</v>
          </cell>
          <cell r="H246">
            <v>0</v>
          </cell>
          <cell r="I246" t="str">
            <v>물가정보98.6. P215</v>
          </cell>
        </row>
        <row r="247">
          <cell r="B247">
            <v>244</v>
          </cell>
          <cell r="C247" t="str">
            <v>FRP 캡</v>
          </cell>
          <cell r="D247" t="str">
            <v>∮75용</v>
          </cell>
          <cell r="E247" t="str">
            <v>개</v>
          </cell>
          <cell r="F247">
            <v>0</v>
          </cell>
          <cell r="G247">
            <v>550</v>
          </cell>
          <cell r="H247">
            <v>0</v>
          </cell>
          <cell r="I247" t="str">
            <v xml:space="preserve">                  "</v>
          </cell>
        </row>
        <row r="248">
          <cell r="B248">
            <v>245</v>
          </cell>
          <cell r="C248" t="str">
            <v>FRP 지주</v>
          </cell>
          <cell r="D248" t="str">
            <v>∮60×3T</v>
          </cell>
          <cell r="E248" t="str">
            <v>m</v>
          </cell>
          <cell r="F248">
            <v>0</v>
          </cell>
          <cell r="G248">
            <v>6300</v>
          </cell>
          <cell r="H248">
            <v>0</v>
          </cell>
          <cell r="I248" t="str">
            <v>97설계단가 P40 (M036003)</v>
          </cell>
        </row>
        <row r="249">
          <cell r="B249">
            <v>246</v>
          </cell>
          <cell r="C249" t="str">
            <v>AL 지주밴드슬리브</v>
          </cell>
          <cell r="D249" t="str">
            <v>∮60×150×3T</v>
          </cell>
          <cell r="E249" t="str">
            <v>개</v>
          </cell>
          <cell r="F249">
            <v>0</v>
          </cell>
          <cell r="G249">
            <v>2585</v>
          </cell>
          <cell r="H249">
            <v>0</v>
          </cell>
          <cell r="I249" t="str">
            <v>물가정보98.6. P215</v>
          </cell>
        </row>
        <row r="250">
          <cell r="B250">
            <v>247</v>
          </cell>
          <cell r="C250" t="str">
            <v>FRP 연결대</v>
          </cell>
          <cell r="D250" t="str">
            <v>∮40×27×1</v>
          </cell>
          <cell r="E250" t="str">
            <v>개</v>
          </cell>
          <cell r="F250">
            <v>0</v>
          </cell>
          <cell r="G250">
            <v>1210</v>
          </cell>
          <cell r="H250">
            <v>0</v>
          </cell>
          <cell r="I250" t="str">
            <v>물가정보98.1. P199</v>
          </cell>
        </row>
        <row r="251">
          <cell r="B251">
            <v>248</v>
          </cell>
          <cell r="C251" t="str">
            <v>FRP L형 B/N형</v>
          </cell>
          <cell r="D251" t="str">
            <v>∮ 6× 80</v>
          </cell>
          <cell r="E251" t="str">
            <v>개</v>
          </cell>
          <cell r="F251">
            <v>0</v>
          </cell>
          <cell r="G251">
            <v>540</v>
          </cell>
          <cell r="H251">
            <v>0</v>
          </cell>
          <cell r="I251" t="str">
            <v>물가정보98.6. P215</v>
          </cell>
        </row>
        <row r="252">
          <cell r="B252">
            <v>249</v>
          </cell>
          <cell r="C252" t="str">
            <v>FRP U형 B/N형</v>
          </cell>
          <cell r="D252" t="str">
            <v>∮8×110</v>
          </cell>
          <cell r="E252" t="str">
            <v>개</v>
          </cell>
          <cell r="F252">
            <v>0</v>
          </cell>
          <cell r="G252">
            <v>1040</v>
          </cell>
          <cell r="H252">
            <v>0</v>
          </cell>
          <cell r="I252" t="str">
            <v xml:space="preserve">    "</v>
          </cell>
        </row>
        <row r="253">
          <cell r="B253">
            <v>250</v>
          </cell>
          <cell r="C253" t="str">
            <v>FRP 연결 B/N형</v>
          </cell>
          <cell r="D253" t="str">
            <v>∮ 6× 20</v>
          </cell>
          <cell r="E253" t="str">
            <v>개</v>
          </cell>
          <cell r="F253">
            <v>0</v>
          </cell>
          <cell r="G253">
            <v>210</v>
          </cell>
          <cell r="H253">
            <v>0</v>
          </cell>
          <cell r="I253" t="str">
            <v xml:space="preserve">   "</v>
          </cell>
        </row>
        <row r="254">
          <cell r="B254">
            <v>251</v>
          </cell>
          <cell r="C254" t="str">
            <v>FRP 망고정고리</v>
          </cell>
          <cell r="D254" t="str">
            <v>∮ 6× 50</v>
          </cell>
          <cell r="E254" t="str">
            <v>개</v>
          </cell>
          <cell r="F254">
            <v>0</v>
          </cell>
          <cell r="G254">
            <v>210</v>
          </cell>
          <cell r="H254">
            <v>0</v>
          </cell>
          <cell r="I254" t="str">
            <v>물가정보98.6. P215</v>
          </cell>
        </row>
        <row r="255">
          <cell r="B255">
            <v>252</v>
          </cell>
          <cell r="C255" t="str">
            <v>FRP ㄱ형 슬리브</v>
          </cell>
          <cell r="D255" t="str">
            <v>∮60</v>
          </cell>
          <cell r="E255" t="str">
            <v>개</v>
          </cell>
          <cell r="F255">
            <v>0</v>
          </cell>
          <cell r="G255">
            <v>4400</v>
          </cell>
          <cell r="H255">
            <v>0</v>
          </cell>
          <cell r="I255" t="str">
            <v>물가정보98.6. P215</v>
          </cell>
        </row>
        <row r="256">
          <cell r="B256">
            <v>253</v>
          </cell>
          <cell r="C256" t="str">
            <v>가시철선</v>
          </cell>
          <cell r="D256" t="str">
            <v>#14-2</v>
          </cell>
          <cell r="E256" t="str">
            <v>m</v>
          </cell>
          <cell r="F256">
            <v>0</v>
          </cell>
          <cell r="G256">
            <v>95</v>
          </cell>
          <cell r="H256">
            <v>0</v>
          </cell>
          <cell r="I256" t="str">
            <v xml:space="preserve">     "</v>
          </cell>
        </row>
        <row r="257">
          <cell r="B257">
            <v>254</v>
          </cell>
          <cell r="C257" t="str">
            <v>PE앤드캡</v>
          </cell>
          <cell r="D257" t="str">
            <v>50㎜, 나선식</v>
          </cell>
          <cell r="E257" t="str">
            <v>개</v>
          </cell>
          <cell r="F257">
            <v>0</v>
          </cell>
          <cell r="G257">
            <v>6050</v>
          </cell>
          <cell r="H257">
            <v>0</v>
          </cell>
        </row>
        <row r="258">
          <cell r="B258">
            <v>255</v>
          </cell>
          <cell r="C258" t="str">
            <v>PE앤드캡</v>
          </cell>
          <cell r="D258" t="str">
            <v>65㎜, 나선식</v>
          </cell>
          <cell r="E258" t="str">
            <v>개</v>
          </cell>
          <cell r="F258">
            <v>0</v>
          </cell>
          <cell r="G258">
            <v>8900</v>
          </cell>
          <cell r="H258">
            <v>0</v>
          </cell>
        </row>
        <row r="259">
          <cell r="B259">
            <v>256</v>
          </cell>
          <cell r="C259" t="str">
            <v>철재거푸집</v>
          </cell>
          <cell r="F259">
            <v>0</v>
          </cell>
          <cell r="G259">
            <v>4280</v>
          </cell>
          <cell r="H259">
            <v>0</v>
          </cell>
        </row>
        <row r="260">
          <cell r="B260">
            <v>257</v>
          </cell>
          <cell r="C260" t="str">
            <v>핀 볼 트</v>
          </cell>
          <cell r="E260" t="str">
            <v>개</v>
          </cell>
          <cell r="F260">
            <v>0</v>
          </cell>
          <cell r="G260">
            <v>126</v>
          </cell>
          <cell r="H260">
            <v>0</v>
          </cell>
        </row>
        <row r="261">
          <cell r="B261">
            <v>258</v>
          </cell>
          <cell r="C261" t="str">
            <v>게이트발브</v>
          </cell>
          <cell r="D261" t="str">
            <v>φ40청동</v>
          </cell>
          <cell r="E261" t="str">
            <v>개</v>
          </cell>
          <cell r="F261">
            <v>0</v>
          </cell>
          <cell r="G261">
            <v>7000</v>
          </cell>
          <cell r="H261">
            <v>0</v>
          </cell>
          <cell r="I261" t="str">
            <v>97설계단가 P82 (M053844)</v>
          </cell>
        </row>
        <row r="262">
          <cell r="B262">
            <v>259</v>
          </cell>
          <cell r="C262" t="str">
            <v>게이트발브</v>
          </cell>
          <cell r="D262" t="str">
            <v>φ50청동</v>
          </cell>
          <cell r="E262" t="str">
            <v>개</v>
          </cell>
          <cell r="F262">
            <v>0</v>
          </cell>
          <cell r="G262">
            <v>10500</v>
          </cell>
          <cell r="H262">
            <v>0</v>
          </cell>
          <cell r="I262" t="str">
            <v>97설계단가 P82 (M053845)</v>
          </cell>
        </row>
        <row r="263">
          <cell r="B263">
            <v>260</v>
          </cell>
          <cell r="C263" t="str">
            <v>게이트발브</v>
          </cell>
          <cell r="D263" t="str">
            <v>φ65청동</v>
          </cell>
          <cell r="E263" t="str">
            <v>개</v>
          </cell>
          <cell r="F263">
            <v>0</v>
          </cell>
          <cell r="G263">
            <v>20500</v>
          </cell>
          <cell r="H263">
            <v>0</v>
          </cell>
          <cell r="I263" t="str">
            <v>97설계단가 P82 (M053846)</v>
          </cell>
        </row>
        <row r="264">
          <cell r="B264">
            <v>261</v>
          </cell>
          <cell r="C264" t="str">
            <v>게이트발브</v>
          </cell>
          <cell r="D264" t="str">
            <v>φ80주철</v>
          </cell>
          <cell r="E264" t="str">
            <v>개</v>
          </cell>
          <cell r="F264">
            <v>0</v>
          </cell>
          <cell r="G264">
            <v>40800</v>
          </cell>
          <cell r="H264">
            <v>0</v>
          </cell>
          <cell r="I264" t="str">
            <v>97설계단가 P82 (M053852)</v>
          </cell>
        </row>
        <row r="265">
          <cell r="B265">
            <v>262</v>
          </cell>
          <cell r="C265" t="str">
            <v>게이트발브</v>
          </cell>
          <cell r="D265" t="str">
            <v>φ100주철</v>
          </cell>
          <cell r="E265" t="str">
            <v>개</v>
          </cell>
          <cell r="F265">
            <v>0</v>
          </cell>
          <cell r="G265">
            <v>58400</v>
          </cell>
          <cell r="H265">
            <v>0</v>
          </cell>
          <cell r="I265" t="str">
            <v>97설계단가 P82 (M053853)</v>
          </cell>
        </row>
        <row r="266">
          <cell r="B266">
            <v>263</v>
          </cell>
          <cell r="C266" t="str">
            <v>발브소겟</v>
          </cell>
          <cell r="D266" t="str">
            <v>40mm</v>
          </cell>
          <cell r="E266" t="str">
            <v>개</v>
          </cell>
          <cell r="F266">
            <v>0</v>
          </cell>
          <cell r="G266">
            <v>3100</v>
          </cell>
          <cell r="H266">
            <v>0</v>
          </cell>
        </row>
        <row r="267">
          <cell r="B267">
            <v>264</v>
          </cell>
          <cell r="C267" t="str">
            <v>발브소겟</v>
          </cell>
          <cell r="D267" t="str">
            <v>50mm</v>
          </cell>
          <cell r="E267" t="str">
            <v>개</v>
          </cell>
          <cell r="F267">
            <v>0</v>
          </cell>
          <cell r="G267">
            <v>3600</v>
          </cell>
          <cell r="H267">
            <v>0</v>
          </cell>
        </row>
        <row r="268">
          <cell r="B268">
            <v>265</v>
          </cell>
          <cell r="C268" t="str">
            <v>후렌지단관</v>
          </cell>
          <cell r="D268" t="str">
            <v>φ65청동</v>
          </cell>
          <cell r="E268" t="str">
            <v>개</v>
          </cell>
          <cell r="F268">
            <v>0</v>
          </cell>
          <cell r="G268">
            <v>11000</v>
          </cell>
          <cell r="H268">
            <v>0</v>
          </cell>
        </row>
        <row r="269">
          <cell r="B269">
            <v>266</v>
          </cell>
          <cell r="C269" t="str">
            <v>후렌지단관</v>
          </cell>
          <cell r="D269" t="str">
            <v>φ75청동</v>
          </cell>
          <cell r="E269" t="str">
            <v>개</v>
          </cell>
          <cell r="F269">
            <v>0</v>
          </cell>
          <cell r="G269">
            <v>18600</v>
          </cell>
          <cell r="H269">
            <v>0</v>
          </cell>
        </row>
        <row r="270">
          <cell r="B270">
            <v>267</v>
          </cell>
          <cell r="C270" t="str">
            <v>후렌지단관</v>
          </cell>
          <cell r="D270" t="str">
            <v>φ100청동</v>
          </cell>
          <cell r="E270" t="str">
            <v>개</v>
          </cell>
          <cell r="F270">
            <v>0</v>
          </cell>
          <cell r="G270">
            <v>21600</v>
          </cell>
          <cell r="H270">
            <v>0</v>
          </cell>
        </row>
        <row r="271">
          <cell r="B271">
            <v>268</v>
          </cell>
          <cell r="C271" t="str">
            <v>에어변</v>
          </cell>
          <cell r="D271" t="str">
            <v>20㎛</v>
          </cell>
          <cell r="E271" t="str">
            <v>개</v>
          </cell>
          <cell r="F271">
            <v>0</v>
          </cell>
          <cell r="G271">
            <v>20100</v>
          </cell>
          <cell r="H271">
            <v>0</v>
          </cell>
        </row>
        <row r="272">
          <cell r="B272">
            <v>269</v>
          </cell>
          <cell r="C272" t="str">
            <v>물</v>
          </cell>
          <cell r="E272" t="str">
            <v>ℓ</v>
          </cell>
          <cell r="F272">
            <v>0</v>
          </cell>
          <cell r="G272">
            <v>121</v>
          </cell>
          <cell r="H272">
            <v>0</v>
          </cell>
        </row>
        <row r="273">
          <cell r="B273">
            <v>270</v>
          </cell>
          <cell r="C273" t="str">
            <v>결속선</v>
          </cell>
          <cell r="D273" t="str">
            <v>#20  0.9㎜</v>
          </cell>
          <cell r="E273" t="str">
            <v>㎏</v>
          </cell>
          <cell r="F273">
            <v>0</v>
          </cell>
          <cell r="G273">
            <v>550</v>
          </cell>
          <cell r="H273">
            <v>0</v>
          </cell>
        </row>
        <row r="274">
          <cell r="B274">
            <v>271</v>
          </cell>
          <cell r="C274" t="str">
            <v>단관</v>
          </cell>
          <cell r="E274" t="str">
            <v>개</v>
          </cell>
          <cell r="F274">
            <v>0</v>
          </cell>
          <cell r="G274">
            <v>43130</v>
          </cell>
          <cell r="H274">
            <v>0</v>
          </cell>
        </row>
        <row r="275">
          <cell r="B275">
            <v>272</v>
          </cell>
          <cell r="C275" t="str">
            <v>L형강관</v>
          </cell>
          <cell r="E275" t="str">
            <v>㎏</v>
          </cell>
          <cell r="F275">
            <v>0</v>
          </cell>
          <cell r="G275">
            <v>3661</v>
          </cell>
          <cell r="H275">
            <v>0</v>
          </cell>
        </row>
        <row r="276">
          <cell r="B276">
            <v>273</v>
          </cell>
          <cell r="C276" t="str">
            <v>아스팔트루핑</v>
          </cell>
          <cell r="D276" t="str">
            <v>KSF 25㎏ 1*21m</v>
          </cell>
          <cell r="E276" t="str">
            <v>㎡</v>
          </cell>
          <cell r="F276">
            <v>0</v>
          </cell>
          <cell r="G276">
            <v>500</v>
          </cell>
          <cell r="H276">
            <v>0</v>
          </cell>
          <cell r="I276" t="str">
            <v>97설계단가 P27 (M031020)</v>
          </cell>
        </row>
        <row r="277">
          <cell r="B277">
            <v>274</v>
          </cell>
          <cell r="C277" t="str">
            <v>PVC파이프</v>
          </cell>
          <cell r="D277" t="str">
            <v>D=16mm</v>
          </cell>
          <cell r="E277" t="str">
            <v>m</v>
          </cell>
          <cell r="F277">
            <v>0</v>
          </cell>
          <cell r="G277">
            <v>319</v>
          </cell>
          <cell r="H277">
            <v>0</v>
          </cell>
          <cell r="I277" t="str">
            <v>97설계단가 P26 (M030192)</v>
          </cell>
        </row>
        <row r="278">
          <cell r="B278">
            <v>275</v>
          </cell>
          <cell r="C278" t="str">
            <v>PVC파이프</v>
          </cell>
          <cell r="D278" t="str">
            <v>D=20mm</v>
          </cell>
          <cell r="E278" t="str">
            <v>m</v>
          </cell>
          <cell r="F278">
            <v>0</v>
          </cell>
          <cell r="G278">
            <v>388</v>
          </cell>
          <cell r="H278">
            <v>0</v>
          </cell>
          <cell r="I278" t="str">
            <v>97설계단가 P26 (M030193)</v>
          </cell>
        </row>
        <row r="279">
          <cell r="B279">
            <v>276</v>
          </cell>
          <cell r="C279" t="str">
            <v>PVC파이프</v>
          </cell>
          <cell r="D279" t="str">
            <v>D=50mm</v>
          </cell>
          <cell r="E279" t="str">
            <v>m</v>
          </cell>
          <cell r="F279">
            <v>0</v>
          </cell>
          <cell r="G279">
            <v>1400</v>
          </cell>
          <cell r="H279">
            <v>0</v>
          </cell>
          <cell r="I279" t="str">
            <v>97설계단가 P26 (M030198)</v>
          </cell>
        </row>
        <row r="280">
          <cell r="B280">
            <v>277</v>
          </cell>
          <cell r="C280" t="str">
            <v>PVC 지수판</v>
          </cell>
          <cell r="D280" t="str">
            <v>B=150㎜, T=5㎜</v>
          </cell>
          <cell r="E280" t="str">
            <v>m</v>
          </cell>
          <cell r="F280">
            <v>0</v>
          </cell>
          <cell r="G280">
            <v>2070</v>
          </cell>
          <cell r="H280">
            <v>0</v>
          </cell>
          <cell r="I280" t="str">
            <v>98전남도경지정리설계기준</v>
          </cell>
        </row>
        <row r="281">
          <cell r="B281">
            <v>278</v>
          </cell>
          <cell r="C281" t="str">
            <v>ㄱ형강</v>
          </cell>
          <cell r="D281" t="str">
            <v>90*90</v>
          </cell>
          <cell r="E281" t="str">
            <v>㎏</v>
          </cell>
          <cell r="F281">
            <v>0</v>
          </cell>
          <cell r="G281">
            <v>340</v>
          </cell>
          <cell r="H281">
            <v>0</v>
          </cell>
        </row>
        <row r="282">
          <cell r="B282">
            <v>279</v>
          </cell>
          <cell r="C282" t="str">
            <v>FRP 물탱크</v>
          </cell>
          <cell r="D282" t="str">
            <v xml:space="preserve"> 20ton</v>
          </cell>
          <cell r="E282" t="str">
            <v>개</v>
          </cell>
          <cell r="F282">
            <v>0</v>
          </cell>
          <cell r="G282">
            <v>2800000</v>
          </cell>
          <cell r="H282">
            <v>0</v>
          </cell>
        </row>
        <row r="283">
          <cell r="B283">
            <v>280</v>
          </cell>
          <cell r="C283" t="str">
            <v>FRP 물탱크</v>
          </cell>
          <cell r="D283" t="str">
            <v xml:space="preserve"> 30ton</v>
          </cell>
          <cell r="E283" t="str">
            <v>개</v>
          </cell>
          <cell r="F283">
            <v>0</v>
          </cell>
          <cell r="G283">
            <v>4200000</v>
          </cell>
          <cell r="H283">
            <v>0</v>
          </cell>
        </row>
        <row r="284">
          <cell r="B284">
            <v>281</v>
          </cell>
          <cell r="C284" t="str">
            <v>FRP 물탱크</v>
          </cell>
          <cell r="D284" t="str">
            <v xml:space="preserve"> 50ton</v>
          </cell>
          <cell r="E284" t="str">
            <v>개</v>
          </cell>
          <cell r="F284">
            <v>0</v>
          </cell>
          <cell r="G284">
            <v>7000000</v>
          </cell>
          <cell r="H284">
            <v>0</v>
          </cell>
        </row>
        <row r="285">
          <cell r="B285">
            <v>282</v>
          </cell>
          <cell r="C285" t="str">
            <v>FRP 물탱크</v>
          </cell>
          <cell r="D285" t="str">
            <v xml:space="preserve"> 80ton</v>
          </cell>
          <cell r="E285" t="str">
            <v>개</v>
          </cell>
          <cell r="F285">
            <v>0</v>
          </cell>
          <cell r="G285">
            <v>13000000</v>
          </cell>
          <cell r="H285">
            <v>0</v>
          </cell>
        </row>
        <row r="286">
          <cell r="B286">
            <v>283</v>
          </cell>
          <cell r="C286" t="str">
            <v>FRP 물탱크</v>
          </cell>
          <cell r="D286" t="str">
            <v>100ton</v>
          </cell>
          <cell r="E286" t="str">
            <v>개</v>
          </cell>
          <cell r="F286">
            <v>0</v>
          </cell>
          <cell r="G286">
            <v>15000000</v>
          </cell>
          <cell r="H286">
            <v>0</v>
          </cell>
        </row>
        <row r="287">
          <cell r="B287">
            <v>284</v>
          </cell>
          <cell r="C287" t="str">
            <v>전기 용접봉</v>
          </cell>
          <cell r="D287" t="str">
            <v>KSE4301 4.0D</v>
          </cell>
          <cell r="E287" t="str">
            <v>㎏</v>
          </cell>
          <cell r="F287">
            <v>0</v>
          </cell>
          <cell r="G287">
            <v>610</v>
          </cell>
          <cell r="H287">
            <v>0</v>
          </cell>
          <cell r="I287" t="str">
            <v>97설계단가 P53 (M051354)</v>
          </cell>
        </row>
        <row r="288">
          <cell r="B288">
            <v>285</v>
          </cell>
          <cell r="C288" t="str">
            <v>산    소</v>
          </cell>
          <cell r="E288" t="str">
            <v>ℓ</v>
          </cell>
          <cell r="F288">
            <v>0</v>
          </cell>
          <cell r="G288">
            <v>6000</v>
          </cell>
          <cell r="H288">
            <v>0</v>
          </cell>
          <cell r="I288" t="str">
            <v>97설계단가 P21 (M020036)</v>
          </cell>
        </row>
        <row r="289">
          <cell r="B289">
            <v>286</v>
          </cell>
          <cell r="C289" t="str">
            <v>아세틸렌</v>
          </cell>
          <cell r="E289" t="str">
            <v>㎏</v>
          </cell>
          <cell r="F289">
            <v>0</v>
          </cell>
          <cell r="G289">
            <v>5000</v>
          </cell>
          <cell r="H289">
            <v>0</v>
          </cell>
          <cell r="I289" t="str">
            <v>97설계단가 P21 (M020030)</v>
          </cell>
        </row>
        <row r="290">
          <cell r="B290">
            <v>287</v>
          </cell>
          <cell r="C290" t="str">
            <v>용접기 손료</v>
          </cell>
          <cell r="E290" t="str">
            <v>hr</v>
          </cell>
          <cell r="F290">
            <v>0</v>
          </cell>
          <cell r="G290">
            <v>0</v>
          </cell>
          <cell r="H290">
            <v>93</v>
          </cell>
        </row>
        <row r="291">
          <cell r="B291">
            <v>288</v>
          </cell>
          <cell r="C291" t="str">
            <v>전력소요량</v>
          </cell>
          <cell r="E291" t="str">
            <v>㎾h</v>
          </cell>
          <cell r="F291">
            <v>0</v>
          </cell>
          <cell r="G291">
            <v>0</v>
          </cell>
          <cell r="H291">
            <v>54</v>
          </cell>
        </row>
        <row r="292">
          <cell r="B292">
            <v>289</v>
          </cell>
          <cell r="C292" t="str">
            <v>시 멘 트</v>
          </cell>
          <cell r="E292" t="str">
            <v>대</v>
          </cell>
          <cell r="F292">
            <v>0</v>
          </cell>
          <cell r="G292">
            <v>2304</v>
          </cell>
          <cell r="H292">
            <v>0</v>
          </cell>
          <cell r="I292" t="str">
            <v>가격정보98.6.P73.운반구상차도</v>
          </cell>
        </row>
        <row r="293">
          <cell r="B293">
            <v>290</v>
          </cell>
          <cell r="C293" t="str">
            <v>시멘트 상차비</v>
          </cell>
          <cell r="F293">
            <v>0</v>
          </cell>
          <cell r="G293">
            <v>0</v>
          </cell>
          <cell r="H293">
            <v>1602</v>
          </cell>
        </row>
        <row r="294">
          <cell r="B294">
            <v>291</v>
          </cell>
          <cell r="C294" t="str">
            <v>철    근(SD30A)</v>
          </cell>
          <cell r="D294" t="str">
            <v>D=10</v>
          </cell>
          <cell r="E294" t="str">
            <v>ton</v>
          </cell>
          <cell r="F294">
            <v>0</v>
          </cell>
          <cell r="G294">
            <v>363110</v>
          </cell>
          <cell r="H294">
            <v>0</v>
          </cell>
          <cell r="I294" t="str">
            <v>가격정보98.6.P81.하치장상차도</v>
          </cell>
        </row>
        <row r="295">
          <cell r="B295">
            <v>292</v>
          </cell>
          <cell r="C295" t="str">
            <v>철    근(SD30A)</v>
          </cell>
          <cell r="D295" t="str">
            <v>D=13</v>
          </cell>
          <cell r="E295" t="str">
            <v>ton</v>
          </cell>
          <cell r="F295">
            <v>0</v>
          </cell>
          <cell r="G295">
            <v>357610</v>
          </cell>
          <cell r="H295">
            <v>0</v>
          </cell>
          <cell r="I295" t="str">
            <v xml:space="preserve">                       "</v>
          </cell>
        </row>
        <row r="296">
          <cell r="B296">
            <v>293</v>
          </cell>
          <cell r="C296" t="str">
            <v>철    근(SD30A)</v>
          </cell>
          <cell r="D296" t="str">
            <v>D=16 이상</v>
          </cell>
          <cell r="E296" t="str">
            <v>ton</v>
          </cell>
          <cell r="F296">
            <v>0</v>
          </cell>
          <cell r="G296">
            <v>352110</v>
          </cell>
          <cell r="H296">
            <v>0</v>
          </cell>
          <cell r="I296" t="str">
            <v xml:space="preserve">                       "</v>
          </cell>
        </row>
        <row r="297">
          <cell r="B297">
            <v>294</v>
          </cell>
          <cell r="C297" t="str">
            <v>콘크리트(레미콘)</v>
          </cell>
          <cell r="D297" t="str">
            <v>210-12-25</v>
          </cell>
          <cell r="E297" t="str">
            <v>㎥</v>
          </cell>
          <cell r="F297">
            <v>0</v>
          </cell>
          <cell r="G297">
            <v>48850</v>
          </cell>
          <cell r="H297">
            <v>0</v>
          </cell>
          <cell r="I297" t="str">
            <v xml:space="preserve">                       " P53.현장하차도</v>
          </cell>
        </row>
        <row r="298">
          <cell r="B298">
            <v>295</v>
          </cell>
          <cell r="C298" t="str">
            <v>콘크리트(레미콘)</v>
          </cell>
          <cell r="D298" t="str">
            <v>180-12-40</v>
          </cell>
          <cell r="E298" t="str">
            <v>㎥</v>
          </cell>
          <cell r="F298">
            <v>0</v>
          </cell>
          <cell r="G298">
            <v>43690</v>
          </cell>
          <cell r="H298">
            <v>0</v>
          </cell>
          <cell r="I298" t="str">
            <v xml:space="preserve">                       " P47.현장하차도</v>
          </cell>
        </row>
        <row r="299">
          <cell r="B299">
            <v>296</v>
          </cell>
          <cell r="C299" t="str">
            <v>콘크리트(레미콘)</v>
          </cell>
          <cell r="D299" t="str">
            <v>160- 8-40</v>
          </cell>
          <cell r="E299" t="str">
            <v>㎥</v>
          </cell>
          <cell r="F299">
            <v>0</v>
          </cell>
          <cell r="G299">
            <v>42230</v>
          </cell>
          <cell r="H299">
            <v>0</v>
          </cell>
          <cell r="I299" t="str">
            <v xml:space="preserve">                       " P48.현장하차도</v>
          </cell>
        </row>
        <row r="300">
          <cell r="B300">
            <v>297</v>
          </cell>
          <cell r="C300" t="str">
            <v>아스콘원가(기층용)</v>
          </cell>
          <cell r="D300" t="str">
            <v>#467</v>
          </cell>
          <cell r="E300" t="str">
            <v>ton</v>
          </cell>
          <cell r="F300">
            <v>0</v>
          </cell>
          <cell r="G300">
            <v>29000</v>
          </cell>
          <cell r="H300">
            <v>0</v>
          </cell>
          <cell r="I300" t="str">
            <v>가격정보98.6 P72.납품장소하차도</v>
          </cell>
        </row>
        <row r="301">
          <cell r="B301">
            <v>298</v>
          </cell>
          <cell r="C301" t="str">
            <v>아스콘원가(표층용)</v>
          </cell>
          <cell r="D301" t="str">
            <v># 78</v>
          </cell>
          <cell r="E301" t="str">
            <v>ton</v>
          </cell>
          <cell r="F301">
            <v>0</v>
          </cell>
          <cell r="G301">
            <v>33400</v>
          </cell>
          <cell r="H301">
            <v>0</v>
          </cell>
          <cell r="I301" t="str">
            <v xml:space="preserve">                        "</v>
          </cell>
        </row>
        <row r="302">
          <cell r="B302">
            <v>299</v>
          </cell>
          <cell r="C302" t="str">
            <v>택코우트(표층용)</v>
          </cell>
          <cell r="D302" t="str">
            <v>RSC-4</v>
          </cell>
          <cell r="E302" t="str">
            <v>D/M</v>
          </cell>
          <cell r="F302">
            <v>0</v>
          </cell>
          <cell r="G302">
            <v>52000</v>
          </cell>
          <cell r="H302">
            <v>0</v>
          </cell>
          <cell r="I302" t="str">
            <v>물가정보98.6 .P150.공장상차도</v>
          </cell>
        </row>
        <row r="303">
          <cell r="B303">
            <v>300</v>
          </cell>
          <cell r="C303" t="str">
            <v>프라임코우트(기층용)</v>
          </cell>
          <cell r="D303" t="str">
            <v>MC -1</v>
          </cell>
          <cell r="E303" t="str">
            <v>D/M</v>
          </cell>
          <cell r="F303">
            <v>0</v>
          </cell>
          <cell r="G303">
            <v>58000</v>
          </cell>
          <cell r="H303">
            <v>0</v>
          </cell>
          <cell r="I303" t="str">
            <v xml:space="preserve">                        "</v>
          </cell>
        </row>
        <row r="304">
          <cell r="B304">
            <v>301</v>
          </cell>
          <cell r="C304" t="str">
            <v>흄  관(소켓식)</v>
          </cell>
          <cell r="D304" t="str">
            <v>d-250㎜</v>
          </cell>
          <cell r="E304" t="str">
            <v>본</v>
          </cell>
          <cell r="F304">
            <v>0</v>
          </cell>
          <cell r="G304">
            <v>25000</v>
          </cell>
          <cell r="H304">
            <v>0</v>
          </cell>
          <cell r="I304" t="str">
            <v>가격정보98.1. P105.고무링포함</v>
          </cell>
        </row>
        <row r="305">
          <cell r="B305">
            <v>302</v>
          </cell>
          <cell r="C305" t="str">
            <v>흄  관(소켓식)</v>
          </cell>
          <cell r="D305" t="str">
            <v>d-300㎜</v>
          </cell>
          <cell r="E305" t="str">
            <v>본</v>
          </cell>
          <cell r="F305">
            <v>0</v>
          </cell>
          <cell r="G305">
            <v>30530</v>
          </cell>
          <cell r="H305">
            <v>0</v>
          </cell>
          <cell r="I305" t="str">
            <v xml:space="preserve">                      "</v>
          </cell>
        </row>
        <row r="306">
          <cell r="B306">
            <v>303</v>
          </cell>
          <cell r="C306" t="str">
            <v>흄  관(소켓식)</v>
          </cell>
          <cell r="D306" t="str">
            <v>d-400㎜</v>
          </cell>
          <cell r="E306" t="str">
            <v>본</v>
          </cell>
          <cell r="F306">
            <v>0</v>
          </cell>
          <cell r="G306">
            <v>34380</v>
          </cell>
          <cell r="H306">
            <v>0</v>
          </cell>
          <cell r="I306" t="str">
            <v xml:space="preserve">                      "</v>
          </cell>
        </row>
        <row r="307">
          <cell r="B307">
            <v>304</v>
          </cell>
          <cell r="C307" t="str">
            <v>흄  관(소켓식)</v>
          </cell>
          <cell r="D307" t="str">
            <v>d-600㎜</v>
          </cell>
          <cell r="E307" t="str">
            <v>본</v>
          </cell>
          <cell r="F307">
            <v>0</v>
          </cell>
          <cell r="G307">
            <v>61300</v>
          </cell>
          <cell r="H307">
            <v>0</v>
          </cell>
          <cell r="I307" t="str">
            <v xml:space="preserve">                      "</v>
          </cell>
        </row>
        <row r="308">
          <cell r="B308">
            <v>305</v>
          </cell>
          <cell r="C308" t="str">
            <v>흄  관(소켓식)</v>
          </cell>
          <cell r="D308" t="str">
            <v>d-800㎜</v>
          </cell>
          <cell r="E308" t="str">
            <v>본</v>
          </cell>
          <cell r="F308">
            <v>0</v>
          </cell>
          <cell r="G308">
            <v>106750</v>
          </cell>
          <cell r="H308">
            <v>0</v>
          </cell>
          <cell r="I308" t="str">
            <v xml:space="preserve">                      "</v>
          </cell>
        </row>
        <row r="309">
          <cell r="B309">
            <v>306</v>
          </cell>
          <cell r="C309" t="str">
            <v>흄  관(소켓식)</v>
          </cell>
          <cell r="D309" t="str">
            <v>d-1000㎜</v>
          </cell>
          <cell r="E309" t="str">
            <v>본</v>
          </cell>
          <cell r="F309">
            <v>0</v>
          </cell>
          <cell r="G309">
            <v>170180</v>
          </cell>
          <cell r="H309">
            <v>0</v>
          </cell>
          <cell r="I309" t="str">
            <v xml:space="preserve">                      "</v>
          </cell>
        </row>
        <row r="310">
          <cell r="B310">
            <v>307</v>
          </cell>
          <cell r="C310" t="str">
            <v>수 로 관</v>
          </cell>
          <cell r="D310" t="str">
            <v>d-300㎜, 2형</v>
          </cell>
          <cell r="E310" t="str">
            <v>본</v>
          </cell>
          <cell r="F310">
            <v>0</v>
          </cell>
          <cell r="G310">
            <v>22991</v>
          </cell>
          <cell r="H310">
            <v>0</v>
          </cell>
          <cell r="I310" t="str">
            <v>가격정보97.3. P100</v>
          </cell>
        </row>
        <row r="311">
          <cell r="B311">
            <v>308</v>
          </cell>
          <cell r="C311" t="str">
            <v>수 로 관</v>
          </cell>
          <cell r="D311" t="str">
            <v>d-600㎜, 2형</v>
          </cell>
          <cell r="E311" t="str">
            <v>본</v>
          </cell>
          <cell r="F311">
            <v>0</v>
          </cell>
          <cell r="G311">
            <v>52491</v>
          </cell>
          <cell r="H311">
            <v>0</v>
          </cell>
          <cell r="I311" t="str">
            <v>가격정보97.3. P101</v>
          </cell>
        </row>
        <row r="312">
          <cell r="B312">
            <v>309</v>
          </cell>
          <cell r="C312" t="str">
            <v>수 로 관</v>
          </cell>
          <cell r="D312" t="str">
            <v>d-800㎜, 2형</v>
          </cell>
          <cell r="E312" t="str">
            <v>본</v>
          </cell>
          <cell r="F312">
            <v>0</v>
          </cell>
          <cell r="G312">
            <v>78173</v>
          </cell>
          <cell r="H312">
            <v>0</v>
          </cell>
          <cell r="I312" t="str">
            <v>가격정보97.3. P101</v>
          </cell>
        </row>
        <row r="313">
          <cell r="B313">
            <v>310</v>
          </cell>
          <cell r="C313" t="str">
            <v>파형강관</v>
          </cell>
          <cell r="D313" t="str">
            <v>D= 250㎜, 1.6t</v>
          </cell>
          <cell r="E313" t="str">
            <v>m</v>
          </cell>
          <cell r="F313">
            <v>0</v>
          </cell>
          <cell r="G313">
            <v>15900</v>
          </cell>
          <cell r="H313">
            <v>0</v>
          </cell>
          <cell r="I313" t="str">
            <v>물가정보.98.6.P178.부가세별도.</v>
          </cell>
        </row>
        <row r="314">
          <cell r="B314">
            <v>311</v>
          </cell>
          <cell r="C314" t="str">
            <v>파형강관</v>
          </cell>
          <cell r="D314" t="str">
            <v>D= 400㎜, 1.6t</v>
          </cell>
          <cell r="E314" t="str">
            <v>m</v>
          </cell>
          <cell r="F314">
            <v>0</v>
          </cell>
          <cell r="G314">
            <v>25850</v>
          </cell>
          <cell r="H314">
            <v>0</v>
          </cell>
          <cell r="I314" t="str">
            <v>"</v>
          </cell>
        </row>
        <row r="315">
          <cell r="B315">
            <v>312</v>
          </cell>
          <cell r="C315" t="str">
            <v>파형강관</v>
          </cell>
          <cell r="D315" t="str">
            <v>D= 600㎜, 1.6t</v>
          </cell>
          <cell r="E315" t="str">
            <v>m</v>
          </cell>
          <cell r="F315">
            <v>0</v>
          </cell>
          <cell r="G315">
            <v>39220</v>
          </cell>
          <cell r="H315">
            <v>0</v>
          </cell>
          <cell r="I315" t="str">
            <v>"</v>
          </cell>
        </row>
        <row r="316">
          <cell r="B316">
            <v>313</v>
          </cell>
          <cell r="C316" t="str">
            <v>파형강관</v>
          </cell>
          <cell r="D316" t="str">
            <v>D= 800㎜, 1.6t</v>
          </cell>
          <cell r="E316" t="str">
            <v>m</v>
          </cell>
          <cell r="F316">
            <v>0</v>
          </cell>
          <cell r="G316">
            <v>55130</v>
          </cell>
          <cell r="H316">
            <v>0</v>
          </cell>
          <cell r="I316" t="str">
            <v>"</v>
          </cell>
        </row>
        <row r="317">
          <cell r="B317">
            <v>314</v>
          </cell>
          <cell r="C317" t="str">
            <v>파형강관</v>
          </cell>
          <cell r="D317" t="str">
            <v>D=1000㎜, 2.0t</v>
          </cell>
          <cell r="E317" t="str">
            <v>m</v>
          </cell>
          <cell r="F317">
            <v>0</v>
          </cell>
          <cell r="G317">
            <v>94240</v>
          </cell>
          <cell r="H317">
            <v>0</v>
          </cell>
          <cell r="I317" t="str">
            <v>"</v>
          </cell>
        </row>
        <row r="318">
          <cell r="B318">
            <v>315</v>
          </cell>
          <cell r="C318" t="str">
            <v>커프링 밴드(편형식)</v>
          </cell>
          <cell r="D318" t="str">
            <v>D= 250㎜</v>
          </cell>
          <cell r="E318" t="str">
            <v>조</v>
          </cell>
          <cell r="F318">
            <v>0</v>
          </cell>
          <cell r="G318">
            <v>5830</v>
          </cell>
          <cell r="H318">
            <v>0</v>
          </cell>
          <cell r="I318" t="str">
            <v>"</v>
          </cell>
        </row>
        <row r="319">
          <cell r="B319">
            <v>316</v>
          </cell>
          <cell r="C319" t="str">
            <v>커프링 밴드(파형식)</v>
          </cell>
          <cell r="D319" t="str">
            <v>D= 400㎜</v>
          </cell>
          <cell r="E319" t="str">
            <v>조</v>
          </cell>
          <cell r="F319">
            <v>0</v>
          </cell>
          <cell r="G319">
            <v>8030</v>
          </cell>
          <cell r="H319">
            <v>0</v>
          </cell>
          <cell r="I319" t="str">
            <v xml:space="preserve">                          "</v>
          </cell>
        </row>
        <row r="320">
          <cell r="B320">
            <v>317</v>
          </cell>
          <cell r="C320" t="str">
            <v>커프링 밴드(파형식)</v>
          </cell>
          <cell r="D320" t="str">
            <v>D= 600㎜</v>
          </cell>
          <cell r="E320" t="str">
            <v>조</v>
          </cell>
          <cell r="F320">
            <v>0</v>
          </cell>
          <cell r="G320">
            <v>12390</v>
          </cell>
          <cell r="H320">
            <v>0</v>
          </cell>
          <cell r="I320" t="str">
            <v xml:space="preserve">                          "</v>
          </cell>
        </row>
        <row r="321">
          <cell r="B321">
            <v>318</v>
          </cell>
          <cell r="C321" t="str">
            <v>커프링 밴드(파형식)</v>
          </cell>
          <cell r="D321" t="str">
            <v>D= 800㎜</v>
          </cell>
          <cell r="E321" t="str">
            <v>조</v>
          </cell>
          <cell r="F321">
            <v>0</v>
          </cell>
          <cell r="G321">
            <v>18220</v>
          </cell>
          <cell r="H321">
            <v>0</v>
          </cell>
          <cell r="I321" t="str">
            <v xml:space="preserve">                          "</v>
          </cell>
        </row>
        <row r="322">
          <cell r="B322">
            <v>319</v>
          </cell>
          <cell r="C322" t="str">
            <v>커프링 밴드(파형식)</v>
          </cell>
          <cell r="D322" t="str">
            <v>D=1000㎜</v>
          </cell>
          <cell r="E322" t="str">
            <v>조</v>
          </cell>
          <cell r="F322">
            <v>0</v>
          </cell>
          <cell r="G322">
            <v>24050</v>
          </cell>
          <cell r="H322">
            <v>0</v>
          </cell>
          <cell r="I322" t="str">
            <v xml:space="preserve">                          "</v>
          </cell>
        </row>
        <row r="323">
          <cell r="B323">
            <v>320</v>
          </cell>
          <cell r="C323" t="str">
            <v>보차도경계석</v>
          </cell>
          <cell r="D323" t="str">
            <v>180×200직선</v>
          </cell>
          <cell r="E323" t="str">
            <v>m</v>
          </cell>
          <cell r="F323">
            <v>0</v>
          </cell>
          <cell r="G323">
            <v>15609</v>
          </cell>
          <cell r="H323">
            <v>0</v>
          </cell>
        </row>
        <row r="324">
          <cell r="B324">
            <v>321</v>
          </cell>
          <cell r="C324" t="str">
            <v>보차도경계석</v>
          </cell>
          <cell r="D324" t="str">
            <v>180×200곡선 자연석</v>
          </cell>
          <cell r="E324" t="str">
            <v>m</v>
          </cell>
          <cell r="F324">
            <v>0</v>
          </cell>
          <cell r="G324">
            <v>26100</v>
          </cell>
          <cell r="H324">
            <v>0</v>
          </cell>
        </row>
        <row r="325">
          <cell r="B325">
            <v>322</v>
          </cell>
          <cell r="C325" t="str">
            <v>도로경계석</v>
          </cell>
          <cell r="D325" t="str">
            <v>150×150직선 자연석</v>
          </cell>
          <cell r="E325" t="str">
            <v>m</v>
          </cell>
          <cell r="F325">
            <v>0</v>
          </cell>
          <cell r="G325">
            <v>11791</v>
          </cell>
          <cell r="H325">
            <v>0</v>
          </cell>
        </row>
        <row r="326">
          <cell r="B326">
            <v>323</v>
          </cell>
          <cell r="C326" t="str">
            <v>보차도경계석</v>
          </cell>
          <cell r="D326" t="str">
            <v>170×200×1000(A형)</v>
          </cell>
          <cell r="E326" t="str">
            <v>m</v>
          </cell>
          <cell r="F326">
            <v>0</v>
          </cell>
          <cell r="G326">
            <v>3380</v>
          </cell>
          <cell r="H326">
            <v>0</v>
          </cell>
          <cell r="I326" t="str">
            <v>가격정보.98.6 P94.부가세,수수료별도.납품장소하차도</v>
          </cell>
        </row>
        <row r="327">
          <cell r="B327">
            <v>324</v>
          </cell>
          <cell r="C327" t="str">
            <v>도로경계석</v>
          </cell>
          <cell r="D327" t="str">
            <v>150×150×1000</v>
          </cell>
          <cell r="E327" t="str">
            <v>m</v>
          </cell>
          <cell r="F327">
            <v>0</v>
          </cell>
          <cell r="G327">
            <v>2590</v>
          </cell>
          <cell r="H327">
            <v>0</v>
          </cell>
          <cell r="I327" t="str">
            <v xml:space="preserve">                                 "</v>
          </cell>
        </row>
        <row r="328">
          <cell r="B328">
            <v>325</v>
          </cell>
          <cell r="C328" t="str">
            <v>보도블럭(회색)</v>
          </cell>
          <cell r="D328" t="str">
            <v>225×112.5×60</v>
          </cell>
          <cell r="E328" t="str">
            <v>m</v>
          </cell>
          <cell r="F328">
            <v>0</v>
          </cell>
          <cell r="G328">
            <v>6500</v>
          </cell>
          <cell r="H328">
            <v>0</v>
          </cell>
          <cell r="I328" t="str">
            <v>물가정보 98. 6  P156.부가세,수수료별도.</v>
          </cell>
        </row>
        <row r="329">
          <cell r="B329">
            <v>326</v>
          </cell>
          <cell r="C329" t="str">
            <v>보도블럭(적색)</v>
          </cell>
          <cell r="D329" t="str">
            <v>225×112.5×61</v>
          </cell>
          <cell r="E329" t="str">
            <v>m</v>
          </cell>
          <cell r="F329">
            <v>0</v>
          </cell>
          <cell r="G329">
            <v>7500</v>
          </cell>
          <cell r="H329">
            <v>0</v>
          </cell>
          <cell r="I329" t="str">
            <v xml:space="preserve">                           "</v>
          </cell>
        </row>
        <row r="330">
          <cell r="B330">
            <v>327</v>
          </cell>
          <cell r="C330" t="str">
            <v>투 수 콘</v>
          </cell>
          <cell r="D330" t="str">
            <v>암 갈 색</v>
          </cell>
          <cell r="E330" t="str">
            <v>ton</v>
          </cell>
          <cell r="F330">
            <v>0</v>
          </cell>
          <cell r="G330">
            <v>51000</v>
          </cell>
          <cell r="H330">
            <v>0</v>
          </cell>
        </row>
        <row r="331">
          <cell r="B331">
            <v>328</v>
          </cell>
          <cell r="C331" t="str">
            <v>사 다 리</v>
          </cell>
          <cell r="D331" t="str">
            <v>ℓ=6m</v>
          </cell>
          <cell r="E331" t="str">
            <v>개</v>
          </cell>
          <cell r="F331">
            <v>0</v>
          </cell>
          <cell r="G331">
            <v>340000</v>
          </cell>
          <cell r="H331">
            <v>0</v>
          </cell>
        </row>
        <row r="332">
          <cell r="B332">
            <v>329</v>
          </cell>
          <cell r="C332" t="str">
            <v>사 다 리</v>
          </cell>
          <cell r="D332" t="str">
            <v>ℓ=4.50m</v>
          </cell>
          <cell r="E332" t="str">
            <v>개</v>
          </cell>
          <cell r="F332">
            <v>0</v>
          </cell>
          <cell r="G332">
            <v>180000</v>
          </cell>
          <cell r="H332">
            <v>0</v>
          </cell>
          <cell r="I332" t="str">
            <v>물가정보97.5. P998</v>
          </cell>
        </row>
        <row r="333">
          <cell r="B333">
            <v>330</v>
          </cell>
          <cell r="C333" t="str">
            <v>사 다 리</v>
          </cell>
          <cell r="D333" t="str">
            <v>ℓ=3.04m</v>
          </cell>
          <cell r="E333" t="str">
            <v>개</v>
          </cell>
          <cell r="F333">
            <v>0</v>
          </cell>
          <cell r="G333">
            <v>210000</v>
          </cell>
          <cell r="H333">
            <v>0</v>
          </cell>
          <cell r="I333" t="str">
            <v>물가정보97.5. P997</v>
          </cell>
        </row>
        <row r="334">
          <cell r="B334">
            <v>331</v>
          </cell>
          <cell r="C334" t="str">
            <v>사 다 리</v>
          </cell>
          <cell r="D334" t="str">
            <v>ℓ=1.92m</v>
          </cell>
          <cell r="E334" t="str">
            <v>개</v>
          </cell>
          <cell r="F334">
            <v>0</v>
          </cell>
          <cell r="G334">
            <v>121000</v>
          </cell>
          <cell r="H334">
            <v>0</v>
          </cell>
        </row>
        <row r="335">
          <cell r="B335">
            <v>332</v>
          </cell>
          <cell r="C335" t="str">
            <v>고무패킹</v>
          </cell>
          <cell r="E335" t="str">
            <v>개</v>
          </cell>
          <cell r="F335">
            <v>0</v>
          </cell>
          <cell r="G335">
            <v>236</v>
          </cell>
          <cell r="H335">
            <v>0</v>
          </cell>
        </row>
        <row r="336">
          <cell r="B336">
            <v>333</v>
          </cell>
          <cell r="C336" t="str">
            <v>흰페인트칠</v>
          </cell>
          <cell r="E336" t="str">
            <v>㎏</v>
          </cell>
          <cell r="F336">
            <v>0</v>
          </cell>
          <cell r="G336">
            <v>2527</v>
          </cell>
          <cell r="H336">
            <v>0</v>
          </cell>
        </row>
        <row r="337">
          <cell r="B337">
            <v>334</v>
          </cell>
          <cell r="C337" t="str">
            <v>볼트너트</v>
          </cell>
          <cell r="D337" t="str">
            <v>16㎜</v>
          </cell>
          <cell r="E337" t="str">
            <v>개</v>
          </cell>
          <cell r="F337">
            <v>0</v>
          </cell>
          <cell r="G337">
            <v>109</v>
          </cell>
          <cell r="H337">
            <v>0</v>
          </cell>
        </row>
        <row r="338">
          <cell r="B338">
            <v>335</v>
          </cell>
          <cell r="C338" t="str">
            <v>페인트</v>
          </cell>
          <cell r="D338" t="str">
            <v>황색</v>
          </cell>
          <cell r="E338" t="str">
            <v>ℓ</v>
          </cell>
          <cell r="F338">
            <v>0</v>
          </cell>
          <cell r="G338">
            <v>2719</v>
          </cell>
          <cell r="H338">
            <v>0</v>
          </cell>
          <cell r="I338" t="str">
            <v>가격정보.98.1.p261.부가세별도</v>
          </cell>
        </row>
        <row r="339">
          <cell r="B339">
            <v>336</v>
          </cell>
          <cell r="C339" t="str">
            <v>페인트</v>
          </cell>
          <cell r="D339" t="str">
            <v>백색</v>
          </cell>
          <cell r="E339" t="str">
            <v>ℓ</v>
          </cell>
          <cell r="F339">
            <v>0</v>
          </cell>
          <cell r="G339">
            <v>2150</v>
          </cell>
          <cell r="H339">
            <v>0</v>
          </cell>
          <cell r="I339" t="str">
            <v>98전남도경지정리설계기준 p114</v>
          </cell>
        </row>
        <row r="340">
          <cell r="B340">
            <v>337</v>
          </cell>
          <cell r="C340" t="str">
            <v>유리알</v>
          </cell>
          <cell r="D340" t="str">
            <v>비트</v>
          </cell>
          <cell r="E340" t="str">
            <v>㎏</v>
          </cell>
          <cell r="F340">
            <v>0</v>
          </cell>
          <cell r="G340">
            <v>550</v>
          </cell>
          <cell r="H340">
            <v>0</v>
          </cell>
          <cell r="I340" t="str">
            <v>물가정보97.1. P150</v>
          </cell>
        </row>
        <row r="341">
          <cell r="B341">
            <v>338</v>
          </cell>
          <cell r="C341" t="str">
            <v>융착성도료</v>
          </cell>
          <cell r="D341" t="str">
            <v>황색</v>
          </cell>
          <cell r="E341" t="str">
            <v>ℓ</v>
          </cell>
          <cell r="F341">
            <v>0</v>
          </cell>
          <cell r="G341">
            <v>980</v>
          </cell>
          <cell r="H341">
            <v>0</v>
          </cell>
          <cell r="I341" t="str">
            <v>물가정보97.1. P151</v>
          </cell>
        </row>
        <row r="342">
          <cell r="B342">
            <v>339</v>
          </cell>
          <cell r="C342" t="str">
            <v>프라이머</v>
          </cell>
          <cell r="E342" t="str">
            <v>ℓ</v>
          </cell>
          <cell r="F342">
            <v>0</v>
          </cell>
          <cell r="G342">
            <v>833</v>
          </cell>
          <cell r="H342">
            <v>0</v>
          </cell>
          <cell r="I342" t="str">
            <v>물가정보97.1. P151</v>
          </cell>
        </row>
        <row r="343">
          <cell r="B343">
            <v>340</v>
          </cell>
          <cell r="C343" t="str">
            <v>프로판까스</v>
          </cell>
          <cell r="E343" t="str">
            <v>ℓ</v>
          </cell>
          <cell r="F343">
            <v>0</v>
          </cell>
          <cell r="G343">
            <v>354.8</v>
          </cell>
          <cell r="H343">
            <v>0</v>
          </cell>
          <cell r="I343" t="str">
            <v>물가정보97.1. P1001</v>
          </cell>
        </row>
        <row r="344">
          <cell r="B344">
            <v>341</v>
          </cell>
          <cell r="C344" t="str">
            <v>준공기록비</v>
          </cell>
          <cell r="D344" t="str">
            <v>좌대포함</v>
          </cell>
          <cell r="E344" t="str">
            <v>조</v>
          </cell>
          <cell r="F344">
            <v>0</v>
          </cell>
          <cell r="G344">
            <v>1160000</v>
          </cell>
          <cell r="H344">
            <v>0</v>
          </cell>
          <cell r="I344" t="str">
            <v>함평 월야 월야석재</v>
          </cell>
        </row>
        <row r="345">
          <cell r="B345">
            <v>342</v>
          </cell>
          <cell r="C345" t="str">
            <v>각 자 비</v>
          </cell>
          <cell r="E345" t="str">
            <v>자</v>
          </cell>
          <cell r="F345">
            <v>2000</v>
          </cell>
          <cell r="G345">
            <v>0</v>
          </cell>
          <cell r="H345">
            <v>0</v>
          </cell>
          <cell r="I345" t="str">
            <v>"</v>
          </cell>
        </row>
        <row r="346">
          <cell r="B346">
            <v>343</v>
          </cell>
          <cell r="C346" t="str">
            <v>대 필 료</v>
          </cell>
          <cell r="D346" t="str">
            <v>양면</v>
          </cell>
          <cell r="E346" t="str">
            <v>자</v>
          </cell>
          <cell r="F346">
            <v>500</v>
          </cell>
          <cell r="G346">
            <v>0</v>
          </cell>
          <cell r="H346">
            <v>0</v>
          </cell>
          <cell r="I346" t="str">
            <v>"</v>
          </cell>
        </row>
        <row r="347">
          <cell r="B347">
            <v>344</v>
          </cell>
          <cell r="C347" t="str">
            <v>운 반 비</v>
          </cell>
          <cell r="E347" t="str">
            <v>식</v>
          </cell>
          <cell r="F347">
            <v>0</v>
          </cell>
          <cell r="G347">
            <v>0</v>
          </cell>
          <cell r="H347">
            <v>30000</v>
          </cell>
          <cell r="I347" t="str">
            <v>"</v>
          </cell>
        </row>
        <row r="348">
          <cell r="B348">
            <v>345</v>
          </cell>
          <cell r="C348" t="str">
            <v>다  짐  시  험</v>
          </cell>
          <cell r="E348" t="str">
            <v>회</v>
          </cell>
          <cell r="F348">
            <v>47124</v>
          </cell>
          <cell r="G348">
            <v>1059</v>
          </cell>
          <cell r="H348">
            <v>5324</v>
          </cell>
          <cell r="I348" t="str">
            <v>97설계단가 P262</v>
          </cell>
        </row>
        <row r="349">
          <cell r="B349">
            <v>346</v>
          </cell>
          <cell r="C349" t="str">
            <v>함    수    비</v>
          </cell>
          <cell r="E349" t="str">
            <v>회</v>
          </cell>
          <cell r="F349">
            <v>2890</v>
          </cell>
          <cell r="G349">
            <v>89</v>
          </cell>
          <cell r="H349">
            <v>797</v>
          </cell>
          <cell r="I349" t="str">
            <v>97설계단가 P262</v>
          </cell>
        </row>
        <row r="350">
          <cell r="B350">
            <v>347</v>
          </cell>
          <cell r="C350" t="str">
            <v>현  장  밀  도</v>
          </cell>
          <cell r="E350" t="str">
            <v>회</v>
          </cell>
          <cell r="F350">
            <v>50177</v>
          </cell>
          <cell r="G350">
            <v>940</v>
          </cell>
          <cell r="H350">
            <v>831</v>
          </cell>
          <cell r="I350" t="str">
            <v>97설계단가 P262</v>
          </cell>
        </row>
        <row r="351">
          <cell r="B351">
            <v>348</v>
          </cell>
          <cell r="C351" t="str">
            <v>슬    럼    프</v>
          </cell>
          <cell r="E351" t="str">
            <v>회</v>
          </cell>
          <cell r="F351">
            <v>5392</v>
          </cell>
          <cell r="G351">
            <v>84</v>
          </cell>
          <cell r="H351">
            <v>39</v>
          </cell>
          <cell r="I351" t="str">
            <v>97설계단가 P262</v>
          </cell>
        </row>
        <row r="352">
          <cell r="B352">
            <v>349</v>
          </cell>
          <cell r="C352" t="str">
            <v>공    기    량</v>
          </cell>
          <cell r="E352" t="str">
            <v>회</v>
          </cell>
          <cell r="F352">
            <v>16074</v>
          </cell>
          <cell r="G352">
            <v>246</v>
          </cell>
          <cell r="H352">
            <v>101</v>
          </cell>
          <cell r="I352" t="str">
            <v>97설계단가 P262</v>
          </cell>
        </row>
        <row r="353">
          <cell r="B353">
            <v>350</v>
          </cell>
          <cell r="C353" t="str">
            <v>공 시 체 제 작</v>
          </cell>
          <cell r="E353" t="str">
            <v>회</v>
          </cell>
          <cell r="F353">
            <v>35036</v>
          </cell>
          <cell r="G353">
            <v>635</v>
          </cell>
          <cell r="H353">
            <v>11007</v>
          </cell>
          <cell r="I353" t="str">
            <v>97설계단가 P262</v>
          </cell>
        </row>
        <row r="354">
          <cell r="B354">
            <v>351</v>
          </cell>
          <cell r="C354" t="str">
            <v>압축 강도 시험</v>
          </cell>
          <cell r="E354" t="str">
            <v>회</v>
          </cell>
          <cell r="F354">
            <v>9589</v>
          </cell>
          <cell r="G354">
            <v>153</v>
          </cell>
          <cell r="H354">
            <v>874</v>
          </cell>
          <cell r="I354" t="str">
            <v>97설계단가 P262</v>
          </cell>
        </row>
        <row r="355">
          <cell r="B355">
            <v>352</v>
          </cell>
          <cell r="C355" t="str">
            <v>T보</v>
          </cell>
          <cell r="D355" t="str">
            <v>50㎜</v>
          </cell>
          <cell r="E355" t="str">
            <v>개</v>
          </cell>
          <cell r="F355">
            <v>0</v>
          </cell>
          <cell r="G355">
            <v>6490</v>
          </cell>
          <cell r="H355">
            <v>0</v>
          </cell>
        </row>
        <row r="356">
          <cell r="B356">
            <v>353</v>
          </cell>
          <cell r="C356" t="str">
            <v>L보</v>
          </cell>
          <cell r="D356" t="str">
            <v>65㎜</v>
          </cell>
          <cell r="E356" t="str">
            <v>개</v>
          </cell>
          <cell r="F356">
            <v>0</v>
          </cell>
          <cell r="G356">
            <v>7390</v>
          </cell>
          <cell r="H356">
            <v>0</v>
          </cell>
        </row>
        <row r="357">
          <cell r="B357">
            <v>354</v>
          </cell>
          <cell r="C357" t="str">
            <v>PE차도측 빗물받이</v>
          </cell>
          <cell r="D357" t="str">
            <v>505×405×940</v>
          </cell>
          <cell r="E357" t="str">
            <v>개</v>
          </cell>
          <cell r="F357">
            <v>0</v>
          </cell>
          <cell r="G357">
            <v>34500</v>
          </cell>
          <cell r="H357">
            <v>0</v>
          </cell>
          <cell r="I357" t="str">
            <v>물가정보98.6.P159.부가세,수수료별도.공장상차도</v>
          </cell>
        </row>
        <row r="358">
          <cell r="B358">
            <v>355</v>
          </cell>
          <cell r="C358" t="str">
            <v>스틸뚜껑</v>
          </cell>
          <cell r="D358" t="str">
            <v>495×395×50</v>
          </cell>
          <cell r="E358" t="str">
            <v>개</v>
          </cell>
          <cell r="F358">
            <v>0</v>
          </cell>
          <cell r="G358">
            <v>15000</v>
          </cell>
          <cell r="H358">
            <v>0</v>
          </cell>
          <cell r="I358" t="str">
            <v xml:space="preserve">                         "</v>
          </cell>
        </row>
        <row r="359">
          <cell r="B359">
            <v>356</v>
          </cell>
          <cell r="C359" t="str">
            <v>PE 오수받이(뚜겅포함)</v>
          </cell>
          <cell r="D359" t="str">
            <v>410×510×940</v>
          </cell>
          <cell r="E359" t="str">
            <v>개</v>
          </cell>
          <cell r="F359">
            <v>0</v>
          </cell>
          <cell r="G359">
            <v>25000</v>
          </cell>
          <cell r="H359">
            <v>0</v>
          </cell>
          <cell r="I359" t="str">
            <v>물가정보98.6.P158.부가세,수수료별도.공장상차도</v>
          </cell>
        </row>
        <row r="360">
          <cell r="B360">
            <v>357</v>
          </cell>
          <cell r="C360" t="str">
            <v>PE 뚜껑</v>
          </cell>
          <cell r="D360" t="str">
            <v>410×540×50</v>
          </cell>
          <cell r="E360" t="str">
            <v>개</v>
          </cell>
          <cell r="F360">
            <v>0</v>
          </cell>
          <cell r="G360">
            <v>9000</v>
          </cell>
          <cell r="H360">
            <v>0</v>
          </cell>
          <cell r="I360" t="str">
            <v xml:space="preserve">                         "</v>
          </cell>
        </row>
        <row r="361">
          <cell r="B361">
            <v>358</v>
          </cell>
          <cell r="C361" t="str">
            <v>PE 홈통받이(뚜껑포함)</v>
          </cell>
          <cell r="D361" t="str">
            <v>430×600mm</v>
          </cell>
          <cell r="E361" t="str">
            <v>개</v>
          </cell>
          <cell r="F361">
            <v>0</v>
          </cell>
          <cell r="G361">
            <v>24000</v>
          </cell>
          <cell r="H361">
            <v>0</v>
          </cell>
          <cell r="I361" t="str">
            <v xml:space="preserve">                         "p159</v>
          </cell>
        </row>
        <row r="362">
          <cell r="B362">
            <v>359</v>
          </cell>
          <cell r="C362" t="str">
            <v>칼라맨홀뚜껑(보도용)</v>
          </cell>
          <cell r="D362" t="str">
            <v xml:space="preserve"> 600m/m</v>
          </cell>
          <cell r="E362" t="str">
            <v>개</v>
          </cell>
          <cell r="F362">
            <v>0</v>
          </cell>
          <cell r="G362">
            <v>53900</v>
          </cell>
          <cell r="H362">
            <v>0</v>
          </cell>
          <cell r="I362" t="str">
            <v xml:space="preserve">                         "   P162</v>
          </cell>
        </row>
        <row r="363">
          <cell r="B363">
            <v>360</v>
          </cell>
          <cell r="C363" t="str">
            <v>맨홀뚜껑(차도용,철재)</v>
          </cell>
          <cell r="D363" t="str">
            <v xml:space="preserve"> 600m/m</v>
          </cell>
          <cell r="E363" t="str">
            <v>개</v>
          </cell>
          <cell r="F363">
            <v>0</v>
          </cell>
          <cell r="G363">
            <v>50000</v>
          </cell>
          <cell r="H363">
            <v>0</v>
          </cell>
          <cell r="I363" t="str">
            <v xml:space="preserve">                         "   P161</v>
          </cell>
        </row>
        <row r="364">
          <cell r="B364">
            <v>361</v>
          </cell>
          <cell r="C364" t="str">
            <v>안내표지판</v>
          </cell>
          <cell r="D364" t="str">
            <v>250×175</v>
          </cell>
          <cell r="E364" t="str">
            <v>개</v>
          </cell>
          <cell r="F364">
            <v>0</v>
          </cell>
          <cell r="G364">
            <v>470000</v>
          </cell>
          <cell r="H364">
            <v>0</v>
          </cell>
          <cell r="I364" t="str">
            <v xml:space="preserve">                       " P168</v>
          </cell>
        </row>
        <row r="365">
          <cell r="B365">
            <v>362</v>
          </cell>
          <cell r="C365" t="str">
            <v>장비 운반비</v>
          </cell>
          <cell r="D365" t="str">
            <v>투입, 철수 왕복</v>
          </cell>
          <cell r="E365" t="str">
            <v>회</v>
          </cell>
          <cell r="F365">
            <v>0</v>
          </cell>
          <cell r="G365">
            <v>0</v>
          </cell>
          <cell r="H365">
            <v>400000</v>
          </cell>
        </row>
        <row r="366">
          <cell r="B366">
            <v>363</v>
          </cell>
          <cell r="C366" t="str">
            <v>추진대 및 관통구 설치</v>
          </cell>
          <cell r="E366" t="str">
            <v>회</v>
          </cell>
          <cell r="F366">
            <v>300000</v>
          </cell>
          <cell r="G366">
            <v>0</v>
          </cell>
          <cell r="H366">
            <v>0</v>
          </cell>
        </row>
        <row r="367">
          <cell r="B367">
            <v>364</v>
          </cell>
          <cell r="C367" t="str">
            <v>기계기구 설치 및 해체</v>
          </cell>
          <cell r="E367" t="str">
            <v>회</v>
          </cell>
          <cell r="F367">
            <v>265550</v>
          </cell>
          <cell r="G367">
            <v>6028</v>
          </cell>
          <cell r="H367">
            <v>60420</v>
          </cell>
        </row>
        <row r="368">
          <cell r="B368">
            <v>365</v>
          </cell>
          <cell r="C368" t="str">
            <v>강관타격 추진비</v>
          </cell>
          <cell r="D368" t="str">
            <v>Φ1000m/m</v>
          </cell>
          <cell r="E368" t="str">
            <v>m</v>
          </cell>
          <cell r="F368">
            <v>322288</v>
          </cell>
          <cell r="G368">
            <v>42288</v>
          </cell>
          <cell r="H368">
            <v>226628</v>
          </cell>
        </row>
        <row r="369">
          <cell r="B369">
            <v>366</v>
          </cell>
          <cell r="C369" t="str">
            <v>강관타격 추진비</v>
          </cell>
          <cell r="D369" t="str">
            <v>Φ 300m/m</v>
          </cell>
          <cell r="E369" t="str">
            <v>m</v>
          </cell>
          <cell r="F369">
            <v>109825</v>
          </cell>
          <cell r="G369">
            <v>14949</v>
          </cell>
          <cell r="H369">
            <v>80031</v>
          </cell>
        </row>
        <row r="370">
          <cell r="B370">
            <v>367</v>
          </cell>
          <cell r="C370" t="str">
            <v>강관 Φ1000m/m</v>
          </cell>
          <cell r="D370" t="str">
            <v>ℓ=6m,  13.0t</v>
          </cell>
          <cell r="E370" t="str">
            <v>본</v>
          </cell>
          <cell r="F370">
            <v>0</v>
          </cell>
          <cell r="G370">
            <v>1560420</v>
          </cell>
          <cell r="H370">
            <v>0</v>
          </cell>
        </row>
        <row r="371">
          <cell r="B371">
            <v>368</v>
          </cell>
          <cell r="C371" t="str">
            <v>강관 Φ 300m/m</v>
          </cell>
          <cell r="D371" t="str">
            <v>ℓ=6m,   6.4t</v>
          </cell>
          <cell r="E371" t="str">
            <v>본</v>
          </cell>
          <cell r="F371">
            <v>0</v>
          </cell>
          <cell r="G371">
            <v>273521</v>
          </cell>
          <cell r="H371">
            <v>0</v>
          </cell>
        </row>
        <row r="372">
          <cell r="B372">
            <v>369</v>
          </cell>
          <cell r="C372" t="str">
            <v>강관코팅</v>
          </cell>
          <cell r="D372" t="str">
            <v>Φ1000m/m, ℓ=6m</v>
          </cell>
          <cell r="E372" t="str">
            <v>본</v>
          </cell>
          <cell r="F372">
            <v>0</v>
          </cell>
          <cell r="G372">
            <v>0</v>
          </cell>
          <cell r="H372">
            <v>287121</v>
          </cell>
        </row>
        <row r="373">
          <cell r="B373">
            <v>370</v>
          </cell>
          <cell r="C373" t="str">
            <v>강관코팅</v>
          </cell>
          <cell r="D373" t="str">
            <v>Φ 300m/m, ℓ=6m</v>
          </cell>
          <cell r="E373" t="str">
            <v>본</v>
          </cell>
          <cell r="F373">
            <v>0</v>
          </cell>
          <cell r="G373">
            <v>0</v>
          </cell>
          <cell r="H373">
            <v>119270</v>
          </cell>
        </row>
        <row r="374">
          <cell r="B374">
            <v>371</v>
          </cell>
          <cell r="C374" t="str">
            <v>Rollon Box</v>
          </cell>
          <cell r="D374" t="str">
            <v>4.5ton, 9.0㎥</v>
          </cell>
          <cell r="E374" t="str">
            <v>개</v>
          </cell>
          <cell r="F374">
            <v>0</v>
          </cell>
          <cell r="G374">
            <v>1800000</v>
          </cell>
          <cell r="H374">
            <v>0</v>
          </cell>
          <cell r="I374" t="str">
            <v>물가정보98.1. P1085</v>
          </cell>
        </row>
        <row r="375">
          <cell r="B375">
            <v>372</v>
          </cell>
          <cell r="C375" t="str">
            <v>분리수거함</v>
          </cell>
          <cell r="D375" t="str">
            <v>(스텐) 5분류</v>
          </cell>
          <cell r="E375" t="str">
            <v>개</v>
          </cell>
          <cell r="F375">
            <v>0</v>
          </cell>
          <cell r="G375">
            <v>780000</v>
          </cell>
          <cell r="H375">
            <v>0</v>
          </cell>
          <cell r="I375" t="str">
            <v xml:space="preserve">              "</v>
          </cell>
        </row>
        <row r="376">
          <cell r="B376">
            <v>373</v>
          </cell>
          <cell r="C376" t="str">
            <v>소나무</v>
          </cell>
          <cell r="D376" t="str">
            <v>H 4.0×W 2.0×R15</v>
          </cell>
          <cell r="E376" t="str">
            <v>주</v>
          </cell>
          <cell r="G376">
            <v>311000</v>
          </cell>
          <cell r="I376" t="str">
            <v>가격정보98.6. P478</v>
          </cell>
        </row>
        <row r="377">
          <cell r="B377">
            <v>374</v>
          </cell>
          <cell r="C377" t="str">
            <v>소나무</v>
          </cell>
          <cell r="D377" t="str">
            <v>H 3.0×W 1.5×R10</v>
          </cell>
          <cell r="E377" t="str">
            <v>주</v>
          </cell>
          <cell r="F377">
            <v>0</v>
          </cell>
          <cell r="G377">
            <v>190000</v>
          </cell>
          <cell r="H377">
            <v>0</v>
          </cell>
          <cell r="I377" t="str">
            <v>가격정보98.6. P478</v>
          </cell>
        </row>
        <row r="378">
          <cell r="B378">
            <v>375</v>
          </cell>
          <cell r="C378" t="str">
            <v>살구나무</v>
          </cell>
          <cell r="D378" t="str">
            <v>H 2.5×R 6.0</v>
          </cell>
          <cell r="E378" t="str">
            <v>주</v>
          </cell>
          <cell r="F378">
            <v>0</v>
          </cell>
          <cell r="G378">
            <v>22400</v>
          </cell>
          <cell r="H378">
            <v>0</v>
          </cell>
          <cell r="I378" t="str">
            <v xml:space="preserve">                    "</v>
          </cell>
        </row>
        <row r="379">
          <cell r="B379">
            <v>376</v>
          </cell>
          <cell r="C379" t="str">
            <v>동백나무</v>
          </cell>
          <cell r="D379" t="str">
            <v>H 1.8×W 0.8</v>
          </cell>
          <cell r="E379" t="str">
            <v>주</v>
          </cell>
          <cell r="F379">
            <v>0</v>
          </cell>
          <cell r="G379">
            <v>40800</v>
          </cell>
          <cell r="H379">
            <v>0</v>
          </cell>
          <cell r="I379" t="str">
            <v xml:space="preserve">                    "</v>
          </cell>
        </row>
        <row r="380">
          <cell r="B380">
            <v>377</v>
          </cell>
          <cell r="C380" t="str">
            <v>눈향나무</v>
          </cell>
          <cell r="D380" t="str">
            <v>H 0.4×W 0.8×L 1.4</v>
          </cell>
          <cell r="E380" t="str">
            <v>주</v>
          </cell>
          <cell r="F380">
            <v>0</v>
          </cell>
          <cell r="G380">
            <v>29100</v>
          </cell>
          <cell r="H380">
            <v>0</v>
          </cell>
          <cell r="I380" t="str">
            <v xml:space="preserve">                    "</v>
          </cell>
        </row>
        <row r="381">
          <cell r="B381">
            <v>378</v>
          </cell>
          <cell r="C381" t="str">
            <v>가이즈카향나무(조형)</v>
          </cell>
          <cell r="D381" t="str">
            <v>H 3.0×W 1.2</v>
          </cell>
          <cell r="E381" t="str">
            <v>주</v>
          </cell>
          <cell r="F381">
            <v>0</v>
          </cell>
          <cell r="G381">
            <v>407710</v>
          </cell>
          <cell r="H381">
            <v>0</v>
          </cell>
          <cell r="I381" t="str">
            <v xml:space="preserve">                    "</v>
          </cell>
        </row>
        <row r="382">
          <cell r="B382">
            <v>379</v>
          </cell>
          <cell r="C382" t="str">
            <v>가이즈카향나무</v>
          </cell>
          <cell r="D382" t="str">
            <v>H 2.0×W 0.8</v>
          </cell>
          <cell r="E382" t="str">
            <v>주</v>
          </cell>
          <cell r="F382">
            <v>0</v>
          </cell>
          <cell r="G382">
            <v>37700</v>
          </cell>
          <cell r="H382">
            <v>0</v>
          </cell>
          <cell r="I382" t="str">
            <v xml:space="preserve">                    "</v>
          </cell>
        </row>
        <row r="383">
          <cell r="B383">
            <v>380</v>
          </cell>
          <cell r="C383" t="str">
            <v>감 나 무</v>
          </cell>
          <cell r="D383" t="str">
            <v>H 3.0×R 10</v>
          </cell>
          <cell r="E383" t="str">
            <v>주</v>
          </cell>
          <cell r="F383">
            <v>0</v>
          </cell>
          <cell r="G383">
            <v>85000</v>
          </cell>
          <cell r="H383">
            <v>0</v>
          </cell>
          <cell r="I383" t="str">
            <v xml:space="preserve">                    "</v>
          </cell>
        </row>
        <row r="384">
          <cell r="B384">
            <v>381</v>
          </cell>
          <cell r="C384" t="str">
            <v>배롱나무</v>
          </cell>
          <cell r="D384" t="str">
            <v>H 2.5×R 7</v>
          </cell>
          <cell r="E384" t="str">
            <v>주</v>
          </cell>
          <cell r="F384">
            <v>0</v>
          </cell>
          <cell r="G384">
            <v>121000</v>
          </cell>
          <cell r="H384">
            <v>0</v>
          </cell>
          <cell r="I384" t="str">
            <v xml:space="preserve">                    "</v>
          </cell>
        </row>
        <row r="385">
          <cell r="B385">
            <v>382</v>
          </cell>
          <cell r="C385" t="str">
            <v>느티나무</v>
          </cell>
          <cell r="D385" t="str">
            <v>H 3.5×R 8</v>
          </cell>
          <cell r="E385" t="str">
            <v>주</v>
          </cell>
          <cell r="F385">
            <v>0</v>
          </cell>
          <cell r="G385">
            <v>63400</v>
          </cell>
          <cell r="H385">
            <v>0</v>
          </cell>
          <cell r="I385" t="str">
            <v xml:space="preserve">                    "(P474)</v>
          </cell>
        </row>
        <row r="386">
          <cell r="B386">
            <v>383</v>
          </cell>
          <cell r="C386" t="str">
            <v>홍 단 풍</v>
          </cell>
          <cell r="D386" t="str">
            <v>H 2.5×R 8</v>
          </cell>
          <cell r="E386" t="str">
            <v>주</v>
          </cell>
          <cell r="F386">
            <v>0</v>
          </cell>
          <cell r="G386">
            <v>139000</v>
          </cell>
          <cell r="H386">
            <v>0</v>
          </cell>
          <cell r="I386" t="str">
            <v xml:space="preserve">                    "</v>
          </cell>
        </row>
        <row r="387">
          <cell r="B387">
            <v>384</v>
          </cell>
          <cell r="C387" t="str">
            <v>청 단 풍</v>
          </cell>
          <cell r="D387" t="str">
            <v>H 2.5×R 8</v>
          </cell>
          <cell r="E387" t="str">
            <v>주</v>
          </cell>
          <cell r="F387">
            <v>0</v>
          </cell>
          <cell r="G387">
            <v>65200</v>
          </cell>
          <cell r="H387">
            <v>0</v>
          </cell>
          <cell r="I387" t="str">
            <v xml:space="preserve">                    "</v>
          </cell>
        </row>
        <row r="388">
          <cell r="B388">
            <v>385</v>
          </cell>
          <cell r="C388" t="str">
            <v>은행나무</v>
          </cell>
          <cell r="D388" t="str">
            <v>H 3.0×B 8</v>
          </cell>
          <cell r="E388" t="str">
            <v>주</v>
          </cell>
          <cell r="F388">
            <v>0</v>
          </cell>
          <cell r="G388">
            <v>78100</v>
          </cell>
          <cell r="H388">
            <v>0</v>
          </cell>
          <cell r="I388" t="str">
            <v xml:space="preserve">                    "</v>
          </cell>
        </row>
        <row r="389">
          <cell r="B389">
            <v>386</v>
          </cell>
          <cell r="C389" t="str">
            <v>매화나무</v>
          </cell>
          <cell r="D389" t="str">
            <v>H 3.0×R 8</v>
          </cell>
          <cell r="E389" t="str">
            <v>주</v>
          </cell>
          <cell r="F389">
            <v>0</v>
          </cell>
          <cell r="G389">
            <v>44300</v>
          </cell>
          <cell r="H389">
            <v>0</v>
          </cell>
          <cell r="I389" t="str">
            <v xml:space="preserve">                    "</v>
          </cell>
        </row>
        <row r="390">
          <cell r="B390">
            <v>387</v>
          </cell>
          <cell r="C390" t="str">
            <v>매화나무</v>
          </cell>
          <cell r="D390" t="str">
            <v>H 3.5×R 10</v>
          </cell>
          <cell r="E390" t="str">
            <v>주</v>
          </cell>
          <cell r="F390">
            <v>0</v>
          </cell>
          <cell r="G390">
            <v>137000</v>
          </cell>
          <cell r="H390">
            <v>0</v>
          </cell>
          <cell r="I390" t="str">
            <v xml:space="preserve">                    "</v>
          </cell>
        </row>
        <row r="391">
          <cell r="B391">
            <v>388</v>
          </cell>
          <cell r="C391" t="str">
            <v>메타세퀘이아</v>
          </cell>
          <cell r="D391" t="str">
            <v>H 3.5×B 6.0</v>
          </cell>
          <cell r="E391" t="str">
            <v>주</v>
          </cell>
          <cell r="F391">
            <v>0</v>
          </cell>
          <cell r="G391">
            <v>35200</v>
          </cell>
          <cell r="H391">
            <v>0</v>
          </cell>
          <cell r="I391" t="str">
            <v xml:space="preserve">                    "</v>
          </cell>
        </row>
        <row r="392">
          <cell r="B392">
            <v>389</v>
          </cell>
          <cell r="C392" t="str">
            <v>광 나 무</v>
          </cell>
          <cell r="D392" t="str">
            <v>H 1.0×W 0.3</v>
          </cell>
          <cell r="E392" t="str">
            <v>주</v>
          </cell>
          <cell r="F392">
            <v>0</v>
          </cell>
          <cell r="G392">
            <v>2100</v>
          </cell>
          <cell r="H392">
            <v>0</v>
          </cell>
          <cell r="I392" t="str">
            <v xml:space="preserve">                    "</v>
          </cell>
        </row>
        <row r="393">
          <cell r="B393">
            <v>390</v>
          </cell>
          <cell r="C393" t="str">
            <v>목    련</v>
          </cell>
          <cell r="D393" t="str">
            <v>H 2.5×R 7.0</v>
          </cell>
          <cell r="E393" t="str">
            <v>주</v>
          </cell>
          <cell r="F393">
            <v>0</v>
          </cell>
          <cell r="G393">
            <v>45500</v>
          </cell>
          <cell r="H393">
            <v>0</v>
          </cell>
          <cell r="I393" t="str">
            <v xml:space="preserve">                    "</v>
          </cell>
        </row>
        <row r="394">
          <cell r="B394">
            <v>391</v>
          </cell>
          <cell r="C394" t="str">
            <v>튜립나무</v>
          </cell>
          <cell r="D394" t="str">
            <v>H 3.0×B 5.0</v>
          </cell>
          <cell r="E394" t="str">
            <v>주</v>
          </cell>
          <cell r="F394">
            <v>0</v>
          </cell>
          <cell r="G394">
            <v>14600</v>
          </cell>
          <cell r="H394">
            <v>0</v>
          </cell>
          <cell r="I394" t="str">
            <v xml:space="preserve">                    "</v>
          </cell>
        </row>
        <row r="395">
          <cell r="B395">
            <v>392</v>
          </cell>
          <cell r="C395" t="str">
            <v>백 철 쭉</v>
          </cell>
          <cell r="D395" t="str">
            <v>H 0.3×W 0.3</v>
          </cell>
          <cell r="E395" t="str">
            <v>주</v>
          </cell>
          <cell r="F395">
            <v>0</v>
          </cell>
          <cell r="G395">
            <v>2000</v>
          </cell>
          <cell r="H395">
            <v>0</v>
          </cell>
          <cell r="I395" t="str">
            <v xml:space="preserve">                    "</v>
          </cell>
        </row>
        <row r="396">
          <cell r="B396">
            <v>393</v>
          </cell>
          <cell r="C396" t="str">
            <v>산 철 쭉</v>
          </cell>
          <cell r="D396" t="str">
            <v>H 0.4×W 0.5</v>
          </cell>
          <cell r="E396" t="str">
            <v>주</v>
          </cell>
          <cell r="F396">
            <v>0</v>
          </cell>
          <cell r="G396">
            <v>2500</v>
          </cell>
          <cell r="H396">
            <v>0</v>
          </cell>
          <cell r="I396" t="str">
            <v xml:space="preserve">                    "</v>
          </cell>
        </row>
        <row r="397">
          <cell r="B397">
            <v>394</v>
          </cell>
          <cell r="C397" t="str">
            <v>철    쭉</v>
          </cell>
          <cell r="D397" t="str">
            <v>H 0.3×W 0.3</v>
          </cell>
          <cell r="E397" t="str">
            <v>주</v>
          </cell>
          <cell r="F397">
            <v>0</v>
          </cell>
          <cell r="G397">
            <v>1100</v>
          </cell>
          <cell r="H397">
            <v>0</v>
          </cell>
          <cell r="I397" t="str">
            <v xml:space="preserve">                    "</v>
          </cell>
        </row>
        <row r="398">
          <cell r="B398">
            <v>395</v>
          </cell>
          <cell r="C398" t="str">
            <v>개 나 리</v>
          </cell>
          <cell r="D398" t="str">
            <v>H 1.0×3가지</v>
          </cell>
          <cell r="E398" t="str">
            <v>주</v>
          </cell>
          <cell r="F398">
            <v>0</v>
          </cell>
          <cell r="G398">
            <v>710</v>
          </cell>
          <cell r="H398">
            <v>0</v>
          </cell>
          <cell r="I398" t="str">
            <v xml:space="preserve">                    "</v>
          </cell>
        </row>
        <row r="399">
          <cell r="B399">
            <v>396</v>
          </cell>
          <cell r="C399" t="str">
            <v>등 나 무</v>
          </cell>
          <cell r="D399" t="str">
            <v>L 2.5×R 4</v>
          </cell>
          <cell r="E399" t="str">
            <v>주</v>
          </cell>
          <cell r="F399">
            <v>0</v>
          </cell>
          <cell r="G399">
            <v>24600</v>
          </cell>
          <cell r="H399">
            <v>0</v>
          </cell>
          <cell r="I399" t="str">
            <v xml:space="preserve">                    "</v>
          </cell>
        </row>
        <row r="400">
          <cell r="B400">
            <v>397</v>
          </cell>
          <cell r="C400" t="str">
            <v>등 나 무</v>
          </cell>
          <cell r="D400" t="str">
            <v>L 3.0×R 6</v>
          </cell>
          <cell r="E400" t="str">
            <v>주</v>
          </cell>
          <cell r="F400">
            <v>0</v>
          </cell>
          <cell r="G400">
            <v>62700</v>
          </cell>
          <cell r="H400">
            <v>0</v>
          </cell>
          <cell r="I400" t="str">
            <v xml:space="preserve">                    "</v>
          </cell>
        </row>
        <row r="401">
          <cell r="B401">
            <v>398</v>
          </cell>
          <cell r="C401" t="str">
            <v>실 편 백</v>
          </cell>
          <cell r="D401" t="str">
            <v>H 1.5×W 1.0</v>
          </cell>
          <cell r="E401" t="str">
            <v>주</v>
          </cell>
          <cell r="F401">
            <v>0</v>
          </cell>
          <cell r="G401">
            <v>15400</v>
          </cell>
          <cell r="H401">
            <v>0</v>
          </cell>
          <cell r="I401" t="str">
            <v xml:space="preserve">                    "</v>
          </cell>
        </row>
        <row r="402">
          <cell r="B402">
            <v>399</v>
          </cell>
          <cell r="C402" t="str">
            <v>영 산 홍</v>
          </cell>
          <cell r="D402" t="str">
            <v>H 0.3×W 0.4</v>
          </cell>
          <cell r="E402" t="str">
            <v>주</v>
          </cell>
          <cell r="F402">
            <v>0</v>
          </cell>
          <cell r="G402">
            <v>1700</v>
          </cell>
          <cell r="H402">
            <v>0</v>
          </cell>
          <cell r="I402" t="str">
            <v xml:space="preserve">                    "</v>
          </cell>
        </row>
        <row r="403">
          <cell r="B403">
            <v>400</v>
          </cell>
          <cell r="C403" t="str">
            <v>쥐똥 나무</v>
          </cell>
          <cell r="D403" t="str">
            <v>H 1.2×W 0.3</v>
          </cell>
          <cell r="E403" t="str">
            <v>주</v>
          </cell>
          <cell r="F403">
            <v>0</v>
          </cell>
          <cell r="G403">
            <v>930</v>
          </cell>
          <cell r="H403">
            <v>0</v>
          </cell>
          <cell r="I403" t="str">
            <v xml:space="preserve">                    "</v>
          </cell>
        </row>
        <row r="404">
          <cell r="B404">
            <v>401</v>
          </cell>
          <cell r="C404" t="str">
            <v>이팝 나무</v>
          </cell>
          <cell r="D404" t="str">
            <v>H 2.5×R 6.0</v>
          </cell>
          <cell r="E404" t="str">
            <v>주</v>
          </cell>
          <cell r="F404">
            <v>0</v>
          </cell>
          <cell r="G404">
            <v>36100</v>
          </cell>
          <cell r="H404">
            <v>0</v>
          </cell>
          <cell r="I404" t="str">
            <v xml:space="preserve">                    "</v>
          </cell>
        </row>
        <row r="405">
          <cell r="B405">
            <v>402</v>
          </cell>
          <cell r="C405" t="str">
            <v>이팝 나무</v>
          </cell>
          <cell r="D405" t="str">
            <v>H 3.0×R 8.0</v>
          </cell>
          <cell r="E405" t="str">
            <v>주</v>
          </cell>
          <cell r="F405">
            <v>0</v>
          </cell>
          <cell r="G405">
            <v>62100</v>
          </cell>
          <cell r="H405">
            <v>0</v>
          </cell>
          <cell r="I405" t="str">
            <v xml:space="preserve">                    "</v>
          </cell>
        </row>
        <row r="406">
          <cell r="B406">
            <v>403</v>
          </cell>
          <cell r="C406" t="str">
            <v>왕 벚나무</v>
          </cell>
          <cell r="D406" t="str">
            <v>H 3.0×B 6.0</v>
          </cell>
          <cell r="E406" t="str">
            <v>주</v>
          </cell>
          <cell r="F406">
            <v>0</v>
          </cell>
          <cell r="G406">
            <v>46100</v>
          </cell>
          <cell r="H406">
            <v>0</v>
          </cell>
          <cell r="I406" t="str">
            <v xml:space="preserve">                    "</v>
          </cell>
        </row>
        <row r="407">
          <cell r="B407">
            <v>404</v>
          </cell>
          <cell r="C407" t="str">
            <v>태 산 목</v>
          </cell>
          <cell r="D407" t="str">
            <v>H 1.5×W 0.5</v>
          </cell>
          <cell r="E407" t="str">
            <v>주</v>
          </cell>
          <cell r="F407">
            <v>0</v>
          </cell>
          <cell r="G407">
            <v>33900</v>
          </cell>
          <cell r="H407">
            <v>0</v>
          </cell>
          <cell r="I407" t="str">
            <v xml:space="preserve">                    "</v>
          </cell>
        </row>
        <row r="408">
          <cell r="B408">
            <v>405</v>
          </cell>
          <cell r="C408" t="str">
            <v>회 양 목</v>
          </cell>
          <cell r="D408" t="str">
            <v>H 0.4×W 0.5</v>
          </cell>
          <cell r="E408" t="str">
            <v>주</v>
          </cell>
          <cell r="F408">
            <v>0</v>
          </cell>
          <cell r="G408">
            <v>6300</v>
          </cell>
          <cell r="H408">
            <v>0</v>
          </cell>
          <cell r="I408" t="str">
            <v xml:space="preserve">                    "</v>
          </cell>
        </row>
        <row r="409">
          <cell r="B409">
            <v>406</v>
          </cell>
          <cell r="C409" t="str">
            <v>가로수보호판(받침틀)</v>
          </cell>
          <cell r="D409" t="str">
            <v>1050×850×500</v>
          </cell>
          <cell r="E409" t="str">
            <v>개</v>
          </cell>
          <cell r="F409">
            <v>0</v>
          </cell>
          <cell r="G409">
            <v>43700</v>
          </cell>
          <cell r="H409">
            <v>0</v>
          </cell>
          <cell r="I409" t="str">
            <v>물가정보98.6.P191.부가세별도.공장상차도</v>
          </cell>
        </row>
        <row r="410">
          <cell r="B410">
            <v>407</v>
          </cell>
          <cell r="C410" t="str">
            <v>가로수보호판</v>
          </cell>
          <cell r="D410" t="str">
            <v>1050×850×500</v>
          </cell>
          <cell r="E410" t="str">
            <v>조</v>
          </cell>
          <cell r="F410">
            <v>0</v>
          </cell>
          <cell r="G410">
            <v>56100</v>
          </cell>
          <cell r="H410">
            <v>0</v>
          </cell>
          <cell r="I410" t="str">
            <v xml:space="preserve">                            "</v>
          </cell>
        </row>
        <row r="411">
          <cell r="B411">
            <v>408</v>
          </cell>
          <cell r="C411" t="str">
            <v>지 주 대</v>
          </cell>
          <cell r="D411" t="str">
            <v>3PS 120-240-2000</v>
          </cell>
          <cell r="E411" t="str">
            <v>조</v>
          </cell>
          <cell r="F411">
            <v>0</v>
          </cell>
          <cell r="G411">
            <v>11800</v>
          </cell>
          <cell r="H411">
            <v>0</v>
          </cell>
          <cell r="I411" t="str">
            <v>물가정보98.6.P189.부가세제외,공장상차도</v>
          </cell>
        </row>
        <row r="412">
          <cell r="B412">
            <v>409</v>
          </cell>
          <cell r="C412" t="str">
            <v>지 주 대</v>
          </cell>
          <cell r="D412" t="str">
            <v>3GS  60-160-1000</v>
          </cell>
          <cell r="E412" t="str">
            <v>조</v>
          </cell>
          <cell r="F412">
            <v>0</v>
          </cell>
          <cell r="G412">
            <v>6100</v>
          </cell>
          <cell r="H412">
            <v>0</v>
          </cell>
          <cell r="I412" t="str">
            <v xml:space="preserve">                        "</v>
          </cell>
        </row>
        <row r="413">
          <cell r="B413">
            <v>410</v>
          </cell>
          <cell r="C413" t="str">
            <v>휴 지 통(스텐)</v>
          </cell>
          <cell r="D413" t="str">
            <v>0.3×0.25×0.85</v>
          </cell>
          <cell r="E413" t="str">
            <v>개</v>
          </cell>
          <cell r="F413">
            <v>0</v>
          </cell>
          <cell r="G413">
            <v>130000</v>
          </cell>
          <cell r="H413">
            <v>0</v>
          </cell>
          <cell r="I413" t="str">
            <v xml:space="preserve">                      ".p183</v>
          </cell>
        </row>
        <row r="414">
          <cell r="B414">
            <v>411</v>
          </cell>
          <cell r="C414" t="str">
            <v>스테인레스 판</v>
          </cell>
          <cell r="D414" t="str">
            <v>27종 2㎜</v>
          </cell>
          <cell r="E414" t="str">
            <v>㎏</v>
          </cell>
          <cell r="F414">
            <v>0</v>
          </cell>
          <cell r="G414">
            <v>2120</v>
          </cell>
          <cell r="H414">
            <v>0</v>
          </cell>
          <cell r="I414" t="str">
            <v>유통물가97.3. P 25</v>
          </cell>
        </row>
        <row r="415">
          <cell r="B415">
            <v>412</v>
          </cell>
          <cell r="C415" t="str">
            <v>스테인레스 판</v>
          </cell>
          <cell r="D415" t="str">
            <v>27종 5㎜</v>
          </cell>
          <cell r="E415" t="str">
            <v>㎏</v>
          </cell>
          <cell r="F415">
            <v>0</v>
          </cell>
          <cell r="G415">
            <v>2120</v>
          </cell>
          <cell r="H415">
            <v>0</v>
          </cell>
          <cell r="I415" t="str">
            <v>유통물가97.3. P 25</v>
          </cell>
        </row>
        <row r="416">
          <cell r="B416">
            <v>413</v>
          </cell>
          <cell r="C416" t="str">
            <v>스테인레스 각관</v>
          </cell>
          <cell r="D416" t="str">
            <v>50×30×1.2</v>
          </cell>
          <cell r="E416" t="str">
            <v>m</v>
          </cell>
          <cell r="F416">
            <v>0</v>
          </cell>
          <cell r="G416">
            <v>6370</v>
          </cell>
          <cell r="H416">
            <v>0</v>
          </cell>
        </row>
        <row r="417">
          <cell r="B417">
            <v>414</v>
          </cell>
          <cell r="C417" t="str">
            <v>스테인레스 각관</v>
          </cell>
          <cell r="D417" t="str">
            <v>40×40×1.2</v>
          </cell>
          <cell r="E417" t="str">
            <v>m</v>
          </cell>
          <cell r="F417">
            <v>0</v>
          </cell>
          <cell r="G417">
            <v>4530</v>
          </cell>
          <cell r="H417">
            <v>0</v>
          </cell>
        </row>
        <row r="418">
          <cell r="B418">
            <v>415</v>
          </cell>
          <cell r="C418" t="str">
            <v>스테인레스 강관</v>
          </cell>
          <cell r="D418" t="str">
            <v>Φ76.3</v>
          </cell>
          <cell r="E418" t="str">
            <v>m</v>
          </cell>
          <cell r="F418">
            <v>0</v>
          </cell>
          <cell r="G418">
            <v>14090</v>
          </cell>
          <cell r="H418">
            <v>0</v>
          </cell>
        </row>
        <row r="419">
          <cell r="B419">
            <v>416</v>
          </cell>
          <cell r="C419" t="str">
            <v>스테인레스 강관</v>
          </cell>
          <cell r="D419" t="str">
            <v>Φ63.5</v>
          </cell>
          <cell r="E419" t="str">
            <v>m</v>
          </cell>
          <cell r="F419">
            <v>0</v>
          </cell>
          <cell r="G419">
            <v>6890</v>
          </cell>
          <cell r="H419">
            <v>0</v>
          </cell>
        </row>
        <row r="420">
          <cell r="B420">
            <v>417</v>
          </cell>
          <cell r="C420" t="str">
            <v>스테인레스 강관</v>
          </cell>
          <cell r="D420" t="str">
            <v>Φ50.8</v>
          </cell>
          <cell r="E420" t="str">
            <v>m</v>
          </cell>
          <cell r="F420">
            <v>0</v>
          </cell>
          <cell r="G420">
            <v>6370</v>
          </cell>
          <cell r="H420">
            <v>0</v>
          </cell>
        </row>
        <row r="421">
          <cell r="B421">
            <v>418</v>
          </cell>
          <cell r="C421" t="str">
            <v>스테인레스 강관</v>
          </cell>
          <cell r="D421" t="str">
            <v>Φ45.0</v>
          </cell>
          <cell r="E421" t="str">
            <v>m</v>
          </cell>
          <cell r="F421">
            <v>0</v>
          </cell>
          <cell r="G421">
            <v>4670</v>
          </cell>
          <cell r="H421">
            <v>0</v>
          </cell>
        </row>
        <row r="422">
          <cell r="B422">
            <v>419</v>
          </cell>
          <cell r="C422" t="str">
            <v>스테인레스 강관</v>
          </cell>
          <cell r="D422" t="str">
            <v>Φ42.7</v>
          </cell>
          <cell r="E422" t="str">
            <v>m</v>
          </cell>
          <cell r="F422">
            <v>0</v>
          </cell>
          <cell r="G422">
            <v>4570</v>
          </cell>
          <cell r="H422">
            <v>0</v>
          </cell>
        </row>
        <row r="423">
          <cell r="B423">
            <v>420</v>
          </cell>
          <cell r="C423" t="str">
            <v>스테인레스 강관</v>
          </cell>
          <cell r="D423" t="str">
            <v>Φ38.1</v>
          </cell>
          <cell r="E423" t="str">
            <v>m</v>
          </cell>
          <cell r="F423">
            <v>0</v>
          </cell>
          <cell r="G423">
            <v>4080</v>
          </cell>
          <cell r="H423">
            <v>0</v>
          </cell>
        </row>
        <row r="424">
          <cell r="B424">
            <v>421</v>
          </cell>
          <cell r="C424" t="str">
            <v>스테인레스 강관</v>
          </cell>
          <cell r="D424" t="str">
            <v>Φ31.8</v>
          </cell>
          <cell r="E424" t="str">
            <v>m</v>
          </cell>
          <cell r="F424">
            <v>0</v>
          </cell>
          <cell r="G424">
            <v>3370</v>
          </cell>
          <cell r="H424">
            <v>0</v>
          </cell>
        </row>
        <row r="425">
          <cell r="B425">
            <v>422</v>
          </cell>
          <cell r="C425" t="str">
            <v>스테인레스 강관</v>
          </cell>
          <cell r="D425" t="str">
            <v>Φ25.4</v>
          </cell>
          <cell r="E425" t="str">
            <v>m</v>
          </cell>
          <cell r="F425">
            <v>0</v>
          </cell>
          <cell r="G425">
            <v>2740</v>
          </cell>
          <cell r="H425">
            <v>0</v>
          </cell>
        </row>
        <row r="426">
          <cell r="B426">
            <v>423</v>
          </cell>
          <cell r="C426" t="str">
            <v>스테인레스 캡</v>
          </cell>
          <cell r="D426" t="str">
            <v>Φ60.0</v>
          </cell>
          <cell r="E426" t="str">
            <v>개</v>
          </cell>
          <cell r="F426">
            <v>0</v>
          </cell>
          <cell r="G426">
            <v>500</v>
          </cell>
          <cell r="H426">
            <v>0</v>
          </cell>
        </row>
        <row r="427">
          <cell r="B427">
            <v>424</v>
          </cell>
          <cell r="C427" t="str">
            <v>스테인레스 엘보</v>
          </cell>
          <cell r="D427" t="str">
            <v>Φ50.8</v>
          </cell>
          <cell r="E427" t="str">
            <v>개</v>
          </cell>
          <cell r="F427">
            <v>0</v>
          </cell>
          <cell r="G427">
            <v>5800</v>
          </cell>
          <cell r="H427">
            <v>0</v>
          </cell>
        </row>
        <row r="428">
          <cell r="B428">
            <v>425</v>
          </cell>
          <cell r="C428" t="str">
            <v>스테인레스 엘보</v>
          </cell>
          <cell r="D428" t="str">
            <v>Φ45.0</v>
          </cell>
          <cell r="E428" t="str">
            <v>개</v>
          </cell>
          <cell r="F428">
            <v>0</v>
          </cell>
          <cell r="G428">
            <v>4650</v>
          </cell>
          <cell r="H428">
            <v>0</v>
          </cell>
        </row>
        <row r="429">
          <cell r="B429">
            <v>426</v>
          </cell>
          <cell r="C429" t="str">
            <v>스테인레스 볼트</v>
          </cell>
          <cell r="D429" t="str">
            <v>M12-200</v>
          </cell>
          <cell r="E429" t="str">
            <v>개</v>
          </cell>
          <cell r="F429">
            <v>0</v>
          </cell>
          <cell r="G429">
            <v>2000</v>
          </cell>
          <cell r="H429">
            <v>0</v>
          </cell>
        </row>
        <row r="430">
          <cell r="B430">
            <v>427</v>
          </cell>
          <cell r="C430" t="str">
            <v>스테인레스 너트</v>
          </cell>
          <cell r="D430" t="str">
            <v>M12</v>
          </cell>
          <cell r="E430" t="str">
            <v>개</v>
          </cell>
          <cell r="F430">
            <v>0</v>
          </cell>
          <cell r="G430">
            <v>90</v>
          </cell>
          <cell r="H430">
            <v>0</v>
          </cell>
        </row>
        <row r="431">
          <cell r="B431">
            <v>428</v>
          </cell>
          <cell r="C431" t="str">
            <v>스테인레스 와셔</v>
          </cell>
          <cell r="D431" t="str">
            <v>1/2"</v>
          </cell>
          <cell r="E431" t="str">
            <v>개</v>
          </cell>
          <cell r="F431">
            <v>0</v>
          </cell>
          <cell r="G431">
            <v>47</v>
          </cell>
          <cell r="H431">
            <v>0</v>
          </cell>
        </row>
        <row r="432">
          <cell r="B432">
            <v>429</v>
          </cell>
          <cell r="C432" t="str">
            <v>탄 소  강 관</v>
          </cell>
          <cell r="D432" t="str">
            <v>Φ101.6</v>
          </cell>
          <cell r="E432" t="str">
            <v>m</v>
          </cell>
          <cell r="F432">
            <v>0</v>
          </cell>
          <cell r="G432">
            <v>7920</v>
          </cell>
          <cell r="H432">
            <v>0</v>
          </cell>
        </row>
        <row r="433">
          <cell r="B433">
            <v>430</v>
          </cell>
          <cell r="C433" t="str">
            <v>탄 소  강 관</v>
          </cell>
          <cell r="D433" t="str">
            <v>Φ89.1</v>
          </cell>
          <cell r="E433" t="str">
            <v>m</v>
          </cell>
          <cell r="F433">
            <v>0</v>
          </cell>
          <cell r="G433">
            <v>2576</v>
          </cell>
          <cell r="H433">
            <v>0</v>
          </cell>
        </row>
        <row r="434">
          <cell r="B434">
            <v>431</v>
          </cell>
          <cell r="C434" t="str">
            <v>탄 소  강 관</v>
          </cell>
          <cell r="D434" t="str">
            <v>Φ76.3</v>
          </cell>
          <cell r="E434" t="str">
            <v>m</v>
          </cell>
          <cell r="F434">
            <v>0</v>
          </cell>
          <cell r="G434">
            <v>2218</v>
          </cell>
          <cell r="H434">
            <v>0</v>
          </cell>
        </row>
        <row r="435">
          <cell r="B435">
            <v>432</v>
          </cell>
          <cell r="C435" t="str">
            <v>탄 소  강 관</v>
          </cell>
          <cell r="D435" t="str">
            <v>Φ33.5</v>
          </cell>
          <cell r="E435" t="str">
            <v>m</v>
          </cell>
          <cell r="F435">
            <v>0</v>
          </cell>
          <cell r="G435">
            <v>805</v>
          </cell>
          <cell r="H435">
            <v>0</v>
          </cell>
        </row>
        <row r="436">
          <cell r="B436">
            <v>433</v>
          </cell>
          <cell r="C436" t="str">
            <v>탄 소  강 관</v>
          </cell>
          <cell r="D436" t="str">
            <v>Φ26.7</v>
          </cell>
          <cell r="E436" t="str">
            <v>m</v>
          </cell>
          <cell r="F436">
            <v>0</v>
          </cell>
          <cell r="G436">
            <v>562</v>
          </cell>
          <cell r="H436">
            <v>0</v>
          </cell>
        </row>
        <row r="437">
          <cell r="B437">
            <v>434</v>
          </cell>
          <cell r="C437" t="str">
            <v>특  수  강</v>
          </cell>
          <cell r="D437" t="str">
            <v>SS45C</v>
          </cell>
          <cell r="E437" t="str">
            <v>㎏</v>
          </cell>
          <cell r="F437">
            <v>0</v>
          </cell>
          <cell r="G437">
            <v>562</v>
          </cell>
          <cell r="H437">
            <v>0</v>
          </cell>
        </row>
        <row r="438">
          <cell r="B438">
            <v>435</v>
          </cell>
          <cell r="C438" t="str">
            <v>환        봉</v>
          </cell>
          <cell r="D438" t="str">
            <v>Φ16.0</v>
          </cell>
          <cell r="E438" t="str">
            <v>㎏</v>
          </cell>
          <cell r="F438">
            <v>0</v>
          </cell>
          <cell r="G438">
            <v>400</v>
          </cell>
          <cell r="H438">
            <v>0</v>
          </cell>
        </row>
        <row r="439">
          <cell r="B439">
            <v>436</v>
          </cell>
          <cell r="C439" t="str">
            <v>링 크  체 인</v>
          </cell>
          <cell r="D439" t="str">
            <v>Φ9.00</v>
          </cell>
          <cell r="E439" t="str">
            <v>m</v>
          </cell>
          <cell r="F439">
            <v>0</v>
          </cell>
          <cell r="G439">
            <v>900</v>
          </cell>
          <cell r="H439">
            <v>0</v>
          </cell>
        </row>
        <row r="440">
          <cell r="B440">
            <v>437</v>
          </cell>
          <cell r="C440" t="str">
            <v>그네용 링크</v>
          </cell>
          <cell r="D440" t="str">
            <v>ASS'Y</v>
          </cell>
          <cell r="E440" t="str">
            <v>개</v>
          </cell>
          <cell r="F440">
            <v>0</v>
          </cell>
          <cell r="G440">
            <v>50000</v>
          </cell>
          <cell r="H440">
            <v>0</v>
          </cell>
        </row>
        <row r="441">
          <cell r="B441">
            <v>438</v>
          </cell>
          <cell r="C441" t="str">
            <v>그네용 벨트</v>
          </cell>
          <cell r="D441" t="str">
            <v>ASS'Y</v>
          </cell>
          <cell r="E441" t="str">
            <v>개</v>
          </cell>
          <cell r="F441">
            <v>0</v>
          </cell>
          <cell r="G441">
            <v>30000</v>
          </cell>
          <cell r="H441">
            <v>0</v>
          </cell>
        </row>
        <row r="442">
          <cell r="B442">
            <v>439</v>
          </cell>
          <cell r="C442" t="str">
            <v>도색도료(방부니스)</v>
          </cell>
          <cell r="D442" t="str">
            <v>바니쉬5603외</v>
          </cell>
          <cell r="E442" t="str">
            <v>ℓ</v>
          </cell>
          <cell r="F442">
            <v>0</v>
          </cell>
          <cell r="G442">
            <v>2424</v>
          </cell>
          <cell r="H442">
            <v>0</v>
          </cell>
        </row>
        <row r="443">
          <cell r="B443">
            <v>440</v>
          </cell>
          <cell r="C443" t="str">
            <v>절곡비</v>
          </cell>
          <cell r="D443" t="str">
            <v>SUS Plate</v>
          </cell>
          <cell r="E443" t="str">
            <v>개</v>
          </cell>
          <cell r="F443">
            <v>0</v>
          </cell>
          <cell r="G443">
            <v>0</v>
          </cell>
          <cell r="H443">
            <v>35000</v>
          </cell>
        </row>
        <row r="444">
          <cell r="B444">
            <v>441</v>
          </cell>
          <cell r="C444" t="str">
            <v>양산볼트</v>
          </cell>
          <cell r="D444" t="str">
            <v>5/8"-1m</v>
          </cell>
          <cell r="E444" t="str">
            <v>개</v>
          </cell>
          <cell r="F444">
            <v>0</v>
          </cell>
          <cell r="G444">
            <v>1800</v>
          </cell>
          <cell r="H444">
            <v>0</v>
          </cell>
        </row>
        <row r="445">
          <cell r="B445">
            <v>442</v>
          </cell>
          <cell r="C445" t="str">
            <v>도금와셔</v>
          </cell>
          <cell r="D445" t="str">
            <v>5/8"</v>
          </cell>
          <cell r="E445" t="str">
            <v>개</v>
          </cell>
          <cell r="F445">
            <v>0</v>
          </cell>
          <cell r="G445">
            <v>50</v>
          </cell>
          <cell r="H445">
            <v>0</v>
          </cell>
        </row>
        <row r="446">
          <cell r="B446">
            <v>443</v>
          </cell>
          <cell r="C446" t="str">
            <v>도금와셔</v>
          </cell>
          <cell r="D446" t="str">
            <v>1/4"</v>
          </cell>
          <cell r="E446" t="str">
            <v>개</v>
          </cell>
          <cell r="F446">
            <v>0</v>
          </cell>
          <cell r="G446">
            <v>25</v>
          </cell>
          <cell r="H446">
            <v>0</v>
          </cell>
        </row>
        <row r="447">
          <cell r="B447">
            <v>444</v>
          </cell>
          <cell r="C447" t="str">
            <v>캡 너 트</v>
          </cell>
          <cell r="D447" t="str">
            <v>5/8"</v>
          </cell>
          <cell r="E447" t="str">
            <v>개</v>
          </cell>
          <cell r="F447">
            <v>0</v>
          </cell>
          <cell r="G447">
            <v>250</v>
          </cell>
          <cell r="H447">
            <v>0</v>
          </cell>
        </row>
        <row r="448">
          <cell r="B448">
            <v>445</v>
          </cell>
          <cell r="C448" t="str">
            <v>목재앙카셋트</v>
          </cell>
          <cell r="D448" t="str">
            <v>ASS'Y</v>
          </cell>
          <cell r="E448" t="str">
            <v>개</v>
          </cell>
          <cell r="F448">
            <v>0</v>
          </cell>
          <cell r="G448">
            <v>18500</v>
          </cell>
          <cell r="H448">
            <v>0</v>
          </cell>
        </row>
        <row r="449">
          <cell r="B449">
            <v>446</v>
          </cell>
          <cell r="C449" t="str">
            <v>스크류볼트</v>
          </cell>
          <cell r="D449" t="str">
            <v>Φ9.00</v>
          </cell>
          <cell r="E449" t="str">
            <v>개</v>
          </cell>
          <cell r="F449">
            <v>0</v>
          </cell>
          <cell r="G449">
            <v>280</v>
          </cell>
          <cell r="H449">
            <v>0</v>
          </cell>
        </row>
        <row r="450">
          <cell r="B450">
            <v>447</v>
          </cell>
          <cell r="C450" t="str">
            <v>스크류볼트</v>
          </cell>
          <cell r="D450" t="str">
            <v>3/8"</v>
          </cell>
          <cell r="E450" t="str">
            <v>개</v>
          </cell>
          <cell r="F450">
            <v>0</v>
          </cell>
          <cell r="G450">
            <v>580</v>
          </cell>
          <cell r="H450">
            <v>0</v>
          </cell>
        </row>
        <row r="451">
          <cell r="B451">
            <v>448</v>
          </cell>
          <cell r="C451" t="str">
            <v>스크류볼트</v>
          </cell>
          <cell r="D451" t="str">
            <v>1/4"</v>
          </cell>
          <cell r="E451" t="str">
            <v>개</v>
          </cell>
          <cell r="F451">
            <v>0</v>
          </cell>
          <cell r="G451">
            <v>250</v>
          </cell>
          <cell r="H451">
            <v>0</v>
          </cell>
        </row>
        <row r="452">
          <cell r="B452">
            <v>449</v>
          </cell>
          <cell r="C452" t="str">
            <v>평        철</v>
          </cell>
          <cell r="D452" t="str">
            <v>32-4.5t</v>
          </cell>
          <cell r="E452" t="str">
            <v>㎏</v>
          </cell>
          <cell r="F452">
            <v>0</v>
          </cell>
          <cell r="G452">
            <v>400</v>
          </cell>
          <cell r="H452">
            <v>0</v>
          </cell>
        </row>
        <row r="453">
          <cell r="B453">
            <v>450</v>
          </cell>
          <cell r="C453" t="str">
            <v>평        철</v>
          </cell>
          <cell r="D453" t="str">
            <v>50-4t</v>
          </cell>
          <cell r="E453" t="str">
            <v>㎏</v>
          </cell>
          <cell r="F453">
            <v>0</v>
          </cell>
          <cell r="G453">
            <v>400</v>
          </cell>
          <cell r="H453">
            <v>0</v>
          </cell>
        </row>
        <row r="454">
          <cell r="B454">
            <v>451</v>
          </cell>
          <cell r="C454" t="str">
            <v>페타이어</v>
          </cell>
          <cell r="D454" t="str">
            <v>ASS'Y</v>
          </cell>
          <cell r="E454" t="str">
            <v>개</v>
          </cell>
          <cell r="F454">
            <v>0</v>
          </cell>
          <cell r="G454">
            <v>1000</v>
          </cell>
          <cell r="H454">
            <v>0</v>
          </cell>
        </row>
        <row r="455">
          <cell r="B455">
            <v>452</v>
          </cell>
          <cell r="C455" t="str">
            <v>목재앙카셋트(원형)</v>
          </cell>
          <cell r="D455" t="str">
            <v>ASS'Y</v>
          </cell>
          <cell r="E455" t="str">
            <v>개</v>
          </cell>
          <cell r="F455">
            <v>0</v>
          </cell>
          <cell r="G455">
            <v>24500</v>
          </cell>
          <cell r="H455">
            <v>0</v>
          </cell>
        </row>
        <row r="456">
          <cell r="B456">
            <v>453</v>
          </cell>
          <cell r="C456" t="str">
            <v>파이프밴딩</v>
          </cell>
          <cell r="D456" t="str">
            <v>시이소오</v>
          </cell>
          <cell r="E456" t="str">
            <v>개</v>
          </cell>
          <cell r="F456">
            <v>0</v>
          </cell>
          <cell r="G456">
            <v>0</v>
          </cell>
          <cell r="H456">
            <v>3000</v>
          </cell>
        </row>
        <row r="457">
          <cell r="B457">
            <v>454</v>
          </cell>
          <cell r="C457" t="str">
            <v>파이프밴딩</v>
          </cell>
          <cell r="D457" t="str">
            <v>회전놀이대</v>
          </cell>
          <cell r="E457" t="str">
            <v>식</v>
          </cell>
          <cell r="F457">
            <v>0</v>
          </cell>
          <cell r="G457">
            <v>0</v>
          </cell>
          <cell r="H457">
            <v>67200</v>
          </cell>
        </row>
        <row r="458">
          <cell r="B458">
            <v>455</v>
          </cell>
          <cell r="C458" t="str">
            <v>파이프밴딩</v>
          </cell>
          <cell r="D458" t="str">
            <v>원형 정글짐</v>
          </cell>
          <cell r="E458" t="str">
            <v>식</v>
          </cell>
          <cell r="F458">
            <v>0</v>
          </cell>
          <cell r="G458">
            <v>0</v>
          </cell>
          <cell r="H458">
            <v>30000</v>
          </cell>
        </row>
        <row r="459">
          <cell r="B459">
            <v>456</v>
          </cell>
          <cell r="C459" t="str">
            <v>무늬철판</v>
          </cell>
          <cell r="D459" t="str">
            <v>3.2T-4'×8'</v>
          </cell>
          <cell r="E459" t="str">
            <v>㎏</v>
          </cell>
          <cell r="F459">
            <v>0</v>
          </cell>
          <cell r="G459">
            <v>480</v>
          </cell>
          <cell r="H459">
            <v>0</v>
          </cell>
        </row>
        <row r="460">
          <cell r="B460">
            <v>457</v>
          </cell>
          <cell r="C460" t="str">
            <v>ㄴ 형 강</v>
          </cell>
          <cell r="D460" t="str">
            <v>50-5t</v>
          </cell>
          <cell r="E460" t="str">
            <v>㎏</v>
          </cell>
          <cell r="F460">
            <v>0</v>
          </cell>
          <cell r="G460">
            <v>430</v>
          </cell>
          <cell r="H460">
            <v>0</v>
          </cell>
        </row>
        <row r="461">
          <cell r="B461">
            <v>458</v>
          </cell>
          <cell r="C461" t="str">
            <v>베어링케이싱</v>
          </cell>
          <cell r="D461" t="str">
            <v>ASS'Y</v>
          </cell>
          <cell r="E461" t="str">
            <v>개</v>
          </cell>
          <cell r="F461">
            <v>0</v>
          </cell>
          <cell r="G461">
            <v>258000</v>
          </cell>
          <cell r="H461">
            <v>0</v>
          </cell>
        </row>
        <row r="462">
          <cell r="B462">
            <v>459</v>
          </cell>
          <cell r="C462" t="str">
            <v>C형 멈춤링</v>
          </cell>
          <cell r="D462" t="str">
            <v># 52</v>
          </cell>
          <cell r="E462" t="str">
            <v>개</v>
          </cell>
          <cell r="F462">
            <v>0</v>
          </cell>
          <cell r="G462">
            <v>5000</v>
          </cell>
          <cell r="H462">
            <v>0</v>
          </cell>
        </row>
        <row r="463">
          <cell r="B463">
            <v>460</v>
          </cell>
          <cell r="C463" t="str">
            <v>C형 멈춤링</v>
          </cell>
          <cell r="D463" t="str">
            <v># 65</v>
          </cell>
          <cell r="E463" t="str">
            <v>개</v>
          </cell>
          <cell r="F463">
            <v>0</v>
          </cell>
          <cell r="G463">
            <v>1000</v>
          </cell>
          <cell r="H463">
            <v>0</v>
          </cell>
        </row>
        <row r="464">
          <cell r="B464">
            <v>461</v>
          </cell>
          <cell r="C464" t="str">
            <v>C형 멈춤링</v>
          </cell>
          <cell r="D464" t="str">
            <v>#120</v>
          </cell>
          <cell r="E464" t="str">
            <v>개</v>
          </cell>
          <cell r="F464">
            <v>0</v>
          </cell>
          <cell r="G464">
            <v>2000</v>
          </cell>
          <cell r="H464">
            <v>0</v>
          </cell>
        </row>
        <row r="465">
          <cell r="B465">
            <v>462</v>
          </cell>
          <cell r="C465" t="str">
            <v>베 어 링</v>
          </cell>
          <cell r="D465" t="str">
            <v>#51107</v>
          </cell>
          <cell r="E465" t="str">
            <v>개</v>
          </cell>
          <cell r="F465">
            <v>0</v>
          </cell>
          <cell r="G465">
            <v>3700</v>
          </cell>
          <cell r="H465">
            <v>0</v>
          </cell>
          <cell r="I465" t="str">
            <v>물가정보97.2. P752</v>
          </cell>
        </row>
        <row r="466">
          <cell r="B466">
            <v>463</v>
          </cell>
          <cell r="C466" t="str">
            <v>베 어 링</v>
          </cell>
          <cell r="D466" t="str">
            <v># 6213</v>
          </cell>
          <cell r="E466" t="str">
            <v>개</v>
          </cell>
          <cell r="F466">
            <v>0</v>
          </cell>
          <cell r="G466">
            <v>14350</v>
          </cell>
          <cell r="H466">
            <v>0</v>
          </cell>
          <cell r="I466" t="str">
            <v>물가정보97.2. P751</v>
          </cell>
        </row>
        <row r="467">
          <cell r="B467">
            <v>464</v>
          </cell>
          <cell r="C467" t="str">
            <v>베 어 링</v>
          </cell>
          <cell r="D467" t="str">
            <v># 6205</v>
          </cell>
          <cell r="E467" t="str">
            <v>개</v>
          </cell>
          <cell r="F467">
            <v>0</v>
          </cell>
          <cell r="G467">
            <v>2080</v>
          </cell>
          <cell r="H467">
            <v>0</v>
          </cell>
          <cell r="I467" t="str">
            <v>물가정보97.2. P751</v>
          </cell>
        </row>
        <row r="468">
          <cell r="B468">
            <v>465</v>
          </cell>
          <cell r="C468" t="str">
            <v>드러스트 베어링</v>
          </cell>
          <cell r="D468" t="str">
            <v>#51118</v>
          </cell>
          <cell r="E468" t="str">
            <v>개</v>
          </cell>
          <cell r="F468">
            <v>0</v>
          </cell>
          <cell r="G468">
            <v>17000</v>
          </cell>
          <cell r="H468">
            <v>0</v>
          </cell>
          <cell r="I468" t="str">
            <v>물가정보97.2. P752</v>
          </cell>
        </row>
        <row r="469">
          <cell r="B469">
            <v>466</v>
          </cell>
          <cell r="C469" t="str">
            <v>육각구멍붙이 볼트</v>
          </cell>
          <cell r="D469" t="str">
            <v>M5</v>
          </cell>
          <cell r="E469" t="str">
            <v>개</v>
          </cell>
          <cell r="F469">
            <v>0</v>
          </cell>
          <cell r="G469">
            <v>550</v>
          </cell>
          <cell r="H469">
            <v>0</v>
          </cell>
        </row>
        <row r="470">
          <cell r="B470">
            <v>467</v>
          </cell>
          <cell r="C470" t="str">
            <v>백    관</v>
          </cell>
          <cell r="D470" t="str">
            <v>Φ25.4</v>
          </cell>
          <cell r="E470" t="str">
            <v>m</v>
          </cell>
          <cell r="F470">
            <v>0</v>
          </cell>
          <cell r="G470">
            <v>568</v>
          </cell>
          <cell r="H470">
            <v>0</v>
          </cell>
        </row>
        <row r="471">
          <cell r="B471">
            <v>468</v>
          </cell>
          <cell r="C471" t="str">
            <v>마구리캡</v>
          </cell>
          <cell r="D471" t="str">
            <v>31.8㎜</v>
          </cell>
          <cell r="E471" t="str">
            <v>개</v>
          </cell>
          <cell r="F471">
            <v>0</v>
          </cell>
          <cell r="G471">
            <v>250</v>
          </cell>
          <cell r="H471">
            <v>0</v>
          </cell>
        </row>
        <row r="472">
          <cell r="B472">
            <v>469</v>
          </cell>
          <cell r="C472" t="str">
            <v>PE칼라경계블럭설치</v>
          </cell>
          <cell r="D472" t="str">
            <v>90。코너블럭</v>
          </cell>
          <cell r="E472" t="str">
            <v>개</v>
          </cell>
          <cell r="F472">
            <v>0</v>
          </cell>
          <cell r="G472">
            <v>5000</v>
          </cell>
          <cell r="H472">
            <v>0</v>
          </cell>
        </row>
        <row r="473">
          <cell r="B473">
            <v>470</v>
          </cell>
          <cell r="C473" t="str">
            <v>분할가공 외주</v>
          </cell>
          <cell r="E473" t="str">
            <v>식</v>
          </cell>
          <cell r="F473">
            <v>0</v>
          </cell>
          <cell r="G473">
            <v>0</v>
          </cell>
          <cell r="H473">
            <v>58000</v>
          </cell>
        </row>
        <row r="474">
          <cell r="B474">
            <v>471</v>
          </cell>
          <cell r="C474" t="str">
            <v>철    판</v>
          </cell>
          <cell r="E474" t="str">
            <v>㎏</v>
          </cell>
          <cell r="F474">
            <v>0</v>
          </cell>
          <cell r="G474">
            <v>333</v>
          </cell>
          <cell r="H474">
            <v>0</v>
          </cell>
        </row>
        <row r="475">
          <cell r="B475">
            <v>472</v>
          </cell>
          <cell r="C475" t="str">
            <v>H-형강</v>
          </cell>
          <cell r="D475" t="str">
            <v>100×100</v>
          </cell>
          <cell r="E475" t="str">
            <v>m</v>
          </cell>
          <cell r="F475">
            <v>0</v>
          </cell>
          <cell r="G475">
            <v>6794</v>
          </cell>
          <cell r="H475">
            <v>0</v>
          </cell>
        </row>
        <row r="476">
          <cell r="B476">
            <v>473</v>
          </cell>
          <cell r="C476" t="str">
            <v>엘     보</v>
          </cell>
          <cell r="D476" t="str">
            <v>Φ76.3</v>
          </cell>
          <cell r="E476" t="str">
            <v>개</v>
          </cell>
          <cell r="F476">
            <v>0</v>
          </cell>
          <cell r="G476">
            <v>1500</v>
          </cell>
          <cell r="H476">
            <v>0</v>
          </cell>
        </row>
        <row r="477">
          <cell r="B477">
            <v>474</v>
          </cell>
          <cell r="C477" t="str">
            <v>농구대 링</v>
          </cell>
          <cell r="D477" t="str">
            <v>ASS'Y</v>
          </cell>
          <cell r="E477" t="str">
            <v>식</v>
          </cell>
          <cell r="F477">
            <v>0</v>
          </cell>
          <cell r="G477">
            <v>38000</v>
          </cell>
          <cell r="H477">
            <v>0</v>
          </cell>
        </row>
        <row r="478">
          <cell r="B478">
            <v>475</v>
          </cell>
          <cell r="C478" t="str">
            <v>농구대 망</v>
          </cell>
          <cell r="D478" t="str">
            <v>ASS'Y</v>
          </cell>
          <cell r="E478" t="str">
            <v>식</v>
          </cell>
          <cell r="F478">
            <v>0</v>
          </cell>
          <cell r="G478">
            <v>5000</v>
          </cell>
          <cell r="H478">
            <v>0</v>
          </cell>
        </row>
        <row r="479">
          <cell r="B479">
            <v>476</v>
          </cell>
          <cell r="C479" t="str">
            <v>벽돌쌓기</v>
          </cell>
          <cell r="D479" t="str">
            <v>치장벽돌 0.5B</v>
          </cell>
          <cell r="E479" t="str">
            <v>매</v>
          </cell>
          <cell r="F479">
            <v>267</v>
          </cell>
          <cell r="G479">
            <v>152</v>
          </cell>
          <cell r="H479">
            <v>0</v>
          </cell>
        </row>
        <row r="480">
          <cell r="B480">
            <v>477</v>
          </cell>
          <cell r="C480" t="str">
            <v>치장줄눈</v>
          </cell>
          <cell r="D480" t="str">
            <v>기본형-한면</v>
          </cell>
          <cell r="E480" t="str">
            <v>㎡</v>
          </cell>
          <cell r="F480">
            <v>1636</v>
          </cell>
          <cell r="G480">
            <v>51</v>
          </cell>
          <cell r="H480">
            <v>0</v>
          </cell>
        </row>
        <row r="481">
          <cell r="B481">
            <v>478</v>
          </cell>
          <cell r="C481" t="str">
            <v>시험기기</v>
          </cell>
          <cell r="E481" t="str">
            <v>식</v>
          </cell>
          <cell r="F481">
            <v>0</v>
          </cell>
          <cell r="G481">
            <v>0</v>
          </cell>
          <cell r="H481">
            <v>52800</v>
          </cell>
        </row>
        <row r="482">
          <cell r="B482">
            <v>479</v>
          </cell>
          <cell r="C482" t="str">
            <v>스텐레스물탱크(보온형)</v>
          </cell>
          <cell r="D482" t="str">
            <v>100톤</v>
          </cell>
          <cell r="E482" t="str">
            <v>대</v>
          </cell>
          <cell r="G482">
            <v>17820000</v>
          </cell>
          <cell r="I482" t="str">
            <v>물가정보98.6.P540.부가세별도</v>
          </cell>
        </row>
        <row r="483">
          <cell r="B483">
            <v>480</v>
          </cell>
          <cell r="C483" t="str">
            <v>스텐레스물탱크(보온형)</v>
          </cell>
          <cell r="D483" t="str">
            <v>120톤</v>
          </cell>
          <cell r="E483" t="str">
            <v>"</v>
          </cell>
          <cell r="G483">
            <v>26970000</v>
          </cell>
          <cell r="I483" t="str">
            <v xml:space="preserve">                            "</v>
          </cell>
        </row>
        <row r="484">
          <cell r="B484">
            <v>481</v>
          </cell>
          <cell r="C484" t="str">
            <v>스텐레스물탱크(보온형)</v>
          </cell>
          <cell r="D484" t="str">
            <v>150톤</v>
          </cell>
          <cell r="E484" t="str">
            <v>"</v>
          </cell>
          <cell r="G484">
            <v>32300000</v>
          </cell>
          <cell r="I484" t="str">
            <v xml:space="preserve">                            "</v>
          </cell>
        </row>
        <row r="485">
          <cell r="B485">
            <v>482</v>
          </cell>
          <cell r="C485" t="str">
            <v>옥향나무</v>
          </cell>
          <cell r="D485" t="str">
            <v>H*R=0.5*0.8</v>
          </cell>
          <cell r="E485" t="str">
            <v>주</v>
          </cell>
          <cell r="G485">
            <v>21800</v>
          </cell>
          <cell r="I485" t="str">
            <v>가격정보.98.6.P479</v>
          </cell>
        </row>
        <row r="486">
          <cell r="B486">
            <v>483</v>
          </cell>
          <cell r="C486" t="str">
            <v>옥향나무</v>
          </cell>
          <cell r="D486" t="str">
            <v>H*R=0.5*0.8</v>
          </cell>
          <cell r="E486" t="str">
            <v>주</v>
          </cell>
          <cell r="G486">
            <v>21800</v>
          </cell>
          <cell r="I486" t="str">
            <v xml:space="preserve">                   "</v>
          </cell>
        </row>
        <row r="487">
          <cell r="B487">
            <v>484</v>
          </cell>
          <cell r="C487" t="str">
            <v>조합놀이대</v>
          </cell>
          <cell r="D487" t="str">
            <v>12m*13m</v>
          </cell>
          <cell r="E487" t="str">
            <v>조</v>
          </cell>
          <cell r="G487">
            <v>12500000</v>
          </cell>
          <cell r="I487" t="str">
            <v>견적서 참조(선진기업).부가세별도</v>
          </cell>
        </row>
        <row r="488">
          <cell r="B488">
            <v>485</v>
          </cell>
          <cell r="C488" t="str">
            <v>정글집</v>
          </cell>
          <cell r="D488" t="str">
            <v>2.4*2.4</v>
          </cell>
          <cell r="E488" t="str">
            <v>EA</v>
          </cell>
          <cell r="G488">
            <v>1850000</v>
          </cell>
          <cell r="I488" t="str">
            <v xml:space="preserve">                   "</v>
          </cell>
        </row>
        <row r="489">
          <cell r="B489">
            <v>486</v>
          </cell>
          <cell r="C489" t="str">
            <v>회전무대</v>
          </cell>
          <cell r="D489" t="str">
            <v>∮2,000</v>
          </cell>
          <cell r="E489" t="str">
            <v>EA</v>
          </cell>
          <cell r="G489">
            <v>1200000</v>
          </cell>
          <cell r="I489" t="str">
            <v xml:space="preserve">                   "</v>
          </cell>
        </row>
        <row r="490">
          <cell r="B490">
            <v>487</v>
          </cell>
          <cell r="C490" t="str">
            <v>시이소</v>
          </cell>
          <cell r="D490" t="str">
            <v>12인용</v>
          </cell>
          <cell r="E490" t="str">
            <v>EA</v>
          </cell>
          <cell r="G490">
            <v>950000</v>
          </cell>
          <cell r="I490" t="str">
            <v xml:space="preserve">                   "</v>
          </cell>
        </row>
        <row r="491">
          <cell r="B491">
            <v>488</v>
          </cell>
          <cell r="C491" t="str">
            <v>정자(사 각)</v>
          </cell>
          <cell r="D491" t="str">
            <v>4.0m*6.0m</v>
          </cell>
          <cell r="E491" t="str">
            <v>EA</v>
          </cell>
          <cell r="G491">
            <v>7500000</v>
          </cell>
          <cell r="I491" t="str">
            <v xml:space="preserve">                   "</v>
          </cell>
        </row>
        <row r="492">
          <cell r="B492">
            <v>489</v>
          </cell>
          <cell r="C492" t="str">
            <v>등의자</v>
          </cell>
          <cell r="D492" t="str">
            <v>680*1800</v>
          </cell>
          <cell r="E492" t="str">
            <v>EA</v>
          </cell>
          <cell r="G492">
            <v>230000</v>
          </cell>
          <cell r="I492" t="str">
            <v xml:space="preserve">                   "</v>
          </cell>
        </row>
        <row r="493">
          <cell r="B493">
            <v>490</v>
          </cell>
          <cell r="C493" t="str">
            <v>평의자</v>
          </cell>
          <cell r="D493" t="str">
            <v>490*1800</v>
          </cell>
          <cell r="E493" t="str">
            <v>EA</v>
          </cell>
          <cell r="G493">
            <v>160000</v>
          </cell>
          <cell r="I493" t="str">
            <v xml:space="preserve">                   "</v>
          </cell>
        </row>
        <row r="494">
          <cell r="B494">
            <v>491</v>
          </cell>
          <cell r="C494" t="str">
            <v>휴 지 통(스텐)</v>
          </cell>
          <cell r="D494" t="str">
            <v>∮500</v>
          </cell>
          <cell r="E494" t="str">
            <v>EA</v>
          </cell>
          <cell r="G494">
            <v>230000</v>
          </cell>
          <cell r="I494" t="str">
            <v xml:space="preserve">                   "</v>
          </cell>
        </row>
        <row r="495">
          <cell r="B495">
            <v>492</v>
          </cell>
          <cell r="C495" t="str">
            <v>휀스</v>
          </cell>
          <cell r="D495" t="str">
            <v>h=1.2m</v>
          </cell>
          <cell r="E495" t="str">
            <v>m</v>
          </cell>
          <cell r="G495">
            <v>110000</v>
          </cell>
          <cell r="I495" t="str">
            <v>견적서 참조(동원휀스).부가세별도</v>
          </cell>
        </row>
        <row r="496">
          <cell r="B496">
            <v>493</v>
          </cell>
          <cell r="C496" t="str">
            <v>팔굽혀펴기(스텐)</v>
          </cell>
          <cell r="D496" t="str">
            <v>2단 2칸</v>
          </cell>
          <cell r="E496" t="str">
            <v>EA</v>
          </cell>
          <cell r="G496">
            <v>250000</v>
          </cell>
          <cell r="I496" t="str">
            <v>견적서 참조(선진기업).부가세별도</v>
          </cell>
        </row>
        <row r="497">
          <cell r="B497">
            <v>494</v>
          </cell>
          <cell r="C497" t="str">
            <v>철봉(스텐)</v>
          </cell>
          <cell r="D497" t="str">
            <v>3단 3칸</v>
          </cell>
          <cell r="E497" t="str">
            <v>EA</v>
          </cell>
          <cell r="G497">
            <v>680500</v>
          </cell>
          <cell r="I497" t="str">
            <v xml:space="preserve">                   "</v>
          </cell>
        </row>
        <row r="498">
          <cell r="B498">
            <v>495</v>
          </cell>
          <cell r="C498" t="str">
            <v>윗몸일으키기(스텐.목재)</v>
          </cell>
          <cell r="D498" t="str">
            <v>3600*500</v>
          </cell>
          <cell r="E498" t="str">
            <v>EA</v>
          </cell>
          <cell r="G498">
            <v>1200000</v>
          </cell>
          <cell r="I498" t="str">
            <v xml:space="preserve">                   "</v>
          </cell>
        </row>
        <row r="499">
          <cell r="B499">
            <v>496</v>
          </cell>
          <cell r="C499" t="str">
            <v>평행봉(스텐)</v>
          </cell>
          <cell r="D499" t="str">
            <v>3000*1500</v>
          </cell>
          <cell r="E499" t="str">
            <v>EA</v>
          </cell>
          <cell r="G499">
            <v>550000</v>
          </cell>
          <cell r="I499" t="str">
            <v xml:space="preserve">                   "</v>
          </cell>
        </row>
        <row r="500">
          <cell r="B500">
            <v>497</v>
          </cell>
          <cell r="C500" t="str">
            <v>농구대</v>
          </cell>
          <cell r="D500" t="str">
            <v>1050*1800</v>
          </cell>
          <cell r="E500" t="str">
            <v>EA</v>
          </cell>
          <cell r="G500">
            <v>13500000</v>
          </cell>
          <cell r="I500" t="str">
            <v xml:space="preserve">                   "</v>
          </cell>
        </row>
        <row r="501">
          <cell r="B501">
            <v>498</v>
          </cell>
          <cell r="C501" t="str">
            <v>메달려가기(스텐)</v>
          </cell>
          <cell r="D501" t="str">
            <v/>
          </cell>
          <cell r="E501" t="str">
            <v>EA</v>
          </cell>
          <cell r="G501">
            <v>1500000</v>
          </cell>
          <cell r="I501" t="str">
            <v xml:space="preserve">                   "</v>
          </cell>
        </row>
        <row r="502">
          <cell r="B502">
            <v>499</v>
          </cell>
          <cell r="C502" t="str">
            <v>몸통굴리기(스텐.목재)</v>
          </cell>
          <cell r="D502" t="str">
            <v/>
          </cell>
          <cell r="E502" t="str">
            <v>EA</v>
          </cell>
          <cell r="G502">
            <v>850000</v>
          </cell>
          <cell r="I502" t="str">
            <v xml:space="preserve">                   "</v>
          </cell>
        </row>
        <row r="503">
          <cell r="B503">
            <v>500</v>
          </cell>
          <cell r="C503" t="str">
            <v>이중벽 PE관</v>
          </cell>
          <cell r="D503" t="str">
            <v>D= 400㎜, 1종</v>
          </cell>
          <cell r="E503" t="str">
            <v>m</v>
          </cell>
          <cell r="F503">
            <v>0</v>
          </cell>
          <cell r="G503">
            <v>39800</v>
          </cell>
          <cell r="H503">
            <v>0</v>
          </cell>
          <cell r="I503" t="str">
            <v>물가정보.98.6.P467.부가세별도.</v>
          </cell>
        </row>
        <row r="504">
          <cell r="B504">
            <v>501</v>
          </cell>
          <cell r="C504" t="str">
            <v>이중벽 PE관</v>
          </cell>
          <cell r="D504" t="str">
            <v>D= 250㎜, 1종</v>
          </cell>
          <cell r="E504" t="str">
            <v>m</v>
          </cell>
          <cell r="F504">
            <v>0</v>
          </cell>
          <cell r="G504">
            <v>18100</v>
          </cell>
          <cell r="H504">
            <v>0</v>
          </cell>
          <cell r="I504" t="str">
            <v xml:space="preserve">                   "</v>
          </cell>
        </row>
        <row r="505">
          <cell r="B505">
            <v>502</v>
          </cell>
          <cell r="C505" t="str">
            <v xml:space="preserve"> PE 밴드</v>
          </cell>
          <cell r="D505" t="str">
            <v>D= 400㎜</v>
          </cell>
          <cell r="E505" t="str">
            <v>개</v>
          </cell>
          <cell r="F505">
            <v>0</v>
          </cell>
          <cell r="G505">
            <v>33600</v>
          </cell>
          <cell r="H505">
            <v>0</v>
          </cell>
          <cell r="I505" t="str">
            <v xml:space="preserve">                   "</v>
          </cell>
        </row>
        <row r="506">
          <cell r="B506">
            <v>503</v>
          </cell>
          <cell r="C506" t="str">
            <v xml:space="preserve"> PE 밴드</v>
          </cell>
          <cell r="D506" t="str">
            <v>D= 250㎜</v>
          </cell>
          <cell r="E506" t="str">
            <v>개</v>
          </cell>
          <cell r="F506">
            <v>0</v>
          </cell>
          <cell r="G506">
            <v>19400</v>
          </cell>
          <cell r="H506">
            <v>0</v>
          </cell>
          <cell r="I506" t="str">
            <v xml:space="preserve">                   "</v>
          </cell>
        </row>
        <row r="507">
          <cell r="B507">
            <v>504</v>
          </cell>
          <cell r="C507" t="str">
            <v>이경티 PE관</v>
          </cell>
          <cell r="D507" t="str">
            <v>400*250</v>
          </cell>
          <cell r="E507" t="str">
            <v>개</v>
          </cell>
          <cell r="G507">
            <v>66700</v>
          </cell>
          <cell r="I507" t="str">
            <v xml:space="preserve">                   "</v>
          </cell>
        </row>
        <row r="508">
          <cell r="B508">
            <v>505</v>
          </cell>
          <cell r="C508" t="str">
            <v>이경티 파형강관</v>
          </cell>
          <cell r="D508" t="str">
            <v>400*250</v>
          </cell>
          <cell r="E508" t="str">
            <v>개</v>
          </cell>
          <cell r="G508">
            <v>64970</v>
          </cell>
          <cell r="I508" t="str">
            <v>물가정보.98.6.P178.부가세별도.</v>
          </cell>
        </row>
        <row r="509">
          <cell r="B509">
            <v>506</v>
          </cell>
          <cell r="C509" t="str">
            <v>이경티 파형강관</v>
          </cell>
          <cell r="D509" t="str">
            <v>600*250</v>
          </cell>
          <cell r="E509" t="str">
            <v>개</v>
          </cell>
          <cell r="G509">
            <v>105000</v>
          </cell>
        </row>
        <row r="510">
          <cell r="B510">
            <v>507</v>
          </cell>
          <cell r="C510" t="str">
            <v>이경티 파형강관</v>
          </cell>
          <cell r="D510" t="str">
            <v>800*250</v>
          </cell>
          <cell r="E510" t="str">
            <v>개</v>
          </cell>
          <cell r="G510">
            <v>164600</v>
          </cell>
        </row>
        <row r="511">
          <cell r="B511">
            <v>508</v>
          </cell>
        </row>
      </sheetData>
      <sheetData sheetId="16" refreshError="1"/>
      <sheetData sheetId="17" refreshError="1"/>
      <sheetData sheetId="1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위토공"/>
      <sheetName val="토적계산서"/>
      <sheetName val="토공총괄표"/>
      <sheetName val="자재계산"/>
      <sheetName val="자재수량집계"/>
      <sheetName val="토적계산서-1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깨기"/>
      <sheetName val="지급자재"/>
      <sheetName val="공사비총괄표"/>
      <sheetName val="기초자료"/>
      <sheetName val="내역표지"/>
      <sheetName val="공사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위토공집계표"/>
      <sheetName val="토적계산서"/>
      <sheetName val="토공총괄표"/>
      <sheetName val="자재계산서"/>
      <sheetName val="자재집계표"/>
      <sheetName val="깨기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치판정"/>
      <sheetName val="1"/>
      <sheetName val="2"/>
      <sheetName val="성원"/>
      <sheetName val="신성을지"/>
      <sheetName val="심우갑"/>
      <sheetName val="심우을"/>
      <sheetName val="일위대가표"/>
      <sheetName val="단가조사"/>
      <sheetName val="표층포설및다짐"/>
      <sheetName val="일위대가"/>
      <sheetName val="단가산출"/>
      <sheetName val="전기일위목록"/>
      <sheetName val="1.수인터널"/>
      <sheetName val="CABdata"/>
      <sheetName val="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자재운반"/>
      <sheetName val="운반거리"/>
      <sheetName val="운반"/>
      <sheetName val="Sheet1"/>
      <sheetName val="Sheet2"/>
      <sheetName val="깨기"/>
      <sheetName val="공사비총괄표"/>
      <sheetName val="96보완계획7.12"/>
      <sheetName val="지급자재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6보완계획7.12"/>
    </sheetNames>
    <sheetDataSet>
      <sheetData sheetId="0" refreshError="1">
        <row r="76">
          <cell r="L76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성토부도수로"/>
      <sheetName val="측구수량집계표"/>
      <sheetName val="측구토공수량"/>
      <sheetName val="호안블럭수량집계표"/>
      <sheetName val="펌프장유출부도수로"/>
      <sheetName val="월류벽수량집계표"/>
      <sheetName val="월류벽h=1.0"/>
      <sheetName val="월류벽h=1.5"/>
      <sheetName val="L형측구1"/>
      <sheetName val="L형측구2"/>
      <sheetName val="옹벽형측구3"/>
      <sheetName val="옹벽토공수량집계표"/>
      <sheetName val="옹벽수량집계표"/>
      <sheetName val="옹벽연장조서"/>
      <sheetName val="철거수량집계표"/>
      <sheetName val="반중력식옹벽3.5"/>
      <sheetName val="반중력식옹벽3.0"/>
      <sheetName val="반중력식옹벽2.5"/>
      <sheetName val="구조물공재료집계표"/>
      <sheetName val="단위수량양식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>
        <row r="9">
          <cell r="G9">
            <v>2.8000000000000003</v>
          </cell>
          <cell r="H9">
            <v>1.25</v>
          </cell>
        </row>
        <row r="23">
          <cell r="K23">
            <v>0.1</v>
          </cell>
          <cell r="L23">
            <v>2.6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깨기"/>
      <sheetName val="구조물"/>
      <sheetName val="집계"/>
      <sheetName val="토공총괄표"/>
      <sheetName val="단위수량"/>
      <sheetName val="ABUT수량-A1"/>
      <sheetName val="96보완계획7.12"/>
      <sheetName val="건축공사"/>
      <sheetName val="차액보증"/>
      <sheetName val="조명시설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사원가"/>
      <sheetName val="내역서집계표"/>
      <sheetName val="내역서99-4"/>
      <sheetName val="일위대가집계표"/>
      <sheetName val="정부노임단가"/>
      <sheetName val="단가조사서"/>
      <sheetName val="중기산출근거"/>
      <sheetName val="중기집계표"/>
      <sheetName val="중기계산"/>
      <sheetName val="주입율"/>
      <sheetName val="토공일위"/>
      <sheetName val="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☞개인진도및전화부및견적조건"/>
      <sheetName val="      ★개인별현황표(김종우기사)"/>
      <sheetName val="      주소록"/>
      <sheetName val="☞골조,철골,조적분석표"/>
      <sheetName val="      ★골조분석표(서태용대리)"/>
      <sheetName val="      골조부재별비율"/>
      <sheetName val="☞마감분석표"/>
      <sheetName val="    (주)경원건축공사비분석표"/>
      <sheetName val="    (주)경원건축공사비분석표(공)"/>
      <sheetName val="A-4"/>
      <sheetName val="오산갈곳"/>
      <sheetName val="을"/>
      <sheetName val="건축내역"/>
      <sheetName val="도급"/>
      <sheetName val="20관리비율"/>
      <sheetName val="ITEM"/>
      <sheetName val="Y-WORK"/>
      <sheetName val="토공사"/>
      <sheetName val="ilch"/>
      <sheetName val="투찰"/>
      <sheetName val="WORK"/>
      <sheetName val="TYPE-A"/>
      <sheetName val="단면(RW1)"/>
      <sheetName val="연수동"/>
      <sheetName val="TEL"/>
      <sheetName val="99-04-19-서울대관련(수정중)"/>
      <sheetName val="산업개발안내서"/>
      <sheetName val="ABUT수량-A1"/>
      <sheetName val="c_balju"/>
      <sheetName val="IMP(MAIN)"/>
      <sheetName val="IMP (REACTOR)"/>
      <sheetName val="기별(종합)"/>
      <sheetName val="Sheet4"/>
      <sheetName val="BQ"/>
      <sheetName val="단가"/>
      <sheetName val="시설물일위"/>
      <sheetName val="聒CD-STRAND PILE 압입및굴착"/>
      <sheetName val="3련 BOX"/>
      <sheetName val="장비당단가 (1)"/>
      <sheetName val="부대내역"/>
      <sheetName val="P.M 별"/>
      <sheetName val="1월"/>
      <sheetName val="VXXXXXXX"/>
      <sheetName val="공통부대비"/>
      <sheetName val="BSD (2)"/>
      <sheetName val="Sheet5"/>
      <sheetName val="전기공사"/>
      <sheetName val="EUPDAT2"/>
      <sheetName val="전기일위대가"/>
      <sheetName val="영업2"/>
      <sheetName val="설계조건"/>
      <sheetName val="안정계산"/>
      <sheetName val="단면검토"/>
      <sheetName val="맨홀수량집계"/>
      <sheetName val="차액보증"/>
      <sheetName val="공통가설공사"/>
      <sheetName val="장비집계"/>
      <sheetName val="토목내역"/>
      <sheetName val="경비2내역"/>
      <sheetName val="방송노임"/>
      <sheetName val="Sheet1"/>
      <sheetName val="일위대가표(DEEP)"/>
      <sheetName val="CONCRETE"/>
      <sheetName val="일반공사"/>
      <sheetName val="가시설수량"/>
      <sheetName val="단위수량"/>
      <sheetName val="교각1"/>
      <sheetName val="집계표"/>
      <sheetName val="내역서(총)"/>
      <sheetName val="DATA1"/>
      <sheetName val="토&amp;흙"/>
      <sheetName val="내역1"/>
      <sheetName val="보합"/>
      <sheetName val="일위대가목록"/>
      <sheetName val="계산근거"/>
      <sheetName val="3BL공동구 수량"/>
      <sheetName val="DATA(BAC)"/>
      <sheetName val="세부내역"/>
      <sheetName val="TOTAL"/>
      <sheetName val="D-3503"/>
      <sheetName val="Site Expenses"/>
      <sheetName val="TABLE"/>
      <sheetName val="CALCULATION"/>
      <sheetName val="INST_DCI"/>
      <sheetName val="HVAC_DCI"/>
      <sheetName val="PIPE_DCI"/>
      <sheetName val="PRO_DCI"/>
      <sheetName val="일위대가목차"/>
      <sheetName val="일위대가"/>
      <sheetName val="I.설계조건"/>
      <sheetName val="물량산출근거"/>
      <sheetName val="건축원가계산서"/>
      <sheetName val="BSD _2_"/>
      <sheetName val="내역서"/>
      <sheetName val="원형맨홀수량"/>
      <sheetName val="감가상각"/>
      <sheetName val="INSTR"/>
      <sheetName val="실행내역"/>
      <sheetName val="2F 회의실견적(5_14 일대)"/>
      <sheetName val="을지"/>
      <sheetName val="입찰안"/>
      <sheetName val="ELECTRIC"/>
      <sheetName val="CTEMCOST"/>
      <sheetName val="SCHEDULE"/>
      <sheetName val="Base_Data"/>
      <sheetName val="갑지(추정)"/>
      <sheetName val="설산1.나"/>
      <sheetName val="본사S"/>
      <sheetName val="SLAB"/>
      <sheetName val="대비"/>
      <sheetName val="Testing"/>
      <sheetName val="일위대가목록(1)"/>
      <sheetName val="단가대비표(1)"/>
      <sheetName val="공사원가계산서"/>
      <sheetName val="공사비 내역 (가)"/>
      <sheetName val="MOTOR"/>
      <sheetName val="J直材4"/>
      <sheetName val="INPUT"/>
      <sheetName val="단면가정"/>
      <sheetName val="공사비산출내역"/>
      <sheetName val="가시설단위수량"/>
      <sheetName val="청산공사"/>
      <sheetName val="BQ-Offsite"/>
      <sheetName val="Cover"/>
      <sheetName val="L형옹벽(key)"/>
      <sheetName val=" 견적서"/>
      <sheetName val="투자효율분석"/>
      <sheetName val="설계명세서"/>
      <sheetName val="96수출"/>
      <sheetName val="물량표"/>
      <sheetName val="산거각호표"/>
      <sheetName val="list price"/>
      <sheetName val="Dae_Jiju"/>
      <sheetName val="Sikje_ingun"/>
      <sheetName val="TREE_D"/>
      <sheetName val="단중표"/>
      <sheetName val="내역서 "/>
      <sheetName val="기계내역"/>
      <sheetName val="별표 "/>
      <sheetName val="수량산출서"/>
      <sheetName val="PUMP"/>
      <sheetName val="gyun"/>
      <sheetName val="Customer Databas"/>
      <sheetName val="1"/>
      <sheetName val="unit"/>
      <sheetName val="인건비"/>
      <sheetName val=" "/>
      <sheetName val="수량산출"/>
      <sheetName val="SE-611"/>
      <sheetName val="조경"/>
      <sheetName val="Indirect Cost"/>
      <sheetName val="원가"/>
      <sheetName val="DATA_BAC_"/>
      <sheetName val="단위중량"/>
      <sheetName val="06-BATCH "/>
      <sheetName val="FAB별"/>
      <sheetName val="(C)원내역"/>
      <sheetName val="단가대비표"/>
      <sheetName val="BQLIST"/>
      <sheetName val="TABLE2-1 ISBL-(SlTE PREP)"/>
      <sheetName val="TABLE2.1 ISBL (Soil Invest)"/>
      <sheetName val="TABLE2-2 OSBL(GENERAL-CIVIL)"/>
      <sheetName val="RCD-STRAND_PILE_압입및굴착"/>
      <sheetName val="______★개인별현황표(김종우기사)"/>
      <sheetName val="______주소록"/>
      <sheetName val="______★골조분석표(서태용대리)"/>
      <sheetName val="______골조부재별비율"/>
      <sheetName val="____(주)경원건축공사비분석표"/>
      <sheetName val="____(주)경원건축공사비분석표(공)"/>
      <sheetName val="장비당단가_(1)"/>
      <sheetName val="BSD_(2)"/>
      <sheetName val="7.5.2 BOQ Summary "/>
      <sheetName val="금액집계"/>
      <sheetName val="배수관공"/>
      <sheetName val="식재품셈"/>
      <sheetName val="원가계산서"/>
      <sheetName val="우각부보강"/>
      <sheetName val="wblff(before omi pc&amp;stump)"/>
      <sheetName val="Proposal"/>
      <sheetName val="dg"/>
      <sheetName val="P_M_별"/>
      <sheetName val="3련_BOX"/>
      <sheetName val="영동(D)"/>
      <sheetName val="날개벽"/>
      <sheetName val="관람석제출"/>
      <sheetName val="방배동내역(리라)"/>
      <sheetName val="환률"/>
      <sheetName val="HRSG SMALL07220"/>
      <sheetName val="밸브설치"/>
      <sheetName val="DATA"/>
      <sheetName val="AH-1 "/>
      <sheetName val="실행예산"/>
      <sheetName val="FRT_O"/>
      <sheetName val="FAB_I"/>
      <sheetName val="내역"/>
      <sheetName val="옹벽"/>
      <sheetName val="Harga material "/>
      <sheetName val="IPL_SCHEDULE"/>
      <sheetName val="남양시작동자105노65기1.3화1.2"/>
      <sheetName val="노원열병합  건축공사기성내역서"/>
      <sheetName val="단가표 "/>
      <sheetName val="전신환매도율"/>
      <sheetName val="양식"/>
      <sheetName val="말뚝물량"/>
      <sheetName val="연습"/>
      <sheetName val="차량구입"/>
      <sheetName val="Macro1"/>
      <sheetName val="현장"/>
      <sheetName val="b_balju_cho"/>
      <sheetName val="수선비분석"/>
      <sheetName val="변화치수"/>
      <sheetName val="부재력정리"/>
      <sheetName val="터파기및재료"/>
      <sheetName val="kimre scrubber"/>
      <sheetName val="RAHMEN"/>
      <sheetName val="금액"/>
      <sheetName val="2F_회의실견적(5_14_일대)"/>
      <sheetName val="중기사용료"/>
      <sheetName val="설계서을"/>
      <sheetName val="전체"/>
      <sheetName val="품셈TABLE"/>
      <sheetName val="분류기준"/>
      <sheetName val="현황산출서"/>
      <sheetName val="Projekt4"/>
      <sheetName val="BID"/>
      <sheetName val="날개벽(좌,우=45도,75도)"/>
      <sheetName val="6월실적"/>
      <sheetName val="RING WALL"/>
      <sheetName val="cable"/>
      <sheetName val="DESIGN_CRETERIA"/>
      <sheetName val="도급양식"/>
      <sheetName val="full (2)"/>
      <sheetName val="총괄표"/>
      <sheetName val="환율"/>
      <sheetName val="단가표"/>
      <sheetName val="GRDBS"/>
      <sheetName val="토공계산서(부체도로)"/>
      <sheetName val="설계서"/>
      <sheetName val="입찰견적보고서"/>
      <sheetName val="EACT10"/>
      <sheetName val="wall"/>
      <sheetName val="인강기성"/>
      <sheetName val="Y_WORK"/>
      <sheetName val="대치판정"/>
      <sheetName val="예산서"/>
      <sheetName val="준검 내역서"/>
      <sheetName val="플랜트 설치"/>
      <sheetName val="Site_Expenses"/>
      <sheetName val="Customer_Databas"/>
      <sheetName val="공사비_내역_(가)"/>
      <sheetName val="3BL공동구_수량"/>
      <sheetName val="聒CD-STRAND_PILE_압입및굴착"/>
      <sheetName val="BSD__2_"/>
      <sheetName val="설산1_나"/>
      <sheetName val="IMP_(REACTOR)"/>
      <sheetName val="토목"/>
      <sheetName val="개요"/>
      <sheetName val="1.설계기준"/>
      <sheetName val="총내역서"/>
      <sheetName val="실행"/>
      <sheetName val="7내역"/>
      <sheetName val="sum1 (2)"/>
      <sheetName val="공통가설"/>
      <sheetName val="DOGI"/>
      <sheetName val="비교표"/>
      <sheetName val="가시설(TYPE-A)"/>
      <sheetName val="1-1평균터파기고(1)"/>
      <sheetName val="단가대비"/>
      <sheetName val="소비자가"/>
      <sheetName val="1을"/>
      <sheetName val="DATE"/>
      <sheetName val="자재단가비교표"/>
      <sheetName val="단가비교표"/>
      <sheetName val="DRAIN DRUM PIT D-301"/>
      <sheetName val="Sheet13"/>
      <sheetName val="발전기"/>
      <sheetName val="#REF"/>
      <sheetName val="Sheet14"/>
      <sheetName val="공사개요"/>
      <sheetName val="N賃率-職"/>
      <sheetName val="통신집계표1"/>
      <sheetName val="산출근거"/>
      <sheetName val="부하(성남)"/>
      <sheetName val="공사비PK5월"/>
      <sheetName val="BD集計用"/>
      <sheetName val="06_BATCH "/>
      <sheetName val="studio"/>
      <sheetName val="설계명세서(선로)"/>
      <sheetName val="1F"/>
      <sheetName val="I一般比"/>
      <sheetName val="MAT"/>
      <sheetName val="2075-Q011"/>
      <sheetName val="전사계"/>
      <sheetName val="COPING"/>
      <sheetName val="General Data"/>
      <sheetName val="Sheet1 (2)"/>
      <sheetName val="3F"/>
      <sheetName val="SG"/>
      <sheetName val="공사입력"/>
      <sheetName val="SRC-B3U2"/>
      <sheetName val="국별인원"/>
      <sheetName val="직노"/>
      <sheetName val="건축내역서"/>
      <sheetName val="90.03실행 "/>
      <sheetName val="단가사정"/>
      <sheetName val="개산공사비"/>
      <sheetName val="가공비"/>
      <sheetName val="가도공"/>
      <sheetName val="간선계산"/>
      <sheetName val="SALES&amp;COGS"/>
      <sheetName val="8월현금흐름표"/>
      <sheetName val="본장"/>
      <sheetName val="말뚝지지력산정"/>
      <sheetName val="직접인건비"/>
      <sheetName val="공문"/>
      <sheetName val="BID9697"/>
      <sheetName val="교통시설 표지판"/>
      <sheetName val="KP1590_E"/>
      <sheetName val="예산"/>
      <sheetName val="자료(통합)"/>
      <sheetName val="대상공사(조달청)"/>
      <sheetName val="시중노임DATA"/>
      <sheetName val="ISBL"/>
      <sheetName val="OSBL"/>
      <sheetName val="보차도경계석"/>
      <sheetName val="2.내역서"/>
      <sheetName val="교각계산"/>
      <sheetName val="단면치수"/>
      <sheetName val="BOM-Form A.1.III"/>
      <sheetName val="자재집계표"/>
      <sheetName val="단가조사표"/>
      <sheetName val="1호맨홀가감수량"/>
      <sheetName val="1호맨홀수량산출"/>
      <sheetName val="SORCE1"/>
      <sheetName val="일반맨홀수량집계"/>
      <sheetName val="업무처리전"/>
      <sheetName val="TT35"/>
      <sheetName val="TTTram"/>
      <sheetName val="SL dau tien"/>
      <sheetName val="주경기-오배수"/>
      <sheetName val="표지판현황"/>
      <sheetName val="손익분석"/>
      <sheetName val="견적집계표"/>
      <sheetName val="지급자재"/>
      <sheetName val="FACTOR"/>
      <sheetName val="plan&amp;section of foundation"/>
      <sheetName val="신규단가내역"/>
      <sheetName val="CAPVC"/>
      <sheetName val="Bdown_ISBL"/>
      <sheetName val="ISBL (검증)"/>
      <sheetName val="TABLE2-2 OSBL-(SITE PREP)"/>
      <sheetName val="CONTENTS"/>
      <sheetName val="BM"/>
      <sheetName val="사업계획"/>
      <sheetName val="lookup"/>
      <sheetName val="BOQ0822"/>
      <sheetName val="INDIRECT MOBILIZATION PLAN"/>
      <sheetName val="MANPOWER MOBILIZATION"/>
      <sheetName val="LABOR MOBILIZATION PLAN"/>
      <sheetName val="STAFF MOBILIZATION PLAN"/>
      <sheetName val="LIST OF OFFICE EQUIPMENT"/>
      <sheetName val="BREAKDOWN"/>
      <sheetName val="PERSONNEL SETUP"/>
      <sheetName val="KOREAN STAFF SALARY - SITE"/>
      <sheetName val="TEMPORARY FACILITIES"/>
      <sheetName val="WATER SUPPLY"/>
      <sheetName val="TABLE2-1 ISBL(GENEAL-CIVIL)"/>
      <sheetName val="UOP 508 PG 5-12"/>
      <sheetName val="토사(PE)"/>
      <sheetName val="효성CB 1P기초"/>
      <sheetName val="갑지_추정_"/>
      <sheetName val="UR2-Calculation"/>
      <sheetName val="소방"/>
      <sheetName val="XL4Poppy"/>
      <sheetName val="단가디비"/>
      <sheetName val="물량표S"/>
      <sheetName val="계수시트"/>
      <sheetName val="C &amp; G RHS"/>
      <sheetName val="PumpSpec"/>
      <sheetName val="정렬"/>
      <sheetName val="Inputs"/>
      <sheetName val="Timing&amp;Esc"/>
      <sheetName val="I-O(번호별)"/>
      <sheetName val="NSMA-status"/>
      <sheetName val="일위대가표"/>
      <sheetName val="인부신상자료"/>
      <sheetName val="기초공"/>
      <sheetName val="기둥(원형)"/>
      <sheetName val="첨부파일"/>
      <sheetName val="FRP내역서"/>
      <sheetName val="DS"/>
      <sheetName val="CAL"/>
      <sheetName val="화산경계"/>
      <sheetName val="경비"/>
      <sheetName val="일반맨홀수량집계(A-7 LINE)"/>
      <sheetName val="부대대비"/>
      <sheetName val="냉연집계"/>
      <sheetName val="신우"/>
      <sheetName val="woo(mac)"/>
      <sheetName val="송라터널총괄"/>
      <sheetName val="전체실적"/>
      <sheetName val="설변물량"/>
      <sheetName val="APT내역"/>
      <sheetName val="재무가정"/>
      <sheetName val="일위대가-1"/>
      <sheetName val="물가자료"/>
      <sheetName val="적용기준"/>
      <sheetName val="TTL"/>
      <sheetName val="1-1"/>
      <sheetName val="데이타"/>
      <sheetName val="산출내역서집계표"/>
      <sheetName val="전압강하계산"/>
      <sheetName val="Mp-team 1"/>
      <sheetName val="설계산출기초"/>
      <sheetName val="을부담운반비"/>
      <sheetName val="운반비산출"/>
      <sheetName val="설계산출표지"/>
      <sheetName val="도급예산내역서총괄표"/>
      <sheetName val="조명시설"/>
      <sheetName val="을 2"/>
      <sheetName val="Requirement(Work Crew)"/>
      <sheetName val="Constant"/>
      <sheetName val="1.우편집중내역서"/>
      <sheetName val="재료집계"/>
      <sheetName val="hvac(제어동)"/>
      <sheetName val="목록"/>
      <sheetName val="중기"/>
      <sheetName val="Change rate"/>
      <sheetName val="통합"/>
      <sheetName val=""/>
      <sheetName val="노임단가"/>
      <sheetName val="자재"/>
      <sheetName val="적용환율"/>
      <sheetName val="FANDBS"/>
      <sheetName val="GRDATA"/>
      <sheetName val="SHAFTDBSE"/>
      <sheetName val="연결임시"/>
      <sheetName val="인건-측정"/>
      <sheetName val="여과지동"/>
      <sheetName val="기초자료"/>
      <sheetName val="보도경계블럭"/>
      <sheetName val="CODE"/>
      <sheetName val="2000년1차"/>
      <sheetName val="시멘트"/>
      <sheetName val="01"/>
      <sheetName val="오억미만"/>
      <sheetName val="산출금액내역"/>
      <sheetName val="Recording,Phone,Headset,PC"/>
      <sheetName val="RCD-STRAND_PILE_압입및굴착4"/>
      <sheetName val="______★개인별현황표(김종우기사)4"/>
      <sheetName val="______주소록4"/>
      <sheetName val="______★골조분석표(서태용대리)4"/>
      <sheetName val="______골조부재별비율4"/>
      <sheetName val="____(주)경원건축공사비분석표4"/>
      <sheetName val="____(주)경원건축공사비분석표(공)4"/>
      <sheetName val="RCD-STRAND_PILE_압입및굴착1"/>
      <sheetName val="______★개인별현황표(김종우기사)1"/>
      <sheetName val="______주소록1"/>
      <sheetName val="______★골조분석표(서태용대리)1"/>
      <sheetName val="______골조부재별비율1"/>
      <sheetName val="____(주)경원건축공사비분석표1"/>
      <sheetName val="____(주)경원건축공사비분석표(공)1"/>
      <sheetName val="RCD-STRAND_PILE_압입및굴착2"/>
      <sheetName val="______★개인별현황표(김종우기사)2"/>
      <sheetName val="______주소록2"/>
      <sheetName val="______★골조분석표(서태용대리)2"/>
      <sheetName val="______골조부재별비율2"/>
      <sheetName val="____(주)경원건축공사비분석표2"/>
      <sheetName val="____(주)경원건축공사비분석표(공)2"/>
      <sheetName val="RCD-STRAND_PILE_압입및굴착3"/>
      <sheetName val="______★개인별현황표(김종우기사)3"/>
      <sheetName val="______주소록3"/>
      <sheetName val="______★골조분석표(서태용대리)3"/>
      <sheetName val="______골조부재별비율3"/>
      <sheetName val="____(주)경원건축공사비분석표3"/>
      <sheetName val="____(주)경원건축공사비분석표(공)3"/>
      <sheetName val="실행품의서"/>
      <sheetName val="강관 및 부속"/>
      <sheetName val="원가계산"/>
      <sheetName val="식재인부"/>
      <sheetName val="단가산출서"/>
      <sheetName val="단가산출서 (2)"/>
      <sheetName val="HWSET"/>
      <sheetName val="수량산출기초(케블등)"/>
      <sheetName val="재집"/>
      <sheetName val="직재"/>
      <sheetName val="공사비내역서"/>
      <sheetName val="MATRLDATA"/>
      <sheetName val="4 LINE"/>
      <sheetName val="7 th"/>
      <sheetName val="CP-E2 (품셈표)"/>
      <sheetName val="프랜트면허"/>
      <sheetName val="b_gunmul"/>
      <sheetName val="direct"/>
      <sheetName val="wage"/>
      <sheetName val="조도계산서 (도서)"/>
      <sheetName val="archi(본사)"/>
      <sheetName val="월선수금"/>
      <sheetName val="기성집계"/>
      <sheetName val="수량집계"/>
      <sheetName val="음료실행"/>
      <sheetName val="배명(단가)"/>
      <sheetName val="분석"/>
      <sheetName val="ACCESS FLOOR"/>
      <sheetName val="토목주소"/>
      <sheetName val="갑지1"/>
      <sheetName val="견적을지"/>
      <sheetName val="EJ"/>
      <sheetName val="1.설계조건"/>
      <sheetName val="예방접종계획"/>
      <sheetName val="근태계획서"/>
      <sheetName val="검색"/>
      <sheetName val="11.자재단가"/>
      <sheetName val="코드"/>
      <sheetName val="시설물기초"/>
      <sheetName val="자판실행"/>
      <sheetName val="퇴비산출근거"/>
      <sheetName val="6호기"/>
      <sheetName val="교통표지"/>
      <sheetName val="유림콘도"/>
      <sheetName val="일위_파일"/>
      <sheetName val="발신정보"/>
      <sheetName val="2002상반기노임기준"/>
      <sheetName val="TEST1"/>
      <sheetName val="난방열교"/>
      <sheetName val="급탕열교"/>
      <sheetName val="기자재비"/>
      <sheetName val="견적내용입력"/>
      <sheetName val="견적서세부내용"/>
      <sheetName val="건축(충일분)"/>
      <sheetName val="일반수량집계"/>
      <sheetName val="BLOCK(1)"/>
      <sheetName val="FCU (2)"/>
      <sheetName val="danga"/>
      <sheetName val="공사비예산서(토목분)"/>
      <sheetName val="비대칭계수"/>
      <sheetName val="전동기 SPEC"/>
      <sheetName val="S0"/>
      <sheetName val="일반설비내역서"/>
      <sheetName val="공주-교대(A1)"/>
      <sheetName val="PROCURE"/>
      <sheetName val="특수선일위대가"/>
      <sheetName val="업무"/>
      <sheetName val="부대"/>
      <sheetName val="세부내역서(전기)"/>
      <sheetName val="IMPEADENCE MAP 취수장"/>
      <sheetName val="인건비 "/>
      <sheetName val="도급내역서"/>
      <sheetName val="목동세대 산출근거"/>
      <sheetName val="Earthwork"/>
      <sheetName val="CAB_OD"/>
      <sheetName val="효율계획(당월)"/>
      <sheetName val="사용자정의"/>
      <sheetName val="제품표준규격"/>
      <sheetName val="Front"/>
      <sheetName val="현장관리비"/>
      <sheetName val="토공"/>
      <sheetName val="예산내역서"/>
      <sheetName val="설계예산서"/>
      <sheetName val="총계"/>
      <sheetName val="덕전리"/>
      <sheetName val="OCT.FDN"/>
      <sheetName val="현금"/>
      <sheetName val="March"/>
      <sheetName val="동해title"/>
      <sheetName val="시행예산"/>
      <sheetName val="계약서"/>
      <sheetName val="NAI"/>
      <sheetName val="예산명세서"/>
      <sheetName val="원하대비"/>
      <sheetName val="원도급"/>
      <sheetName val="자료입력"/>
      <sheetName val="하도급"/>
      <sheetName val="기계"/>
      <sheetName val="단면 (2)"/>
      <sheetName val="ETC"/>
      <sheetName val="케이블및전선관규격표"/>
      <sheetName val="표지"/>
      <sheetName val="001"/>
      <sheetName val="Assumptions"/>
      <sheetName val="CJE"/>
      <sheetName val="가설공사비"/>
      <sheetName val="도로구조공사비"/>
      <sheetName val="도로토공공사비"/>
      <sheetName val="여수토공사비"/>
      <sheetName val="Sheet3"/>
      <sheetName val="종합"/>
      <sheetName val="견적의뢰"/>
      <sheetName val="경산"/>
      <sheetName val="재1"/>
      <sheetName val="토공(완충)"/>
      <sheetName val="견적서"/>
      <sheetName val="순환펌프"/>
      <sheetName val="저수조"/>
      <sheetName val="급,배기팬"/>
      <sheetName val="급탕순환펌프"/>
      <sheetName val="전기"/>
      <sheetName val="과천MAIN"/>
      <sheetName val="단"/>
      <sheetName val="예산M12A"/>
      <sheetName val="자재단가"/>
      <sheetName val="수입"/>
      <sheetName val="채권(하반기)"/>
      <sheetName val="SUMMARY(S)"/>
      <sheetName val="CAUDIT"/>
      <sheetName val="Data Vol"/>
      <sheetName val="type-F"/>
      <sheetName val="설직재-1"/>
      <sheetName val="토공(우물통,기타) "/>
      <sheetName val="cost"/>
      <sheetName val="2-3.V.D일위"/>
      <sheetName val="실행철강하도"/>
      <sheetName val="Baby일위대가"/>
      <sheetName val="견적대비표"/>
      <sheetName val="수량산출서 갑지"/>
      <sheetName val="견적대비 견적서"/>
      <sheetName val="견"/>
      <sheetName val="하중계산"/>
      <sheetName val="WAGE RATE BACK-UP DATA"/>
      <sheetName val="COVERSHEET PAGE"/>
      <sheetName val="eq_data"/>
      <sheetName val="PipWT"/>
      <sheetName val="품셈표"/>
      <sheetName val="TABLE2-1 ISBL(HDEC단가)"/>
      <sheetName val="TABLE2-2 OSBL(HDEC단가)"/>
      <sheetName val="유화"/>
      <sheetName val="DESIGN CRITERIA"/>
      <sheetName val="h-013211-2"/>
      <sheetName val="CAT_5"/>
      <sheetName val="4안전율"/>
      <sheetName val="기안"/>
      <sheetName val="1995년 섹터별 매출"/>
      <sheetName val="간접"/>
      <sheetName val="주방"/>
      <sheetName val="단가조사"/>
      <sheetName val="1.물가시세표"/>
      <sheetName val="12.부대공"/>
      <sheetName val="5.노임단가"/>
      <sheetName val="4.중기단가산출"/>
      <sheetName val="6.단가목록"/>
      <sheetName val="8.배수공"/>
      <sheetName val="8"/>
      <sheetName val="10"/>
      <sheetName val="12"/>
      <sheetName val="9"/>
      <sheetName val="11"/>
      <sheetName val="갑지"/>
      <sheetName val="6동"/>
      <sheetName val="설 계"/>
      <sheetName val="인사자료총집계"/>
      <sheetName val="금융비용"/>
      <sheetName val="건축집계표"/>
      <sheetName val="NPV"/>
      <sheetName val="inter"/>
      <sheetName val="1. Design Change"/>
      <sheetName val="깨기"/>
      <sheetName val="협조전"/>
      <sheetName val="품목"/>
      <sheetName val="현장코드"/>
      <sheetName val="해외코드"/>
      <sheetName val="경비산출"/>
      <sheetName val="2.대외공문"/>
      <sheetName val="공사비집계"/>
      <sheetName val="잡비"/>
      <sheetName val="잡비계산서(총체2)"/>
      <sheetName val="D040416"/>
      <sheetName val="금액내역서"/>
      <sheetName val="기준자료"/>
      <sheetName val="내부부하"/>
      <sheetName val="CRUDE RE-bar"/>
      <sheetName val="전선 및 전선관"/>
      <sheetName val="주공 갑지"/>
      <sheetName val="EXPENSE"/>
      <sheetName val="원본"/>
      <sheetName val="한일양산"/>
      <sheetName val="JUCK"/>
      <sheetName val="in"/>
      <sheetName val="Grid &amp; A.M"/>
      <sheetName val="수문보고"/>
      <sheetName val="SS"/>
      <sheetName val="시험연구비상각"/>
      <sheetName val="현황"/>
      <sheetName val="Basic"/>
      <sheetName val="본지점중"/>
      <sheetName val="물량"/>
      <sheetName val="작업내역"/>
      <sheetName val="1단계"/>
      <sheetName val="RFP002"/>
      <sheetName val="건내용"/>
      <sheetName val="Sheet2"/>
      <sheetName val="산근"/>
      <sheetName val="건축2"/>
      <sheetName val="시화점실행"/>
      <sheetName val="AP1"/>
      <sheetName val="참조"/>
      <sheetName val="Lookup tables"/>
      <sheetName val="철거수량(전송)"/>
      <sheetName val="CT "/>
      <sheetName val="방식총괄"/>
      <sheetName val="가설공사내역"/>
      <sheetName val="401"/>
      <sheetName val="half slab-1"/>
      <sheetName val="Sheet6"/>
      <sheetName val="현장관리비내역서"/>
      <sheetName val="간접총괄"/>
      <sheetName val="Cash2"/>
      <sheetName val="Z"/>
      <sheetName val="LIST OF OFFICE EQUI"/>
      <sheetName val="산출근거목록"/>
      <sheetName val="일대목록"/>
      <sheetName val="Sheet1(X)"/>
      <sheetName val="부하계산서"/>
      <sheetName val="골재산출"/>
      <sheetName val="DS-최종"/>
      <sheetName val="단가비교"/>
      <sheetName val="전 기"/>
      <sheetName val="입력DATA"/>
      <sheetName val="바닥판"/>
      <sheetName val="가정단면"/>
      <sheetName val="예산M2"/>
      <sheetName val="지표"/>
      <sheetName val="소요자재"/>
      <sheetName val="정산내역서"/>
      <sheetName val="건축외주"/>
      <sheetName val="자  재"/>
      <sheetName val="진주방향"/>
      <sheetName val="A"/>
      <sheetName val="BOQ건축"/>
      <sheetName val="최초침전지집계표"/>
      <sheetName val="단가산출집계"/>
      <sheetName val="DR(SUM)"/>
      <sheetName val="TL(SUM)"/>
      <sheetName val="2000.05"/>
      <sheetName val="공사비명세서"/>
      <sheetName val="변경총괄지(1)"/>
      <sheetName val="LAND_HOYU"/>
      <sheetName val="LAND_YUKO"/>
      <sheetName val="06-BATCH_"/>
      <sheetName val="가동비율"/>
      <sheetName val="H-PILE수량집계"/>
      <sheetName val="회사99"/>
      <sheetName val="일반부표"/>
      <sheetName val="조명투자및환수계획"/>
      <sheetName val="제조중간결과"/>
      <sheetName val="품의서"/>
      <sheetName val="SUM (INQNO."/>
      <sheetName val="단위별 일위대가표"/>
      <sheetName val="몰탈재료산출"/>
      <sheetName val="RCD-STRAND_PILE_압입및굴착5"/>
      <sheetName val="______★개인별현황표(김종우기사)5"/>
      <sheetName val="______주소록5"/>
      <sheetName val="______★골조분석표(서태용대리)5"/>
      <sheetName val="______골조부재별비율5"/>
      <sheetName val="____(주)경원건축공사비분석표5"/>
      <sheetName val="____(주)경원건축공사비분석표(공)5"/>
      <sheetName val="BSD_(2)1"/>
      <sheetName val="P_M_별1"/>
      <sheetName val="장비당단가_(1)1"/>
      <sheetName val="3련_BOX1"/>
      <sheetName val="Site_Expenses1"/>
      <sheetName val="3BL공동구_수량1"/>
      <sheetName val="聒CD-STRAND_PILE_압입및굴착1"/>
      <sheetName val="2F_회의실견적(5_14_일대)1"/>
      <sheetName val="BSD__2_1"/>
      <sheetName val="설산1_나1"/>
      <sheetName val="list_price"/>
      <sheetName val="내역서_"/>
      <sheetName val="Customer_Databas1"/>
      <sheetName val="공사비_내역_(가)1"/>
      <sheetName val="wblff(before_omi_pc&amp;stump)"/>
      <sheetName val="_"/>
      <sheetName val="IMP_(REACTOR)1"/>
      <sheetName val="_견적서"/>
      <sheetName val="HRSG_SMALL07220"/>
      <sheetName val="Indirect_Cost"/>
      <sheetName val="노원열병합__건축공사기성내역서"/>
      <sheetName val="별표_"/>
      <sheetName val="I_설계조건"/>
      <sheetName val="1_설계기준"/>
      <sheetName val="플랜트_설치"/>
      <sheetName val="단가표_"/>
      <sheetName val="남양시작동자105노65기1_3화1_2"/>
      <sheetName val="Harga_material_"/>
      <sheetName val="TABLE2-1_ISBL-(SlTE_PREP)"/>
      <sheetName val="TABLE2_1_ISBL_(Soil_Invest)"/>
      <sheetName val="TABLE2-2_OSBL(GENERAL-CIVIL)"/>
      <sheetName val="7_5_2_BOQ_Summary_"/>
      <sheetName val="kimre_scrubber"/>
      <sheetName val="sum1_(2)"/>
      <sheetName val="AH-1_"/>
      <sheetName val="BOM-Form_A_1_III"/>
      <sheetName val="General_Data"/>
      <sheetName val="RING_WALL"/>
      <sheetName val="full_(2)"/>
      <sheetName val="06_BATCH_"/>
      <sheetName val="DRAIN_DRUM_PIT_D-301"/>
      <sheetName val="plan&amp;section_of_foundation"/>
      <sheetName val="TABLE2-1_ISBL(GENEAL-CIVIL)"/>
      <sheetName val="TABLE2-2_OSBL-(SITE_PREP)"/>
      <sheetName val="ISBL_(검증)"/>
      <sheetName val="교통시설_표지판"/>
      <sheetName val="SL_dau_tien"/>
      <sheetName val="Sheet1_(2)"/>
      <sheetName val="효성CB_1P기초"/>
      <sheetName val="C_&amp;_G_RHS"/>
      <sheetName val="INDIRECT_MOBILIZATION_PLAN"/>
      <sheetName val="MANPOWER_MOBILIZATION"/>
      <sheetName val="LABOR_MOBILIZATION_PLAN"/>
      <sheetName val="STAFF_MOBILIZATION_PLAN"/>
      <sheetName val="LIST_OF_OFFICE_EQUIPMENT"/>
      <sheetName val="PERSONNEL_SETUP"/>
      <sheetName val="KOREAN_STAFF_SALARY_-_SITE"/>
      <sheetName val="TEMPORARY_FACILITIES"/>
      <sheetName val="WATER_SUPPLY"/>
      <sheetName val="준검_내역서"/>
      <sheetName val="UOP_508_PG_5-12"/>
      <sheetName val="Requirement(Work_Crew)"/>
      <sheetName val="Mp-team_1"/>
      <sheetName val="수량산출서_갑지"/>
      <sheetName val="1_설계조건"/>
      <sheetName val="90_03실행_"/>
      <sheetName val="2_내역서"/>
      <sheetName val="설_계"/>
      <sheetName val="강관_및_부속"/>
      <sheetName val="1_우편집중내역서"/>
      <sheetName val="4_LINE"/>
      <sheetName val="7_th"/>
      <sheetName val="CP-E2_(품셈표)"/>
      <sheetName val="ACCESS_FLOOR"/>
      <sheetName val="Change_rate"/>
      <sheetName val="11_자재단가"/>
      <sheetName val="을_2"/>
      <sheetName val="FCU_(2)"/>
      <sheetName val="조도계산서_(도서)"/>
      <sheetName val="단가산출서_(2)"/>
      <sheetName val="목동세대_산출근거"/>
      <sheetName val="cctv"/>
      <sheetName val="외자배분"/>
      <sheetName val="외자내역"/>
      <sheetName val="일위"/>
      <sheetName val="기타 정보통신공사"/>
      <sheetName val="TABLE2-2 OSBL(total)"/>
      <sheetName val="fitting"/>
      <sheetName val="MAIN"/>
      <sheetName val="PRO_A"/>
      <sheetName val="PRO"/>
      <sheetName val="system &amp; LOOK_UP_FUNC"/>
      <sheetName val="Annex 3_Price Table_Piping Shop"/>
      <sheetName val="Sheet3 (2)"/>
      <sheetName val="2.설계제원"/>
      <sheetName val="PRICE-COMP"/>
      <sheetName val="GREEN"/>
      <sheetName val="Hawiyah"/>
      <sheetName val="Hawiyah_하청"/>
      <sheetName val="HDEC_1027"/>
      <sheetName val="Juaymah"/>
      <sheetName val="SIPC"/>
      <sheetName val="장비당단가_(1)2"/>
      <sheetName val="BSD_(2)2"/>
      <sheetName val="TABLE2-1_ISBL-(SlTE_PREP)1"/>
      <sheetName val="TABLE2_1_ISBL_(Soil_Invest)1"/>
      <sheetName val="TABLE2-2_OSBL(GENERAL-CIVIL)1"/>
      <sheetName val="7_5_2_BOQ_Summary_1"/>
      <sheetName val="PRICE COMP"/>
      <sheetName val="4)유동표"/>
      <sheetName val="토공A"/>
      <sheetName val="견적내역서"/>
      <sheetName val="사급자재"/>
      <sheetName val="산재 안전"/>
      <sheetName val="노무비 경비"/>
      <sheetName val="부대공집계표"/>
      <sheetName val="기본DATA"/>
      <sheetName val="97생산제품"/>
      <sheetName val="총중목"/>
      <sheetName val="본부장"/>
      <sheetName val="노무비"/>
      <sheetName val="납부서"/>
      <sheetName val="한전고리-을"/>
      <sheetName val="NOMUBI"/>
      <sheetName val="sw1"/>
      <sheetName val="NSMA-s㠨⑎蠀ᔁ"/>
      <sheetName val="NSMA-s㠨⪘ကᔁ"/>
      <sheetName val="단계별내역 (2)"/>
      <sheetName val="b_balju (2)"/>
      <sheetName val="동원인원산출"/>
      <sheetName val="FAND厰&amp;"/>
      <sheetName val="FAND咀,"/>
      <sheetName val="경비_원본"/>
      <sheetName val="노임"/>
      <sheetName val="FAND唨6"/>
      <sheetName val="FAND_x0010__x0000_"/>
      <sheetName val="INDIRECT MOBILIZATION Pԟ_x0000_缀"/>
      <sheetName val="안정검토"/>
      <sheetName val="단면설계"/>
      <sheetName val="MATRLDATﺬ"/>
      <sheetName val="지수"/>
      <sheetName val="경제성분석"/>
      <sheetName val="산출내역서집계_x0000_"/>
      <sheetName val="산출내역서집계葨"/>
      <sheetName val="산출내역서집계罸"/>
      <sheetName val="산출내역서집계헾"/>
      <sheetName val="영업소실적"/>
      <sheetName val="3희질산"/>
      <sheetName val="Administrative Prices"/>
      <sheetName val="HDECGTY"/>
      <sheetName val="기계설비"/>
      <sheetName val="총괄내역서"/>
      <sheetName val="내역서(음성금왕)"/>
      <sheetName val="PAC"/>
      <sheetName val="PROJECT BRIEF(EX.NEW)"/>
      <sheetName val="Tender Summary"/>
      <sheetName val="DIAPHRAGM"/>
      <sheetName val="흄관기초"/>
      <sheetName val="주빔의 설계"/>
      <sheetName val="보할최종(준공)only"/>
      <sheetName val="NSMA-sက_x0000_諱ԃ"/>
      <sheetName val="토공 갑지"/>
      <sheetName val="장비명"/>
      <sheetName val="입찰보고"/>
      <sheetName val="1.우편집중내_x0004__x0004_"/>
      <sheetName val="ЀԀȀȀЀᨀ"/>
      <sheetName val="C-노임단가"/>
      <sheetName val="별표총괄"/>
      <sheetName val="______골조부_x0012__x0015__x0008__x0006__x0004_"/>
      <sheetName val="Ѐ_x0000__x0000__x0000_"/>
      <sheetName val="제경집계"/>
      <sheetName val="청제공기계일위대가"/>
      <sheetName val="1.관로"/>
      <sheetName val="GCS 5F-19"/>
      <sheetName val="(2)"/>
      <sheetName val="97"/>
      <sheetName val="약품공급2"/>
      <sheetName val="0226"/>
      <sheetName val="97 사업추정(WEKI)"/>
      <sheetName val="ASTM C585"/>
      <sheetName val="INDIRECT COST-PART l"/>
      <sheetName val="Material"/>
      <sheetName val="견적금액(2003.12.22)"/>
      <sheetName val="소업1교"/>
      <sheetName val="관로공표지"/>
      <sheetName val="OCM"/>
      <sheetName val="REINF."/>
      <sheetName val="LOADS"/>
      <sheetName val="SKETCH"/>
      <sheetName val="CHECK1"/>
      <sheetName val="cross beam"/>
      <sheetName val="관급자재"/>
      <sheetName val="기본사항"/>
      <sheetName val="환산"/>
      <sheetName val="DESIGN(77C-102A)-2"/>
      <sheetName val="OD"/>
      <sheetName val="에너지동"/>
      <sheetName val="잡철물"/>
      <sheetName val="보도씀鈖ԯ_x0000_"/>
      <sheetName val="NSMA-s〯â_x0000__x0000__x0000_"/>
      <sheetName val="Area"/>
      <sheetName val="도급자재"/>
      <sheetName val="대운산출"/>
      <sheetName val="적용률"/>
      <sheetName val="공사수행방안"/>
      <sheetName val="입찰BMTL"/>
      <sheetName val="최초침-_x0000_ü_x0000_"/>
      <sheetName val="F5"/>
      <sheetName val="계산내역(설비)"/>
      <sheetName val="월별지출내역"/>
      <sheetName val="공사비지출기안"/>
      <sheetName val="in1-3"/>
      <sheetName val="in2-2"/>
      <sheetName val="설계내역서"/>
      <sheetName val="1.취수장"/>
      <sheetName val="20131008102524_1_002_BM내역서(설비)2"/>
      <sheetName val="Util&amp; Real"/>
      <sheetName val="내2"/>
      <sheetName val="원가입력"/>
      <sheetName val="품셈"/>
      <sheetName val="바.한일양산"/>
      <sheetName val="CPM챠트 "/>
      <sheetName val="조작대(1연)"/>
      <sheetName val="______골ମ⿥_x0005__x0000__x0000__x0000_"/>
      <sheetName val="CPA33-34"/>
      <sheetName val="C.배수관공"/>
      <sheetName val="NSMA-sက"/>
      <sheetName val="주관사업"/>
      <sheetName val="요약배부"/>
      <sheetName val="Sheet15"/>
      <sheetName val="Areas"/>
      <sheetName val="재료-CODE"/>
      <sheetName val="내역_FILE"/>
      <sheetName val="9.2단가산출서"/>
      <sheetName val="손료"/>
      <sheetName val="일위(PN)"/>
      <sheetName val="1）WELDING POINT"/>
      <sheetName val="Data_Vol"/>
      <sheetName val="전동기_SPEC"/>
      <sheetName val="토공(우물통,기타)_"/>
      <sheetName val="2-3_V_D일위"/>
      <sheetName val="출력표"/>
      <sheetName val="대가호표"/>
      <sheetName val="변경내역서"/>
      <sheetName val="SILICATE"/>
      <sheetName val="RCD-ST_x0015__x0000__x000a__x0000__x0014__x0000__x000e__x0000__x0012__x0000__x0015__x0000__x0004__x0000__x0004__x0000_"/>
      <sheetName val="_x0000__x0004__x0000__x0004_"/>
      <sheetName val="형상"/>
      <sheetName val="기초1"/>
      <sheetName val="8.PILE  (돌출)"/>
      <sheetName val="대로근거"/>
      <sheetName val="PAINT"/>
      <sheetName val="SUMMARY"/>
      <sheetName val="입찰품의"/>
      <sheetName val="적격점수(대DK)"/>
      <sheetName val="건축"/>
      <sheetName val="ITEM CODE"/>
      <sheetName val="발안전력구"/>
      <sheetName val="명세서"/>
      <sheetName val="부안일위"/>
      <sheetName val="국공유지및사유지"/>
      <sheetName val="중기일위대가"/>
      <sheetName val="화산肼᭭"/>
      <sheetName val="목차"/>
      <sheetName val="일용직내역"/>
      <sheetName val="대비표"/>
      <sheetName val="표지 (2)"/>
      <sheetName val="기초대가"/>
      <sheetName val="부대공"/>
      <sheetName val="방음벽기초-수량"/>
      <sheetName val="총내역"/>
      <sheetName val="내역을"/>
      <sheetName val="1608월"/>
      <sheetName val="공통비"/>
      <sheetName val="WO"/>
      <sheetName val="3.공통공사대비"/>
      <sheetName val="연동내역"/>
      <sheetName val="Macro2"/>
      <sheetName val="기별"/>
      <sheetName val="01월TTL"/>
      <sheetName val="집계"/>
      <sheetName val="Change r嗠O嘬"/>
      <sheetName val="RCD-STRAND_PILE_압입및굴浐ௗ"/>
      <sheetName val="기초0_x0000_"/>
      <sheetName val="SELTDATA"/>
      <sheetName val="data2"/>
      <sheetName val="9GNG운반"/>
      <sheetName val="산출내역서"/>
      <sheetName val="가격정보"/>
      <sheetName val="98지급계획"/>
      <sheetName val="1,2공구원가계산서"/>
      <sheetName val="1공구산출내역서"/>
      <sheetName val="KSC칸막이 일위대가"/>
      <sheetName val="预算"/>
      <sheetName val="IMP_MAIN_"/>
      <sheetName val="IMP _REACTOR_"/>
      <sheetName val="CLAUSE"/>
      <sheetName val="90.03실행_x0000_"/>
      <sheetName val="ITEMS"/>
      <sheetName val="용산1(해보)"/>
      <sheetName val="발주서양식"/>
      <sheetName val="이형관기호표1"/>
      <sheetName val="RCD-ST_x0015__x0000_ _x0000__x0014__x0000__x000e__x0000__x0012__x0000__x0015__x0000__x0004__x0000__x0004__x0000_"/>
      <sheetName val="Chang"/>
      <sheetName val="특별교실"/>
      <sheetName val="우배수"/>
      <sheetName val="직공비"/>
      <sheetName val="8."/>
      <sheetName val="5."/>
      <sheetName val="12."/>
      <sheetName val="14."/>
      <sheetName val="9."/>
      <sheetName val="13"/>
      <sheetName val="7."/>
      <sheetName val="해평견적"/>
      <sheetName val="설비내역서"/>
      <sheetName val="전기내역서"/>
      <sheetName val="대림경상68억"/>
      <sheetName val="GI-LIST"/>
      <sheetName val="기기리스트"/>
      <sheetName val="미드수량"/>
      <sheetName val="FA_x0000__x0000__x0000__x0001_"/>
      <sheetName val="퍼스트"/>
      <sheetName val="2002상반기㥾ᆄ㰁딐"/>
      <sheetName val="수량산출(액티비티)"/>
      <sheetName val="제품"/>
      <sheetName val="조명율표"/>
      <sheetName val="parameter"/>
      <sheetName val="WK1B"/>
      <sheetName val="공사비_내역_(ﻆᇕ"/>
      <sheetName val="거래명세표"/>
      <sheetName val="90.03혁⍧_x0000_"/>
      <sheetName val="을-ATYPE"/>
      <sheetName val="______골_x0000__x0000_旨_x0000__x0000__x0000_ㅫ"/>
      <sheetName val="연결塠ɪ"/>
      <sheetName val="1차 내역서"/>
      <sheetName val="참조자료"/>
      <sheetName val="FLANGE"/>
      <sheetName val="VALVE"/>
      <sheetName val="견적갑지"/>
      <sheetName val="을지 "/>
      <sheetName val="포장공"/>
      <sheetName val="단가목록"/>
      <sheetName val="Mp-t_x0000__x0000_쩈_x0000__x0000_"/>
      <sheetName val="Mp-t_x0000__x0000_䉨_x0000__x0000_"/>
      <sheetName val="기초༂६"/>
      <sheetName val="기초뀘ᬗ"/>
      <sheetName val="기초ဃᭂ"/>
      <sheetName val="기초퀃ᭂ"/>
      <sheetName val="기초됂ふ"/>
      <sheetName val="____(주)경원건축공ﶻĉ_x0000__x0000_楨◿"/>
      <sheetName val="____(주)경원건축공䔭疖꜀ȭﶻĉ"/>
      <sheetName val="____(주)경원건축공ﶻ_x001e__x0000__x0000_읰∉"/>
      <sheetName val="____(주)경원건축공ﶻ_x001e__x0000__x0000_ﳐ⡷"/>
      <sheetName val="____(주)경원건축공ﶻ_x001e__x0000__x0000_ⱐỹ"/>
      <sheetName val="____(주)경원건축공ﶻ_x001e__x0000__x0000_萨ⓤ"/>
      <sheetName val="인건비_"/>
      <sheetName val="일반맨홀수량집계(A-7_LINE)"/>
      <sheetName val="단면_(2)"/>
      <sheetName val="견적대비_견적서"/>
      <sheetName val="FAND"/>
      <sheetName val="OCT_FDN"/>
      <sheetName val="CRUDE_RE-bar"/>
      <sheetName val="Grid_&amp;_A_M"/>
      <sheetName val="산재_안전"/>
      <sheetName val="노무비_경비"/>
      <sheetName val="전_기"/>
      <sheetName val="결과조달"/>
      <sheetName val="공정별"/>
      <sheetName val="HORI. VESSEL"/>
      <sheetName val="단위단가"/>
      <sheetName val="전등"/>
      <sheetName val="요율"/>
      <sheetName val="수리결과"/>
      <sheetName val="3.현장배치"/>
      <sheetName val="부재치수입력"/>
      <sheetName val="을부︀ꏕԯ_x0000_"/>
      <sheetName val="일반수량집계표"/>
      <sheetName val="평당"/>
      <sheetName val="DNW"/>
      <sheetName val="단면치_x0000_"/>
      <sheetName val="FA⢀㰀⢁"/>
      <sheetName val="FAࢾ㲄︀탕"/>
      <sheetName val="woo("/>
      <sheetName val="woo(_x0000__x0000__x0005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/>
      <sheetData sheetId="989"/>
      <sheetData sheetId="990"/>
      <sheetData sheetId="991"/>
      <sheetData sheetId="992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/>
      <sheetData sheetId="1187"/>
    </sheetDataSet>
  </externalBook>
</externalLink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view="pageBreakPreview" zoomScaleSheetLayoutView="100" workbookViewId="0">
      <selection activeCell="N14" sqref="N14"/>
    </sheetView>
  </sheetViews>
  <sheetFormatPr defaultColWidth="8.375" defaultRowHeight="13.5" x14ac:dyDescent="0.3"/>
  <cols>
    <col min="1" max="1" width="8" style="90" customWidth="1"/>
    <col min="2" max="2" width="16.75" style="90" customWidth="1"/>
    <col min="3" max="3" width="5.375" style="90" customWidth="1"/>
    <col min="4" max="5" width="5.125" style="90" customWidth="1"/>
    <col min="6" max="6" width="4.875" style="90" customWidth="1"/>
    <col min="7" max="7" width="5.5" style="90" customWidth="1"/>
    <col min="8" max="8" width="5.25" style="90" customWidth="1"/>
    <col min="9" max="9" width="21" style="90" customWidth="1"/>
    <col min="10" max="10" width="7.75" style="90" customWidth="1"/>
    <col min="11" max="11" width="5.625" style="90" customWidth="1"/>
    <col min="12" max="13" width="4.375" style="90" customWidth="1"/>
    <col min="14" max="14" width="8.375" style="90" customWidth="1"/>
    <col min="15" max="15" width="10.125" style="90" customWidth="1"/>
    <col min="16" max="16384" width="8.375" style="90"/>
  </cols>
  <sheetData>
    <row r="1" spans="1:20" ht="33" customHeight="1" x14ac:dyDescent="0.3">
      <c r="A1" s="179" t="s">
        <v>212</v>
      </c>
      <c r="B1" s="179"/>
    </row>
    <row r="2" spans="1:20" ht="17.100000000000001" customHeight="1" x14ac:dyDescent="0.3">
      <c r="A2" s="91"/>
      <c r="B2" s="91"/>
      <c r="O2" s="91"/>
    </row>
    <row r="3" spans="1:20" s="92" customFormat="1" ht="111.75" customHeight="1" x14ac:dyDescent="0.3">
      <c r="B3" s="180" t="s">
        <v>193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93"/>
    </row>
    <row r="4" spans="1:20" s="94" customFormat="1" ht="48" customHeight="1" x14ac:dyDescent="0.3">
      <c r="B4" s="181" t="s">
        <v>319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95"/>
    </row>
    <row r="5" spans="1:20" s="92" customFormat="1" ht="17.100000000000001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</row>
    <row r="6" spans="1:20" s="92" customFormat="1" ht="17.100000000000001" customHeight="1" x14ac:dyDescent="0.3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</row>
    <row r="7" spans="1:20" s="92" customFormat="1" ht="17.100000000000001" customHeight="1" x14ac:dyDescent="0.3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20" ht="18" customHeight="1" x14ac:dyDescent="0.3">
      <c r="B8" s="97"/>
      <c r="C8" s="98"/>
    </row>
    <row r="9" spans="1:20" ht="15.95" customHeight="1" x14ac:dyDescent="0.3">
      <c r="B9" s="98"/>
      <c r="C9" s="99"/>
      <c r="D9" s="100"/>
      <c r="E9" s="101"/>
      <c r="F9" s="101"/>
      <c r="G9" s="97"/>
      <c r="H9" s="97"/>
      <c r="I9" s="97"/>
    </row>
    <row r="10" spans="1:20" ht="20.25" customHeight="1" x14ac:dyDescent="0.3"/>
    <row r="11" spans="1:20" ht="20.25" customHeight="1" x14ac:dyDescent="0.3">
      <c r="A11" s="182" t="s">
        <v>320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</row>
    <row r="12" spans="1:20" ht="20.25" customHeight="1" x14ac:dyDescent="0.3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</row>
    <row r="13" spans="1:20" ht="20.25" customHeight="1" x14ac:dyDescent="0.3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</row>
    <row r="14" spans="1:20" s="97" customFormat="1" ht="15.95" customHeight="1" x14ac:dyDescent="0.3">
      <c r="B14" s="103"/>
      <c r="C14" s="99"/>
      <c r="D14" s="104"/>
      <c r="E14" s="101"/>
      <c r="F14" s="101"/>
      <c r="G14" s="101"/>
      <c r="H14" s="101"/>
      <c r="I14" s="101"/>
      <c r="J14" s="101"/>
      <c r="K14" s="101"/>
      <c r="L14" s="105"/>
    </row>
    <row r="15" spans="1:20" ht="24.75" customHeight="1" x14ac:dyDescent="0.3">
      <c r="A15" s="106"/>
      <c r="B15" s="106"/>
      <c r="C15" s="106"/>
      <c r="D15" s="106"/>
      <c r="E15" s="183"/>
      <c r="F15" s="183"/>
      <c r="G15" s="183"/>
      <c r="H15" s="178" t="s">
        <v>194</v>
      </c>
      <c r="I15" s="178"/>
      <c r="J15" s="109"/>
      <c r="K15" s="109"/>
      <c r="L15" s="106"/>
      <c r="M15" s="106"/>
      <c r="N15" s="106"/>
      <c r="O15" s="106"/>
      <c r="S15" s="177"/>
      <c r="T15" s="111"/>
    </row>
    <row r="16" spans="1:20" ht="28.5" customHeight="1" x14ac:dyDescent="0.3">
      <c r="B16" s="98"/>
      <c r="C16" s="99"/>
      <c r="D16" s="100"/>
      <c r="E16" s="183"/>
      <c r="F16" s="183"/>
      <c r="G16" s="183"/>
      <c r="H16" s="178" t="s">
        <v>323</v>
      </c>
      <c r="I16" s="178"/>
      <c r="J16" s="109"/>
      <c r="K16" s="109"/>
      <c r="L16" s="112"/>
      <c r="M16" s="113"/>
      <c r="S16" s="177"/>
      <c r="T16" s="111"/>
    </row>
    <row r="17" spans="2:20" ht="28.5" customHeight="1" x14ac:dyDescent="0.3">
      <c r="B17" s="98"/>
      <c r="C17" s="99"/>
      <c r="D17" s="100"/>
      <c r="E17" s="107"/>
      <c r="F17" s="107"/>
      <c r="G17" s="107"/>
      <c r="I17" s="108"/>
      <c r="J17" s="108"/>
      <c r="K17" s="109"/>
      <c r="L17" s="112"/>
      <c r="M17" s="113"/>
      <c r="S17" s="110"/>
      <c r="T17" s="111"/>
    </row>
    <row r="18" spans="2:20" ht="28.5" customHeight="1" x14ac:dyDescent="0.3">
      <c r="B18" s="98"/>
      <c r="C18" s="99"/>
      <c r="D18" s="100"/>
      <c r="E18" s="107"/>
      <c r="F18" s="107"/>
      <c r="G18" s="107"/>
      <c r="I18" s="108"/>
      <c r="J18" s="108"/>
      <c r="K18" s="109"/>
      <c r="L18" s="112"/>
      <c r="M18" s="113"/>
      <c r="S18" s="110"/>
      <c r="T18" s="111"/>
    </row>
    <row r="19" spans="2:20" ht="17.100000000000001" customHeight="1" x14ac:dyDescent="0.3"/>
  </sheetData>
  <mergeCells count="8">
    <mergeCell ref="S15:S16"/>
    <mergeCell ref="H16:I16"/>
    <mergeCell ref="A1:B1"/>
    <mergeCell ref="B3:N3"/>
    <mergeCell ref="B4:N4"/>
    <mergeCell ref="A11:O11"/>
    <mergeCell ref="E15:G16"/>
    <mergeCell ref="H15:I15"/>
  </mergeCells>
  <phoneticPr fontId="1" type="noConversion"/>
  <printOptions horizontalCentered="1"/>
  <pageMargins left="0.81" right="0.33" top="0.71" bottom="0.38" header="0.54" footer="0.35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view="pageBreakPreview" zoomScale="120" zoomScaleSheetLayoutView="120" workbookViewId="0">
      <selection activeCell="N2" sqref="N2:O2"/>
    </sheetView>
  </sheetViews>
  <sheetFormatPr defaultColWidth="8.375" defaultRowHeight="27" customHeight="1" x14ac:dyDescent="0.3"/>
  <cols>
    <col min="1" max="1" width="5.125" style="40" customWidth="1"/>
    <col min="2" max="2" width="19.25" style="40" customWidth="1"/>
    <col min="3" max="3" width="5.375" style="40" customWidth="1"/>
    <col min="4" max="4" width="12.5" style="40" customWidth="1"/>
    <col min="5" max="6" width="1.875" style="40" customWidth="1"/>
    <col min="7" max="7" width="3.75" style="40" customWidth="1"/>
    <col min="8" max="8" width="5.25" style="40" customWidth="1"/>
    <col min="9" max="9" width="19.875" style="40" customWidth="1"/>
    <col min="10" max="10" width="5.625" style="40" customWidth="1"/>
    <col min="11" max="11" width="16.375" style="40" customWidth="1"/>
    <col min="12" max="12" width="3.375" style="40" customWidth="1"/>
    <col min="13" max="13" width="5.125" style="40" customWidth="1"/>
    <col min="14" max="14" width="11.25" style="40" customWidth="1"/>
    <col min="15" max="15" width="8.625" style="40" customWidth="1"/>
    <col min="16" max="16384" width="8.375" style="40"/>
  </cols>
  <sheetData>
    <row r="1" spans="1:15" ht="51.75" customHeight="1" x14ac:dyDescent="0.3">
      <c r="A1" s="186" t="s">
        <v>177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5" s="43" customFormat="1" ht="68.25" customHeight="1" x14ac:dyDescent="0.3">
      <c r="A2" s="41" t="s">
        <v>195</v>
      </c>
      <c r="B2" s="42" t="s">
        <v>178</v>
      </c>
      <c r="C2" s="41" t="s">
        <v>179</v>
      </c>
      <c r="D2" s="187" t="s">
        <v>178</v>
      </c>
      <c r="E2" s="188"/>
      <c r="F2" s="188"/>
      <c r="G2" s="189"/>
      <c r="H2" s="41" t="s">
        <v>180</v>
      </c>
      <c r="I2" s="41"/>
      <c r="J2" s="41" t="s">
        <v>181</v>
      </c>
      <c r="K2" s="187"/>
      <c r="L2" s="189"/>
      <c r="M2" s="41" t="s">
        <v>182</v>
      </c>
      <c r="N2" s="190" t="s">
        <v>320</v>
      </c>
      <c r="O2" s="191"/>
    </row>
    <row r="3" spans="1:15" ht="33" customHeight="1" x14ac:dyDescent="0.2">
      <c r="A3" s="192" t="s">
        <v>208</v>
      </c>
      <c r="B3" s="193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5"/>
    </row>
    <row r="4" spans="1:15" ht="33" customHeight="1" x14ac:dyDescent="0.2">
      <c r="A4" s="184"/>
      <c r="B4" s="185"/>
      <c r="O4" s="46"/>
    </row>
    <row r="5" spans="1:15" ht="17.100000000000001" customHeight="1" x14ac:dyDescent="0.3">
      <c r="A5" s="47"/>
      <c r="B5" s="48"/>
      <c r="O5" s="46"/>
    </row>
    <row r="6" spans="1:15" s="49" customFormat="1" ht="27.75" customHeight="1" x14ac:dyDescent="0.3">
      <c r="A6" s="194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6"/>
    </row>
    <row r="7" spans="1:15" s="50" customFormat="1" ht="11.25" customHeight="1" x14ac:dyDescent="0.3">
      <c r="A7" s="197" t="s">
        <v>178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9"/>
    </row>
    <row r="8" spans="1:15" ht="18" customHeight="1" x14ac:dyDescent="0.3">
      <c r="A8" s="51"/>
      <c r="B8" s="43"/>
      <c r="C8" s="52"/>
      <c r="O8" s="46"/>
    </row>
    <row r="9" spans="1:15" s="57" customFormat="1" ht="17.100000000000001" customHeight="1" x14ac:dyDescent="0.3">
      <c r="A9" s="53"/>
      <c r="B9" s="54" t="s">
        <v>183</v>
      </c>
      <c r="C9" s="55"/>
      <c r="D9" s="56" t="str">
        <f>전체표지!B4</f>
        <v>양서양수장 외 5개소 전기보수공사</v>
      </c>
      <c r="E9" s="56"/>
      <c r="F9" s="56"/>
      <c r="O9" s="58"/>
    </row>
    <row r="10" spans="1:15" s="54" customFormat="1" ht="14.25" customHeight="1" x14ac:dyDescent="0.3">
      <c r="A10" s="59"/>
      <c r="C10" s="60"/>
      <c r="D10" s="55"/>
      <c r="E10" s="61"/>
      <c r="F10" s="61"/>
      <c r="G10" s="61"/>
      <c r="O10" s="62"/>
    </row>
    <row r="11" spans="1:15" s="57" customFormat="1" ht="15.95" customHeight="1" x14ac:dyDescent="0.3">
      <c r="A11" s="53"/>
      <c r="B11" s="63"/>
      <c r="C11" s="64" t="s">
        <v>184</v>
      </c>
      <c r="D11" s="65" t="s">
        <v>185</v>
      </c>
      <c r="E11" s="66" t="s">
        <v>186</v>
      </c>
      <c r="F11" s="66" t="s">
        <v>209</v>
      </c>
      <c r="O11" s="58"/>
    </row>
    <row r="12" spans="1:15" s="57" customFormat="1" ht="15.95" customHeight="1" x14ac:dyDescent="0.3">
      <c r="A12" s="53"/>
      <c r="B12" s="63"/>
      <c r="C12" s="64"/>
      <c r="D12" s="65"/>
      <c r="E12" s="66"/>
      <c r="F12" s="66"/>
      <c r="O12" s="58"/>
    </row>
    <row r="13" spans="1:15" s="57" customFormat="1" ht="15.95" customHeight="1" x14ac:dyDescent="0.3">
      <c r="A13" s="53"/>
      <c r="B13" s="63"/>
      <c r="C13" s="60"/>
      <c r="D13" s="67"/>
      <c r="E13" s="56"/>
      <c r="F13" s="56"/>
      <c r="G13" s="54"/>
      <c r="H13" s="54"/>
      <c r="I13" s="54"/>
      <c r="O13" s="58"/>
    </row>
    <row r="14" spans="1:15" ht="15.95" customHeight="1" x14ac:dyDescent="0.3">
      <c r="A14" s="51"/>
      <c r="B14" s="68" t="s">
        <v>187</v>
      </c>
      <c r="C14" s="52"/>
      <c r="M14" s="69"/>
      <c r="O14" s="70"/>
    </row>
    <row r="15" spans="1:15" s="43" customFormat="1" ht="14.25" customHeight="1" x14ac:dyDescent="0.3">
      <c r="A15" s="71"/>
      <c r="B15" s="72"/>
      <c r="C15" s="73"/>
      <c r="D15" s="74"/>
      <c r="E15" s="75"/>
      <c r="F15" s="75"/>
      <c r="G15" s="75"/>
      <c r="H15" s="75"/>
      <c r="I15" s="75"/>
      <c r="J15" s="75"/>
      <c r="K15" s="75"/>
      <c r="L15" s="76"/>
      <c r="O15" s="77"/>
    </row>
    <row r="16" spans="1:15" ht="18" customHeight="1" x14ac:dyDescent="0.3">
      <c r="A16" s="51"/>
      <c r="B16" s="52"/>
      <c r="C16" s="73" t="s">
        <v>184</v>
      </c>
      <c r="D16" s="78" t="s">
        <v>188</v>
      </c>
      <c r="E16" s="75"/>
      <c r="F16" s="200" t="str">
        <f>"금" &amp; TEXT(M16,"[dbnum4]g/표준") &amp; "원정"</f>
        <v>금이천일백팔십구만일천원정</v>
      </c>
      <c r="G16" s="200"/>
      <c r="H16" s="200"/>
      <c r="I16" s="200"/>
      <c r="J16" s="200"/>
      <c r="K16" s="200"/>
      <c r="L16" s="79" t="s">
        <v>189</v>
      </c>
      <c r="M16" s="201">
        <f>원가계산서!E34</f>
        <v>21891000</v>
      </c>
      <c r="N16" s="201"/>
      <c r="O16" s="80"/>
    </row>
    <row r="17" spans="1:15" ht="18" customHeight="1" x14ac:dyDescent="0.3">
      <c r="A17" s="51"/>
      <c r="B17" s="52"/>
      <c r="C17" s="73" t="s">
        <v>190</v>
      </c>
      <c r="D17" s="78" t="s">
        <v>196</v>
      </c>
      <c r="E17" s="75"/>
      <c r="F17" s="200" t="str">
        <f>"금" &amp; TEXT(M17,"[dbnum4]g/표준") &amp; "원정"</f>
        <v>금영원정</v>
      </c>
      <c r="G17" s="200"/>
      <c r="H17" s="200"/>
      <c r="I17" s="200"/>
      <c r="J17" s="200"/>
      <c r="K17" s="200"/>
      <c r="L17" s="79" t="s">
        <v>189</v>
      </c>
      <c r="M17" s="201">
        <f>원가계산서!E37</f>
        <v>0</v>
      </c>
      <c r="N17" s="201"/>
      <c r="O17" s="80"/>
    </row>
    <row r="18" spans="1:15" ht="18" customHeight="1" x14ac:dyDescent="0.3">
      <c r="A18" s="51"/>
      <c r="B18" s="52"/>
      <c r="C18" s="73"/>
      <c r="D18" s="78"/>
      <c r="E18" s="75"/>
      <c r="F18" s="200"/>
      <c r="G18" s="200"/>
      <c r="H18" s="200"/>
      <c r="I18" s="200"/>
      <c r="J18" s="200"/>
      <c r="K18" s="200"/>
      <c r="L18" s="79"/>
      <c r="M18" s="201"/>
      <c r="N18" s="201"/>
      <c r="O18" s="80"/>
    </row>
    <row r="19" spans="1:15" ht="15.95" customHeight="1" x14ac:dyDescent="0.3">
      <c r="A19" s="51"/>
      <c r="B19" s="52"/>
      <c r="C19" s="73"/>
      <c r="D19" s="78"/>
      <c r="E19" s="75"/>
      <c r="F19" s="200"/>
      <c r="G19" s="200"/>
      <c r="H19" s="200"/>
      <c r="I19" s="200"/>
      <c r="J19" s="200"/>
      <c r="K19" s="200"/>
      <c r="L19" s="79"/>
      <c r="M19" s="201"/>
      <c r="N19" s="201"/>
      <c r="O19" s="80"/>
    </row>
    <row r="20" spans="1:15" ht="15.95" customHeight="1" x14ac:dyDescent="0.3">
      <c r="A20" s="51"/>
      <c r="B20" s="52"/>
      <c r="C20" s="73"/>
      <c r="D20" s="81"/>
      <c r="E20" s="75"/>
      <c r="F20" s="200"/>
      <c r="G20" s="205"/>
      <c r="H20" s="205"/>
      <c r="I20" s="205"/>
      <c r="J20" s="205"/>
      <c r="L20" s="79"/>
      <c r="M20" s="83"/>
      <c r="N20" s="84"/>
      <c r="O20" s="85"/>
    </row>
    <row r="21" spans="1:15" s="43" customFormat="1" ht="15.95" customHeight="1" x14ac:dyDescent="0.3">
      <c r="A21" s="71"/>
      <c r="B21" s="72"/>
      <c r="C21" s="73" t="s">
        <v>191</v>
      </c>
      <c r="D21" s="74" t="s">
        <v>192</v>
      </c>
      <c r="E21" s="75"/>
      <c r="F21" s="86" t="str">
        <f>"금" &amp; TEXT(M21,"[dbnum4]g/표준") &amp; " 원정"</f>
        <v>금이천일백팔십구만일천 원정</v>
      </c>
      <c r="G21" s="82"/>
      <c r="H21" s="82"/>
      <c r="I21" s="82"/>
      <c r="J21" s="82"/>
      <c r="K21" s="87"/>
      <c r="L21" s="79" t="s">
        <v>189</v>
      </c>
      <c r="M21" s="201">
        <f>SUM(M16:N20)</f>
        <v>21891000</v>
      </c>
      <c r="N21" s="201"/>
      <c r="O21" s="80"/>
    </row>
    <row r="22" spans="1:15" s="88" customFormat="1" ht="21" customHeight="1" x14ac:dyDescent="0.3">
      <c r="A22" s="202"/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4"/>
    </row>
    <row r="23" spans="1:15" ht="17.100000000000001" customHeight="1" x14ac:dyDescent="0.3"/>
    <row r="24" spans="1:15" ht="17.100000000000001" customHeight="1" x14ac:dyDescent="0.3"/>
    <row r="25" spans="1:15" ht="27" customHeight="1" x14ac:dyDescent="0.3">
      <c r="M25" s="89"/>
    </row>
    <row r="26" spans="1:15" ht="27" customHeight="1" x14ac:dyDescent="0.3">
      <c r="M26" s="69"/>
    </row>
  </sheetData>
  <mergeCells count="19">
    <mergeCell ref="A22:O22"/>
    <mergeCell ref="F18:K18"/>
    <mergeCell ref="M18:N18"/>
    <mergeCell ref="F19:K19"/>
    <mergeCell ref="M19:N19"/>
    <mergeCell ref="F20:J20"/>
    <mergeCell ref="M21:N21"/>
    <mergeCell ref="A6:O6"/>
    <mergeCell ref="A7:O7"/>
    <mergeCell ref="F16:K16"/>
    <mergeCell ref="M16:N16"/>
    <mergeCell ref="F17:K17"/>
    <mergeCell ref="M17:N17"/>
    <mergeCell ref="A4:B4"/>
    <mergeCell ref="A1:O1"/>
    <mergeCell ref="D2:G2"/>
    <mergeCell ref="K2:L2"/>
    <mergeCell ref="N2:O2"/>
    <mergeCell ref="A3:B3"/>
  </mergeCells>
  <phoneticPr fontId="1" type="noConversion"/>
  <printOptions horizontalCentered="1"/>
  <pageMargins left="0.82677165354330717" right="0.31496062992125984" top="0.70866141732283472" bottom="0.39370078740157483" header="0.55118110236220474" footer="0.35433070866141736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3"/>
  <sheetViews>
    <sheetView view="pageBreakPreview" zoomScaleNormal="100" zoomScaleSheetLayoutView="100" workbookViewId="0">
      <pane xSplit="3" ySplit="4" topLeftCell="D5" activePane="bottomRight" state="frozen"/>
      <selection activeCell="C25" sqref="C25"/>
      <selection pane="topRight" activeCell="C25" sqref="C25"/>
      <selection pane="bottomLeft" activeCell="C25" sqref="C25"/>
      <selection pane="bottomRight" activeCell="D23" sqref="D23"/>
    </sheetView>
  </sheetViews>
  <sheetFormatPr defaultRowHeight="18" customHeight="1" x14ac:dyDescent="0.3"/>
  <cols>
    <col min="1" max="2" width="4.625" customWidth="1"/>
    <col min="3" max="3" width="39.375" style="1" customWidth="1"/>
    <col min="4" max="4" width="67.625" style="2" customWidth="1"/>
    <col min="5" max="5" width="27.625" style="3" customWidth="1"/>
    <col min="6" max="6" width="33.625" style="2" customWidth="1"/>
    <col min="7" max="10" width="9" hidden="1" customWidth="1"/>
    <col min="11" max="11" width="9" customWidth="1"/>
  </cols>
  <sheetData>
    <row r="1" spans="1:9" ht="18" customHeight="1" x14ac:dyDescent="0.3">
      <c r="A1" s="208" t="s">
        <v>106</v>
      </c>
      <c r="B1" s="208"/>
      <c r="C1" s="208"/>
      <c r="D1" s="208"/>
      <c r="E1" s="208"/>
      <c r="F1" s="208"/>
    </row>
    <row r="2" spans="1:9" ht="18" customHeight="1" x14ac:dyDescent="0.3">
      <c r="A2" s="209" t="str">
        <f>집계표!A2</f>
        <v>공사명 : 양서양수장외 5개소 전기보수공사</v>
      </c>
      <c r="B2" s="210"/>
      <c r="C2" s="210"/>
      <c r="D2" s="210"/>
      <c r="E2" s="210"/>
      <c r="F2" s="210"/>
    </row>
    <row r="3" spans="1:9" ht="18" customHeight="1" x14ac:dyDescent="0.3">
      <c r="A3" s="211" t="s">
        <v>107</v>
      </c>
      <c r="B3" s="212"/>
      <c r="C3" s="213"/>
      <c r="D3" s="217" t="s">
        <v>108</v>
      </c>
      <c r="E3" s="217" t="s">
        <v>109</v>
      </c>
      <c r="F3" s="217" t="s">
        <v>110</v>
      </c>
    </row>
    <row r="4" spans="1:9" ht="18" customHeight="1" x14ac:dyDescent="0.3">
      <c r="A4" s="214"/>
      <c r="B4" s="215"/>
      <c r="C4" s="216"/>
      <c r="D4" s="217"/>
      <c r="E4" s="217"/>
      <c r="F4" s="217"/>
    </row>
    <row r="5" spans="1:9" ht="18" customHeight="1" x14ac:dyDescent="0.3">
      <c r="A5" s="218" t="s">
        <v>175</v>
      </c>
      <c r="B5" s="218" t="s">
        <v>172</v>
      </c>
      <c r="C5" s="28" t="s">
        <v>111</v>
      </c>
      <c r="D5" s="29" t="s">
        <v>32</v>
      </c>
      <c r="E5" s="30">
        <f>집계표!F12</f>
        <v>13265324</v>
      </c>
      <c r="F5" s="29" t="s">
        <v>32</v>
      </c>
      <c r="G5" s="9" t="s">
        <v>112</v>
      </c>
      <c r="H5">
        <v>0</v>
      </c>
      <c r="I5">
        <f t="shared" ref="I5:I29" si="0">E5</f>
        <v>13265324</v>
      </c>
    </row>
    <row r="6" spans="1:9" ht="18" customHeight="1" x14ac:dyDescent="0.3">
      <c r="A6" s="219"/>
      <c r="B6" s="219"/>
      <c r="C6" s="31" t="s">
        <v>113</v>
      </c>
      <c r="D6" s="32" t="s">
        <v>32</v>
      </c>
      <c r="E6" s="33">
        <f>ROUNDDOWN(E5*H6, 0)</f>
        <v>0</v>
      </c>
      <c r="F6" s="32" t="s">
        <v>32</v>
      </c>
      <c r="G6" s="9" t="s">
        <v>114</v>
      </c>
      <c r="H6">
        <v>0</v>
      </c>
      <c r="I6">
        <f t="shared" si="0"/>
        <v>0</v>
      </c>
    </row>
    <row r="7" spans="1:9" ht="18" customHeight="1" x14ac:dyDescent="0.3">
      <c r="A7" s="220"/>
      <c r="B7" s="220"/>
      <c r="C7" s="34" t="s">
        <v>115</v>
      </c>
      <c r="D7" s="35" t="s">
        <v>32</v>
      </c>
      <c r="E7" s="36"/>
      <c r="F7" s="35" t="s">
        <v>32</v>
      </c>
      <c r="G7" s="9" t="s">
        <v>116</v>
      </c>
      <c r="H7">
        <v>0</v>
      </c>
      <c r="I7">
        <f t="shared" si="0"/>
        <v>0</v>
      </c>
    </row>
    <row r="8" spans="1:9" ht="18" customHeight="1" x14ac:dyDescent="0.3">
      <c r="A8" s="221"/>
      <c r="B8" s="221"/>
      <c r="C8" s="10" t="s">
        <v>117</v>
      </c>
      <c r="D8" s="37" t="s">
        <v>32</v>
      </c>
      <c r="E8" s="12">
        <f>SUM(E5:E6)-ABS(E7)</f>
        <v>13265324</v>
      </c>
      <c r="F8" s="37" t="s">
        <v>32</v>
      </c>
      <c r="G8" s="9" t="s">
        <v>118</v>
      </c>
      <c r="H8">
        <v>0</v>
      </c>
      <c r="I8">
        <f t="shared" si="0"/>
        <v>13265324</v>
      </c>
    </row>
    <row r="9" spans="1:9" ht="18" customHeight="1" x14ac:dyDescent="0.3">
      <c r="A9" s="222"/>
      <c r="B9" s="218" t="s">
        <v>173</v>
      </c>
      <c r="C9" s="28" t="s">
        <v>119</v>
      </c>
      <c r="D9" s="29" t="s">
        <v>32</v>
      </c>
      <c r="E9" s="30">
        <f>집계표!H12</f>
        <v>2690513</v>
      </c>
      <c r="F9" s="29" t="s">
        <v>32</v>
      </c>
      <c r="G9" s="9" t="s">
        <v>120</v>
      </c>
      <c r="H9">
        <v>0</v>
      </c>
      <c r="I9">
        <f t="shared" si="0"/>
        <v>2690513</v>
      </c>
    </row>
    <row r="10" spans="1:9" ht="18" customHeight="1" x14ac:dyDescent="0.3">
      <c r="A10" s="220"/>
      <c r="B10" s="220"/>
      <c r="C10" s="34" t="s">
        <v>121</v>
      </c>
      <c r="D10" s="38" t="str">
        <f>"직.노*"&amp;H10*100&amp;"%"</f>
        <v>직.노*15%</v>
      </c>
      <c r="E10" s="36">
        <f>ROUNDDOWN(E9*H10, 0)</f>
        <v>403576</v>
      </c>
      <c r="F10" s="35" t="s">
        <v>32</v>
      </c>
      <c r="G10" s="9" t="s">
        <v>122</v>
      </c>
      <c r="H10">
        <v>0.15</v>
      </c>
      <c r="I10">
        <f t="shared" si="0"/>
        <v>403576</v>
      </c>
    </row>
    <row r="11" spans="1:9" ht="18" customHeight="1" x14ac:dyDescent="0.3">
      <c r="A11" s="221"/>
      <c r="B11" s="221"/>
      <c r="C11" s="10" t="s">
        <v>117</v>
      </c>
      <c r="D11" s="37" t="s">
        <v>32</v>
      </c>
      <c r="E11" s="12">
        <f>SUM(E9:E10)</f>
        <v>3094089</v>
      </c>
      <c r="F11" s="37" t="s">
        <v>32</v>
      </c>
      <c r="G11" s="9" t="s">
        <v>123</v>
      </c>
      <c r="H11">
        <v>0</v>
      </c>
      <c r="I11">
        <f t="shared" si="0"/>
        <v>3094089</v>
      </c>
    </row>
    <row r="12" spans="1:9" ht="18" customHeight="1" x14ac:dyDescent="0.3">
      <c r="A12" s="222"/>
      <c r="B12" s="218" t="s">
        <v>174</v>
      </c>
      <c r="C12" s="28" t="s">
        <v>124</v>
      </c>
      <c r="D12" s="29" t="s">
        <v>32</v>
      </c>
      <c r="E12" s="30">
        <f>집계표!J12</f>
        <v>0</v>
      </c>
      <c r="F12" s="29" t="s">
        <v>32</v>
      </c>
      <c r="G12" s="9" t="s">
        <v>125</v>
      </c>
      <c r="H12">
        <v>0</v>
      </c>
      <c r="I12">
        <f t="shared" si="0"/>
        <v>0</v>
      </c>
    </row>
    <row r="13" spans="1:9" ht="18" customHeight="1" x14ac:dyDescent="0.3">
      <c r="A13" s="219"/>
      <c r="B13" s="219"/>
      <c r="C13" s="31" t="s">
        <v>126</v>
      </c>
      <c r="D13" s="39" t="str">
        <f>"(노)*"&amp;H13*100&amp;"%"</f>
        <v>(노)*3.56%</v>
      </c>
      <c r="E13" s="33">
        <f>ROUNDDOWN((E11)*H13, 0)</f>
        <v>110149</v>
      </c>
      <c r="F13" s="32" t="s">
        <v>32</v>
      </c>
      <c r="G13" s="9" t="s">
        <v>127</v>
      </c>
      <c r="H13">
        <v>3.56E-2</v>
      </c>
      <c r="I13">
        <f t="shared" si="0"/>
        <v>110149</v>
      </c>
    </row>
    <row r="14" spans="1:9" ht="18" customHeight="1" x14ac:dyDescent="0.3">
      <c r="A14" s="219"/>
      <c r="B14" s="219"/>
      <c r="C14" s="31" t="s">
        <v>128</v>
      </c>
      <c r="D14" s="39" t="str">
        <f>"(노)*"&amp;H14*100&amp;"%"</f>
        <v>(노)*1.01%</v>
      </c>
      <c r="E14" s="33">
        <f>ROUNDDOWN((E11)*H14, 0)</f>
        <v>31250</v>
      </c>
      <c r="F14" s="32"/>
      <c r="G14" s="9" t="s">
        <v>129</v>
      </c>
      <c r="H14">
        <v>1.01E-2</v>
      </c>
      <c r="I14">
        <f t="shared" si="0"/>
        <v>31250</v>
      </c>
    </row>
    <row r="15" spans="1:9" ht="18" customHeight="1" x14ac:dyDescent="0.3">
      <c r="A15" s="219"/>
      <c r="B15" s="219"/>
      <c r="C15" s="31" t="s">
        <v>130</v>
      </c>
      <c r="D15" s="39" t="str">
        <f>"(직.노)*"&amp;H15*100&amp;"%"</f>
        <v>(직.노)*3.545%</v>
      </c>
      <c r="E15" s="132"/>
      <c r="F15" s="133"/>
      <c r="G15" s="9" t="s">
        <v>131</v>
      </c>
      <c r="H15">
        <v>3.5450000000000002E-2</v>
      </c>
      <c r="I15">
        <f t="shared" si="0"/>
        <v>0</v>
      </c>
    </row>
    <row r="16" spans="1:9" ht="18" customHeight="1" x14ac:dyDescent="0.3">
      <c r="A16" s="219"/>
      <c r="B16" s="219"/>
      <c r="C16" s="31" t="s">
        <v>132</v>
      </c>
      <c r="D16" s="39" t="str">
        <f>"(직.노)*"&amp;H16*100&amp;"%"</f>
        <v>(직.노)*4.5%</v>
      </c>
      <c r="E16" s="132"/>
      <c r="F16" s="133"/>
      <c r="G16" s="9" t="s">
        <v>133</v>
      </c>
      <c r="H16">
        <v>4.4999999999999998E-2</v>
      </c>
      <c r="I16">
        <f t="shared" si="0"/>
        <v>0</v>
      </c>
    </row>
    <row r="17" spans="1:9" ht="18" customHeight="1" x14ac:dyDescent="0.3">
      <c r="A17" s="219"/>
      <c r="B17" s="219"/>
      <c r="C17" s="31" t="s">
        <v>134</v>
      </c>
      <c r="D17" s="39" t="str">
        <f>"(건강보험료)*"&amp;H17*100&amp;"%"</f>
        <v>(건강보험료)*12.81%</v>
      </c>
      <c r="E17" s="132"/>
      <c r="F17" s="133"/>
      <c r="G17" s="9" t="s">
        <v>135</v>
      </c>
      <c r="H17">
        <v>0.12809999999999999</v>
      </c>
      <c r="I17">
        <f t="shared" si="0"/>
        <v>0</v>
      </c>
    </row>
    <row r="18" spans="1:9" ht="18" customHeight="1" x14ac:dyDescent="0.3">
      <c r="A18" s="219"/>
      <c r="B18" s="219"/>
      <c r="C18" s="31" t="s">
        <v>136</v>
      </c>
      <c r="D18" s="32" t="s">
        <v>32</v>
      </c>
      <c r="E18" s="132">
        <v>0</v>
      </c>
      <c r="F18" s="133"/>
      <c r="G18" s="9" t="s">
        <v>137</v>
      </c>
      <c r="H18">
        <v>0</v>
      </c>
      <c r="I18">
        <f t="shared" si="0"/>
        <v>0</v>
      </c>
    </row>
    <row r="19" spans="1:9" ht="18" customHeight="1" x14ac:dyDescent="0.3">
      <c r="A19" s="219"/>
      <c r="B19" s="219"/>
      <c r="C19" s="31" t="s">
        <v>138</v>
      </c>
      <c r="D19" s="39" t="str">
        <f>"(재+직.노)*"&amp;H19*100&amp;"%"&amp;""</f>
        <v>(재+직.노)*2.07%</v>
      </c>
      <c r="E19" s="176">
        <f>ROUNDDOWN((E8+E9)*H19,0)</f>
        <v>330285</v>
      </c>
      <c r="F19" s="133"/>
      <c r="G19" s="9" t="s">
        <v>139</v>
      </c>
      <c r="H19">
        <v>2.07E-2</v>
      </c>
      <c r="I19">
        <f t="shared" si="0"/>
        <v>330285</v>
      </c>
    </row>
    <row r="20" spans="1:9" ht="18" customHeight="1" x14ac:dyDescent="0.3">
      <c r="A20" s="219"/>
      <c r="B20" s="219"/>
      <c r="C20" s="31" t="s">
        <v>140</v>
      </c>
      <c r="D20" s="39" t="str">
        <f>"(재+노)*"&amp;H20*100&amp;"%"</f>
        <v>(재+노)*4.6%</v>
      </c>
      <c r="E20" s="33">
        <f>ROUNDDOWN((E8+E11)*H20, 0)</f>
        <v>752532</v>
      </c>
      <c r="F20" s="32"/>
      <c r="G20" s="9" t="s">
        <v>141</v>
      </c>
      <c r="H20">
        <v>4.5999999999999999E-2</v>
      </c>
      <c r="I20">
        <f t="shared" si="0"/>
        <v>752532</v>
      </c>
    </row>
    <row r="21" spans="1:9" ht="18" customHeight="1" x14ac:dyDescent="0.3">
      <c r="A21" s="219"/>
      <c r="B21" s="219"/>
      <c r="C21" s="31" t="s">
        <v>142</v>
      </c>
      <c r="D21" s="32" t="str">
        <f>"(재+직.노+기.경)*"&amp;H21*100&amp;"%"</f>
        <v>(재+직.노+기.경)*0.3%</v>
      </c>
      <c r="E21" s="33"/>
      <c r="F21" s="32" t="s">
        <v>32</v>
      </c>
      <c r="G21" s="9" t="s">
        <v>143</v>
      </c>
      <c r="H21">
        <v>3.0000000000000001E-3</v>
      </c>
      <c r="I21">
        <f t="shared" si="0"/>
        <v>0</v>
      </c>
    </row>
    <row r="22" spans="1:9" ht="18" customHeight="1" x14ac:dyDescent="0.3">
      <c r="A22" s="219"/>
      <c r="B22" s="219"/>
      <c r="C22" s="31" t="s">
        <v>144</v>
      </c>
      <c r="D22" s="32" t="s">
        <v>32</v>
      </c>
      <c r="E22" s="33">
        <f>ROUNDDOWN((E8+E9+E12)*H22, 0)</f>
        <v>0</v>
      </c>
      <c r="F22" s="32" t="s">
        <v>32</v>
      </c>
      <c r="G22" s="9" t="s">
        <v>145</v>
      </c>
      <c r="H22">
        <v>0</v>
      </c>
      <c r="I22">
        <f t="shared" si="0"/>
        <v>0</v>
      </c>
    </row>
    <row r="23" spans="1:9" ht="18" customHeight="1" x14ac:dyDescent="0.3">
      <c r="A23" s="219"/>
      <c r="B23" s="219"/>
      <c r="C23" s="31" t="s">
        <v>146</v>
      </c>
      <c r="D23" s="39"/>
      <c r="E23" s="33"/>
      <c r="F23" s="32" t="s">
        <v>32</v>
      </c>
      <c r="G23" s="9" t="s">
        <v>147</v>
      </c>
      <c r="I23">
        <f t="shared" si="0"/>
        <v>0</v>
      </c>
    </row>
    <row r="24" spans="1:9" ht="18" customHeight="1" x14ac:dyDescent="0.3">
      <c r="A24" s="219"/>
      <c r="B24" s="219"/>
      <c r="C24" s="31" t="s">
        <v>148</v>
      </c>
      <c r="D24" s="32" t="str">
        <f>"(재+직.노+기.경)*"&amp;H24*100&amp;"%"</f>
        <v>(재+직.노+기.경)*0.1%</v>
      </c>
      <c r="E24" s="33"/>
      <c r="F24" s="32" t="s">
        <v>32</v>
      </c>
      <c r="G24" s="9" t="s">
        <v>149</v>
      </c>
      <c r="H24">
        <v>1E-3</v>
      </c>
      <c r="I24">
        <f t="shared" si="0"/>
        <v>0</v>
      </c>
    </row>
    <row r="25" spans="1:9" ht="18" customHeight="1" x14ac:dyDescent="0.3">
      <c r="A25" s="219"/>
      <c r="B25" s="219"/>
      <c r="C25" s="31" t="s">
        <v>150</v>
      </c>
      <c r="D25" s="32" t="s">
        <v>32</v>
      </c>
      <c r="E25" s="33"/>
      <c r="F25" s="32" t="s">
        <v>32</v>
      </c>
      <c r="G25" s="9" t="s">
        <v>151</v>
      </c>
      <c r="H25">
        <v>0</v>
      </c>
      <c r="I25">
        <f t="shared" si="0"/>
        <v>0</v>
      </c>
    </row>
    <row r="26" spans="1:9" ht="18" customHeight="1" x14ac:dyDescent="0.3">
      <c r="A26" s="220"/>
      <c r="B26" s="220"/>
      <c r="C26" s="34" t="s">
        <v>152</v>
      </c>
      <c r="D26" s="35" t="s">
        <v>32</v>
      </c>
      <c r="E26" s="36"/>
      <c r="F26" s="35" t="s">
        <v>32</v>
      </c>
      <c r="G26" s="9" t="s">
        <v>153</v>
      </c>
      <c r="H26">
        <v>0</v>
      </c>
      <c r="I26">
        <f t="shared" si="0"/>
        <v>0</v>
      </c>
    </row>
    <row r="27" spans="1:9" ht="18" customHeight="1" x14ac:dyDescent="0.3">
      <c r="A27" s="221"/>
      <c r="B27" s="221"/>
      <c r="C27" s="10" t="s">
        <v>117</v>
      </c>
      <c r="D27" s="37" t="s">
        <v>32</v>
      </c>
      <c r="E27" s="12">
        <f>SUM(E12:E26)</f>
        <v>1224216</v>
      </c>
      <c r="F27" s="37" t="s">
        <v>32</v>
      </c>
      <c r="G27" s="9" t="s">
        <v>154</v>
      </c>
      <c r="H27">
        <v>0</v>
      </c>
      <c r="I27">
        <f t="shared" si="0"/>
        <v>1224216</v>
      </c>
    </row>
    <row r="28" spans="1:9" ht="18" customHeight="1" x14ac:dyDescent="0.3">
      <c r="A28" s="221"/>
      <c r="B28" s="206" t="s">
        <v>155</v>
      </c>
      <c r="C28" s="207"/>
      <c r="D28" s="37" t="s">
        <v>32</v>
      </c>
      <c r="E28" s="12">
        <f>E8+E11+E27</f>
        <v>17583629</v>
      </c>
      <c r="F28" s="37" t="s">
        <v>32</v>
      </c>
      <c r="G28" s="9" t="s">
        <v>156</v>
      </c>
      <c r="H28">
        <v>0</v>
      </c>
      <c r="I28">
        <f t="shared" si="0"/>
        <v>17583629</v>
      </c>
    </row>
    <row r="29" spans="1:9" ht="18" customHeight="1" x14ac:dyDescent="0.3">
      <c r="A29" s="206" t="s">
        <v>157</v>
      </c>
      <c r="B29" s="207"/>
      <c r="C29" s="207"/>
      <c r="D29" s="11" t="str">
        <f>"(재+노+경)*"&amp;H29*100&amp;"%"</f>
        <v>(재+노+경)*8%</v>
      </c>
      <c r="E29" s="12">
        <f>ROUNDDOWN((E8+E11+E27)*H29, 0)</f>
        <v>1406690</v>
      </c>
      <c r="F29" s="37" t="s">
        <v>32</v>
      </c>
      <c r="G29" s="9" t="s">
        <v>158</v>
      </c>
      <c r="H29">
        <v>0.08</v>
      </c>
      <c r="I29">
        <f t="shared" si="0"/>
        <v>1406690</v>
      </c>
    </row>
    <row r="30" spans="1:9" ht="18" customHeight="1" x14ac:dyDescent="0.3">
      <c r="A30" s="206" t="s">
        <v>159</v>
      </c>
      <c r="B30" s="207"/>
      <c r="C30" s="207"/>
      <c r="D30" s="11" t="str">
        <f>"(노+경+일)*"&amp;H30*100&amp;"%"</f>
        <v>(노+경+일)*15%</v>
      </c>
      <c r="E30" s="12">
        <f>ROUNDDOWN((E11+E27+E29)*H30,0)</f>
        <v>858749</v>
      </c>
      <c r="F30" s="37" t="s">
        <v>32</v>
      </c>
      <c r="G30" s="9" t="s">
        <v>160</v>
      </c>
      <c r="H30">
        <v>0.15</v>
      </c>
      <c r="I30">
        <f>(I11+I27+I29)*H30+909</f>
        <v>859658.25</v>
      </c>
    </row>
    <row r="31" spans="1:9" ht="18" customHeight="1" x14ac:dyDescent="0.3">
      <c r="A31" s="206" t="s">
        <v>161</v>
      </c>
      <c r="B31" s="207"/>
      <c r="C31" s="207"/>
      <c r="D31" s="37" t="s">
        <v>32</v>
      </c>
      <c r="E31" s="12">
        <f>ROUNDDOWN(E28+E29+E30,0)</f>
        <v>19849068</v>
      </c>
      <c r="F31" s="37" t="s">
        <v>32</v>
      </c>
      <c r="G31" s="9" t="s">
        <v>162</v>
      </c>
      <c r="H31">
        <v>0</v>
      </c>
      <c r="I31">
        <f>SUM(I28:I30)</f>
        <v>19849977.25</v>
      </c>
    </row>
    <row r="32" spans="1:9" ht="18" customHeight="1" x14ac:dyDescent="0.3">
      <c r="A32" s="225" t="s">
        <v>317</v>
      </c>
      <c r="B32" s="226"/>
      <c r="C32" s="227"/>
      <c r="D32" s="11" t="str">
        <f>"(총원가)*"&amp;0.26477&amp;"%"</f>
        <v>(총원가)*0.26477%</v>
      </c>
      <c r="E32" s="12">
        <f>TRUNC((E31)*0.0026477, 0)</f>
        <v>52554</v>
      </c>
      <c r="F32" s="37"/>
      <c r="G32" s="9"/>
    </row>
    <row r="33" spans="1:9" ht="18" customHeight="1" x14ac:dyDescent="0.3">
      <c r="A33" s="206" t="s">
        <v>163</v>
      </c>
      <c r="B33" s="207"/>
      <c r="C33" s="207"/>
      <c r="D33" s="11" t="str">
        <f>"(총원가+공사손해보험료)*"&amp;H33*100&amp;"%"</f>
        <v>(총원가+공사손해보험료)*10%</v>
      </c>
      <c r="E33" s="12">
        <f>ROUNDDOWN((E31+E32)*H33,0)</f>
        <v>1990162</v>
      </c>
      <c r="F33" s="37" t="s">
        <v>32</v>
      </c>
      <c r="G33" s="9" t="s">
        <v>164</v>
      </c>
      <c r="H33">
        <v>0.1</v>
      </c>
      <c r="I33">
        <f>ROUNDDOWN((I31)*H33, 0)</f>
        <v>1984997</v>
      </c>
    </row>
    <row r="34" spans="1:9" s="129" customFormat="1" ht="18" customHeight="1" x14ac:dyDescent="0.3">
      <c r="A34" s="223" t="s">
        <v>165</v>
      </c>
      <c r="B34" s="224"/>
      <c r="C34" s="224"/>
      <c r="D34" s="130" t="s">
        <v>32</v>
      </c>
      <c r="E34" s="131">
        <f>ROUNDDOWN(E31+E33+E32,-3)</f>
        <v>21891000</v>
      </c>
      <c r="F34" s="130" t="s">
        <v>32</v>
      </c>
      <c r="G34" s="128" t="s">
        <v>166</v>
      </c>
      <c r="H34" s="129">
        <v>0</v>
      </c>
      <c r="I34" s="129">
        <f>I31+I33</f>
        <v>21834974.25</v>
      </c>
    </row>
    <row r="35" spans="1:9" ht="18" customHeight="1" x14ac:dyDescent="0.3">
      <c r="A35" s="206" t="s">
        <v>167</v>
      </c>
      <c r="B35" s="207"/>
      <c r="C35" s="207"/>
      <c r="D35" s="37" t="s">
        <v>32</v>
      </c>
      <c r="E35" s="12"/>
      <c r="F35" s="37" t="s">
        <v>32</v>
      </c>
      <c r="G35" s="9" t="s">
        <v>168</v>
      </c>
      <c r="H35">
        <v>0</v>
      </c>
      <c r="I35">
        <f>E35</f>
        <v>0</v>
      </c>
    </row>
    <row r="36" spans="1:9" ht="18" customHeight="1" x14ac:dyDescent="0.3">
      <c r="A36" s="206" t="s">
        <v>169</v>
      </c>
      <c r="B36" s="207"/>
      <c r="C36" s="207"/>
      <c r="D36" s="37" t="s">
        <v>32</v>
      </c>
      <c r="E36" s="12"/>
      <c r="F36" s="37" t="s">
        <v>32</v>
      </c>
      <c r="G36" s="9" t="s">
        <v>170</v>
      </c>
      <c r="H36">
        <v>0</v>
      </c>
      <c r="I36">
        <f>E36</f>
        <v>0</v>
      </c>
    </row>
    <row r="37" spans="1:9" ht="18" customHeight="1" x14ac:dyDescent="0.3">
      <c r="A37" s="206" t="s">
        <v>176</v>
      </c>
      <c r="B37" s="207"/>
      <c r="C37" s="207"/>
      <c r="D37" s="37" t="s">
        <v>32</v>
      </c>
      <c r="E37" s="12"/>
      <c r="F37" s="37" t="s">
        <v>32</v>
      </c>
      <c r="G37" s="9" t="s">
        <v>17</v>
      </c>
      <c r="H37">
        <v>0</v>
      </c>
      <c r="I37">
        <f>E37</f>
        <v>0</v>
      </c>
    </row>
    <row r="38" spans="1:9" ht="18" customHeight="1" x14ac:dyDescent="0.3">
      <c r="A38" s="206" t="s">
        <v>171</v>
      </c>
      <c r="B38" s="207"/>
      <c r="C38" s="207"/>
      <c r="D38" s="37" t="s">
        <v>32</v>
      </c>
      <c r="E38" s="12">
        <f>ROUNDDOWN(E34+E35+E36+E37, 0)</f>
        <v>21891000</v>
      </c>
      <c r="F38" s="37" t="s">
        <v>32</v>
      </c>
      <c r="H38">
        <v>0</v>
      </c>
      <c r="I38">
        <f>I34+I35+I36+I37</f>
        <v>21834974.25</v>
      </c>
    </row>
    <row r="40" spans="1:9" ht="18" hidden="1" customHeight="1" x14ac:dyDescent="0.3">
      <c r="E40" s="3">
        <v>0.8669</v>
      </c>
    </row>
    <row r="41" spans="1:9" ht="18" hidden="1" customHeight="1" x14ac:dyDescent="0.3">
      <c r="E41" s="3">
        <f>66854000</f>
        <v>66854000</v>
      </c>
    </row>
    <row r="42" spans="1:9" ht="18" hidden="1" customHeight="1" x14ac:dyDescent="0.3">
      <c r="E42" s="3">
        <v>66849000</v>
      </c>
    </row>
    <row r="43" spans="1:9" ht="18" hidden="1" customHeight="1" x14ac:dyDescent="0.3">
      <c r="E43" s="3">
        <f>E41-E42</f>
        <v>5000</v>
      </c>
    </row>
  </sheetData>
  <mergeCells count="21">
    <mergeCell ref="A37:C37"/>
    <mergeCell ref="A38:C38"/>
    <mergeCell ref="A30:C30"/>
    <mergeCell ref="A31:C31"/>
    <mergeCell ref="A33:C33"/>
    <mergeCell ref="A34:C34"/>
    <mergeCell ref="A35:C35"/>
    <mergeCell ref="A36:C36"/>
    <mergeCell ref="A32:C32"/>
    <mergeCell ref="A29:C29"/>
    <mergeCell ref="A1:F1"/>
    <mergeCell ref="A2:F2"/>
    <mergeCell ref="A3:C4"/>
    <mergeCell ref="D3:D4"/>
    <mergeCell ref="E3:E4"/>
    <mergeCell ref="F3:F4"/>
    <mergeCell ref="A5:A28"/>
    <mergeCell ref="B5:B8"/>
    <mergeCell ref="B9:B11"/>
    <mergeCell ref="B12:B27"/>
    <mergeCell ref="B28:C28"/>
  </mergeCells>
  <phoneticPr fontId="1" type="noConversion"/>
  <conditionalFormatting sqref="A5:F31 A32 D32:F32 A33:F38">
    <cfRule type="containsText" dxfId="25" priority="1" stopIfTrue="1" operator="containsText" text=".">
      <formula>NOT(ISERROR(SEARCH(".",A5)))</formula>
    </cfRule>
    <cfRule type="notContainsText" dxfId="24" priority="2" stopIfTrue="1" operator="notContains" text=".">
      <formula>ISERROR(SEARCH(".",A5))</formula>
    </cfRule>
  </conditionalFormatting>
  <pageMargins left="0.74555149110298213" right="0.41666666666666669" top="0.94240188480376963" bottom="0.34722222222222221" header="6.9444444444444448E-2" footer="6.9444444444444448E-2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S12"/>
  <sheetViews>
    <sheetView view="pageBreakPreview" zoomScaleNormal="100" zoomScaleSheetLayoutView="100" workbookViewId="0">
      <pane xSplit="4" ySplit="4" topLeftCell="E5" activePane="bottomRight" state="frozen"/>
      <selection activeCell="C25" sqref="C25"/>
      <selection pane="topRight" activeCell="C25" sqref="C25"/>
      <selection pane="bottomLeft" activeCell="C25" sqref="C25"/>
      <selection pane="bottomRight" activeCell="B10" sqref="B10"/>
    </sheetView>
  </sheetViews>
  <sheetFormatPr defaultRowHeight="23.45" customHeight="1" x14ac:dyDescent="0.3"/>
  <cols>
    <col min="1" max="1" width="45.625" style="2" customWidth="1"/>
    <col min="2" max="2" width="23.625" style="2" customWidth="1"/>
    <col min="3" max="4" width="4.625" style="1" customWidth="1"/>
    <col min="5" max="12" width="14.625" style="3" customWidth="1"/>
    <col min="13" max="13" width="13.625" style="2" customWidth="1"/>
    <col min="14" max="45" width="0" hidden="1" customWidth="1"/>
  </cols>
  <sheetData>
    <row r="1" spans="1:45" ht="23.45" customHeight="1" x14ac:dyDescent="0.3">
      <c r="A1" s="208" t="s">
        <v>105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45" ht="23.45" customHeight="1" x14ac:dyDescent="0.3">
      <c r="A2" s="209" t="s">
        <v>321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</row>
    <row r="3" spans="1:45" ht="23.45" customHeight="1" x14ac:dyDescent="0.3">
      <c r="A3" s="217" t="s">
        <v>78</v>
      </c>
      <c r="B3" s="217" t="s">
        <v>79</v>
      </c>
      <c r="C3" s="217" t="s">
        <v>5</v>
      </c>
      <c r="D3" s="217" t="s">
        <v>46</v>
      </c>
      <c r="E3" s="217" t="s">
        <v>60</v>
      </c>
      <c r="F3" s="217"/>
      <c r="G3" s="217" t="s">
        <v>61</v>
      </c>
      <c r="H3" s="217"/>
      <c r="I3" s="217" t="s">
        <v>62</v>
      </c>
      <c r="J3" s="217"/>
      <c r="K3" s="217" t="s">
        <v>63</v>
      </c>
      <c r="L3" s="217"/>
      <c r="M3" s="217" t="s">
        <v>50</v>
      </c>
    </row>
    <row r="4" spans="1:45" ht="23.45" customHeight="1" x14ac:dyDescent="0.3">
      <c r="A4" s="217"/>
      <c r="B4" s="217"/>
      <c r="C4" s="217"/>
      <c r="D4" s="217"/>
      <c r="E4" s="4" t="s">
        <v>24</v>
      </c>
      <c r="F4" s="4" t="s">
        <v>71</v>
      </c>
      <c r="G4" s="4" t="s">
        <v>24</v>
      </c>
      <c r="H4" s="4" t="s">
        <v>71</v>
      </c>
      <c r="I4" s="4" t="s">
        <v>24</v>
      </c>
      <c r="J4" s="4" t="s">
        <v>71</v>
      </c>
      <c r="K4" s="4" t="s">
        <v>24</v>
      </c>
      <c r="L4" s="4" t="s">
        <v>71</v>
      </c>
      <c r="M4" s="217"/>
      <c r="N4" t="s">
        <v>26</v>
      </c>
      <c r="O4" t="s">
        <v>27</v>
      </c>
      <c r="P4" t="s">
        <v>28</v>
      </c>
      <c r="Q4" t="s">
        <v>29</v>
      </c>
      <c r="R4" t="s">
        <v>33</v>
      </c>
      <c r="S4" t="s">
        <v>80</v>
      </c>
      <c r="T4" t="s">
        <v>81</v>
      </c>
      <c r="U4" t="s">
        <v>82</v>
      </c>
      <c r="V4" t="s">
        <v>83</v>
      </c>
      <c r="W4" t="s">
        <v>84</v>
      </c>
      <c r="X4" t="s">
        <v>85</v>
      </c>
      <c r="Y4" t="s">
        <v>86</v>
      </c>
      <c r="Z4" t="s">
        <v>87</v>
      </c>
      <c r="AA4" t="s">
        <v>88</v>
      </c>
      <c r="AB4" t="s">
        <v>89</v>
      </c>
      <c r="AC4" t="s">
        <v>90</v>
      </c>
      <c r="AD4" t="s">
        <v>91</v>
      </c>
      <c r="AE4" t="s">
        <v>92</v>
      </c>
      <c r="AF4" t="s">
        <v>93</v>
      </c>
      <c r="AG4" t="s">
        <v>94</v>
      </c>
      <c r="AH4" t="s">
        <v>95</v>
      </c>
      <c r="AI4" t="s">
        <v>96</v>
      </c>
      <c r="AJ4" t="s">
        <v>97</v>
      </c>
      <c r="AK4" t="s">
        <v>98</v>
      </c>
      <c r="AL4" t="s">
        <v>99</v>
      </c>
      <c r="AM4" t="s">
        <v>100</v>
      </c>
      <c r="AN4" t="s">
        <v>101</v>
      </c>
      <c r="AO4" t="s">
        <v>102</v>
      </c>
      <c r="AP4" t="s">
        <v>103</v>
      </c>
      <c r="AQ4" t="s">
        <v>104</v>
      </c>
      <c r="AR4" t="s">
        <v>30</v>
      </c>
      <c r="AS4" t="s">
        <v>31</v>
      </c>
    </row>
    <row r="5" spans="1:45" ht="23.45" customHeight="1" x14ac:dyDescent="0.3">
      <c r="A5" s="174" t="s">
        <v>316</v>
      </c>
      <c r="B5" s="6" t="s">
        <v>32</v>
      </c>
      <c r="C5" s="5" t="s">
        <v>35</v>
      </c>
      <c r="D5" s="13">
        <v>1</v>
      </c>
      <c r="E5" s="7">
        <f>내역서!F10</f>
        <v>10811009</v>
      </c>
      <c r="F5" s="7">
        <f t="shared" ref="F5:F10" si="0">D5*E5</f>
        <v>10811009</v>
      </c>
      <c r="G5" s="7">
        <f>내역서!H10</f>
        <v>1353926</v>
      </c>
      <c r="H5" s="7">
        <f t="shared" ref="H5:H10" si="1">D5*G5</f>
        <v>1353926</v>
      </c>
      <c r="I5" s="7">
        <f>내역서!J10</f>
        <v>0</v>
      </c>
      <c r="J5" s="7">
        <f>D5*I5</f>
        <v>0</v>
      </c>
      <c r="K5" s="7">
        <f t="shared" ref="K5:L9" si="2">E5+G5+I5</f>
        <v>12164935</v>
      </c>
      <c r="L5" s="7">
        <f t="shared" si="2"/>
        <v>12164935</v>
      </c>
      <c r="M5" s="8"/>
      <c r="Q5">
        <v>1</v>
      </c>
      <c r="R5">
        <f>D5*내역서!R10</f>
        <v>0</v>
      </c>
      <c r="S5">
        <f>D5*내역서!S10</f>
        <v>0</v>
      </c>
      <c r="T5">
        <f>D5*내역서!T10</f>
        <v>0</v>
      </c>
      <c r="U5">
        <f>D5*내역서!U10</f>
        <v>0</v>
      </c>
      <c r="V5">
        <f>D5*내역서!V10</f>
        <v>0</v>
      </c>
      <c r="W5">
        <f>D5*내역서!W10</f>
        <v>0</v>
      </c>
      <c r="X5">
        <f>D5*내역서!X10</f>
        <v>0</v>
      </c>
      <c r="Y5">
        <f>D5*내역서!Y10</f>
        <v>0</v>
      </c>
      <c r="Z5">
        <f>D5*내역서!Z10</f>
        <v>0</v>
      </c>
      <c r="AA5">
        <f>D5*내역서!AA10</f>
        <v>0</v>
      </c>
      <c r="AB5">
        <f>D5*내역서!AB10</f>
        <v>0</v>
      </c>
      <c r="AC5">
        <f>D5*내역서!AC10</f>
        <v>0</v>
      </c>
      <c r="AD5">
        <f>D5*내역서!AD10</f>
        <v>0</v>
      </c>
      <c r="AE5">
        <f>D5*내역서!AE10</f>
        <v>0</v>
      </c>
      <c r="AF5">
        <f>D5*내역서!AF10</f>
        <v>0</v>
      </c>
      <c r="AG5">
        <f>D5*내역서!AG10</f>
        <v>0</v>
      </c>
      <c r="AH5">
        <f>D5*내역서!AH10</f>
        <v>0</v>
      </c>
      <c r="AI5">
        <f>D5*내역서!AI10</f>
        <v>0</v>
      </c>
      <c r="AJ5">
        <f>D5*내역서!AJ10</f>
        <v>0</v>
      </c>
      <c r="AK5">
        <f>D5*내역서!AK10</f>
        <v>0</v>
      </c>
      <c r="AL5">
        <f>D5*내역서!AL10</f>
        <v>0</v>
      </c>
      <c r="AM5">
        <f>D5*내역서!AM10</f>
        <v>0</v>
      </c>
      <c r="AN5">
        <f>D5*내역서!AN10</f>
        <v>0</v>
      </c>
      <c r="AO5">
        <f>D5*내역서!AO10</f>
        <v>0</v>
      </c>
      <c r="AP5">
        <f>D5*내역서!AP10</f>
        <v>0</v>
      </c>
      <c r="AQ5">
        <f>D5*내역서!AQ10</f>
        <v>0</v>
      </c>
    </row>
    <row r="6" spans="1:45" ht="23.45" customHeight="1" x14ac:dyDescent="0.3">
      <c r="A6" s="174" t="s">
        <v>312</v>
      </c>
      <c r="B6" s="8"/>
      <c r="C6" s="5" t="s">
        <v>35</v>
      </c>
      <c r="D6" s="13">
        <v>1</v>
      </c>
      <c r="E6" s="7">
        <f>내역서!F15</f>
        <v>1064176</v>
      </c>
      <c r="F6" s="7">
        <f t="shared" si="0"/>
        <v>1064176</v>
      </c>
      <c r="G6" s="7">
        <f>내역서!H15</f>
        <v>311569</v>
      </c>
      <c r="H6" s="7">
        <f t="shared" si="1"/>
        <v>311569</v>
      </c>
      <c r="I6" s="7">
        <f>내역서!J15</f>
        <v>0</v>
      </c>
      <c r="J6" s="7">
        <f>D6*I6</f>
        <v>0</v>
      </c>
      <c r="K6" s="7">
        <f t="shared" si="2"/>
        <v>1375745</v>
      </c>
      <c r="L6" s="7">
        <f t="shared" si="2"/>
        <v>1375745</v>
      </c>
      <c r="M6" s="8"/>
      <c r="Q6">
        <v>1</v>
      </c>
      <c r="R6">
        <f>D6*내역서!R15</f>
        <v>0</v>
      </c>
      <c r="S6">
        <f>D6*내역서!S15</f>
        <v>0</v>
      </c>
      <c r="T6">
        <f>D6*내역서!T15</f>
        <v>0</v>
      </c>
      <c r="U6">
        <f>D6*내역서!U15</f>
        <v>0</v>
      </c>
      <c r="V6">
        <f>D6*내역서!V15</f>
        <v>0</v>
      </c>
      <c r="W6">
        <f>D6*내역서!W15</f>
        <v>0</v>
      </c>
      <c r="X6">
        <f>D6*내역서!X15</f>
        <v>0</v>
      </c>
      <c r="Y6">
        <f>D6*내역서!Y15</f>
        <v>0</v>
      </c>
      <c r="Z6">
        <f>D6*내역서!Z15</f>
        <v>0</v>
      </c>
      <c r="AA6">
        <f>D6*내역서!AA15</f>
        <v>0</v>
      </c>
      <c r="AB6">
        <f>D6*내역서!AB15</f>
        <v>0</v>
      </c>
      <c r="AC6">
        <f>D6*내역서!AC15</f>
        <v>0</v>
      </c>
      <c r="AD6">
        <f>D6*내역서!AD15</f>
        <v>0</v>
      </c>
      <c r="AE6">
        <f>D6*내역서!AE15</f>
        <v>0</v>
      </c>
      <c r="AF6">
        <f>D6*내역서!AF15</f>
        <v>0</v>
      </c>
      <c r="AG6">
        <f>D6*내역서!AG15</f>
        <v>0</v>
      </c>
      <c r="AH6">
        <f>D6*내역서!AH15</f>
        <v>0</v>
      </c>
      <c r="AI6">
        <f>D6*내역서!AI15</f>
        <v>0</v>
      </c>
      <c r="AJ6">
        <f>D6*내역서!AJ15</f>
        <v>0</v>
      </c>
      <c r="AK6">
        <f>D6*내역서!AK15</f>
        <v>0</v>
      </c>
      <c r="AL6">
        <f>D6*내역서!AL15</f>
        <v>0</v>
      </c>
      <c r="AM6">
        <f>D6*내역서!AM15</f>
        <v>0</v>
      </c>
      <c r="AN6">
        <f>D6*내역서!AN15</f>
        <v>0</v>
      </c>
      <c r="AO6">
        <f>D6*내역서!AO15</f>
        <v>0</v>
      </c>
      <c r="AP6">
        <f>D6*내역서!AP15</f>
        <v>0</v>
      </c>
      <c r="AQ6">
        <f>D6*내역서!AQ15</f>
        <v>0</v>
      </c>
    </row>
    <row r="7" spans="1:45" ht="23.45" customHeight="1" x14ac:dyDescent="0.3">
      <c r="A7" s="174" t="s">
        <v>313</v>
      </c>
      <c r="B7" s="6" t="s">
        <v>32</v>
      </c>
      <c r="C7" s="5" t="s">
        <v>35</v>
      </c>
      <c r="D7" s="13">
        <v>1</v>
      </c>
      <c r="E7" s="7">
        <f>내역서!F21</f>
        <v>555131</v>
      </c>
      <c r="F7" s="7">
        <f t="shared" si="0"/>
        <v>555131</v>
      </c>
      <c r="G7" s="7">
        <f>내역서!H21</f>
        <v>495734</v>
      </c>
      <c r="H7" s="7">
        <f t="shared" si="1"/>
        <v>495734</v>
      </c>
      <c r="I7" s="7">
        <f>내역서!J21</f>
        <v>0</v>
      </c>
      <c r="J7" s="7">
        <f>D7*I7</f>
        <v>0</v>
      </c>
      <c r="K7" s="7">
        <f t="shared" si="2"/>
        <v>1050865</v>
      </c>
      <c r="L7" s="7">
        <f t="shared" si="2"/>
        <v>1050865</v>
      </c>
      <c r="M7" s="8"/>
      <c r="Q7">
        <v>1</v>
      </c>
      <c r="R7" t="e">
        <f>D7*내역서!#REF!</f>
        <v>#REF!</v>
      </c>
      <c r="S7" t="e">
        <f>D7*내역서!#REF!</f>
        <v>#REF!</v>
      </c>
      <c r="T7" t="e">
        <f>D7*내역서!#REF!</f>
        <v>#REF!</v>
      </c>
      <c r="U7" t="e">
        <f>D7*내역서!#REF!</f>
        <v>#REF!</v>
      </c>
      <c r="V7" t="e">
        <f>D7*내역서!#REF!</f>
        <v>#REF!</v>
      </c>
      <c r="W7" t="e">
        <f>D7*내역서!#REF!</f>
        <v>#REF!</v>
      </c>
      <c r="X7" t="e">
        <f>D7*내역서!#REF!</f>
        <v>#REF!</v>
      </c>
      <c r="Y7" t="e">
        <f>D7*내역서!#REF!</f>
        <v>#REF!</v>
      </c>
      <c r="Z7" t="e">
        <f>D7*내역서!#REF!</f>
        <v>#REF!</v>
      </c>
      <c r="AA7" t="e">
        <f>D7*내역서!#REF!</f>
        <v>#REF!</v>
      </c>
      <c r="AB7" t="e">
        <f>D7*내역서!#REF!</f>
        <v>#REF!</v>
      </c>
      <c r="AC7" t="e">
        <f>D7*내역서!#REF!</f>
        <v>#REF!</v>
      </c>
      <c r="AD7" t="e">
        <f>D7*내역서!#REF!</f>
        <v>#REF!</v>
      </c>
      <c r="AE7" t="e">
        <f>D7*내역서!#REF!</f>
        <v>#REF!</v>
      </c>
      <c r="AF7" t="e">
        <f>D7*내역서!#REF!</f>
        <v>#REF!</v>
      </c>
      <c r="AG7" t="e">
        <f>D7*내역서!#REF!</f>
        <v>#REF!</v>
      </c>
      <c r="AH7" t="e">
        <f>D7*내역서!#REF!</f>
        <v>#REF!</v>
      </c>
      <c r="AI7" t="e">
        <f>D7*내역서!#REF!</f>
        <v>#REF!</v>
      </c>
      <c r="AJ7" t="e">
        <f>D7*내역서!#REF!</f>
        <v>#REF!</v>
      </c>
      <c r="AK7" t="e">
        <f>D7*내역서!#REF!</f>
        <v>#REF!</v>
      </c>
      <c r="AL7" t="e">
        <f>D7*내역서!#REF!</f>
        <v>#REF!</v>
      </c>
      <c r="AM7" t="e">
        <f>D7*내역서!#REF!</f>
        <v>#REF!</v>
      </c>
      <c r="AN7" t="e">
        <f>D7*내역서!#REF!</f>
        <v>#REF!</v>
      </c>
      <c r="AO7" t="e">
        <f>D7*내역서!#REF!</f>
        <v>#REF!</v>
      </c>
      <c r="AP7" t="e">
        <f>D7*내역서!#REF!</f>
        <v>#REF!</v>
      </c>
      <c r="AQ7" t="e">
        <f>D7*내역서!#REF!</f>
        <v>#REF!</v>
      </c>
    </row>
    <row r="8" spans="1:45" ht="23.45" customHeight="1" x14ac:dyDescent="0.3">
      <c r="A8" s="8" t="s">
        <v>314</v>
      </c>
      <c r="B8" s="8"/>
      <c r="C8" s="13" t="s">
        <v>35</v>
      </c>
      <c r="D8" s="13">
        <v>1</v>
      </c>
      <c r="E8" s="7">
        <f>내역서!F25</f>
        <v>333882</v>
      </c>
      <c r="F8" s="7">
        <f t="shared" si="0"/>
        <v>333882</v>
      </c>
      <c r="G8" s="7">
        <f>내역서!H25</f>
        <v>68419</v>
      </c>
      <c r="H8" s="7">
        <f t="shared" si="1"/>
        <v>68419</v>
      </c>
      <c r="I8" s="7">
        <f>내역서!J25</f>
        <v>0</v>
      </c>
      <c r="J8" s="7">
        <f>I8*D8</f>
        <v>0</v>
      </c>
      <c r="K8" s="7">
        <f>E8+G8+I8</f>
        <v>402301</v>
      </c>
      <c r="L8" s="7">
        <f>F8+H8+J8</f>
        <v>402301</v>
      </c>
      <c r="M8" s="114"/>
    </row>
    <row r="9" spans="1:45" ht="23.45" customHeight="1" x14ac:dyDescent="0.3">
      <c r="A9" s="8" t="s">
        <v>315</v>
      </c>
      <c r="B9" s="8"/>
      <c r="C9" s="13" t="s">
        <v>227</v>
      </c>
      <c r="D9" s="13">
        <v>1</v>
      </c>
      <c r="E9" s="7">
        <f>내역서!F29</f>
        <v>141568</v>
      </c>
      <c r="F9" s="7">
        <f t="shared" si="0"/>
        <v>141568</v>
      </c>
      <c r="G9" s="7">
        <f>내역서!H29</f>
        <v>218940</v>
      </c>
      <c r="H9" s="7">
        <f t="shared" si="1"/>
        <v>218940</v>
      </c>
      <c r="I9" s="7"/>
      <c r="J9" s="7"/>
      <c r="K9" s="7">
        <f t="shared" si="2"/>
        <v>360508</v>
      </c>
      <c r="L9" s="7">
        <f t="shared" si="2"/>
        <v>360508</v>
      </c>
      <c r="M9" s="8"/>
    </row>
    <row r="10" spans="1:45" ht="23.45" customHeight="1" x14ac:dyDescent="0.3">
      <c r="A10" s="175" t="s">
        <v>318</v>
      </c>
      <c r="B10" s="175"/>
      <c r="C10" s="172" t="s">
        <v>227</v>
      </c>
      <c r="D10" s="172">
        <v>1</v>
      </c>
      <c r="E10" s="7">
        <f>내역서!F35</f>
        <v>359558</v>
      </c>
      <c r="F10" s="7">
        <f t="shared" si="0"/>
        <v>359558</v>
      </c>
      <c r="G10" s="7">
        <f>내역서!H35</f>
        <v>241925</v>
      </c>
      <c r="H10" s="7">
        <f t="shared" si="1"/>
        <v>241925</v>
      </c>
      <c r="I10" s="7"/>
      <c r="J10" s="7"/>
      <c r="K10" s="7">
        <f t="shared" ref="K10" si="3">E10+G10+I10</f>
        <v>601483</v>
      </c>
      <c r="L10" s="7">
        <f t="shared" ref="L10" si="4">F10+H10+J10</f>
        <v>601483</v>
      </c>
      <c r="M10" s="175"/>
    </row>
    <row r="11" spans="1:45" ht="23.45" customHeight="1" x14ac:dyDescent="0.3">
      <c r="A11" s="175"/>
      <c r="B11" s="175"/>
      <c r="C11" s="172"/>
      <c r="D11" s="172"/>
      <c r="E11" s="7"/>
      <c r="F11" s="7"/>
      <c r="G11" s="7"/>
      <c r="H11" s="7"/>
      <c r="I11" s="7"/>
      <c r="J11" s="7"/>
      <c r="K11" s="7"/>
      <c r="L11" s="7"/>
      <c r="M11" s="175"/>
    </row>
    <row r="12" spans="1:45" s="138" customFormat="1" ht="23.45" customHeight="1" x14ac:dyDescent="0.3">
      <c r="A12" s="134" t="s">
        <v>37</v>
      </c>
      <c r="B12" s="135"/>
      <c r="C12" s="136"/>
      <c r="D12" s="136"/>
      <c r="E12" s="137"/>
      <c r="F12" s="127">
        <f>SUM(F5:F11)</f>
        <v>13265324</v>
      </c>
      <c r="G12" s="137"/>
      <c r="H12" s="127">
        <f>SUM(H5:H11)</f>
        <v>2690513</v>
      </c>
      <c r="I12" s="137"/>
      <c r="J12" s="127">
        <f>SUM(J5:J11)</f>
        <v>0</v>
      </c>
      <c r="K12" s="137"/>
      <c r="L12" s="127">
        <f>F12+H12+J12</f>
        <v>15955837</v>
      </c>
      <c r="M12" s="135"/>
      <c r="R12" s="138" t="e">
        <f t="shared" ref="R12:AS12" si="5">SUM(R5:R7)</f>
        <v>#REF!</v>
      </c>
      <c r="S12" s="138" t="e">
        <f t="shared" si="5"/>
        <v>#REF!</v>
      </c>
      <c r="T12" s="138" t="e">
        <f t="shared" si="5"/>
        <v>#REF!</v>
      </c>
      <c r="U12" s="138" t="e">
        <f t="shared" si="5"/>
        <v>#REF!</v>
      </c>
      <c r="V12" s="138" t="e">
        <f t="shared" si="5"/>
        <v>#REF!</v>
      </c>
      <c r="W12" s="138" t="e">
        <f t="shared" si="5"/>
        <v>#REF!</v>
      </c>
      <c r="X12" s="138" t="e">
        <f t="shared" si="5"/>
        <v>#REF!</v>
      </c>
      <c r="Y12" s="138" t="e">
        <f t="shared" si="5"/>
        <v>#REF!</v>
      </c>
      <c r="Z12" s="138" t="e">
        <f t="shared" si="5"/>
        <v>#REF!</v>
      </c>
      <c r="AA12" s="138" t="e">
        <f t="shared" si="5"/>
        <v>#REF!</v>
      </c>
      <c r="AB12" s="138" t="e">
        <f t="shared" si="5"/>
        <v>#REF!</v>
      </c>
      <c r="AC12" s="138" t="e">
        <f t="shared" si="5"/>
        <v>#REF!</v>
      </c>
      <c r="AD12" s="138" t="e">
        <f t="shared" si="5"/>
        <v>#REF!</v>
      </c>
      <c r="AE12" s="138" t="e">
        <f t="shared" si="5"/>
        <v>#REF!</v>
      </c>
      <c r="AF12" s="138" t="e">
        <f t="shared" si="5"/>
        <v>#REF!</v>
      </c>
      <c r="AG12" s="138" t="e">
        <f t="shared" si="5"/>
        <v>#REF!</v>
      </c>
      <c r="AH12" s="138" t="e">
        <f t="shared" si="5"/>
        <v>#REF!</v>
      </c>
      <c r="AI12" s="138" t="e">
        <f t="shared" si="5"/>
        <v>#REF!</v>
      </c>
      <c r="AJ12" s="138" t="e">
        <f t="shared" si="5"/>
        <v>#REF!</v>
      </c>
      <c r="AK12" s="138" t="e">
        <f t="shared" si="5"/>
        <v>#REF!</v>
      </c>
      <c r="AL12" s="138" t="e">
        <f t="shared" si="5"/>
        <v>#REF!</v>
      </c>
      <c r="AM12" s="138" t="e">
        <f t="shared" si="5"/>
        <v>#REF!</v>
      </c>
      <c r="AN12" s="138" t="e">
        <f t="shared" si="5"/>
        <v>#REF!</v>
      </c>
      <c r="AO12" s="138" t="e">
        <f t="shared" si="5"/>
        <v>#REF!</v>
      </c>
      <c r="AP12" s="138" t="e">
        <f t="shared" si="5"/>
        <v>#REF!</v>
      </c>
      <c r="AQ12" s="138" t="e">
        <f t="shared" si="5"/>
        <v>#REF!</v>
      </c>
      <c r="AR12" s="138">
        <f t="shared" si="5"/>
        <v>0</v>
      </c>
      <c r="AS12" s="138">
        <f t="shared" si="5"/>
        <v>0</v>
      </c>
    </row>
  </sheetData>
  <mergeCells count="11">
    <mergeCell ref="K3:L3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conditionalFormatting sqref="A5:M12">
    <cfRule type="containsText" dxfId="23" priority="1" stopIfTrue="1" operator="containsText" text=".">
      <formula>NOT(ISERROR(SEARCH(".",A5)))</formula>
    </cfRule>
    <cfRule type="notContainsText" dxfId="22" priority="2" stopIfTrue="1" operator="notContains" text=".">
      <formula>ISERROR(SEARCH(".",A5))</formula>
    </cfRule>
  </conditionalFormatting>
  <pageMargins left="0.74555149110298213" right="0.74555149110298213" top="0.94240188480376963" bottom="0.34722222222222221" header="6.9444444444444448E-2" footer="6.9444444444444448E-2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S35"/>
  <sheetViews>
    <sheetView view="pageBreakPreview" zoomScale="85" zoomScaleNormal="100" zoomScaleSheetLayoutView="85" workbookViewId="0">
      <pane xSplit="4" ySplit="4" topLeftCell="E20" activePane="bottomRight" state="frozen"/>
      <selection activeCell="C25" sqref="C25"/>
      <selection pane="topRight" activeCell="C25" sqref="C25"/>
      <selection pane="bottomLeft" activeCell="C25" sqref="C25"/>
      <selection pane="bottomRight" activeCell="A30" sqref="A30:M30"/>
    </sheetView>
  </sheetViews>
  <sheetFormatPr defaultRowHeight="23.45" customHeight="1" x14ac:dyDescent="0.3"/>
  <cols>
    <col min="1" max="2" width="33.625" style="123" customWidth="1"/>
    <col min="3" max="3" width="4.625" style="124" customWidth="1"/>
    <col min="4" max="4" width="9.625" style="125" customWidth="1"/>
    <col min="5" max="12" width="14.625" style="125" customWidth="1"/>
    <col min="13" max="13" width="13.625" style="125" customWidth="1"/>
    <col min="14" max="45" width="0" style="115" hidden="1" customWidth="1"/>
    <col min="46" max="16384" width="9" style="115"/>
  </cols>
  <sheetData>
    <row r="1" spans="1:45" ht="23.45" customHeight="1" x14ac:dyDescent="0.3">
      <c r="A1" s="228" t="s">
        <v>77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45" ht="23.45" customHeight="1" x14ac:dyDescent="0.3">
      <c r="A2" s="229" t="str">
        <f>집계표!A2</f>
        <v>공사명 : 양서양수장외 5개소 전기보수공사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</row>
    <row r="3" spans="1:45" ht="23.45" customHeight="1" x14ac:dyDescent="0.3">
      <c r="A3" s="231" t="s">
        <v>78</v>
      </c>
      <c r="B3" s="231" t="s">
        <v>79</v>
      </c>
      <c r="C3" s="231" t="s">
        <v>5</v>
      </c>
      <c r="D3" s="231" t="s">
        <v>22</v>
      </c>
      <c r="E3" s="231" t="s">
        <v>60</v>
      </c>
      <c r="F3" s="231"/>
      <c r="G3" s="231" t="s">
        <v>61</v>
      </c>
      <c r="H3" s="231"/>
      <c r="I3" s="231" t="s">
        <v>62</v>
      </c>
      <c r="J3" s="231"/>
      <c r="K3" s="231" t="s">
        <v>63</v>
      </c>
      <c r="L3" s="231"/>
      <c r="M3" s="231" t="s">
        <v>50</v>
      </c>
    </row>
    <row r="4" spans="1:45" ht="23.45" customHeight="1" x14ac:dyDescent="0.3">
      <c r="A4" s="231"/>
      <c r="B4" s="231"/>
      <c r="C4" s="231"/>
      <c r="D4" s="231"/>
      <c r="E4" s="116" t="s">
        <v>24</v>
      </c>
      <c r="F4" s="116" t="s">
        <v>25</v>
      </c>
      <c r="G4" s="116" t="s">
        <v>24</v>
      </c>
      <c r="H4" s="116" t="s">
        <v>25</v>
      </c>
      <c r="I4" s="116" t="s">
        <v>24</v>
      </c>
      <c r="J4" s="116" t="s">
        <v>25</v>
      </c>
      <c r="K4" s="116" t="s">
        <v>24</v>
      </c>
      <c r="L4" s="116" t="s">
        <v>25</v>
      </c>
      <c r="M4" s="231"/>
      <c r="N4" s="115" t="s">
        <v>26</v>
      </c>
      <c r="O4" s="115" t="s">
        <v>27</v>
      </c>
      <c r="P4" s="115" t="s">
        <v>28</v>
      </c>
      <c r="Q4" s="115" t="s">
        <v>29</v>
      </c>
      <c r="R4" s="115" t="s">
        <v>33</v>
      </c>
      <c r="S4" s="115" t="s">
        <v>80</v>
      </c>
      <c r="T4" s="115" t="s">
        <v>81</v>
      </c>
      <c r="U4" s="115" t="s">
        <v>82</v>
      </c>
      <c r="V4" s="115" t="s">
        <v>83</v>
      </c>
      <c r="W4" s="115" t="s">
        <v>84</v>
      </c>
      <c r="X4" s="115" t="s">
        <v>85</v>
      </c>
      <c r="Y4" s="115" t="s">
        <v>86</v>
      </c>
      <c r="Z4" s="115" t="s">
        <v>87</v>
      </c>
      <c r="AA4" s="115" t="s">
        <v>88</v>
      </c>
      <c r="AB4" s="115" t="s">
        <v>89</v>
      </c>
      <c r="AC4" s="115" t="s">
        <v>90</v>
      </c>
      <c r="AD4" s="115" t="s">
        <v>91</v>
      </c>
      <c r="AE4" s="115" t="s">
        <v>92</v>
      </c>
      <c r="AF4" s="115" t="s">
        <v>93</v>
      </c>
      <c r="AG4" s="115" t="s">
        <v>94</v>
      </c>
      <c r="AH4" s="115" t="s">
        <v>95</v>
      </c>
      <c r="AI4" s="115" t="s">
        <v>96</v>
      </c>
      <c r="AJ4" s="115" t="s">
        <v>97</v>
      </c>
      <c r="AK4" s="115" t="s">
        <v>98</v>
      </c>
      <c r="AL4" s="115" t="s">
        <v>99</v>
      </c>
      <c r="AM4" s="115" t="s">
        <v>100</v>
      </c>
      <c r="AN4" s="115" t="s">
        <v>101</v>
      </c>
      <c r="AO4" s="115" t="s">
        <v>102</v>
      </c>
      <c r="AP4" s="115" t="s">
        <v>103</v>
      </c>
      <c r="AQ4" s="115" t="s">
        <v>104</v>
      </c>
      <c r="AR4" s="115" t="s">
        <v>30</v>
      </c>
      <c r="AS4" s="115" t="s">
        <v>31</v>
      </c>
    </row>
    <row r="5" spans="1:45" s="144" customFormat="1" ht="23.45" customHeight="1" x14ac:dyDescent="0.3">
      <c r="A5" s="234" t="s">
        <v>311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6"/>
    </row>
    <row r="6" spans="1:45" ht="23.45" customHeight="1" x14ac:dyDescent="0.3">
      <c r="A6" s="117" t="s">
        <v>237</v>
      </c>
      <c r="B6" s="117" t="s">
        <v>238</v>
      </c>
      <c r="C6" s="118" t="s">
        <v>211</v>
      </c>
      <c r="D6" s="119">
        <v>1</v>
      </c>
      <c r="E6" s="119">
        <f>일위대가목록!G5</f>
        <v>4813485</v>
      </c>
      <c r="F6" s="119">
        <f>ROUNDDOWN(D6*E6, 0)</f>
        <v>4813485</v>
      </c>
      <c r="G6" s="169">
        <f>일위대가목록!I5</f>
        <v>269729</v>
      </c>
      <c r="H6" s="119">
        <f>ROUNDDOWN(D6*G6, 0)</f>
        <v>269729</v>
      </c>
      <c r="I6" s="119">
        <f>일위대가목록!K5</f>
        <v>0</v>
      </c>
      <c r="J6" s="119">
        <f t="shared" ref="J6" si="0">ROUNDDOWN(D6*I6, 0)</f>
        <v>0</v>
      </c>
      <c r="K6" s="169">
        <f>E6+G6+I6</f>
        <v>5083214</v>
      </c>
      <c r="L6" s="119">
        <f>F6+H6+J6</f>
        <v>5083214</v>
      </c>
      <c r="M6" s="119"/>
      <c r="O6" s="115" t="str">
        <f>""</f>
        <v/>
      </c>
      <c r="P6" s="120" t="s">
        <v>33</v>
      </c>
      <c r="Q6" s="115">
        <v>1</v>
      </c>
      <c r="R6" s="115">
        <f t="shared" ref="R6" si="1">IF(P6="기계경비", J6, 0)</f>
        <v>0</v>
      </c>
      <c r="S6" s="115">
        <f t="shared" ref="S6" si="2">IF(P6="운반비", J6, 0)</f>
        <v>0</v>
      </c>
      <c r="T6" s="115">
        <f t="shared" ref="T6" si="3">IF(P6="작업부산물", F6, 0)</f>
        <v>0</v>
      </c>
      <c r="U6" s="115">
        <f t="shared" ref="U6" si="4">IF(P6="관급", F6, 0)</f>
        <v>0</v>
      </c>
      <c r="V6" s="115">
        <f t="shared" ref="V6" si="5">IF(P6="외주비", J6, 0)</f>
        <v>0</v>
      </c>
      <c r="W6" s="115">
        <f t="shared" ref="W6" si="6">IF(P6="장비비", J6, 0)</f>
        <v>0</v>
      </c>
      <c r="X6" s="115">
        <f t="shared" ref="X6" si="7">IF(P6="폐기물처리비", J6, 0)</f>
        <v>0</v>
      </c>
      <c r="Y6" s="115">
        <f t="shared" ref="Y6" si="8">IF(P6="가설비", J6, 0)</f>
        <v>0</v>
      </c>
      <c r="Z6" s="115">
        <f t="shared" ref="Z6" si="9">IF(P6="잡비제외분", F6, 0)</f>
        <v>0</v>
      </c>
      <c r="AA6" s="115">
        <f t="shared" ref="AA6" si="10">IF(P6="사급자재대", L6, 0)</f>
        <v>0</v>
      </c>
      <c r="AB6" s="115">
        <f t="shared" ref="AB6" si="11">IF(P6="관급자재대", L6, 0)</f>
        <v>0</v>
      </c>
      <c r="AC6" s="115">
        <f t="shared" ref="AC6" si="12">IF(P6="사용자항목1", L6, 0)</f>
        <v>0</v>
      </c>
      <c r="AD6" s="115">
        <f t="shared" ref="AD6" si="13">IF(P6="사용자항목2", L6, 0)</f>
        <v>0</v>
      </c>
      <c r="AE6" s="115">
        <f t="shared" ref="AE6" si="14">IF(P6="안전관리비", L6, 0)</f>
        <v>0</v>
      </c>
      <c r="AF6" s="115">
        <f t="shared" ref="AF6" si="15">IF(P6="품질관리비", L6, 0)</f>
        <v>0</v>
      </c>
      <c r="AG6" s="115">
        <f t="shared" ref="AG6" si="16">IF(P6="사용자항목5", L6, 0)</f>
        <v>0</v>
      </c>
      <c r="AH6" s="115">
        <f t="shared" ref="AH6" si="17">IF(P6="사용자항목6", L6, 0)</f>
        <v>0</v>
      </c>
      <c r="AI6" s="115">
        <f t="shared" ref="AI6" si="18">IF(P6="사용자항목7", L6, 0)</f>
        <v>0</v>
      </c>
      <c r="AJ6" s="115">
        <f t="shared" ref="AJ6" si="19">IF(P6="사용자항목8", L6, 0)</f>
        <v>0</v>
      </c>
      <c r="AK6" s="115">
        <f t="shared" ref="AK6" si="20">IF(P6="사용자항목9", L6, 0)</f>
        <v>0</v>
      </c>
      <c r="AL6" s="115">
        <f t="shared" ref="AL6" si="21">IF(P6="사용자항목10", L6, 0)</f>
        <v>0</v>
      </c>
      <c r="AM6" s="115">
        <f t="shared" ref="AM6" si="22">IF(P6="사용자항목11", L6, 0)</f>
        <v>0</v>
      </c>
      <c r="AN6" s="115">
        <f t="shared" ref="AN6" si="23">IF(P6="사용자항목12", L6, 0)</f>
        <v>0</v>
      </c>
      <c r="AO6" s="115">
        <f t="shared" ref="AO6" si="24">IF(P6="사용자항목13", L6, 0)</f>
        <v>0</v>
      </c>
      <c r="AP6" s="115">
        <f t="shared" ref="AP6" si="25">IF(P6="사용자항목14", L6, 0)</f>
        <v>0</v>
      </c>
    </row>
    <row r="7" spans="1:45" ht="23.45" customHeight="1" x14ac:dyDescent="0.3">
      <c r="A7" s="117" t="s">
        <v>239</v>
      </c>
      <c r="B7" s="117" t="s">
        <v>240</v>
      </c>
      <c r="C7" s="118" t="s">
        <v>211</v>
      </c>
      <c r="D7" s="119">
        <v>1</v>
      </c>
      <c r="E7" s="119">
        <f>일위대가목록!G6</f>
        <v>3318673</v>
      </c>
      <c r="F7" s="119">
        <f t="shared" ref="F7:F9" si="26">ROUNDDOWN(D7*E7, 0)</f>
        <v>3318673</v>
      </c>
      <c r="G7" s="169">
        <f>일위대가목록!I6</f>
        <v>622451</v>
      </c>
      <c r="H7" s="119">
        <f t="shared" ref="H7:H9" si="27">ROUNDDOWN(D7*G7, 0)</f>
        <v>622451</v>
      </c>
      <c r="I7" s="119"/>
      <c r="J7" s="119"/>
      <c r="K7" s="169">
        <f t="shared" ref="K7:K9" si="28">E7+G7+I7</f>
        <v>3941124</v>
      </c>
      <c r="L7" s="119">
        <f t="shared" ref="L7:L9" si="29">F7+H7+J7</f>
        <v>3941124</v>
      </c>
      <c r="M7" s="119"/>
      <c r="P7" s="120"/>
    </row>
    <row r="8" spans="1:45" ht="23.45" customHeight="1" x14ac:dyDescent="0.3">
      <c r="A8" s="117" t="s">
        <v>241</v>
      </c>
      <c r="B8" s="117" t="s">
        <v>242</v>
      </c>
      <c r="C8" s="118" t="s">
        <v>211</v>
      </c>
      <c r="D8" s="119">
        <v>1</v>
      </c>
      <c r="E8" s="119">
        <f>일위대가목록!G7</f>
        <v>2589336</v>
      </c>
      <c r="F8" s="119">
        <f t="shared" si="26"/>
        <v>2589336</v>
      </c>
      <c r="G8" s="169">
        <f>일위대가목록!I7</f>
        <v>311225</v>
      </c>
      <c r="H8" s="119">
        <f t="shared" si="27"/>
        <v>311225</v>
      </c>
      <c r="I8" s="119"/>
      <c r="J8" s="119"/>
      <c r="K8" s="169">
        <f t="shared" si="28"/>
        <v>2900561</v>
      </c>
      <c r="L8" s="119">
        <f t="shared" si="29"/>
        <v>2900561</v>
      </c>
      <c r="M8" s="119"/>
      <c r="P8" s="120"/>
    </row>
    <row r="9" spans="1:45" ht="23.45" customHeight="1" x14ac:dyDescent="0.3">
      <c r="A9" s="117" t="s">
        <v>275</v>
      </c>
      <c r="B9" s="117" t="s">
        <v>276</v>
      </c>
      <c r="C9" s="118" t="s">
        <v>211</v>
      </c>
      <c r="D9" s="119">
        <v>1</v>
      </c>
      <c r="E9" s="119">
        <f>일위대가목록!G8</f>
        <v>89515</v>
      </c>
      <c r="F9" s="119">
        <f t="shared" si="26"/>
        <v>89515</v>
      </c>
      <c r="G9" s="169">
        <f>일위대가목록!I8</f>
        <v>150521</v>
      </c>
      <c r="H9" s="119">
        <f t="shared" si="27"/>
        <v>150521</v>
      </c>
      <c r="I9" s="119"/>
      <c r="J9" s="119"/>
      <c r="K9" s="169">
        <f t="shared" si="28"/>
        <v>240036</v>
      </c>
      <c r="L9" s="119">
        <f t="shared" si="29"/>
        <v>240036</v>
      </c>
      <c r="M9" s="119"/>
      <c r="P9" s="120"/>
    </row>
    <row r="10" spans="1:45" s="144" customFormat="1" ht="23.45" customHeight="1" x14ac:dyDescent="0.3">
      <c r="A10" s="139" t="s">
        <v>37</v>
      </c>
      <c r="B10" s="140"/>
      <c r="C10" s="141"/>
      <c r="D10" s="142"/>
      <c r="E10" s="143"/>
      <c r="F10" s="142">
        <f>SUM(F6:F9)</f>
        <v>10811009</v>
      </c>
      <c r="G10" s="142"/>
      <c r="H10" s="142">
        <f>SUM(H6:H9)</f>
        <v>1353926</v>
      </c>
      <c r="I10" s="142"/>
      <c r="J10" s="142">
        <f>SUM(J6:J9)</f>
        <v>0</v>
      </c>
      <c r="K10" s="142"/>
      <c r="L10" s="142">
        <f>SUM(L6:L9)</f>
        <v>12164935</v>
      </c>
      <c r="M10" s="142"/>
      <c r="R10" s="144">
        <f t="shared" ref="R10:AS10" si="30">ROUNDDOWN(SUM(R6:R6), 0)</f>
        <v>0</v>
      </c>
      <c r="S10" s="144">
        <f t="shared" si="30"/>
        <v>0</v>
      </c>
      <c r="T10" s="144">
        <f t="shared" si="30"/>
        <v>0</v>
      </c>
      <c r="U10" s="144">
        <f t="shared" si="30"/>
        <v>0</v>
      </c>
      <c r="V10" s="144">
        <f t="shared" si="30"/>
        <v>0</v>
      </c>
      <c r="W10" s="144">
        <f t="shared" si="30"/>
        <v>0</v>
      </c>
      <c r="X10" s="144">
        <f t="shared" si="30"/>
        <v>0</v>
      </c>
      <c r="Y10" s="144">
        <f t="shared" si="30"/>
        <v>0</v>
      </c>
      <c r="Z10" s="144">
        <f t="shared" si="30"/>
        <v>0</v>
      </c>
      <c r="AA10" s="144">
        <f t="shared" si="30"/>
        <v>0</v>
      </c>
      <c r="AB10" s="144">
        <f t="shared" si="30"/>
        <v>0</v>
      </c>
      <c r="AC10" s="144">
        <f t="shared" si="30"/>
        <v>0</v>
      </c>
      <c r="AD10" s="144">
        <f t="shared" si="30"/>
        <v>0</v>
      </c>
      <c r="AE10" s="144">
        <f t="shared" si="30"/>
        <v>0</v>
      </c>
      <c r="AF10" s="144">
        <f t="shared" si="30"/>
        <v>0</v>
      </c>
      <c r="AG10" s="144">
        <f t="shared" si="30"/>
        <v>0</v>
      </c>
      <c r="AH10" s="144">
        <f t="shared" si="30"/>
        <v>0</v>
      </c>
      <c r="AI10" s="144">
        <f t="shared" si="30"/>
        <v>0</v>
      </c>
      <c r="AJ10" s="144">
        <f t="shared" si="30"/>
        <v>0</v>
      </c>
      <c r="AK10" s="144">
        <f t="shared" si="30"/>
        <v>0</v>
      </c>
      <c r="AL10" s="144">
        <f t="shared" si="30"/>
        <v>0</v>
      </c>
      <c r="AM10" s="144">
        <f t="shared" si="30"/>
        <v>0</v>
      </c>
      <c r="AN10" s="144">
        <f t="shared" si="30"/>
        <v>0</v>
      </c>
      <c r="AO10" s="144">
        <f t="shared" si="30"/>
        <v>0</v>
      </c>
      <c r="AP10" s="144">
        <f t="shared" si="30"/>
        <v>0</v>
      </c>
      <c r="AQ10" s="144">
        <f t="shared" si="30"/>
        <v>0</v>
      </c>
      <c r="AR10" s="144">
        <f t="shared" si="30"/>
        <v>0</v>
      </c>
      <c r="AS10" s="144">
        <f t="shared" si="30"/>
        <v>0</v>
      </c>
    </row>
    <row r="11" spans="1:45" s="144" customFormat="1" ht="23.45" customHeight="1" x14ac:dyDescent="0.3">
      <c r="A11" s="232" t="s">
        <v>312</v>
      </c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</row>
    <row r="12" spans="1:45" ht="23.45" customHeight="1" x14ac:dyDescent="0.3">
      <c r="A12" s="117" t="s">
        <v>246</v>
      </c>
      <c r="B12" s="117" t="s">
        <v>252</v>
      </c>
      <c r="C12" s="118" t="s">
        <v>211</v>
      </c>
      <c r="D12" s="119">
        <v>1</v>
      </c>
      <c r="E12" s="119">
        <f>일위대가목록!G9</f>
        <v>1040788</v>
      </c>
      <c r="F12" s="119">
        <f>ROUNDDOWN(D12*E12, 0)</f>
        <v>1040788</v>
      </c>
      <c r="G12" s="169">
        <f>일위대가목록!I9</f>
        <v>215783</v>
      </c>
      <c r="H12" s="119">
        <f>ROUNDDOWN(D12*G12, 0)</f>
        <v>215783</v>
      </c>
      <c r="I12" s="119">
        <f>일위대가목록!K5</f>
        <v>0</v>
      </c>
      <c r="J12" s="119">
        <f>ROUNDDOWN(D12*I12, 0)</f>
        <v>0</v>
      </c>
      <c r="K12" s="169">
        <f t="shared" ref="K12:L13" si="31">E12+G12+I12</f>
        <v>1256571</v>
      </c>
      <c r="L12" s="119">
        <f t="shared" si="31"/>
        <v>1256571</v>
      </c>
      <c r="M12" s="119"/>
      <c r="O12" s="115" t="str">
        <f>""</f>
        <v/>
      </c>
      <c r="P12" s="120" t="s">
        <v>33</v>
      </c>
      <c r="Q12" s="115">
        <v>1</v>
      </c>
      <c r="R12" s="115">
        <f t="shared" ref="R12:R13" si="32">IF(P12="기계경비", J12, 0)</f>
        <v>0</v>
      </c>
      <c r="S12" s="115">
        <f t="shared" ref="S12:S13" si="33">IF(P12="운반비", J12, 0)</f>
        <v>0</v>
      </c>
      <c r="T12" s="115">
        <f t="shared" ref="T12:T13" si="34">IF(P12="작업부산물", F12, 0)</f>
        <v>0</v>
      </c>
      <c r="U12" s="115">
        <f t="shared" ref="U12:U13" si="35">IF(P12="관급", F12, 0)</f>
        <v>0</v>
      </c>
      <c r="V12" s="115">
        <f t="shared" ref="V12:V13" si="36">IF(P12="외주비", J12, 0)</f>
        <v>0</v>
      </c>
      <c r="W12" s="115">
        <f t="shared" ref="W12:W13" si="37">IF(P12="장비비", J12, 0)</f>
        <v>0</v>
      </c>
      <c r="X12" s="115">
        <f t="shared" ref="X12:X13" si="38">IF(P12="폐기물처리비", J12, 0)</f>
        <v>0</v>
      </c>
      <c r="Y12" s="115">
        <f t="shared" ref="Y12:Y13" si="39">IF(P12="가설비", J12, 0)</f>
        <v>0</v>
      </c>
      <c r="Z12" s="115">
        <f t="shared" ref="Z12:Z13" si="40">IF(P12="잡비제외분", F12, 0)</f>
        <v>0</v>
      </c>
      <c r="AA12" s="115">
        <f t="shared" ref="AA12:AA13" si="41">IF(P12="사급자재대", L12, 0)</f>
        <v>0</v>
      </c>
      <c r="AB12" s="115">
        <f t="shared" ref="AB12:AB13" si="42">IF(P12="관급자재대", L12, 0)</f>
        <v>0</v>
      </c>
      <c r="AC12" s="115">
        <f t="shared" ref="AC12:AC13" si="43">IF(P12="사용자항목1", L12, 0)</f>
        <v>0</v>
      </c>
      <c r="AD12" s="115">
        <f t="shared" ref="AD12:AD13" si="44">IF(P12="사용자항목2", L12, 0)</f>
        <v>0</v>
      </c>
      <c r="AE12" s="115">
        <f t="shared" ref="AE12:AE13" si="45">IF(P12="안전관리비", L12, 0)</f>
        <v>0</v>
      </c>
      <c r="AF12" s="115">
        <f t="shared" ref="AF12:AF13" si="46">IF(P12="품질관리비", L12, 0)</f>
        <v>0</v>
      </c>
      <c r="AG12" s="115">
        <f t="shared" ref="AG12:AG13" si="47">IF(P12="사용자항목5", L12, 0)</f>
        <v>0</v>
      </c>
      <c r="AH12" s="115">
        <f t="shared" ref="AH12:AH13" si="48">IF(P12="사용자항목6", L12, 0)</f>
        <v>0</v>
      </c>
      <c r="AI12" s="115">
        <f t="shared" ref="AI12:AI13" si="49">IF(P12="사용자항목7", L12, 0)</f>
        <v>0</v>
      </c>
      <c r="AJ12" s="115">
        <f t="shared" ref="AJ12:AJ13" si="50">IF(P12="사용자항목8", L12, 0)</f>
        <v>0</v>
      </c>
      <c r="AK12" s="115">
        <f t="shared" ref="AK12:AK13" si="51">IF(P12="사용자항목9", L12, 0)</f>
        <v>0</v>
      </c>
      <c r="AL12" s="115">
        <f t="shared" ref="AL12:AL13" si="52">IF(P12="사용자항목10", L12, 0)</f>
        <v>0</v>
      </c>
      <c r="AM12" s="115">
        <f t="shared" ref="AM12:AM13" si="53">IF(P12="사용자항목11", L12, 0)</f>
        <v>0</v>
      </c>
      <c r="AN12" s="115">
        <f t="shared" ref="AN12:AN13" si="54">IF(P12="사용자항목12", L12, 0)</f>
        <v>0</v>
      </c>
      <c r="AO12" s="115">
        <f t="shared" ref="AO12:AO13" si="55">IF(P12="사용자항목13", L12, 0)</f>
        <v>0</v>
      </c>
      <c r="AP12" s="115">
        <f t="shared" ref="AP12:AP13" si="56">IF(P12="사용자항목14", L12, 0)</f>
        <v>0</v>
      </c>
    </row>
    <row r="13" spans="1:45" ht="23.45" customHeight="1" x14ac:dyDescent="0.3">
      <c r="A13" s="117" t="s">
        <v>247</v>
      </c>
      <c r="B13" s="117" t="s">
        <v>253</v>
      </c>
      <c r="C13" s="118" t="s">
        <v>232</v>
      </c>
      <c r="D13" s="119">
        <v>1</v>
      </c>
      <c r="E13" s="119">
        <f>일위대가목록!G10</f>
        <v>23388</v>
      </c>
      <c r="F13" s="119">
        <f>ROUNDDOWN(D13*E13, 0)</f>
        <v>23388</v>
      </c>
      <c r="G13" s="169">
        <f>일위대가목록!I10</f>
        <v>95786</v>
      </c>
      <c r="H13" s="119">
        <f>ROUNDDOWN(D13*G13, 0)</f>
        <v>95786</v>
      </c>
      <c r="I13" s="119">
        <f>일위대가목록!K6</f>
        <v>0</v>
      </c>
      <c r="J13" s="119">
        <f>ROUNDDOWN(D13*I13, 0)</f>
        <v>0</v>
      </c>
      <c r="K13" s="169">
        <f t="shared" si="31"/>
        <v>119174</v>
      </c>
      <c r="L13" s="119">
        <f t="shared" si="31"/>
        <v>119174</v>
      </c>
      <c r="M13" s="119"/>
      <c r="O13" s="115" t="str">
        <f>""</f>
        <v/>
      </c>
      <c r="P13" s="120" t="s">
        <v>33</v>
      </c>
      <c r="Q13" s="115">
        <v>1</v>
      </c>
      <c r="R13" s="115">
        <f t="shared" si="32"/>
        <v>0</v>
      </c>
      <c r="S13" s="115">
        <f t="shared" si="33"/>
        <v>0</v>
      </c>
      <c r="T13" s="115">
        <f t="shared" si="34"/>
        <v>0</v>
      </c>
      <c r="U13" s="115">
        <f t="shared" si="35"/>
        <v>0</v>
      </c>
      <c r="V13" s="115">
        <f t="shared" si="36"/>
        <v>0</v>
      </c>
      <c r="W13" s="115">
        <f t="shared" si="37"/>
        <v>0</v>
      </c>
      <c r="X13" s="115">
        <f t="shared" si="38"/>
        <v>0</v>
      </c>
      <c r="Y13" s="115">
        <f t="shared" si="39"/>
        <v>0</v>
      </c>
      <c r="Z13" s="115">
        <f t="shared" si="40"/>
        <v>0</v>
      </c>
      <c r="AA13" s="115">
        <f t="shared" si="41"/>
        <v>0</v>
      </c>
      <c r="AB13" s="115">
        <f t="shared" si="42"/>
        <v>0</v>
      </c>
      <c r="AC13" s="115">
        <f t="shared" si="43"/>
        <v>0</v>
      </c>
      <c r="AD13" s="115">
        <f t="shared" si="44"/>
        <v>0</v>
      </c>
      <c r="AE13" s="115">
        <f t="shared" si="45"/>
        <v>0</v>
      </c>
      <c r="AF13" s="115">
        <f t="shared" si="46"/>
        <v>0</v>
      </c>
      <c r="AG13" s="115">
        <f t="shared" si="47"/>
        <v>0</v>
      </c>
      <c r="AH13" s="115">
        <f t="shared" si="48"/>
        <v>0</v>
      </c>
      <c r="AI13" s="115">
        <f t="shared" si="49"/>
        <v>0</v>
      </c>
      <c r="AJ13" s="115">
        <f t="shared" si="50"/>
        <v>0</v>
      </c>
      <c r="AK13" s="115">
        <f t="shared" si="51"/>
        <v>0</v>
      </c>
      <c r="AL13" s="115">
        <f t="shared" si="52"/>
        <v>0</v>
      </c>
      <c r="AM13" s="115">
        <f t="shared" si="53"/>
        <v>0</v>
      </c>
      <c r="AN13" s="115">
        <f t="shared" si="54"/>
        <v>0</v>
      </c>
      <c r="AO13" s="115">
        <f t="shared" si="55"/>
        <v>0</v>
      </c>
      <c r="AP13" s="115">
        <f t="shared" si="56"/>
        <v>0</v>
      </c>
    </row>
    <row r="14" spans="1:45" ht="23.45" customHeight="1" x14ac:dyDescent="0.3">
      <c r="A14" s="121"/>
      <c r="B14" s="121"/>
      <c r="C14" s="122"/>
      <c r="D14" s="119"/>
      <c r="E14" s="119"/>
      <c r="F14" s="119"/>
      <c r="G14" s="119"/>
      <c r="H14" s="119"/>
      <c r="I14" s="119"/>
      <c r="J14" s="119"/>
      <c r="K14" s="119"/>
      <c r="L14" s="119"/>
      <c r="M14" s="119"/>
    </row>
    <row r="15" spans="1:45" s="144" customFormat="1" ht="23.45" customHeight="1" x14ac:dyDescent="0.3">
      <c r="A15" s="139" t="s">
        <v>37</v>
      </c>
      <c r="B15" s="140"/>
      <c r="C15" s="141"/>
      <c r="D15" s="142"/>
      <c r="E15" s="143"/>
      <c r="F15" s="142">
        <f>SUM(F12:F14)</f>
        <v>1064176</v>
      </c>
      <c r="G15" s="143"/>
      <c r="H15" s="142">
        <f>SUM(H12:H14)</f>
        <v>311569</v>
      </c>
      <c r="I15" s="143"/>
      <c r="J15" s="142">
        <f>ROUNDDOWN(SUMIF(Q12:Q14, "1", J12:J14), 0)</f>
        <v>0</v>
      </c>
      <c r="K15" s="143"/>
      <c r="L15" s="142">
        <f>F15+H15+J15</f>
        <v>1375745</v>
      </c>
      <c r="M15" s="142"/>
      <c r="R15" s="144">
        <f t="shared" ref="R15:AS15" si="57">ROUNDDOWN(SUM(R12:R13), 0)</f>
        <v>0</v>
      </c>
      <c r="S15" s="144">
        <f t="shared" si="57"/>
        <v>0</v>
      </c>
      <c r="T15" s="144">
        <f t="shared" si="57"/>
        <v>0</v>
      </c>
      <c r="U15" s="144">
        <f t="shared" si="57"/>
        <v>0</v>
      </c>
      <c r="V15" s="144">
        <f t="shared" si="57"/>
        <v>0</v>
      </c>
      <c r="W15" s="144">
        <f t="shared" si="57"/>
        <v>0</v>
      </c>
      <c r="X15" s="144">
        <f t="shared" si="57"/>
        <v>0</v>
      </c>
      <c r="Y15" s="144">
        <f t="shared" si="57"/>
        <v>0</v>
      </c>
      <c r="Z15" s="144">
        <f t="shared" si="57"/>
        <v>0</v>
      </c>
      <c r="AA15" s="144">
        <f t="shared" si="57"/>
        <v>0</v>
      </c>
      <c r="AB15" s="144">
        <f t="shared" si="57"/>
        <v>0</v>
      </c>
      <c r="AC15" s="144">
        <f t="shared" si="57"/>
        <v>0</v>
      </c>
      <c r="AD15" s="144">
        <f t="shared" si="57"/>
        <v>0</v>
      </c>
      <c r="AE15" s="144">
        <f t="shared" si="57"/>
        <v>0</v>
      </c>
      <c r="AF15" s="144">
        <f t="shared" si="57"/>
        <v>0</v>
      </c>
      <c r="AG15" s="144">
        <f t="shared" si="57"/>
        <v>0</v>
      </c>
      <c r="AH15" s="144">
        <f t="shared" si="57"/>
        <v>0</v>
      </c>
      <c r="AI15" s="144">
        <f t="shared" si="57"/>
        <v>0</v>
      </c>
      <c r="AJ15" s="144">
        <f t="shared" si="57"/>
        <v>0</v>
      </c>
      <c r="AK15" s="144">
        <f t="shared" si="57"/>
        <v>0</v>
      </c>
      <c r="AL15" s="144">
        <f t="shared" si="57"/>
        <v>0</v>
      </c>
      <c r="AM15" s="144">
        <f t="shared" si="57"/>
        <v>0</v>
      </c>
      <c r="AN15" s="144">
        <f t="shared" si="57"/>
        <v>0</v>
      </c>
      <c r="AO15" s="144">
        <f t="shared" si="57"/>
        <v>0</v>
      </c>
      <c r="AP15" s="144">
        <f t="shared" si="57"/>
        <v>0</v>
      </c>
      <c r="AQ15" s="144">
        <f t="shared" si="57"/>
        <v>0</v>
      </c>
      <c r="AR15" s="144">
        <f t="shared" si="57"/>
        <v>0</v>
      </c>
      <c r="AS15" s="144">
        <f t="shared" si="57"/>
        <v>0</v>
      </c>
    </row>
    <row r="16" spans="1:45" s="144" customFormat="1" ht="23.45" customHeight="1" x14ac:dyDescent="0.3">
      <c r="A16" s="232" t="s">
        <v>313</v>
      </c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</row>
    <row r="17" spans="1:42" s="144" customFormat="1" ht="23.45" customHeight="1" x14ac:dyDescent="0.3">
      <c r="A17" s="117" t="s">
        <v>249</v>
      </c>
      <c r="B17" s="117" t="s">
        <v>251</v>
      </c>
      <c r="C17" s="118" t="s">
        <v>211</v>
      </c>
      <c r="D17" s="119">
        <v>1</v>
      </c>
      <c r="E17" s="119">
        <f>일위대가목록!G11</f>
        <v>347714</v>
      </c>
      <c r="F17" s="119">
        <f>ROUNDDOWN(D17*E17, 0)</f>
        <v>347714</v>
      </c>
      <c r="G17" s="169">
        <f>일위대가목록!I11</f>
        <v>290477</v>
      </c>
      <c r="H17" s="119">
        <f>ROUNDDOWN(D17*G17, 0)</f>
        <v>290477</v>
      </c>
      <c r="I17" s="173"/>
      <c r="J17" s="173"/>
      <c r="K17" s="169">
        <f t="shared" ref="K17:L19" si="58">E17+G17+I17</f>
        <v>638191</v>
      </c>
      <c r="L17" s="119">
        <f t="shared" si="58"/>
        <v>638191</v>
      </c>
      <c r="M17" s="173"/>
    </row>
    <row r="18" spans="1:42" s="144" customFormat="1" ht="23.45" customHeight="1" x14ac:dyDescent="0.3">
      <c r="A18" s="117" t="s">
        <v>254</v>
      </c>
      <c r="B18" s="117" t="s">
        <v>255</v>
      </c>
      <c r="C18" s="118" t="s">
        <v>211</v>
      </c>
      <c r="D18" s="119">
        <v>1</v>
      </c>
      <c r="E18" s="119">
        <f>일위대가목록!G12</f>
        <v>90932</v>
      </c>
      <c r="F18" s="119">
        <f t="shared" ref="F18:F19" si="59">ROUNDDOWN(D18*E18, 0)</f>
        <v>90932</v>
      </c>
      <c r="G18" s="169">
        <f>일위대가목록!I12</f>
        <v>68419</v>
      </c>
      <c r="H18" s="119">
        <f t="shared" ref="H18:H19" si="60">ROUNDDOWN(D18*G18, 0)</f>
        <v>68419</v>
      </c>
      <c r="I18" s="173"/>
      <c r="J18" s="173"/>
      <c r="K18" s="169">
        <f t="shared" si="58"/>
        <v>159351</v>
      </c>
      <c r="L18" s="119">
        <f t="shared" si="58"/>
        <v>159351</v>
      </c>
      <c r="M18" s="173"/>
    </row>
    <row r="19" spans="1:42" s="144" customFormat="1" ht="23.45" customHeight="1" x14ac:dyDescent="0.3">
      <c r="A19" s="117" t="s">
        <v>256</v>
      </c>
      <c r="B19" s="117" t="s">
        <v>257</v>
      </c>
      <c r="C19" s="118" t="s">
        <v>211</v>
      </c>
      <c r="D19" s="119">
        <v>1</v>
      </c>
      <c r="E19" s="119">
        <f>일위대가목록!G13</f>
        <v>116485</v>
      </c>
      <c r="F19" s="119">
        <f t="shared" si="59"/>
        <v>116485</v>
      </c>
      <c r="G19" s="169">
        <f>일위대가목록!I13</f>
        <v>136838</v>
      </c>
      <c r="H19" s="119">
        <f t="shared" si="60"/>
        <v>136838</v>
      </c>
      <c r="I19" s="173"/>
      <c r="J19" s="173"/>
      <c r="K19" s="169">
        <f t="shared" si="58"/>
        <v>253323</v>
      </c>
      <c r="L19" s="119">
        <f t="shared" si="58"/>
        <v>253323</v>
      </c>
      <c r="M19" s="173"/>
    </row>
    <row r="20" spans="1:42" ht="23.45" customHeight="1" x14ac:dyDescent="0.3">
      <c r="A20" s="121"/>
      <c r="B20" s="121"/>
      <c r="C20" s="122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O20" s="115" t="str">
        <f>""</f>
        <v/>
      </c>
      <c r="P20" s="120" t="s">
        <v>33</v>
      </c>
      <c r="Q20" s="115">
        <v>1</v>
      </c>
      <c r="R20" s="115">
        <f t="shared" ref="R20:R25" si="61">IF(P20="기계경비", J20, 0)</f>
        <v>0</v>
      </c>
      <c r="S20" s="115">
        <f t="shared" ref="S20:S25" si="62">IF(P20="운반비", J20, 0)</f>
        <v>0</v>
      </c>
      <c r="T20" s="115">
        <f t="shared" ref="T20:T25" si="63">IF(P20="작업부산물", F20, 0)</f>
        <v>0</v>
      </c>
      <c r="U20" s="115">
        <f t="shared" ref="U20:U25" si="64">IF(P20="관급", F20, 0)</f>
        <v>0</v>
      </c>
      <c r="V20" s="115">
        <f t="shared" ref="V20:V25" si="65">IF(P20="외주비", J20, 0)</f>
        <v>0</v>
      </c>
      <c r="W20" s="115">
        <f t="shared" ref="W20:W25" si="66">IF(P20="장비비", J20, 0)</f>
        <v>0</v>
      </c>
      <c r="X20" s="115">
        <f t="shared" ref="X20:X25" si="67">IF(P20="폐기물처리비", J20, 0)</f>
        <v>0</v>
      </c>
      <c r="Y20" s="115">
        <f t="shared" ref="Y20:Y25" si="68">IF(P20="가설비", J20, 0)</f>
        <v>0</v>
      </c>
      <c r="Z20" s="115">
        <f t="shared" ref="Z20:Z25" si="69">IF(P20="잡비제외분", F20, 0)</f>
        <v>0</v>
      </c>
      <c r="AA20" s="115">
        <f t="shared" ref="AA20:AA25" si="70">IF(P20="사급자재대", L20, 0)</f>
        <v>0</v>
      </c>
      <c r="AB20" s="115">
        <f t="shared" ref="AB20:AB25" si="71">IF(P20="관급자재대", L20, 0)</f>
        <v>0</v>
      </c>
      <c r="AC20" s="115">
        <f t="shared" ref="AC20:AC25" si="72">IF(P20="사용자항목1", L20, 0)</f>
        <v>0</v>
      </c>
      <c r="AD20" s="115">
        <f t="shared" ref="AD20:AD25" si="73">IF(P20="사용자항목2", L20, 0)</f>
        <v>0</v>
      </c>
      <c r="AE20" s="115">
        <f t="shared" ref="AE20:AE25" si="74">IF(P20="안전관리비", L20, 0)</f>
        <v>0</v>
      </c>
      <c r="AF20" s="115">
        <f t="shared" ref="AF20:AF25" si="75">IF(P20="품질관리비", L20, 0)</f>
        <v>0</v>
      </c>
      <c r="AG20" s="115">
        <f t="shared" ref="AG20:AG25" si="76">IF(P20="사용자항목5", L20, 0)</f>
        <v>0</v>
      </c>
      <c r="AH20" s="115">
        <f t="shared" ref="AH20:AH25" si="77">IF(P20="사용자항목6", L20, 0)</f>
        <v>0</v>
      </c>
      <c r="AI20" s="115">
        <f t="shared" ref="AI20:AI25" si="78">IF(P20="사용자항목7", L20, 0)</f>
        <v>0</v>
      </c>
      <c r="AJ20" s="115">
        <f t="shared" ref="AJ20:AJ25" si="79">IF(P20="사용자항목8", L20, 0)</f>
        <v>0</v>
      </c>
      <c r="AK20" s="115">
        <f t="shared" ref="AK20:AK25" si="80">IF(P20="사용자항목9", L20, 0)</f>
        <v>0</v>
      </c>
      <c r="AL20" s="115">
        <f t="shared" ref="AL20:AL25" si="81">IF(P20="사용자항목10", L20, 0)</f>
        <v>0</v>
      </c>
      <c r="AM20" s="115">
        <f t="shared" ref="AM20:AM25" si="82">IF(P20="사용자항목11", L20, 0)</f>
        <v>0</v>
      </c>
      <c r="AN20" s="115">
        <f t="shared" ref="AN20:AN25" si="83">IF(P20="사용자항목12", L20, 0)</f>
        <v>0</v>
      </c>
      <c r="AO20" s="115">
        <f t="shared" ref="AO20:AO25" si="84">IF(P20="사용자항목13", L20, 0)</f>
        <v>0</v>
      </c>
      <c r="AP20" s="115">
        <f t="shared" ref="AP20:AP25" si="85">IF(P20="사용자항목14", L20, 0)</f>
        <v>0</v>
      </c>
    </row>
    <row r="21" spans="1:42" ht="23.45" customHeight="1" x14ac:dyDescent="0.3">
      <c r="A21" s="139" t="s">
        <v>37</v>
      </c>
      <c r="B21" s="140"/>
      <c r="C21" s="141"/>
      <c r="D21" s="142"/>
      <c r="E21" s="143"/>
      <c r="F21" s="142">
        <f>SUM(F17:F20)</f>
        <v>555131</v>
      </c>
      <c r="G21" s="143"/>
      <c r="H21" s="142">
        <f>SUM(H17:H20)</f>
        <v>495734</v>
      </c>
      <c r="I21" s="143"/>
      <c r="J21" s="142">
        <v>0</v>
      </c>
      <c r="K21" s="143"/>
      <c r="L21" s="142">
        <f>F21+H21+J21</f>
        <v>1050865</v>
      </c>
      <c r="M21" s="142"/>
      <c r="O21" s="115" t="str">
        <f>""</f>
        <v/>
      </c>
      <c r="P21" s="120" t="s">
        <v>33</v>
      </c>
      <c r="Q21" s="115">
        <v>1</v>
      </c>
      <c r="R21" s="115">
        <f t="shared" si="61"/>
        <v>0</v>
      </c>
      <c r="S21" s="115">
        <f t="shared" si="62"/>
        <v>0</v>
      </c>
      <c r="T21" s="115">
        <f t="shared" si="63"/>
        <v>0</v>
      </c>
      <c r="U21" s="115">
        <f t="shared" si="64"/>
        <v>0</v>
      </c>
      <c r="V21" s="115">
        <f t="shared" si="65"/>
        <v>0</v>
      </c>
      <c r="W21" s="115">
        <f t="shared" si="66"/>
        <v>0</v>
      </c>
      <c r="X21" s="115">
        <f t="shared" si="67"/>
        <v>0</v>
      </c>
      <c r="Y21" s="115">
        <f t="shared" si="68"/>
        <v>0</v>
      </c>
      <c r="Z21" s="115">
        <f t="shared" si="69"/>
        <v>0</v>
      </c>
      <c r="AA21" s="115">
        <f t="shared" si="70"/>
        <v>0</v>
      </c>
      <c r="AB21" s="115">
        <f t="shared" si="71"/>
        <v>0</v>
      </c>
      <c r="AC21" s="115">
        <f t="shared" si="72"/>
        <v>0</v>
      </c>
      <c r="AD21" s="115">
        <f t="shared" si="73"/>
        <v>0</v>
      </c>
      <c r="AE21" s="115">
        <f t="shared" si="74"/>
        <v>0</v>
      </c>
      <c r="AF21" s="115">
        <f t="shared" si="75"/>
        <v>0</v>
      </c>
      <c r="AG21" s="115">
        <f t="shared" si="76"/>
        <v>0</v>
      </c>
      <c r="AH21" s="115">
        <f t="shared" si="77"/>
        <v>0</v>
      </c>
      <c r="AI21" s="115">
        <f t="shared" si="78"/>
        <v>0</v>
      </c>
      <c r="AJ21" s="115">
        <f t="shared" si="79"/>
        <v>0</v>
      </c>
      <c r="AK21" s="115">
        <f t="shared" si="80"/>
        <v>0</v>
      </c>
      <c r="AL21" s="115">
        <f t="shared" si="81"/>
        <v>0</v>
      </c>
      <c r="AM21" s="115">
        <f t="shared" si="82"/>
        <v>0</v>
      </c>
      <c r="AN21" s="115">
        <f t="shared" si="83"/>
        <v>0</v>
      </c>
      <c r="AO21" s="115">
        <f t="shared" si="84"/>
        <v>0</v>
      </c>
      <c r="AP21" s="115">
        <f t="shared" si="85"/>
        <v>0</v>
      </c>
    </row>
    <row r="22" spans="1:42" ht="23.45" customHeight="1" x14ac:dyDescent="0.3">
      <c r="A22" s="232" t="s">
        <v>314</v>
      </c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O22" s="115" t="str">
        <f>"01"</f>
        <v>01</v>
      </c>
      <c r="P22" s="120" t="s">
        <v>33</v>
      </c>
      <c r="Q22" s="115">
        <v>1</v>
      </c>
      <c r="R22" s="115">
        <f t="shared" si="61"/>
        <v>0</v>
      </c>
      <c r="S22" s="115">
        <f t="shared" si="62"/>
        <v>0</v>
      </c>
      <c r="T22" s="115">
        <f t="shared" si="63"/>
        <v>0</v>
      </c>
      <c r="U22" s="115">
        <f t="shared" si="64"/>
        <v>0</v>
      </c>
      <c r="V22" s="115">
        <f t="shared" si="65"/>
        <v>0</v>
      </c>
      <c r="W22" s="115">
        <f t="shared" si="66"/>
        <v>0</v>
      </c>
      <c r="X22" s="115">
        <f t="shared" si="67"/>
        <v>0</v>
      </c>
      <c r="Y22" s="115">
        <f t="shared" si="68"/>
        <v>0</v>
      </c>
      <c r="Z22" s="115">
        <f t="shared" si="69"/>
        <v>0</v>
      </c>
      <c r="AA22" s="115">
        <f t="shared" si="70"/>
        <v>0</v>
      </c>
      <c r="AB22" s="115">
        <f t="shared" si="71"/>
        <v>0</v>
      </c>
      <c r="AC22" s="115">
        <f t="shared" si="72"/>
        <v>0</v>
      </c>
      <c r="AD22" s="115">
        <f t="shared" si="73"/>
        <v>0</v>
      </c>
      <c r="AE22" s="115">
        <f t="shared" si="74"/>
        <v>0</v>
      </c>
      <c r="AF22" s="115">
        <f t="shared" si="75"/>
        <v>0</v>
      </c>
      <c r="AG22" s="115">
        <f t="shared" si="76"/>
        <v>0</v>
      </c>
      <c r="AH22" s="115">
        <f t="shared" si="77"/>
        <v>0</v>
      </c>
      <c r="AI22" s="115">
        <f t="shared" si="78"/>
        <v>0</v>
      </c>
      <c r="AJ22" s="115">
        <f t="shared" si="79"/>
        <v>0</v>
      </c>
      <c r="AK22" s="115">
        <f t="shared" si="80"/>
        <v>0</v>
      </c>
      <c r="AL22" s="115">
        <f t="shared" si="81"/>
        <v>0</v>
      </c>
      <c r="AM22" s="115">
        <f t="shared" si="82"/>
        <v>0</v>
      </c>
      <c r="AN22" s="115">
        <f t="shared" si="83"/>
        <v>0</v>
      </c>
      <c r="AO22" s="115">
        <f t="shared" si="84"/>
        <v>0</v>
      </c>
      <c r="AP22" s="115">
        <f t="shared" si="85"/>
        <v>0</v>
      </c>
    </row>
    <row r="23" spans="1:42" ht="23.45" customHeight="1" x14ac:dyDescent="0.3">
      <c r="A23" s="117" t="s">
        <v>258</v>
      </c>
      <c r="B23" s="117" t="s">
        <v>260</v>
      </c>
      <c r="C23" s="118" t="s">
        <v>15</v>
      </c>
      <c r="D23" s="119">
        <v>1</v>
      </c>
      <c r="E23" s="119">
        <v>333882</v>
      </c>
      <c r="F23" s="119">
        <v>333882</v>
      </c>
      <c r="G23" s="169">
        <v>68419</v>
      </c>
      <c r="H23" s="119">
        <v>68419</v>
      </c>
      <c r="I23" s="119"/>
      <c r="J23" s="119"/>
      <c r="K23" s="169">
        <v>402301</v>
      </c>
      <c r="L23" s="119">
        <v>402301</v>
      </c>
      <c r="M23" s="119"/>
      <c r="O23" s="115" t="str">
        <f>"01"</f>
        <v>01</v>
      </c>
      <c r="P23" s="120" t="s">
        <v>33</v>
      </c>
      <c r="Q23" s="115">
        <v>1</v>
      </c>
      <c r="R23" s="115">
        <f t="shared" si="61"/>
        <v>0</v>
      </c>
      <c r="S23" s="115">
        <f t="shared" si="62"/>
        <v>0</v>
      </c>
      <c r="T23" s="115">
        <f t="shared" si="63"/>
        <v>0</v>
      </c>
      <c r="U23" s="115">
        <f t="shared" si="64"/>
        <v>0</v>
      </c>
      <c r="V23" s="115">
        <f t="shared" si="65"/>
        <v>0</v>
      </c>
      <c r="W23" s="115">
        <f t="shared" si="66"/>
        <v>0</v>
      </c>
      <c r="X23" s="115">
        <f t="shared" si="67"/>
        <v>0</v>
      </c>
      <c r="Y23" s="115">
        <f t="shared" si="68"/>
        <v>0</v>
      </c>
      <c r="Z23" s="115">
        <f t="shared" si="69"/>
        <v>0</v>
      </c>
      <c r="AA23" s="115">
        <f t="shared" si="70"/>
        <v>0</v>
      </c>
      <c r="AB23" s="115">
        <f t="shared" si="71"/>
        <v>0</v>
      </c>
      <c r="AC23" s="115">
        <f t="shared" si="72"/>
        <v>0</v>
      </c>
      <c r="AD23" s="115">
        <f t="shared" si="73"/>
        <v>0</v>
      </c>
      <c r="AE23" s="115">
        <f t="shared" si="74"/>
        <v>0</v>
      </c>
      <c r="AF23" s="115">
        <f t="shared" si="75"/>
        <v>0</v>
      </c>
      <c r="AG23" s="115">
        <f t="shared" si="76"/>
        <v>0</v>
      </c>
      <c r="AH23" s="115">
        <f t="shared" si="77"/>
        <v>0</v>
      </c>
      <c r="AI23" s="115">
        <f t="shared" si="78"/>
        <v>0</v>
      </c>
      <c r="AJ23" s="115">
        <f t="shared" si="79"/>
        <v>0</v>
      </c>
      <c r="AK23" s="115">
        <f t="shared" si="80"/>
        <v>0</v>
      </c>
      <c r="AL23" s="115">
        <f t="shared" si="81"/>
        <v>0</v>
      </c>
      <c r="AM23" s="115">
        <f t="shared" si="82"/>
        <v>0</v>
      </c>
      <c r="AN23" s="115">
        <f t="shared" si="83"/>
        <v>0</v>
      </c>
      <c r="AO23" s="115">
        <f t="shared" si="84"/>
        <v>0</v>
      </c>
      <c r="AP23" s="115">
        <f t="shared" si="85"/>
        <v>0</v>
      </c>
    </row>
    <row r="24" spans="1:42" ht="23.45" customHeight="1" x14ac:dyDescent="0.3">
      <c r="A24" s="121"/>
      <c r="B24" s="121"/>
      <c r="C24" s="122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O24" s="115" t="str">
        <f>""</f>
        <v/>
      </c>
      <c r="P24" s="120" t="s">
        <v>33</v>
      </c>
      <c r="Q24" s="115">
        <v>1</v>
      </c>
      <c r="R24" s="115">
        <f t="shared" si="61"/>
        <v>0</v>
      </c>
      <c r="S24" s="115">
        <f t="shared" si="62"/>
        <v>0</v>
      </c>
      <c r="T24" s="115">
        <f t="shared" si="63"/>
        <v>0</v>
      </c>
      <c r="U24" s="115">
        <f t="shared" si="64"/>
        <v>0</v>
      </c>
      <c r="V24" s="115">
        <f t="shared" si="65"/>
        <v>0</v>
      </c>
      <c r="W24" s="115">
        <f t="shared" si="66"/>
        <v>0</v>
      </c>
      <c r="X24" s="115">
        <f t="shared" si="67"/>
        <v>0</v>
      </c>
      <c r="Y24" s="115">
        <f t="shared" si="68"/>
        <v>0</v>
      </c>
      <c r="Z24" s="115">
        <f t="shared" si="69"/>
        <v>0</v>
      </c>
      <c r="AA24" s="115">
        <f t="shared" si="70"/>
        <v>0</v>
      </c>
      <c r="AB24" s="115">
        <f t="shared" si="71"/>
        <v>0</v>
      </c>
      <c r="AC24" s="115">
        <f t="shared" si="72"/>
        <v>0</v>
      </c>
      <c r="AD24" s="115">
        <f t="shared" si="73"/>
        <v>0</v>
      </c>
      <c r="AE24" s="115">
        <f t="shared" si="74"/>
        <v>0</v>
      </c>
      <c r="AF24" s="115">
        <f t="shared" si="75"/>
        <v>0</v>
      </c>
      <c r="AG24" s="115">
        <f t="shared" si="76"/>
        <v>0</v>
      </c>
      <c r="AH24" s="115">
        <f t="shared" si="77"/>
        <v>0</v>
      </c>
      <c r="AI24" s="115">
        <f t="shared" si="78"/>
        <v>0</v>
      </c>
      <c r="AJ24" s="115">
        <f t="shared" si="79"/>
        <v>0</v>
      </c>
      <c r="AK24" s="115">
        <f t="shared" si="80"/>
        <v>0</v>
      </c>
      <c r="AL24" s="115">
        <f t="shared" si="81"/>
        <v>0</v>
      </c>
      <c r="AM24" s="115">
        <f t="shared" si="82"/>
        <v>0</v>
      </c>
      <c r="AN24" s="115">
        <f t="shared" si="83"/>
        <v>0</v>
      </c>
      <c r="AO24" s="115">
        <f t="shared" si="84"/>
        <v>0</v>
      </c>
      <c r="AP24" s="115">
        <f t="shared" si="85"/>
        <v>0</v>
      </c>
    </row>
    <row r="25" spans="1:42" ht="23.45" customHeight="1" x14ac:dyDescent="0.3">
      <c r="A25" s="139" t="s">
        <v>37</v>
      </c>
      <c r="B25" s="140"/>
      <c r="C25" s="141"/>
      <c r="D25" s="142"/>
      <c r="E25" s="143"/>
      <c r="F25" s="142">
        <f>SUM(F23:F24)</f>
        <v>333882</v>
      </c>
      <c r="G25" s="143"/>
      <c r="H25" s="142">
        <f>SUM(H23:H24)</f>
        <v>68419</v>
      </c>
      <c r="I25" s="143"/>
      <c r="J25" s="142">
        <f>ROUNDDOWN(SUMIF(Q23:Q24, "1", J23:J24), 0)</f>
        <v>0</v>
      </c>
      <c r="K25" s="143"/>
      <c r="L25" s="142">
        <f>F25+H25+J25</f>
        <v>402301</v>
      </c>
      <c r="M25" s="142"/>
      <c r="O25" s="115" t="str">
        <f>"01"</f>
        <v>01</v>
      </c>
      <c r="P25" s="120" t="s">
        <v>33</v>
      </c>
      <c r="Q25" s="115">
        <v>1</v>
      </c>
      <c r="R25" s="115">
        <f t="shared" si="61"/>
        <v>0</v>
      </c>
      <c r="S25" s="115">
        <f t="shared" si="62"/>
        <v>0</v>
      </c>
      <c r="T25" s="115">
        <f t="shared" si="63"/>
        <v>0</v>
      </c>
      <c r="U25" s="115">
        <f t="shared" si="64"/>
        <v>0</v>
      </c>
      <c r="V25" s="115">
        <f t="shared" si="65"/>
        <v>0</v>
      </c>
      <c r="W25" s="115">
        <f t="shared" si="66"/>
        <v>0</v>
      </c>
      <c r="X25" s="115">
        <f t="shared" si="67"/>
        <v>0</v>
      </c>
      <c r="Y25" s="115">
        <f t="shared" si="68"/>
        <v>0</v>
      </c>
      <c r="Z25" s="115">
        <f t="shared" si="69"/>
        <v>0</v>
      </c>
      <c r="AA25" s="115">
        <f t="shared" si="70"/>
        <v>0</v>
      </c>
      <c r="AB25" s="115">
        <f t="shared" si="71"/>
        <v>0</v>
      </c>
      <c r="AC25" s="115">
        <f t="shared" si="72"/>
        <v>0</v>
      </c>
      <c r="AD25" s="115">
        <f t="shared" si="73"/>
        <v>0</v>
      </c>
      <c r="AE25" s="115">
        <f t="shared" si="74"/>
        <v>0</v>
      </c>
      <c r="AF25" s="115">
        <f t="shared" si="75"/>
        <v>0</v>
      </c>
      <c r="AG25" s="115">
        <f t="shared" si="76"/>
        <v>0</v>
      </c>
      <c r="AH25" s="115">
        <f t="shared" si="77"/>
        <v>0</v>
      </c>
      <c r="AI25" s="115">
        <f t="shared" si="78"/>
        <v>0</v>
      </c>
      <c r="AJ25" s="115">
        <f t="shared" si="79"/>
        <v>0</v>
      </c>
      <c r="AK25" s="115">
        <f t="shared" si="80"/>
        <v>0</v>
      </c>
      <c r="AL25" s="115">
        <f t="shared" si="81"/>
        <v>0</v>
      </c>
      <c r="AM25" s="115">
        <f t="shared" si="82"/>
        <v>0</v>
      </c>
      <c r="AN25" s="115">
        <f t="shared" si="83"/>
        <v>0</v>
      </c>
      <c r="AO25" s="115">
        <f t="shared" si="84"/>
        <v>0</v>
      </c>
      <c r="AP25" s="115">
        <f t="shared" si="85"/>
        <v>0</v>
      </c>
    </row>
    <row r="26" spans="1:42" ht="23.45" customHeight="1" x14ac:dyDescent="0.3">
      <c r="A26" s="232" t="s">
        <v>315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</row>
    <row r="27" spans="1:42" ht="23.45" customHeight="1" x14ac:dyDescent="0.3">
      <c r="A27" s="117" t="s">
        <v>277</v>
      </c>
      <c r="B27" s="117" t="s">
        <v>279</v>
      </c>
      <c r="C27" s="118" t="s">
        <v>15</v>
      </c>
      <c r="D27" s="119">
        <v>1</v>
      </c>
      <c r="E27" s="119">
        <f>일위대가목록!G17</f>
        <v>141568</v>
      </c>
      <c r="F27" s="119">
        <f>ROUNDDOWN(D27*E27, 0)</f>
        <v>141568</v>
      </c>
      <c r="G27" s="169">
        <f>일위대가목록!I17</f>
        <v>218940</v>
      </c>
      <c r="H27" s="119">
        <f>ROUNDDOWN(D27*G27, 0)</f>
        <v>218940</v>
      </c>
      <c r="I27" s="119">
        <f>일위대가목록!K23</f>
        <v>0</v>
      </c>
      <c r="J27" s="119">
        <f t="shared" ref="J27" si="86">ROUNDDOWN(D27*I27, 0)</f>
        <v>0</v>
      </c>
      <c r="K27" s="169">
        <f>E27+G27+I27</f>
        <v>360508</v>
      </c>
      <c r="L27" s="119">
        <f>F27+H27+J27</f>
        <v>360508</v>
      </c>
      <c r="M27" s="119"/>
    </row>
    <row r="28" spans="1:42" ht="23.45" customHeight="1" x14ac:dyDescent="0.3">
      <c r="A28" s="121"/>
      <c r="B28" s="121"/>
      <c r="C28" s="122"/>
      <c r="D28" s="119"/>
      <c r="E28" s="119"/>
      <c r="F28" s="119"/>
      <c r="G28" s="119"/>
      <c r="H28" s="119"/>
      <c r="I28" s="119"/>
      <c r="J28" s="119"/>
      <c r="K28" s="119"/>
      <c r="L28" s="119"/>
      <c r="M28" s="119"/>
    </row>
    <row r="29" spans="1:42" ht="23.45" customHeight="1" x14ac:dyDescent="0.3">
      <c r="A29" s="139" t="s">
        <v>37</v>
      </c>
      <c r="B29" s="140"/>
      <c r="C29" s="141"/>
      <c r="D29" s="142"/>
      <c r="E29" s="143"/>
      <c r="F29" s="142">
        <f>SUM(F27:F28)</f>
        <v>141568</v>
      </c>
      <c r="G29" s="143"/>
      <c r="H29" s="142">
        <f>SUM(H27:H28)</f>
        <v>218940</v>
      </c>
      <c r="I29" s="143"/>
      <c r="J29" s="142">
        <f>ROUNDDOWN(SUMIF(Q27:Q28, "1", J27:J28), 0)</f>
        <v>0</v>
      </c>
      <c r="K29" s="143"/>
      <c r="L29" s="142">
        <f>F29+H29+J29</f>
        <v>360508</v>
      </c>
      <c r="M29" s="142"/>
    </row>
    <row r="30" spans="1:42" ht="23.45" customHeight="1" x14ac:dyDescent="0.3">
      <c r="A30" s="232" t="s">
        <v>318</v>
      </c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</row>
    <row r="31" spans="1:42" ht="23.45" customHeight="1" x14ac:dyDescent="0.3">
      <c r="A31" s="117" t="s">
        <v>259</v>
      </c>
      <c r="B31" s="117" t="s">
        <v>263</v>
      </c>
      <c r="C31" s="118" t="s">
        <v>15</v>
      </c>
      <c r="D31" s="119">
        <v>1</v>
      </c>
      <c r="E31" s="119">
        <f>일위대가목록!G15</f>
        <v>186052</v>
      </c>
      <c r="F31" s="119">
        <f>ROUNDDOWN(D31*E31, 0)</f>
        <v>186052</v>
      </c>
      <c r="G31" s="169">
        <f>일위대가목록!I15</f>
        <v>68419</v>
      </c>
      <c r="H31" s="119">
        <f>ROUNDDOWN(D31*G31, 0)</f>
        <v>68419</v>
      </c>
      <c r="I31" s="119">
        <f>일위대가목록!K27</f>
        <v>0</v>
      </c>
      <c r="J31" s="119">
        <f t="shared" ref="J31" si="87">ROUNDDOWN(D31*I31, 0)</f>
        <v>0</v>
      </c>
      <c r="K31" s="169">
        <f>E31+G31+I31</f>
        <v>254471</v>
      </c>
      <c r="L31" s="119">
        <f>F31+H31+J31</f>
        <v>254471</v>
      </c>
      <c r="M31" s="119"/>
    </row>
    <row r="32" spans="1:42" ht="23.45" customHeight="1" x14ac:dyDescent="0.3">
      <c r="A32" s="117" t="s">
        <v>264</v>
      </c>
      <c r="B32" s="117" t="s">
        <v>266</v>
      </c>
      <c r="C32" s="118" t="s">
        <v>15</v>
      </c>
      <c r="D32" s="119">
        <v>1</v>
      </c>
      <c r="E32" s="119">
        <f>일위대가목록!G16</f>
        <v>82574</v>
      </c>
      <c r="F32" s="119">
        <f t="shared" ref="F32:F33" si="88">ROUNDDOWN(D32*E32, 0)</f>
        <v>82574</v>
      </c>
      <c r="G32" s="169">
        <f>일위대가목록!G16</f>
        <v>82574</v>
      </c>
      <c r="H32" s="119">
        <f t="shared" ref="H32:H33" si="89">ROUNDDOWN(D32*G32, 0)</f>
        <v>82574</v>
      </c>
      <c r="I32" s="119"/>
      <c r="J32" s="119"/>
      <c r="K32" s="169">
        <f t="shared" ref="K32:K33" si="90">E32+G32+I32</f>
        <v>165148</v>
      </c>
      <c r="L32" s="119">
        <f t="shared" ref="L32:L33" si="91">F32+H32+J32</f>
        <v>165148</v>
      </c>
      <c r="M32" s="119"/>
    </row>
    <row r="33" spans="1:13" ht="23.45" customHeight="1" x14ac:dyDescent="0.3">
      <c r="A33" s="117" t="s">
        <v>254</v>
      </c>
      <c r="B33" s="117" t="s">
        <v>255</v>
      </c>
      <c r="C33" s="118" t="s">
        <v>15</v>
      </c>
      <c r="D33" s="119">
        <v>1</v>
      </c>
      <c r="E33" s="119">
        <f>일위대가목록!G12</f>
        <v>90932</v>
      </c>
      <c r="F33" s="119">
        <f t="shared" si="88"/>
        <v>90932</v>
      </c>
      <c r="G33" s="169">
        <f>일위대가목록!G12</f>
        <v>90932</v>
      </c>
      <c r="H33" s="119">
        <f t="shared" si="89"/>
        <v>90932</v>
      </c>
      <c r="I33" s="119"/>
      <c r="J33" s="119"/>
      <c r="K33" s="169">
        <f t="shared" si="90"/>
        <v>181864</v>
      </c>
      <c r="L33" s="119">
        <f t="shared" si="91"/>
        <v>181864</v>
      </c>
      <c r="M33" s="119"/>
    </row>
    <row r="34" spans="1:13" ht="23.45" customHeight="1" x14ac:dyDescent="0.3">
      <c r="A34" s="121"/>
      <c r="B34" s="121"/>
      <c r="C34" s="122"/>
      <c r="D34" s="119"/>
      <c r="E34" s="119"/>
      <c r="F34" s="119"/>
      <c r="G34" s="119"/>
      <c r="H34" s="119"/>
      <c r="I34" s="119"/>
      <c r="J34" s="119"/>
      <c r="K34" s="119"/>
      <c r="L34" s="119"/>
      <c r="M34" s="119"/>
    </row>
    <row r="35" spans="1:13" ht="23.45" customHeight="1" x14ac:dyDescent="0.3">
      <c r="A35" s="139" t="s">
        <v>37</v>
      </c>
      <c r="B35" s="140"/>
      <c r="C35" s="141"/>
      <c r="D35" s="142"/>
      <c r="E35" s="143"/>
      <c r="F35" s="142">
        <f>SUM(F31:F34)</f>
        <v>359558</v>
      </c>
      <c r="G35" s="143"/>
      <c r="H35" s="142">
        <f>SUM(H31:H34)</f>
        <v>241925</v>
      </c>
      <c r="I35" s="143"/>
      <c r="J35" s="142">
        <f>ROUNDDOWN(SUMIF(Q31:Q34, "1", J31:J34), 0)</f>
        <v>0</v>
      </c>
      <c r="K35" s="143"/>
      <c r="L35" s="142">
        <f>F35+H35+J35</f>
        <v>601483</v>
      </c>
      <c r="M35" s="142"/>
    </row>
  </sheetData>
  <mergeCells count="17">
    <mergeCell ref="A30:M30"/>
    <mergeCell ref="A22:M22"/>
    <mergeCell ref="A26:M26"/>
    <mergeCell ref="K3:L3"/>
    <mergeCell ref="A5:M5"/>
    <mergeCell ref="A11:M11"/>
    <mergeCell ref="A16:M16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conditionalFormatting sqref="A5">
    <cfRule type="containsText" dxfId="21" priority="21" stopIfTrue="1" operator="containsText" text=".">
      <formula>NOT(ISERROR(SEARCH(".",A5)))</formula>
    </cfRule>
    <cfRule type="notContainsText" dxfId="20" priority="22" stopIfTrue="1" operator="notContains" text=".">
      <formula>ISERROR(SEARCH(".",A5))</formula>
    </cfRule>
  </conditionalFormatting>
  <conditionalFormatting sqref="A6:M35">
    <cfRule type="containsText" dxfId="19" priority="1" stopIfTrue="1" operator="containsText" text=".">
      <formula>NOT(ISERROR(SEARCH(".",A6)))</formula>
    </cfRule>
    <cfRule type="notContainsText" dxfId="18" priority="2" stopIfTrue="1" operator="notContains" text=".">
      <formula>ISERROR(SEARCH(".",A6))</formula>
    </cfRule>
  </conditionalFormatting>
  <pageMargins left="0.74555149110298213" right="0.74555149110298213" top="0.94240188480376963" bottom="0.34722222222222221" header="6.9444444444444448E-2" footer="6.9444444444444448E-2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7"/>
  <sheetViews>
    <sheetView view="pageBreakPreview" zoomScale="85" zoomScaleNormal="90" zoomScaleSheetLayoutView="85" workbookViewId="0">
      <pane xSplit="4" ySplit="4" topLeftCell="E5" activePane="bottomRight" state="frozen"/>
      <selection activeCell="C25" sqref="C25"/>
      <selection pane="topRight" activeCell="C25" sqref="C25"/>
      <selection pane="bottomLeft" activeCell="C25" sqref="C25"/>
      <selection pane="bottomRight" activeCell="H15" sqref="H15"/>
    </sheetView>
  </sheetViews>
  <sheetFormatPr defaultRowHeight="23.45" customHeight="1" x14ac:dyDescent="0.3"/>
  <cols>
    <col min="1" max="1" width="11.625" style="1" customWidth="1"/>
    <col min="2" max="3" width="33.625" style="2" customWidth="1"/>
    <col min="4" max="4" width="4.625" style="1" customWidth="1"/>
    <col min="5" max="5" width="9.625" style="1" customWidth="1"/>
    <col min="6" max="13" width="14.625" style="3" customWidth="1"/>
    <col min="14" max="14" width="13.625" style="2" customWidth="1"/>
    <col min="15" max="18" width="0" hidden="1" customWidth="1"/>
  </cols>
  <sheetData>
    <row r="1" spans="1:18" ht="23.45" customHeight="1" x14ac:dyDescent="0.3">
      <c r="A1" s="208" t="s">
        <v>70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</row>
    <row r="2" spans="1:18" ht="23.45" customHeight="1" x14ac:dyDescent="0.3">
      <c r="A2" s="209" t="str">
        <f>집계표!A2</f>
        <v>공사명 : 양서양수장외 5개소 전기보수공사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</row>
    <row r="3" spans="1:18" ht="23.45" customHeight="1" x14ac:dyDescent="0.3">
      <c r="A3" s="217" t="s">
        <v>2</v>
      </c>
      <c r="B3" s="217" t="s">
        <v>58</v>
      </c>
      <c r="C3" s="217" t="s">
        <v>59</v>
      </c>
      <c r="D3" s="217" t="s">
        <v>5</v>
      </c>
      <c r="E3" s="217" t="s">
        <v>38</v>
      </c>
      <c r="F3" s="217" t="s">
        <v>39</v>
      </c>
      <c r="G3" s="217"/>
      <c r="H3" s="217" t="s">
        <v>40</v>
      </c>
      <c r="I3" s="217"/>
      <c r="J3" s="217" t="s">
        <v>41</v>
      </c>
      <c r="K3" s="217"/>
      <c r="L3" s="217" t="s">
        <v>42</v>
      </c>
      <c r="M3" s="217"/>
      <c r="N3" s="217" t="s">
        <v>23</v>
      </c>
    </row>
    <row r="4" spans="1:18" ht="23.45" customHeight="1" x14ac:dyDescent="0.3">
      <c r="A4" s="217"/>
      <c r="B4" s="217"/>
      <c r="C4" s="217"/>
      <c r="D4" s="217"/>
      <c r="E4" s="217"/>
      <c r="F4" s="4" t="s">
        <v>24</v>
      </c>
      <c r="G4" s="4" t="s">
        <v>71</v>
      </c>
      <c r="H4" s="4" t="s">
        <v>24</v>
      </c>
      <c r="I4" s="4" t="s">
        <v>71</v>
      </c>
      <c r="J4" s="4" t="s">
        <v>24</v>
      </c>
      <c r="K4" s="4" t="s">
        <v>71</v>
      </c>
      <c r="L4" s="4" t="s">
        <v>24</v>
      </c>
      <c r="M4" s="4" t="s">
        <v>71</v>
      </c>
      <c r="N4" s="217"/>
      <c r="O4" t="s">
        <v>26</v>
      </c>
      <c r="P4" t="s">
        <v>27</v>
      </c>
      <c r="Q4" t="s">
        <v>28</v>
      </c>
      <c r="R4" t="s">
        <v>29</v>
      </c>
    </row>
    <row r="5" spans="1:18" ht="23.45" customHeight="1" x14ac:dyDescent="0.3">
      <c r="A5" s="5" t="s">
        <v>72</v>
      </c>
      <c r="B5" s="117" t="s">
        <v>237</v>
      </c>
      <c r="C5" s="117" t="s">
        <v>238</v>
      </c>
      <c r="D5" s="171" t="s">
        <v>211</v>
      </c>
      <c r="E5" s="13">
        <v>1</v>
      </c>
      <c r="F5" s="7">
        <f>일위대가표!F11</f>
        <v>4813485</v>
      </c>
      <c r="G5" s="7">
        <f>E5*F5</f>
        <v>4813485</v>
      </c>
      <c r="H5" s="156">
        <f>일위대가표!H11</f>
        <v>269729</v>
      </c>
      <c r="I5" s="156">
        <f>E5*H5</f>
        <v>269729</v>
      </c>
      <c r="J5" s="7"/>
      <c r="K5" s="7"/>
      <c r="L5" s="156">
        <f>G5+I5</f>
        <v>5083214</v>
      </c>
      <c r="M5" s="156">
        <f>L5</f>
        <v>5083214</v>
      </c>
      <c r="N5" s="153"/>
    </row>
    <row r="6" spans="1:18" ht="23.45" customHeight="1" x14ac:dyDescent="0.3">
      <c r="A6" s="5" t="s">
        <v>73</v>
      </c>
      <c r="B6" s="117" t="s">
        <v>239</v>
      </c>
      <c r="C6" s="117" t="s">
        <v>240</v>
      </c>
      <c r="D6" s="5" t="s">
        <v>222</v>
      </c>
      <c r="E6" s="13">
        <v>1</v>
      </c>
      <c r="F6" s="7">
        <f>일위대가표!F17</f>
        <v>3318673</v>
      </c>
      <c r="G6" s="7">
        <f>E6*F6</f>
        <v>3318673</v>
      </c>
      <c r="H6" s="156">
        <f>일위대가표!H17</f>
        <v>622451</v>
      </c>
      <c r="I6" s="156">
        <f>E6*H6</f>
        <v>622451</v>
      </c>
      <c r="J6" s="7"/>
      <c r="K6" s="7"/>
      <c r="L6" s="156">
        <f t="shared" ref="L6:L17" si="0">G6+I6</f>
        <v>3941124</v>
      </c>
      <c r="M6" s="156">
        <f t="shared" ref="M6:M17" si="1">L6</f>
        <v>3941124</v>
      </c>
      <c r="N6" s="154"/>
    </row>
    <row r="7" spans="1:18" ht="23.45" customHeight="1" x14ac:dyDescent="0.3">
      <c r="A7" s="5" t="s">
        <v>74</v>
      </c>
      <c r="B7" s="117" t="s">
        <v>241</v>
      </c>
      <c r="C7" s="117" t="s">
        <v>242</v>
      </c>
      <c r="D7" s="171" t="s">
        <v>211</v>
      </c>
      <c r="E7" s="13">
        <v>1</v>
      </c>
      <c r="F7" s="7">
        <f>일위대가표!F23</f>
        <v>2589336</v>
      </c>
      <c r="G7" s="7">
        <f>E7*F7</f>
        <v>2589336</v>
      </c>
      <c r="H7" s="156">
        <f>일위대가표!H23</f>
        <v>311225</v>
      </c>
      <c r="I7" s="156">
        <f>E7*H7</f>
        <v>311225</v>
      </c>
      <c r="J7" s="7"/>
      <c r="K7" s="7"/>
      <c r="L7" s="156">
        <f t="shared" si="0"/>
        <v>2900561</v>
      </c>
      <c r="M7" s="156">
        <f t="shared" si="1"/>
        <v>2900561</v>
      </c>
      <c r="N7" s="154"/>
    </row>
    <row r="8" spans="1:18" ht="23.45" customHeight="1" x14ac:dyDescent="0.3">
      <c r="A8" s="5" t="s">
        <v>75</v>
      </c>
      <c r="B8" s="117" t="s">
        <v>275</v>
      </c>
      <c r="C8" s="117" t="s">
        <v>276</v>
      </c>
      <c r="D8" s="171" t="s">
        <v>211</v>
      </c>
      <c r="E8" s="13">
        <v>1</v>
      </c>
      <c r="F8" s="7">
        <f>일위대가표!F28</f>
        <v>89515</v>
      </c>
      <c r="G8" s="7">
        <f>E8*F8</f>
        <v>89515</v>
      </c>
      <c r="H8" s="156">
        <f>일위대가표!H28</f>
        <v>150521</v>
      </c>
      <c r="I8" s="156">
        <f>E8*H8</f>
        <v>150521</v>
      </c>
      <c r="J8" s="7">
        <f>일위대가표!J17</f>
        <v>0</v>
      </c>
      <c r="K8" s="7">
        <f t="shared" ref="K8" si="2">E8*J8</f>
        <v>0</v>
      </c>
      <c r="L8" s="156">
        <f t="shared" si="0"/>
        <v>240036</v>
      </c>
      <c r="M8" s="156">
        <f t="shared" si="1"/>
        <v>240036</v>
      </c>
      <c r="N8" s="154"/>
    </row>
    <row r="9" spans="1:18" ht="23.45" customHeight="1" x14ac:dyDescent="0.3">
      <c r="A9" s="5" t="s">
        <v>76</v>
      </c>
      <c r="B9" s="117" t="s">
        <v>246</v>
      </c>
      <c r="C9" s="117" t="s">
        <v>252</v>
      </c>
      <c r="D9" s="171" t="s">
        <v>211</v>
      </c>
      <c r="E9" s="172">
        <v>1</v>
      </c>
      <c r="F9" s="7">
        <f>일위대가표!F35</f>
        <v>1040788</v>
      </c>
      <c r="G9" s="7">
        <f t="shared" ref="G9:G17" si="3">E9*F9</f>
        <v>1040788</v>
      </c>
      <c r="H9" s="156">
        <f>일위대가표!H35</f>
        <v>215783</v>
      </c>
      <c r="I9" s="156">
        <f t="shared" ref="I9:I17" si="4">E9*H9</f>
        <v>215783</v>
      </c>
      <c r="J9" s="7">
        <f>일위대가표!J18</f>
        <v>0</v>
      </c>
      <c r="K9" s="7">
        <f t="shared" ref="K9:K17" si="5">E9*J9</f>
        <v>0</v>
      </c>
      <c r="L9" s="156">
        <f t="shared" si="0"/>
        <v>1256571</v>
      </c>
      <c r="M9" s="156">
        <f t="shared" si="1"/>
        <v>1256571</v>
      </c>
      <c r="N9" s="174"/>
    </row>
    <row r="10" spans="1:18" ht="23.45" customHeight="1" x14ac:dyDescent="0.3">
      <c r="A10" s="171" t="s">
        <v>303</v>
      </c>
      <c r="B10" s="117" t="s">
        <v>247</v>
      </c>
      <c r="C10" s="117" t="s">
        <v>253</v>
      </c>
      <c r="D10" s="171" t="s">
        <v>211</v>
      </c>
      <c r="E10" s="172">
        <v>1</v>
      </c>
      <c r="F10" s="7">
        <f>일위대가표!F41</f>
        <v>23388</v>
      </c>
      <c r="G10" s="7">
        <f t="shared" si="3"/>
        <v>23388</v>
      </c>
      <c r="H10" s="156">
        <f>일위대가표!H41</f>
        <v>95786</v>
      </c>
      <c r="I10" s="156">
        <f t="shared" si="4"/>
        <v>95786</v>
      </c>
      <c r="J10" s="7">
        <f>일위대가표!J19</f>
        <v>0</v>
      </c>
      <c r="K10" s="7">
        <f t="shared" si="5"/>
        <v>0</v>
      </c>
      <c r="L10" s="156">
        <f t="shared" si="0"/>
        <v>119174</v>
      </c>
      <c r="M10" s="156">
        <f t="shared" si="1"/>
        <v>119174</v>
      </c>
      <c r="N10" s="174"/>
    </row>
    <row r="11" spans="1:18" ht="23.45" customHeight="1" x14ac:dyDescent="0.3">
      <c r="A11" s="171" t="s">
        <v>304</v>
      </c>
      <c r="B11" s="117" t="s">
        <v>249</v>
      </c>
      <c r="C11" s="117" t="s">
        <v>251</v>
      </c>
      <c r="D11" s="171" t="s">
        <v>211</v>
      </c>
      <c r="E11" s="172">
        <v>1</v>
      </c>
      <c r="F11" s="7">
        <f>일위대가표!F46</f>
        <v>347714</v>
      </c>
      <c r="G11" s="7">
        <f t="shared" si="3"/>
        <v>347714</v>
      </c>
      <c r="H11" s="156">
        <f>일위대가표!H46</f>
        <v>290477</v>
      </c>
      <c r="I11" s="156">
        <f t="shared" si="4"/>
        <v>290477</v>
      </c>
      <c r="J11" s="7">
        <f>일위대가표!J20</f>
        <v>0</v>
      </c>
      <c r="K11" s="7">
        <f t="shared" si="5"/>
        <v>0</v>
      </c>
      <c r="L11" s="156">
        <f t="shared" si="0"/>
        <v>638191</v>
      </c>
      <c r="M11" s="156">
        <f t="shared" si="1"/>
        <v>638191</v>
      </c>
      <c r="N11" s="174"/>
    </row>
    <row r="12" spans="1:18" ht="23.45" customHeight="1" x14ac:dyDescent="0.3">
      <c r="A12" s="171" t="s">
        <v>305</v>
      </c>
      <c r="B12" s="117" t="s">
        <v>254</v>
      </c>
      <c r="C12" s="117" t="s">
        <v>255</v>
      </c>
      <c r="D12" s="171" t="s">
        <v>211</v>
      </c>
      <c r="E12" s="172">
        <v>1</v>
      </c>
      <c r="F12" s="7">
        <f>일위대가표!F51</f>
        <v>90932</v>
      </c>
      <c r="G12" s="7">
        <f t="shared" si="3"/>
        <v>90932</v>
      </c>
      <c r="H12" s="156">
        <f>일위대가표!H51</f>
        <v>68419</v>
      </c>
      <c r="I12" s="156">
        <f t="shared" si="4"/>
        <v>68419</v>
      </c>
      <c r="J12" s="7">
        <f>일위대가표!J21</f>
        <v>0</v>
      </c>
      <c r="K12" s="7">
        <f t="shared" si="5"/>
        <v>0</v>
      </c>
      <c r="L12" s="156">
        <f t="shared" si="0"/>
        <v>159351</v>
      </c>
      <c r="M12" s="156">
        <f t="shared" si="1"/>
        <v>159351</v>
      </c>
      <c r="N12" s="174"/>
    </row>
    <row r="13" spans="1:18" ht="23.45" customHeight="1" x14ac:dyDescent="0.3">
      <c r="A13" s="171" t="s">
        <v>306</v>
      </c>
      <c r="B13" s="117" t="s">
        <v>256</v>
      </c>
      <c r="C13" s="117" t="s">
        <v>257</v>
      </c>
      <c r="D13" s="171" t="s">
        <v>211</v>
      </c>
      <c r="E13" s="172">
        <v>1</v>
      </c>
      <c r="F13" s="7">
        <f>일위대가표!F56</f>
        <v>116485</v>
      </c>
      <c r="G13" s="7">
        <f t="shared" si="3"/>
        <v>116485</v>
      </c>
      <c r="H13" s="156">
        <f>일위대가표!H56</f>
        <v>136838</v>
      </c>
      <c r="I13" s="156">
        <f t="shared" si="4"/>
        <v>136838</v>
      </c>
      <c r="J13" s="7">
        <f>일위대가표!J22</f>
        <v>0</v>
      </c>
      <c r="K13" s="7">
        <f t="shared" si="5"/>
        <v>0</v>
      </c>
      <c r="L13" s="156">
        <f t="shared" si="0"/>
        <v>253323</v>
      </c>
      <c r="M13" s="156">
        <f t="shared" si="1"/>
        <v>253323</v>
      </c>
      <c r="N13" s="174"/>
    </row>
    <row r="14" spans="1:18" ht="23.45" customHeight="1" x14ac:dyDescent="0.3">
      <c r="A14" s="171" t="s">
        <v>307</v>
      </c>
      <c r="B14" s="117" t="s">
        <v>259</v>
      </c>
      <c r="C14" s="117" t="s">
        <v>261</v>
      </c>
      <c r="D14" s="171" t="s">
        <v>211</v>
      </c>
      <c r="E14" s="172">
        <v>1</v>
      </c>
      <c r="F14" s="7">
        <f>일위대가표!F61</f>
        <v>332052</v>
      </c>
      <c r="G14" s="7">
        <f t="shared" si="3"/>
        <v>332052</v>
      </c>
      <c r="H14" s="156">
        <f>일위대가표!H61</f>
        <v>68419</v>
      </c>
      <c r="I14" s="156">
        <f t="shared" si="4"/>
        <v>68419</v>
      </c>
      <c r="J14" s="7">
        <f>일위대가표!J23</f>
        <v>0</v>
      </c>
      <c r="K14" s="7">
        <f t="shared" si="5"/>
        <v>0</v>
      </c>
      <c r="L14" s="156">
        <f t="shared" si="0"/>
        <v>400471</v>
      </c>
      <c r="M14" s="156">
        <f t="shared" si="1"/>
        <v>400471</v>
      </c>
      <c r="N14" s="174"/>
    </row>
    <row r="15" spans="1:18" ht="23.45" customHeight="1" x14ac:dyDescent="0.3">
      <c r="A15" s="171" t="s">
        <v>308</v>
      </c>
      <c r="B15" s="117" t="s">
        <v>259</v>
      </c>
      <c r="C15" s="117" t="s">
        <v>263</v>
      </c>
      <c r="D15" s="171" t="s">
        <v>211</v>
      </c>
      <c r="E15" s="172">
        <v>1</v>
      </c>
      <c r="F15" s="7">
        <f>일위대가표!F71</f>
        <v>186052</v>
      </c>
      <c r="G15" s="7">
        <f t="shared" si="3"/>
        <v>186052</v>
      </c>
      <c r="H15" s="156">
        <f>일위대가표!H71</f>
        <v>68419</v>
      </c>
      <c r="I15" s="156">
        <f t="shared" si="4"/>
        <v>68419</v>
      </c>
      <c r="J15" s="7">
        <f>일위대가표!J24</f>
        <v>0</v>
      </c>
      <c r="K15" s="7">
        <f t="shared" si="5"/>
        <v>0</v>
      </c>
      <c r="L15" s="156">
        <f t="shared" si="0"/>
        <v>254471</v>
      </c>
      <c r="M15" s="156">
        <f t="shared" si="1"/>
        <v>254471</v>
      </c>
      <c r="N15" s="174"/>
    </row>
    <row r="16" spans="1:18" ht="23.45" customHeight="1" x14ac:dyDescent="0.3">
      <c r="A16" s="171" t="s">
        <v>309</v>
      </c>
      <c r="B16" s="117" t="s">
        <v>264</v>
      </c>
      <c r="C16" s="117" t="s">
        <v>266</v>
      </c>
      <c r="D16" s="171" t="s">
        <v>211</v>
      </c>
      <c r="E16" s="172">
        <v>1</v>
      </c>
      <c r="F16" s="7">
        <f>일위대가표!F76</f>
        <v>82574</v>
      </c>
      <c r="G16" s="7">
        <f t="shared" si="3"/>
        <v>82574</v>
      </c>
      <c r="H16" s="156">
        <f>일위대가표!H76</f>
        <v>123154</v>
      </c>
      <c r="I16" s="156">
        <f t="shared" si="4"/>
        <v>123154</v>
      </c>
      <c r="J16" s="7">
        <f>일위대가표!J25</f>
        <v>0</v>
      </c>
      <c r="K16" s="7">
        <f t="shared" si="5"/>
        <v>0</v>
      </c>
      <c r="L16" s="156">
        <f t="shared" si="0"/>
        <v>205728</v>
      </c>
      <c r="M16" s="156">
        <f t="shared" si="1"/>
        <v>205728</v>
      </c>
      <c r="N16" s="174"/>
    </row>
    <row r="17" spans="1:14" ht="23.45" customHeight="1" x14ac:dyDescent="0.3">
      <c r="A17" s="171" t="s">
        <v>310</v>
      </c>
      <c r="B17" s="117" t="s">
        <v>277</v>
      </c>
      <c r="C17" s="117" t="s">
        <v>279</v>
      </c>
      <c r="D17" s="171" t="s">
        <v>211</v>
      </c>
      <c r="E17" s="172">
        <v>1</v>
      </c>
      <c r="F17" s="7">
        <f>일위대가표!F66</f>
        <v>141568</v>
      </c>
      <c r="G17" s="7">
        <f t="shared" si="3"/>
        <v>141568</v>
      </c>
      <c r="H17" s="156">
        <f>일위대가표!H66</f>
        <v>218940</v>
      </c>
      <c r="I17" s="156">
        <f t="shared" si="4"/>
        <v>218940</v>
      </c>
      <c r="J17" s="7">
        <f>일위대가표!J26</f>
        <v>0</v>
      </c>
      <c r="K17" s="7">
        <f t="shared" si="5"/>
        <v>0</v>
      </c>
      <c r="L17" s="156">
        <f t="shared" si="0"/>
        <v>360508</v>
      </c>
      <c r="M17" s="156">
        <f t="shared" si="1"/>
        <v>360508</v>
      </c>
      <c r="N17" s="174"/>
    </row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1" type="noConversion"/>
  <conditionalFormatting sqref="A5:C17">
    <cfRule type="notContainsText" dxfId="17" priority="2" stopIfTrue="1" operator="notContains" text=".">
      <formula>ISERROR(SEARCH(".",A5))</formula>
    </cfRule>
  </conditionalFormatting>
  <conditionalFormatting sqref="A5:D17">
    <cfRule type="containsText" dxfId="16" priority="1" stopIfTrue="1" operator="containsText" text=".">
      <formula>NOT(ISERROR(SEARCH(".",A5)))</formula>
    </cfRule>
  </conditionalFormatting>
  <conditionalFormatting sqref="D5:N5 D5:D17 D6:K8 L6:N17 E9:K17">
    <cfRule type="notContainsText" dxfId="15" priority="4" stopIfTrue="1" operator="notContains" text=".">
      <formula>ISERROR(SEARCH(".",D5))</formula>
    </cfRule>
  </conditionalFormatting>
  <conditionalFormatting sqref="D5:N5 D6:K8 L6:N17 E9:K17">
    <cfRule type="containsText" dxfId="14" priority="3" stopIfTrue="1" operator="containsText" text=".">
      <formula>NOT(ISERROR(SEARCH(".",D5)))</formula>
    </cfRule>
  </conditionalFormatting>
  <pageMargins left="0.74555149110298213" right="0.74555149110298213" top="0.94240188480376963" bottom="0.34722222222222221" header="6.9444444444444448E-2" footer="6.9444444444444448E-2"/>
  <pageSetup paperSize="9" scale="5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76"/>
  <sheetViews>
    <sheetView view="pageBreakPreview" zoomScale="85" zoomScaleNormal="100" zoomScaleSheetLayoutView="85" workbookViewId="0">
      <pane xSplit="4" ySplit="4" topLeftCell="E17" activePane="bottomRight" state="frozen"/>
      <selection activeCell="C25" sqref="C25"/>
      <selection pane="topRight" activeCell="C25" sqref="C25"/>
      <selection pane="bottomLeft" activeCell="C25" sqref="C25"/>
      <selection pane="bottomRight" activeCell="J33" sqref="J33"/>
    </sheetView>
  </sheetViews>
  <sheetFormatPr defaultRowHeight="23.45" customHeight="1" x14ac:dyDescent="0.3"/>
  <cols>
    <col min="1" max="2" width="33.625" style="2" customWidth="1"/>
    <col min="3" max="3" width="4.625" style="1" customWidth="1"/>
    <col min="4" max="4" width="9.625" style="3" customWidth="1"/>
    <col min="5" max="7" width="14.625" style="3" customWidth="1"/>
    <col min="8" max="8" width="14.625" style="152" customWidth="1"/>
    <col min="9" max="12" width="14.625" style="3" customWidth="1"/>
    <col min="13" max="13" width="13.625" style="2" customWidth="1"/>
    <col min="14" max="19" width="0" hidden="1" customWidth="1"/>
  </cols>
  <sheetData>
    <row r="1" spans="1:22" ht="23.45" customHeight="1" x14ac:dyDescent="0.3">
      <c r="A1" s="208" t="s">
        <v>57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22" ht="23.45" customHeight="1" x14ac:dyDescent="0.3">
      <c r="A2" s="209" t="str">
        <f>집계표!A2</f>
        <v>공사명 : 양서양수장외 5개소 전기보수공사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</row>
    <row r="3" spans="1:22" ht="23.45" customHeight="1" x14ac:dyDescent="0.3">
      <c r="A3" s="217" t="s">
        <v>58</v>
      </c>
      <c r="B3" s="217" t="s">
        <v>59</v>
      </c>
      <c r="C3" s="217" t="s">
        <v>5</v>
      </c>
      <c r="D3" s="217" t="s">
        <v>22</v>
      </c>
      <c r="E3" s="217" t="s">
        <v>60</v>
      </c>
      <c r="F3" s="217"/>
      <c r="G3" s="217" t="s">
        <v>61</v>
      </c>
      <c r="H3" s="217"/>
      <c r="I3" s="217" t="s">
        <v>62</v>
      </c>
      <c r="J3" s="217"/>
      <c r="K3" s="217" t="s">
        <v>63</v>
      </c>
      <c r="L3" s="217"/>
      <c r="M3" s="217" t="s">
        <v>23</v>
      </c>
    </row>
    <row r="4" spans="1:22" ht="23.45" customHeight="1" x14ac:dyDescent="0.3">
      <c r="A4" s="217"/>
      <c r="B4" s="217"/>
      <c r="C4" s="217"/>
      <c r="D4" s="217"/>
      <c r="E4" s="4" t="s">
        <v>24</v>
      </c>
      <c r="F4" s="4" t="s">
        <v>25</v>
      </c>
      <c r="G4" s="4" t="s">
        <v>24</v>
      </c>
      <c r="H4" s="149" t="s">
        <v>25</v>
      </c>
      <c r="I4" s="4" t="s">
        <v>24</v>
      </c>
      <c r="J4" s="4" t="s">
        <v>25</v>
      </c>
      <c r="K4" s="4" t="s">
        <v>24</v>
      </c>
      <c r="L4" s="4" t="s">
        <v>25</v>
      </c>
      <c r="M4" s="217"/>
      <c r="N4" t="s">
        <v>26</v>
      </c>
      <c r="O4" t="s">
        <v>27</v>
      </c>
      <c r="P4" t="s">
        <v>28</v>
      </c>
      <c r="Q4" t="s">
        <v>29</v>
      </c>
      <c r="R4" t="s">
        <v>30</v>
      </c>
      <c r="S4" t="s">
        <v>31</v>
      </c>
    </row>
    <row r="5" spans="1:22" ht="23.45" customHeight="1" x14ac:dyDescent="0.3">
      <c r="A5" s="239" t="s">
        <v>280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1"/>
      <c r="M5" s="146" t="s">
        <v>201</v>
      </c>
    </row>
    <row r="6" spans="1:22" ht="23.45" customHeight="1" x14ac:dyDescent="0.3">
      <c r="A6" s="117" t="s">
        <v>281</v>
      </c>
      <c r="B6" s="154" t="s">
        <v>238</v>
      </c>
      <c r="C6" s="171" t="s">
        <v>202</v>
      </c>
      <c r="D6" s="7">
        <v>1</v>
      </c>
      <c r="E6" s="7">
        <f>ROUNDDOWN(단가대비표!G5,0)</f>
        <v>4800000</v>
      </c>
      <c r="F6" s="7">
        <f>ROUNDDOWN(D6*E6,0)</f>
        <v>4800000</v>
      </c>
      <c r="G6" s="7">
        <v>0</v>
      </c>
      <c r="H6" s="150">
        <f>ROUNDDOWN(D6*G6, 1)</f>
        <v>0</v>
      </c>
      <c r="I6" s="7">
        <v>0</v>
      </c>
      <c r="J6" s="7">
        <f>ROUNDDOWN(D6*I6, 1)</f>
        <v>0</v>
      </c>
      <c r="K6" s="7">
        <f>E6</f>
        <v>4800000</v>
      </c>
      <c r="L6" s="7">
        <f>F6</f>
        <v>4800000</v>
      </c>
      <c r="M6" s="147"/>
      <c r="O6" s="9" t="s">
        <v>64</v>
      </c>
      <c r="P6" s="9" t="s">
        <v>33</v>
      </c>
      <c r="Q6">
        <v>1</v>
      </c>
    </row>
    <row r="7" spans="1:22" ht="23.45" customHeight="1" x14ac:dyDescent="0.3">
      <c r="A7" s="146" t="s">
        <v>199</v>
      </c>
      <c r="B7" s="147" t="s">
        <v>220</v>
      </c>
      <c r="C7" s="145" t="s">
        <v>198</v>
      </c>
      <c r="D7" s="7">
        <v>0.15</v>
      </c>
      <c r="E7" s="7"/>
      <c r="F7" s="7"/>
      <c r="G7" s="159">
        <f>단가대비표!E24</f>
        <v>414968</v>
      </c>
      <c r="H7" s="150">
        <f>ROUNDDOWN(D7*G7,0)</f>
        <v>62245</v>
      </c>
      <c r="I7" s="7">
        <v>0</v>
      </c>
      <c r="J7" s="7">
        <v>0</v>
      </c>
      <c r="K7" s="7">
        <f t="shared" ref="K7" si="0">E7+G7+I7</f>
        <v>414968</v>
      </c>
      <c r="L7" s="156">
        <f>F7+H7+J7</f>
        <v>62245</v>
      </c>
      <c r="M7" s="147"/>
      <c r="N7">
        <v>0.15</v>
      </c>
      <c r="P7" s="9" t="s">
        <v>33</v>
      </c>
      <c r="Q7">
        <v>1</v>
      </c>
      <c r="R7" s="9" t="s">
        <v>36</v>
      </c>
      <c r="S7" s="9" t="s">
        <v>65</v>
      </c>
      <c r="T7">
        <f>0.11*0.3</f>
        <v>3.3000000000000002E-2</v>
      </c>
      <c r="U7">
        <f>T7+T7*0.6*2</f>
        <v>7.2599999999999998E-2</v>
      </c>
    </row>
    <row r="8" spans="1:22" ht="23.45" customHeight="1" x14ac:dyDescent="0.3">
      <c r="A8" s="146" t="s">
        <v>200</v>
      </c>
      <c r="B8" s="147" t="s">
        <v>221</v>
      </c>
      <c r="C8" s="145" t="s">
        <v>198</v>
      </c>
      <c r="D8" s="7">
        <v>0.5</v>
      </c>
      <c r="E8" s="7"/>
      <c r="F8" s="7"/>
      <c r="G8" s="159">
        <f>단가대비표!E24</f>
        <v>414968</v>
      </c>
      <c r="H8" s="150">
        <f>ROUNDDOWN(D8*G8,0)</f>
        <v>207484</v>
      </c>
      <c r="I8" s="7">
        <v>0</v>
      </c>
      <c r="J8" s="7">
        <v>0</v>
      </c>
      <c r="K8" s="159">
        <f>E8+G8+I8</f>
        <v>414968</v>
      </c>
      <c r="L8" s="156">
        <f>F8+H8+J8</f>
        <v>207484</v>
      </c>
      <c r="M8" s="147"/>
      <c r="N8">
        <v>0.02</v>
      </c>
      <c r="P8" s="9" t="s">
        <v>33</v>
      </c>
      <c r="Q8">
        <v>1</v>
      </c>
      <c r="R8" s="9" t="s">
        <v>36</v>
      </c>
      <c r="S8" s="9" t="s">
        <v>65</v>
      </c>
      <c r="T8" s="9" t="s">
        <v>231</v>
      </c>
      <c r="V8">
        <f>0.11+(0.11*0.6)*2</f>
        <v>0.24199999999999999</v>
      </c>
    </row>
    <row r="9" spans="1:22" ht="23.45" customHeight="1" x14ac:dyDescent="0.3">
      <c r="A9" s="6" t="s">
        <v>66</v>
      </c>
      <c r="B9" s="148" t="str">
        <f>"배관배선의 " &amp; N9*100 &amp; "%"</f>
        <v>배관배선의 2%</v>
      </c>
      <c r="C9" s="5" t="s">
        <v>35</v>
      </c>
      <c r="D9" s="7">
        <v>1</v>
      </c>
      <c r="E9" s="156">
        <f>SUM(H7:H8)</f>
        <v>269729</v>
      </c>
      <c r="F9" s="157">
        <f>ROUNDDOWN(E9*0.02,0)</f>
        <v>5394</v>
      </c>
      <c r="G9" s="7">
        <v>0</v>
      </c>
      <c r="H9" s="150">
        <v>0</v>
      </c>
      <c r="I9" s="7">
        <v>0</v>
      </c>
      <c r="J9" s="7">
        <v>0</v>
      </c>
      <c r="K9" s="156">
        <f>E9+G9+I9</f>
        <v>269729</v>
      </c>
      <c r="L9" s="156">
        <f>F9+H9+J9</f>
        <v>5394</v>
      </c>
      <c r="M9" s="8"/>
      <c r="N9">
        <v>0.02</v>
      </c>
      <c r="P9" s="9" t="s">
        <v>33</v>
      </c>
      <c r="Q9">
        <v>1</v>
      </c>
      <c r="R9" s="9" t="s">
        <v>36</v>
      </c>
      <c r="S9" s="9" t="s">
        <v>65</v>
      </c>
    </row>
    <row r="10" spans="1:22" ht="23.45" customHeight="1" x14ac:dyDescent="0.3">
      <c r="A10" s="6" t="s">
        <v>67</v>
      </c>
      <c r="B10" s="8" t="str">
        <f>"인력품의 " &amp; N10*100 &amp; "%"</f>
        <v>인력품의 3%</v>
      </c>
      <c r="C10" s="5" t="s">
        <v>35</v>
      </c>
      <c r="D10" s="7">
        <v>1</v>
      </c>
      <c r="E10" s="156">
        <f>ROUNDDOWN(SUM(H7:H8),0)</f>
        <v>269729</v>
      </c>
      <c r="F10" s="157">
        <f>ROUNDDOWN(E10*0.03,0)</f>
        <v>8091</v>
      </c>
      <c r="G10" s="7">
        <v>0</v>
      </c>
      <c r="H10" s="150">
        <v>0</v>
      </c>
      <c r="I10" s="7">
        <v>0</v>
      </c>
      <c r="J10" s="7">
        <v>0</v>
      </c>
      <c r="K10" s="7">
        <f t="shared" ref="K10" si="1">E10+G10+I10</f>
        <v>269729</v>
      </c>
      <c r="L10" s="157">
        <f>F10+H10+J10</f>
        <v>8091</v>
      </c>
      <c r="M10" s="8"/>
      <c r="N10">
        <v>0.03</v>
      </c>
      <c r="P10" s="9" t="s">
        <v>33</v>
      </c>
      <c r="Q10">
        <v>1</v>
      </c>
      <c r="R10" s="9" t="s">
        <v>68</v>
      </c>
      <c r="S10" s="9" t="s">
        <v>69</v>
      </c>
    </row>
    <row r="11" spans="1:22" s="138" customFormat="1" ht="23.45" customHeight="1" x14ac:dyDescent="0.3">
      <c r="A11" s="134" t="s">
        <v>37</v>
      </c>
      <c r="B11" s="162"/>
      <c r="C11" s="163"/>
      <c r="D11" s="137"/>
      <c r="E11" s="137"/>
      <c r="F11" s="137">
        <f>SUM(F6:F10)</f>
        <v>4813485</v>
      </c>
      <c r="G11" s="137"/>
      <c r="H11" s="164">
        <f>ROUNDDOWN(SUM(H7:H10),0)</f>
        <v>269729</v>
      </c>
      <c r="I11" s="137"/>
      <c r="J11" s="137">
        <f>SUM(J7:J10)</f>
        <v>0</v>
      </c>
      <c r="K11" s="137"/>
      <c r="L11" s="137">
        <f>SUM(L6:L10)</f>
        <v>5083214</v>
      </c>
      <c r="M11" s="162"/>
    </row>
    <row r="12" spans="1:22" ht="23.45" customHeight="1" x14ac:dyDescent="0.3">
      <c r="A12" s="237" t="s">
        <v>282</v>
      </c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146" t="s">
        <v>203</v>
      </c>
    </row>
    <row r="13" spans="1:22" ht="23.45" customHeight="1" x14ac:dyDescent="0.3">
      <c r="A13" s="6" t="s">
        <v>239</v>
      </c>
      <c r="B13" s="6" t="s">
        <v>240</v>
      </c>
      <c r="C13" s="5" t="s">
        <v>202</v>
      </c>
      <c r="D13" s="7">
        <v>1</v>
      </c>
      <c r="E13" s="7">
        <f>ROUNDDOWN(단가대비표!G6,0)</f>
        <v>3300000</v>
      </c>
      <c r="F13" s="7">
        <f>D13*E13</f>
        <v>3300000</v>
      </c>
      <c r="G13" s="7">
        <v>0</v>
      </c>
      <c r="H13" s="150">
        <f>ROUNDDOWN(D13*G13, 1)</f>
        <v>0</v>
      </c>
      <c r="I13" s="7">
        <v>0</v>
      </c>
      <c r="J13" s="7">
        <f>ROUNDDOWN(D13*I13, 1)</f>
        <v>0</v>
      </c>
      <c r="K13" s="7">
        <f>E13+G13+I13</f>
        <v>3300000</v>
      </c>
      <c r="L13" s="156">
        <f>F13+H13+J13</f>
        <v>3300000</v>
      </c>
      <c r="M13" s="8"/>
      <c r="O13" s="9" t="s">
        <v>64</v>
      </c>
      <c r="P13" s="9" t="s">
        <v>33</v>
      </c>
      <c r="Q13">
        <v>1</v>
      </c>
    </row>
    <row r="14" spans="1:22" ht="23.45" customHeight="1" x14ac:dyDescent="0.3">
      <c r="A14" s="174" t="s">
        <v>199</v>
      </c>
      <c r="B14" s="6" t="s">
        <v>217</v>
      </c>
      <c r="C14" s="5" t="s">
        <v>198</v>
      </c>
      <c r="D14" s="7">
        <v>0.4</v>
      </c>
      <c r="E14" s="7"/>
      <c r="F14" s="7"/>
      <c r="G14" s="159">
        <f>단가대비표!E24</f>
        <v>414968</v>
      </c>
      <c r="H14" s="150">
        <f>ROUNDDOWN(D14*G14,0)</f>
        <v>165987</v>
      </c>
      <c r="I14" s="7">
        <v>0</v>
      </c>
      <c r="J14" s="7">
        <f>ROUNDDOWN(D14*I14, 1)</f>
        <v>0</v>
      </c>
      <c r="K14" s="7">
        <f t="shared" ref="K14:L16" si="2">E14+G14+I14</f>
        <v>414968</v>
      </c>
      <c r="L14" s="156">
        <f>F14+H14+J14</f>
        <v>165987</v>
      </c>
      <c r="M14" s="8"/>
      <c r="O14" s="9" t="s">
        <v>34</v>
      </c>
      <c r="P14" s="9" t="s">
        <v>33</v>
      </c>
      <c r="Q14">
        <v>1</v>
      </c>
    </row>
    <row r="15" spans="1:22" ht="23.45" customHeight="1" x14ac:dyDescent="0.3">
      <c r="A15" s="174" t="s">
        <v>200</v>
      </c>
      <c r="B15" s="8" t="s">
        <v>221</v>
      </c>
      <c r="C15" s="145" t="s">
        <v>205</v>
      </c>
      <c r="D15" s="7">
        <v>1.1000000000000001</v>
      </c>
      <c r="E15" s="7"/>
      <c r="F15" s="7"/>
      <c r="G15" s="159">
        <f>단가대비표!E24</f>
        <v>414968</v>
      </c>
      <c r="H15" s="150">
        <f>ROUNDDOWN(D15*G15,0)</f>
        <v>456464</v>
      </c>
      <c r="I15" s="7">
        <v>0</v>
      </c>
      <c r="J15" s="7">
        <v>0</v>
      </c>
      <c r="K15" s="7">
        <f t="shared" si="2"/>
        <v>414968</v>
      </c>
      <c r="L15" s="156">
        <f>F15+H15+J15</f>
        <v>456464</v>
      </c>
      <c r="M15" s="8"/>
      <c r="N15">
        <v>0.15</v>
      </c>
      <c r="P15" s="9" t="s">
        <v>33</v>
      </c>
      <c r="Q15">
        <v>1</v>
      </c>
      <c r="R15" s="9" t="s">
        <v>36</v>
      </c>
      <c r="S15" s="9" t="s">
        <v>65</v>
      </c>
    </row>
    <row r="16" spans="1:22" ht="23.45" customHeight="1" x14ac:dyDescent="0.3">
      <c r="A16" s="6" t="s">
        <v>67</v>
      </c>
      <c r="B16" s="8" t="str">
        <f>"인력품의 " &amp; N16*100 &amp; "%"</f>
        <v>인력품의 3%</v>
      </c>
      <c r="C16" s="5" t="s">
        <v>35</v>
      </c>
      <c r="D16" s="7">
        <v>1</v>
      </c>
      <c r="E16" s="156">
        <f>SUM(H14:H15)</f>
        <v>622451</v>
      </c>
      <c r="F16" s="157">
        <f>ROUNDDOWN(E16*0.03,0)</f>
        <v>18673</v>
      </c>
      <c r="G16" s="7">
        <v>0</v>
      </c>
      <c r="H16" s="150">
        <v>0</v>
      </c>
      <c r="I16" s="7">
        <v>0</v>
      </c>
      <c r="J16" s="7">
        <v>0</v>
      </c>
      <c r="K16" s="7">
        <f t="shared" si="2"/>
        <v>622451</v>
      </c>
      <c r="L16" s="7">
        <f t="shared" si="2"/>
        <v>18673</v>
      </c>
      <c r="M16" s="8"/>
      <c r="N16">
        <v>0.03</v>
      </c>
      <c r="P16" s="9" t="s">
        <v>33</v>
      </c>
      <c r="Q16">
        <v>1</v>
      </c>
      <c r="R16" s="9" t="s">
        <v>68</v>
      </c>
      <c r="S16" s="9" t="s">
        <v>69</v>
      </c>
    </row>
    <row r="17" spans="1:22" s="138" customFormat="1" ht="23.45" customHeight="1" x14ac:dyDescent="0.3">
      <c r="A17" s="134" t="s">
        <v>37</v>
      </c>
      <c r="B17" s="135"/>
      <c r="C17" s="136"/>
      <c r="D17" s="127"/>
      <c r="E17" s="137"/>
      <c r="F17" s="127">
        <f>SUM(F13:F16)</f>
        <v>3318673</v>
      </c>
      <c r="G17" s="137"/>
      <c r="H17" s="151">
        <f>ROUNDDOWN(SUMIF(Q13:Q16, "1", H13:H16), 0)</f>
        <v>622451</v>
      </c>
      <c r="I17" s="137"/>
      <c r="J17" s="127">
        <f>ROUNDDOWN(SUMIF(Q13:Q16, "1", J13:J16), 0)</f>
        <v>0</v>
      </c>
      <c r="K17" s="137"/>
      <c r="L17" s="158">
        <f>F17+H17+J17</f>
        <v>3941124</v>
      </c>
      <c r="M17" s="135"/>
    </row>
    <row r="18" spans="1:22" s="138" customFormat="1" ht="23.45" customHeight="1" x14ac:dyDescent="0.3">
      <c r="A18" s="237" t="s">
        <v>283</v>
      </c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11" t="s">
        <v>229</v>
      </c>
    </row>
    <row r="19" spans="1:22" s="168" customFormat="1" ht="23.45" customHeight="1" x14ac:dyDescent="0.3">
      <c r="A19" s="154" t="s">
        <v>241</v>
      </c>
      <c r="B19" s="154" t="s">
        <v>242</v>
      </c>
      <c r="C19" s="166" t="s">
        <v>202</v>
      </c>
      <c r="D19" s="12">
        <v>1</v>
      </c>
      <c r="E19" s="7">
        <f>ROUNDDOWN(단가대비표!G7,0)</f>
        <v>2580000</v>
      </c>
      <c r="F19" s="12">
        <f>E19*D19</f>
        <v>2580000</v>
      </c>
      <c r="G19" s="7"/>
      <c r="H19" s="167"/>
      <c r="I19" s="7"/>
      <c r="J19" s="12"/>
      <c r="K19" s="7">
        <f t="shared" ref="K19:L22" si="3">E19+G19+I19</f>
        <v>2580000</v>
      </c>
      <c r="L19" s="156">
        <f t="shared" si="3"/>
        <v>2580000</v>
      </c>
      <c r="M19" s="11"/>
    </row>
    <row r="20" spans="1:22" s="138" customFormat="1" ht="23.45" customHeight="1" x14ac:dyDescent="0.3">
      <c r="A20" s="174" t="s">
        <v>199</v>
      </c>
      <c r="B20" s="154" t="s">
        <v>217</v>
      </c>
      <c r="C20" s="166" t="s">
        <v>228</v>
      </c>
      <c r="D20" s="12">
        <v>0.15</v>
      </c>
      <c r="E20" s="7"/>
      <c r="F20" s="12"/>
      <c r="G20" s="159">
        <f>단가대비표!E24</f>
        <v>414968</v>
      </c>
      <c r="H20" s="167">
        <f>ROUNDDOWN(G20*D20,0)</f>
        <v>62245</v>
      </c>
      <c r="I20" s="7"/>
      <c r="J20" s="12"/>
      <c r="K20" s="159">
        <f t="shared" si="3"/>
        <v>414968</v>
      </c>
      <c r="L20" s="156">
        <f t="shared" si="3"/>
        <v>62245</v>
      </c>
      <c r="M20" s="11"/>
    </row>
    <row r="21" spans="1:22" s="138" customFormat="1" ht="23.45" customHeight="1" x14ac:dyDescent="0.3">
      <c r="A21" s="174" t="s">
        <v>200</v>
      </c>
      <c r="B21" s="155" t="s">
        <v>217</v>
      </c>
      <c r="C21" s="166" t="s">
        <v>228</v>
      </c>
      <c r="D21" s="12">
        <v>0.6</v>
      </c>
      <c r="E21" s="7"/>
      <c r="F21" s="12"/>
      <c r="G21" s="159">
        <f>단가대비표!E24</f>
        <v>414968</v>
      </c>
      <c r="H21" s="167">
        <f>ROUNDDOWN(G21*D21,0)</f>
        <v>248980</v>
      </c>
      <c r="I21" s="7"/>
      <c r="J21" s="12"/>
      <c r="K21" s="159">
        <f t="shared" si="3"/>
        <v>414968</v>
      </c>
      <c r="L21" s="156">
        <f t="shared" si="3"/>
        <v>248980</v>
      </c>
      <c r="M21" s="11"/>
    </row>
    <row r="22" spans="1:22" s="138" customFormat="1" ht="23.45" customHeight="1" x14ac:dyDescent="0.3">
      <c r="A22" s="154" t="s">
        <v>67</v>
      </c>
      <c r="B22" s="155" t="s">
        <v>235</v>
      </c>
      <c r="C22" s="166" t="s">
        <v>227</v>
      </c>
      <c r="D22" s="12">
        <v>1</v>
      </c>
      <c r="E22" s="156">
        <f>SUM(H19:H21)</f>
        <v>311225</v>
      </c>
      <c r="F22" s="12">
        <f>ROUNDDOWN(E22*0.03,0)</f>
        <v>9336</v>
      </c>
      <c r="G22" s="7"/>
      <c r="H22" s="167"/>
      <c r="I22" s="7"/>
      <c r="J22" s="12"/>
      <c r="K22" s="156">
        <f t="shared" si="3"/>
        <v>311225</v>
      </c>
      <c r="L22" s="156">
        <f t="shared" si="3"/>
        <v>9336</v>
      </c>
      <c r="M22" s="11"/>
    </row>
    <row r="23" spans="1:22" s="138" customFormat="1" ht="23.45" customHeight="1" x14ac:dyDescent="0.3">
      <c r="A23" s="134" t="s">
        <v>37</v>
      </c>
      <c r="B23" s="135"/>
      <c r="C23" s="136"/>
      <c r="D23" s="127"/>
      <c r="E23" s="137"/>
      <c r="F23" s="127">
        <f>SUM(F19:F22)</f>
        <v>2589336</v>
      </c>
      <c r="G23" s="137"/>
      <c r="H23" s="158">
        <f>SUM(H19:H22)</f>
        <v>311225</v>
      </c>
      <c r="I23" s="137"/>
      <c r="J23" s="127">
        <f>ROUNDDOWN(SUMIF(Q19:Q22, "1", J19:J22), 0)</f>
        <v>0</v>
      </c>
      <c r="K23" s="137"/>
      <c r="L23" s="158">
        <f>F23+H23+J23</f>
        <v>2900561</v>
      </c>
      <c r="M23" s="135"/>
    </row>
    <row r="24" spans="1:22" ht="23.45" customHeight="1" x14ac:dyDescent="0.3">
      <c r="A24" s="237" t="s">
        <v>284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146" t="s">
        <v>203</v>
      </c>
    </row>
    <row r="25" spans="1:22" ht="23.45" customHeight="1" x14ac:dyDescent="0.3">
      <c r="A25" s="154" t="s">
        <v>275</v>
      </c>
      <c r="B25" s="174" t="s">
        <v>276</v>
      </c>
      <c r="C25" s="5" t="s">
        <v>206</v>
      </c>
      <c r="D25" s="7">
        <v>1</v>
      </c>
      <c r="E25" s="7">
        <f>ROUNDDOWN(단가대비표!G8,0)</f>
        <v>85000</v>
      </c>
      <c r="F25" s="7">
        <f>D25*E25</f>
        <v>85000</v>
      </c>
      <c r="G25" s="7">
        <v>0</v>
      </c>
      <c r="H25" s="150">
        <f>ROUNDDOWN(D25*G25, 1)</f>
        <v>0</v>
      </c>
      <c r="I25" s="7">
        <v>0</v>
      </c>
      <c r="J25" s="7">
        <f>ROUNDDOWN(D25*I25, 1)</f>
        <v>0</v>
      </c>
      <c r="K25" s="7">
        <f>E25+G25+I25</f>
        <v>85000</v>
      </c>
      <c r="L25" s="156">
        <f>F25+H25+J25</f>
        <v>85000</v>
      </c>
      <c r="M25" s="8"/>
      <c r="O25" s="9" t="s">
        <v>64</v>
      </c>
      <c r="P25" s="9" t="s">
        <v>33</v>
      </c>
      <c r="Q25">
        <v>1</v>
      </c>
    </row>
    <row r="26" spans="1:22" ht="23.45" customHeight="1" x14ac:dyDescent="0.3">
      <c r="A26" s="6" t="s">
        <v>204</v>
      </c>
      <c r="B26" s="8" t="s">
        <v>234</v>
      </c>
      <c r="C26" s="5" t="s">
        <v>35</v>
      </c>
      <c r="D26" s="7">
        <v>0.55000000000000004</v>
      </c>
      <c r="E26" s="7"/>
      <c r="F26" s="7">
        <f>ROUNDDOWN((E26)*N26, 1)</f>
        <v>0</v>
      </c>
      <c r="G26" s="159">
        <f>단가대비표!E23</f>
        <v>273676</v>
      </c>
      <c r="H26" s="150">
        <f>ROUNDDOWN(D26*G26,0)</f>
        <v>150521</v>
      </c>
      <c r="I26" s="7">
        <v>0</v>
      </c>
      <c r="J26" s="7">
        <v>0</v>
      </c>
      <c r="K26" s="7">
        <f t="shared" ref="K26" si="4">E26+G26+I26</f>
        <v>273676</v>
      </c>
      <c r="L26" s="156">
        <f>F26+H26+J26</f>
        <v>150521</v>
      </c>
      <c r="M26" s="8"/>
      <c r="N26">
        <v>0.15</v>
      </c>
      <c r="P26" s="9" t="s">
        <v>33</v>
      </c>
      <c r="Q26">
        <v>1</v>
      </c>
      <c r="R26" s="9" t="s">
        <v>36</v>
      </c>
      <c r="S26" s="9" t="s">
        <v>65</v>
      </c>
    </row>
    <row r="27" spans="1:22" ht="23.45" customHeight="1" x14ac:dyDescent="0.3">
      <c r="A27" s="6" t="s">
        <v>67</v>
      </c>
      <c r="B27" s="155" t="s">
        <v>235</v>
      </c>
      <c r="C27" s="5" t="s">
        <v>35</v>
      </c>
      <c r="D27" s="7">
        <v>1</v>
      </c>
      <c r="E27" s="156">
        <f>SUM(H26:H26)</f>
        <v>150521</v>
      </c>
      <c r="F27" s="157">
        <f>ROUNDDOWN(E27*0.03,0)</f>
        <v>4515</v>
      </c>
      <c r="G27" s="7">
        <v>0</v>
      </c>
      <c r="H27" s="150">
        <v>0</v>
      </c>
      <c r="I27" s="7">
        <v>0</v>
      </c>
      <c r="J27" s="7">
        <v>0</v>
      </c>
      <c r="K27" s="156">
        <f>E27+G27+I27</f>
        <v>150521</v>
      </c>
      <c r="L27" s="156">
        <f>F27+H27+J27</f>
        <v>4515</v>
      </c>
      <c r="M27" s="8"/>
      <c r="N27">
        <v>0.03</v>
      </c>
      <c r="P27" s="9" t="s">
        <v>33</v>
      </c>
      <c r="Q27">
        <v>1</v>
      </c>
      <c r="R27" s="9" t="s">
        <v>68</v>
      </c>
      <c r="S27" s="9" t="s">
        <v>69</v>
      </c>
    </row>
    <row r="28" spans="1:22" s="138" customFormat="1" ht="23.45" customHeight="1" x14ac:dyDescent="0.3">
      <c r="A28" s="134" t="s">
        <v>37</v>
      </c>
      <c r="B28" s="135"/>
      <c r="C28" s="136"/>
      <c r="D28" s="127"/>
      <c r="E28" s="137"/>
      <c r="F28" s="127">
        <f>ROUNDDOWN(SUMIF(Q25:Q27, "1", F25:F27), 0)</f>
        <v>89515</v>
      </c>
      <c r="G28" s="137"/>
      <c r="H28" s="151">
        <f>ROUNDDOWN(SUMIF(Q25:Q27, "1", H25:H27), 0)</f>
        <v>150521</v>
      </c>
      <c r="I28" s="137"/>
      <c r="J28" s="127">
        <f>ROUNDDOWN(SUMIF(Q25:Q27, "1", J25:J27), 0)</f>
        <v>0</v>
      </c>
      <c r="K28" s="137"/>
      <c r="L28" s="158">
        <f>F28+H28+J28</f>
        <v>240036</v>
      </c>
      <c r="M28" s="135"/>
    </row>
    <row r="29" spans="1:22" ht="23.45" customHeight="1" x14ac:dyDescent="0.3">
      <c r="A29" s="237" t="s">
        <v>285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153" t="s">
        <v>223</v>
      </c>
    </row>
    <row r="30" spans="1:22" ht="23.45" customHeight="1" x14ac:dyDescent="0.3">
      <c r="A30" s="117" t="s">
        <v>246</v>
      </c>
      <c r="B30" s="174" t="s">
        <v>252</v>
      </c>
      <c r="C30" s="171" t="s">
        <v>202</v>
      </c>
      <c r="D30" s="7">
        <v>1</v>
      </c>
      <c r="E30" s="7">
        <f>ROUNDDOWN(단가대비표!G9,0)</f>
        <v>1030000</v>
      </c>
      <c r="F30" s="7">
        <f>ROUNDDOWN(D30*E30,0)</f>
        <v>1030000</v>
      </c>
      <c r="G30" s="7">
        <v>0</v>
      </c>
      <c r="H30" s="150">
        <f>ROUNDDOWN(D30*G30, 1)</f>
        <v>0</v>
      </c>
      <c r="I30" s="7">
        <v>0</v>
      </c>
      <c r="J30" s="7">
        <f>ROUNDDOWN(D30*I30, 1)</f>
        <v>0</v>
      </c>
      <c r="K30" s="7">
        <f>E30</f>
        <v>1030000</v>
      </c>
      <c r="L30" s="7">
        <f>F30</f>
        <v>1030000</v>
      </c>
      <c r="M30" s="175"/>
      <c r="O30" s="9" t="s">
        <v>64</v>
      </c>
      <c r="P30" s="9" t="s">
        <v>33</v>
      </c>
      <c r="Q30">
        <v>1</v>
      </c>
    </row>
    <row r="31" spans="1:22" ht="23.45" customHeight="1" x14ac:dyDescent="0.3">
      <c r="A31" s="174" t="s">
        <v>199</v>
      </c>
      <c r="B31" s="175" t="s">
        <v>217</v>
      </c>
      <c r="C31" s="171" t="s">
        <v>198</v>
      </c>
      <c r="D31" s="7">
        <v>0.12</v>
      </c>
      <c r="E31" s="7"/>
      <c r="F31" s="7"/>
      <c r="G31" s="159">
        <f>단가대비표!E24</f>
        <v>414968</v>
      </c>
      <c r="H31" s="150">
        <f>ROUNDDOWN(D31*G31,0)</f>
        <v>49796</v>
      </c>
      <c r="I31" s="7">
        <v>0</v>
      </c>
      <c r="J31" s="7">
        <v>0</v>
      </c>
      <c r="K31" s="7">
        <f t="shared" ref="K31" si="5">E31+G31+I31</f>
        <v>414968</v>
      </c>
      <c r="L31" s="156">
        <f>F31+H31+J31</f>
        <v>49796</v>
      </c>
      <c r="M31" s="175"/>
      <c r="N31">
        <v>0.15</v>
      </c>
      <c r="P31" s="9" t="s">
        <v>33</v>
      </c>
      <c r="Q31">
        <v>1</v>
      </c>
      <c r="R31" s="9" t="s">
        <v>36</v>
      </c>
      <c r="S31" s="9" t="s">
        <v>65</v>
      </c>
      <c r="T31">
        <f>0.11*0.3</f>
        <v>3.3000000000000002E-2</v>
      </c>
      <c r="U31">
        <f>T31+T31*0.6*2</f>
        <v>7.2599999999999998E-2</v>
      </c>
    </row>
    <row r="32" spans="1:22" ht="23.45" customHeight="1" x14ac:dyDescent="0.3">
      <c r="A32" s="174" t="s">
        <v>200</v>
      </c>
      <c r="B32" s="175" t="s">
        <v>217</v>
      </c>
      <c r="C32" s="171" t="s">
        <v>198</v>
      </c>
      <c r="D32" s="7">
        <v>0.4</v>
      </c>
      <c r="E32" s="7"/>
      <c r="F32" s="7"/>
      <c r="G32" s="159">
        <f>단가대비표!E24</f>
        <v>414968</v>
      </c>
      <c r="H32" s="150">
        <f>ROUNDDOWN(D32*G32,0)</f>
        <v>165987</v>
      </c>
      <c r="I32" s="7">
        <v>0</v>
      </c>
      <c r="J32" s="7">
        <v>0</v>
      </c>
      <c r="K32" s="159">
        <f>E32+G32+I32</f>
        <v>414968</v>
      </c>
      <c r="L32" s="156">
        <f>F32+H32+J32</f>
        <v>165987</v>
      </c>
      <c r="M32" s="175"/>
      <c r="N32">
        <v>0.02</v>
      </c>
      <c r="P32" s="9" t="s">
        <v>33</v>
      </c>
      <c r="Q32">
        <v>1</v>
      </c>
      <c r="R32" s="9" t="s">
        <v>36</v>
      </c>
      <c r="S32" s="9" t="s">
        <v>65</v>
      </c>
      <c r="T32" s="9" t="s">
        <v>231</v>
      </c>
      <c r="V32">
        <f>0.11+(0.11*0.6)*2</f>
        <v>0.24199999999999999</v>
      </c>
    </row>
    <row r="33" spans="1:22" ht="23.45" customHeight="1" x14ac:dyDescent="0.3">
      <c r="A33" s="174" t="s">
        <v>66</v>
      </c>
      <c r="B33" s="175" t="str">
        <f>"배관배선의 " &amp; N33*100 &amp; "%"</f>
        <v>배관배선의 2%</v>
      </c>
      <c r="C33" s="171" t="s">
        <v>35</v>
      </c>
      <c r="D33" s="7">
        <v>1</v>
      </c>
      <c r="E33" s="156">
        <f>SUM(H31:H32)</f>
        <v>215783</v>
      </c>
      <c r="F33" s="157">
        <f>ROUNDDOWN(E33*0.02,0)</f>
        <v>4315</v>
      </c>
      <c r="G33" s="7">
        <v>0</v>
      </c>
      <c r="H33" s="150">
        <v>0</v>
      </c>
      <c r="I33" s="7">
        <v>0</v>
      </c>
      <c r="J33" s="7">
        <v>0</v>
      </c>
      <c r="K33" s="156">
        <f>E33+G33+I33</f>
        <v>215783</v>
      </c>
      <c r="L33" s="156">
        <f>F33+H33+J33</f>
        <v>4315</v>
      </c>
      <c r="M33" s="175"/>
      <c r="N33">
        <v>0.02</v>
      </c>
      <c r="P33" s="9" t="s">
        <v>33</v>
      </c>
      <c r="Q33">
        <v>1</v>
      </c>
      <c r="R33" s="9" t="s">
        <v>36</v>
      </c>
      <c r="S33" s="9" t="s">
        <v>65</v>
      </c>
    </row>
    <row r="34" spans="1:22" ht="23.45" customHeight="1" x14ac:dyDescent="0.3">
      <c r="A34" s="174" t="s">
        <v>67</v>
      </c>
      <c r="B34" s="175" t="str">
        <f>"인력품의 " &amp; N34*100 &amp; "%"</f>
        <v>인력품의 3%</v>
      </c>
      <c r="C34" s="171" t="s">
        <v>35</v>
      </c>
      <c r="D34" s="7">
        <v>1</v>
      </c>
      <c r="E34" s="156">
        <f>ROUNDDOWN(SUM(H31:H32),0)</f>
        <v>215783</v>
      </c>
      <c r="F34" s="157">
        <f>ROUNDDOWN(E34*0.03,0)</f>
        <v>6473</v>
      </c>
      <c r="G34" s="7">
        <v>0</v>
      </c>
      <c r="H34" s="150">
        <v>0</v>
      </c>
      <c r="I34" s="7">
        <v>0</v>
      </c>
      <c r="J34" s="7">
        <v>0</v>
      </c>
      <c r="K34" s="7">
        <f t="shared" ref="K34" si="6">E34+G34+I34</f>
        <v>215783</v>
      </c>
      <c r="L34" s="157">
        <f>F34+H34+J34</f>
        <v>6473</v>
      </c>
      <c r="M34" s="175"/>
      <c r="N34">
        <v>0.03</v>
      </c>
      <c r="P34" s="9" t="s">
        <v>33</v>
      </c>
      <c r="Q34">
        <v>1</v>
      </c>
      <c r="R34" s="9" t="s">
        <v>68</v>
      </c>
      <c r="S34" s="9" t="s">
        <v>69</v>
      </c>
    </row>
    <row r="35" spans="1:22" s="138" customFormat="1" ht="23.45" customHeight="1" x14ac:dyDescent="0.3">
      <c r="A35" s="134" t="s">
        <v>37</v>
      </c>
      <c r="B35" s="162"/>
      <c r="C35" s="163"/>
      <c r="D35" s="137"/>
      <c r="E35" s="137"/>
      <c r="F35" s="137">
        <f>SUM(F30:F34)</f>
        <v>1040788</v>
      </c>
      <c r="G35" s="137"/>
      <c r="H35" s="164">
        <f>ROUNDDOWN(SUM(H31:H34),0)</f>
        <v>215783</v>
      </c>
      <c r="I35" s="137"/>
      <c r="J35" s="137">
        <f>SUM(J31:J34)</f>
        <v>0</v>
      </c>
      <c r="K35" s="137"/>
      <c r="L35" s="137">
        <f>SUM(L30:L34)</f>
        <v>1256571</v>
      </c>
      <c r="M35" s="162"/>
    </row>
    <row r="36" spans="1:22" ht="23.45" customHeight="1" x14ac:dyDescent="0.3">
      <c r="A36" s="239" t="s">
        <v>286</v>
      </c>
      <c r="B36" s="240"/>
      <c r="C36" s="240"/>
      <c r="D36" s="240"/>
      <c r="E36" s="240"/>
      <c r="F36" s="240"/>
      <c r="G36" s="240"/>
      <c r="H36" s="240"/>
      <c r="I36" s="240"/>
      <c r="J36" s="240"/>
      <c r="K36" s="240"/>
      <c r="L36" s="241"/>
      <c r="M36" s="174" t="s">
        <v>201</v>
      </c>
    </row>
    <row r="37" spans="1:22" ht="23.45" customHeight="1" x14ac:dyDescent="0.3">
      <c r="A37" s="174" t="s">
        <v>247</v>
      </c>
      <c r="B37" s="174" t="s">
        <v>253</v>
      </c>
      <c r="C37" s="171" t="s">
        <v>202</v>
      </c>
      <c r="D37" s="7">
        <v>1</v>
      </c>
      <c r="E37" s="7">
        <f>ROUNDDOWN(단가대비표!G10,0)</f>
        <v>18600</v>
      </c>
      <c r="F37" s="7">
        <f>ROUNDDOWN(D37*E37,0)</f>
        <v>18600</v>
      </c>
      <c r="G37" s="7">
        <v>0</v>
      </c>
      <c r="H37" s="150">
        <f>ROUNDDOWN(D37*G37, 1)</f>
        <v>0</v>
      </c>
      <c r="I37" s="7">
        <v>0</v>
      </c>
      <c r="J37" s="7">
        <f>ROUNDDOWN(D37*I37, 1)</f>
        <v>0</v>
      </c>
      <c r="K37" s="7">
        <f>E37</f>
        <v>18600</v>
      </c>
      <c r="L37" s="7">
        <f>F37</f>
        <v>18600</v>
      </c>
      <c r="M37" s="175" t="s">
        <v>230</v>
      </c>
      <c r="O37" s="9" t="s">
        <v>64</v>
      </c>
      <c r="P37" s="9" t="s">
        <v>33</v>
      </c>
      <c r="Q37">
        <v>1</v>
      </c>
    </row>
    <row r="38" spans="1:22" ht="23.45" customHeight="1" x14ac:dyDescent="0.3">
      <c r="A38" s="174" t="s">
        <v>200</v>
      </c>
      <c r="B38" s="175" t="s">
        <v>217</v>
      </c>
      <c r="C38" s="171" t="s">
        <v>198</v>
      </c>
      <c r="D38" s="7">
        <v>0.35</v>
      </c>
      <c r="E38" s="7"/>
      <c r="F38" s="7"/>
      <c r="G38" s="159">
        <f>단가대비표!E23</f>
        <v>273676</v>
      </c>
      <c r="H38" s="150">
        <f>ROUNDDOWN(D38*G38,0)</f>
        <v>95786</v>
      </c>
      <c r="I38" s="7">
        <v>0</v>
      </c>
      <c r="J38" s="7">
        <v>0</v>
      </c>
      <c r="K38" s="159">
        <f>E38+G38+I38</f>
        <v>273676</v>
      </c>
      <c r="L38" s="156">
        <f>F38+H38+J38</f>
        <v>95786</v>
      </c>
      <c r="M38" s="175"/>
      <c r="N38">
        <v>0.02</v>
      </c>
      <c r="P38" s="9" t="s">
        <v>33</v>
      </c>
      <c r="Q38">
        <v>1</v>
      </c>
      <c r="R38" s="9" t="s">
        <v>36</v>
      </c>
      <c r="S38" s="9" t="s">
        <v>65</v>
      </c>
      <c r="T38" s="9" t="s">
        <v>231</v>
      </c>
      <c r="V38">
        <f>0.11+(0.11*0.6)*2</f>
        <v>0.24199999999999999</v>
      </c>
    </row>
    <row r="39" spans="1:22" ht="23.45" customHeight="1" x14ac:dyDescent="0.3">
      <c r="A39" s="174" t="s">
        <v>66</v>
      </c>
      <c r="B39" s="175" t="str">
        <f>"배관배선의 " &amp; N39*100 &amp; "%"</f>
        <v>배관배선의 2%</v>
      </c>
      <c r="C39" s="171" t="s">
        <v>35</v>
      </c>
      <c r="D39" s="7">
        <v>1</v>
      </c>
      <c r="E39" s="156">
        <f>SUM(H38:H38)</f>
        <v>95786</v>
      </c>
      <c r="F39" s="157">
        <f>ROUNDDOWN(E39*0.02,0)</f>
        <v>1915</v>
      </c>
      <c r="G39" s="7">
        <v>0</v>
      </c>
      <c r="H39" s="150">
        <v>0</v>
      </c>
      <c r="I39" s="7">
        <v>0</v>
      </c>
      <c r="J39" s="7">
        <v>0</v>
      </c>
      <c r="K39" s="156">
        <f>E39+G39+I39</f>
        <v>95786</v>
      </c>
      <c r="L39" s="156">
        <f>F39+H39+J39</f>
        <v>1915</v>
      </c>
      <c r="M39" s="175"/>
      <c r="N39">
        <v>0.02</v>
      </c>
      <c r="P39" s="9" t="s">
        <v>33</v>
      </c>
      <c r="Q39">
        <v>1</v>
      </c>
      <c r="R39" s="9" t="s">
        <v>36</v>
      </c>
      <c r="S39" s="9" t="s">
        <v>65</v>
      </c>
    </row>
    <row r="40" spans="1:22" ht="23.45" customHeight="1" x14ac:dyDescent="0.3">
      <c r="A40" s="174" t="s">
        <v>67</v>
      </c>
      <c r="B40" s="175" t="str">
        <f>"인력품의 " &amp; N40*100 &amp; "%"</f>
        <v>인력품의 3%</v>
      </c>
      <c r="C40" s="171" t="s">
        <v>35</v>
      </c>
      <c r="D40" s="7">
        <v>1</v>
      </c>
      <c r="E40" s="156">
        <f>ROUNDDOWN(SUM(H38:H38),0)</f>
        <v>95786</v>
      </c>
      <c r="F40" s="157">
        <f>ROUNDDOWN(E40*0.03,0)</f>
        <v>2873</v>
      </c>
      <c r="G40" s="7">
        <v>0</v>
      </c>
      <c r="H40" s="150">
        <v>0</v>
      </c>
      <c r="I40" s="7">
        <v>0</v>
      </c>
      <c r="J40" s="7">
        <v>0</v>
      </c>
      <c r="K40" s="7">
        <f t="shared" ref="K40" si="7">E40+G40+I40</f>
        <v>95786</v>
      </c>
      <c r="L40" s="157">
        <f>F40+H40+J40</f>
        <v>2873</v>
      </c>
      <c r="M40" s="175"/>
      <c r="N40">
        <v>0.03</v>
      </c>
      <c r="P40" s="9" t="s">
        <v>33</v>
      </c>
      <c r="Q40">
        <v>1</v>
      </c>
      <c r="R40" s="9" t="s">
        <v>68</v>
      </c>
      <c r="S40" s="9" t="s">
        <v>69</v>
      </c>
    </row>
    <row r="41" spans="1:22" s="138" customFormat="1" ht="23.45" customHeight="1" x14ac:dyDescent="0.3">
      <c r="A41" s="134" t="s">
        <v>37</v>
      </c>
      <c r="B41" s="162"/>
      <c r="C41" s="163"/>
      <c r="D41" s="137"/>
      <c r="E41" s="137"/>
      <c r="F41" s="137">
        <f>SUM(F37:F40)</f>
        <v>23388</v>
      </c>
      <c r="G41" s="137"/>
      <c r="H41" s="164">
        <f>ROUNDDOWN(SUM(H38:H40),0)</f>
        <v>95786</v>
      </c>
      <c r="I41" s="137"/>
      <c r="J41" s="137">
        <f>SUM(J38:J40)</f>
        <v>0</v>
      </c>
      <c r="K41" s="137"/>
      <c r="L41" s="137">
        <f>SUM(L37:L40)</f>
        <v>119174</v>
      </c>
      <c r="M41" s="162"/>
    </row>
    <row r="42" spans="1:22" ht="23.45" customHeight="1" x14ac:dyDescent="0.3">
      <c r="A42" s="237" t="s">
        <v>287</v>
      </c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174" t="s">
        <v>203</v>
      </c>
    </row>
    <row r="43" spans="1:22" ht="23.45" customHeight="1" x14ac:dyDescent="0.3">
      <c r="A43" s="174" t="s">
        <v>248</v>
      </c>
      <c r="B43" s="174" t="s">
        <v>250</v>
      </c>
      <c r="C43" s="171" t="s">
        <v>202</v>
      </c>
      <c r="D43" s="7">
        <v>1</v>
      </c>
      <c r="E43" s="7">
        <f>ROUNDDOWN(단가대비표!G11,0)</f>
        <v>339000</v>
      </c>
      <c r="F43" s="7">
        <f>D43*E43</f>
        <v>339000</v>
      </c>
      <c r="G43" s="7">
        <v>0</v>
      </c>
      <c r="H43" s="150">
        <f>ROUNDDOWN(D43*G43, 1)</f>
        <v>0</v>
      </c>
      <c r="I43" s="7">
        <v>0</v>
      </c>
      <c r="J43" s="7">
        <f>ROUNDDOWN(D43*I43, 1)</f>
        <v>0</v>
      </c>
      <c r="K43" s="7">
        <f>E43+G43+I43</f>
        <v>339000</v>
      </c>
      <c r="L43" s="156">
        <f>F43+H43+J43</f>
        <v>339000</v>
      </c>
      <c r="M43" s="175"/>
      <c r="O43" s="9" t="s">
        <v>64</v>
      </c>
      <c r="P43" s="9" t="s">
        <v>33</v>
      </c>
      <c r="Q43">
        <v>1</v>
      </c>
    </row>
    <row r="44" spans="1:22" ht="23.45" customHeight="1" x14ac:dyDescent="0.3">
      <c r="A44" s="174" t="s">
        <v>204</v>
      </c>
      <c r="B44" s="175" t="s">
        <v>217</v>
      </c>
      <c r="C44" s="171" t="s">
        <v>198</v>
      </c>
      <c r="D44" s="7">
        <v>0.7</v>
      </c>
      <c r="E44" s="7"/>
      <c r="F44" s="7"/>
      <c r="G44" s="159">
        <f>단가대비표!E24</f>
        <v>414968</v>
      </c>
      <c r="H44" s="150">
        <f>ROUNDDOWN(D44*G44,0)</f>
        <v>290477</v>
      </c>
      <c r="I44" s="7">
        <v>0</v>
      </c>
      <c r="J44" s="7">
        <v>0</v>
      </c>
      <c r="K44" s="7">
        <f t="shared" ref="K44:K45" si="8">E44+G44+I44</f>
        <v>414968</v>
      </c>
      <c r="L44" s="156">
        <f>F44+H44+J44</f>
        <v>290477</v>
      </c>
      <c r="M44" s="175"/>
      <c r="N44">
        <v>0.15</v>
      </c>
      <c r="P44" s="9" t="s">
        <v>33</v>
      </c>
      <c r="Q44">
        <v>1</v>
      </c>
      <c r="R44" s="9" t="s">
        <v>36</v>
      </c>
      <c r="S44" s="9" t="s">
        <v>65</v>
      </c>
    </row>
    <row r="45" spans="1:22" ht="23.45" customHeight="1" x14ac:dyDescent="0.3">
      <c r="A45" s="174" t="s">
        <v>67</v>
      </c>
      <c r="B45" s="175" t="str">
        <f>"인력품의 " &amp; N45*100 &amp; "%"</f>
        <v>인력품의 3%</v>
      </c>
      <c r="C45" s="171" t="s">
        <v>35</v>
      </c>
      <c r="D45" s="7">
        <v>1</v>
      </c>
      <c r="E45" s="156">
        <f>SUM(H44:H44)</f>
        <v>290477</v>
      </c>
      <c r="F45" s="157">
        <f>ROUNDDOWN(E45*0.03,0)</f>
        <v>8714</v>
      </c>
      <c r="G45" s="7">
        <v>0</v>
      </c>
      <c r="H45" s="150">
        <v>0</v>
      </c>
      <c r="I45" s="7">
        <v>0</v>
      </c>
      <c r="J45" s="7">
        <v>0</v>
      </c>
      <c r="K45" s="7">
        <f t="shared" si="8"/>
        <v>290477</v>
      </c>
      <c r="L45" s="7">
        <f t="shared" ref="L45" si="9">F45+H45+J45</f>
        <v>8714</v>
      </c>
      <c r="M45" s="175"/>
      <c r="N45">
        <v>0.03</v>
      </c>
      <c r="P45" s="9" t="s">
        <v>33</v>
      </c>
      <c r="Q45">
        <v>1</v>
      </c>
      <c r="R45" s="9" t="s">
        <v>68</v>
      </c>
      <c r="S45" s="9" t="s">
        <v>69</v>
      </c>
    </row>
    <row r="46" spans="1:22" s="138" customFormat="1" ht="23.45" customHeight="1" x14ac:dyDescent="0.3">
      <c r="A46" s="134" t="s">
        <v>37</v>
      </c>
      <c r="B46" s="135"/>
      <c r="C46" s="136"/>
      <c r="D46" s="127"/>
      <c r="E46" s="137"/>
      <c r="F46" s="127">
        <f>SUM(F43:F45)</f>
        <v>347714</v>
      </c>
      <c r="G46" s="137"/>
      <c r="H46" s="151">
        <f>ROUNDDOWN(SUMIF(Q43:Q45, "1", H43:H45), 0)</f>
        <v>290477</v>
      </c>
      <c r="I46" s="137"/>
      <c r="J46" s="127">
        <f>ROUNDDOWN(SUMIF(Q43:Q45, "1", J43:J45), 0)</f>
        <v>0</v>
      </c>
      <c r="K46" s="137"/>
      <c r="L46" s="158">
        <f>F46+H46+J46</f>
        <v>638191</v>
      </c>
      <c r="M46" s="135"/>
    </row>
    <row r="47" spans="1:22" s="138" customFormat="1" ht="23.45" customHeight="1" x14ac:dyDescent="0.3">
      <c r="A47" s="237" t="s">
        <v>288</v>
      </c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11" t="s">
        <v>229</v>
      </c>
    </row>
    <row r="48" spans="1:22" s="168" customFormat="1" ht="23.45" customHeight="1" x14ac:dyDescent="0.3">
      <c r="A48" s="174" t="s">
        <v>254</v>
      </c>
      <c r="B48" s="174" t="s">
        <v>255</v>
      </c>
      <c r="C48" s="166" t="s">
        <v>210</v>
      </c>
      <c r="D48" s="12">
        <v>1</v>
      </c>
      <c r="E48" s="7">
        <f>ROUNDDOWN(단가대비표!G12,0)</f>
        <v>88880</v>
      </c>
      <c r="F48" s="12">
        <f>E48*D48</f>
        <v>88880</v>
      </c>
      <c r="G48" s="7"/>
      <c r="H48" s="167"/>
      <c r="I48" s="7"/>
      <c r="J48" s="12"/>
      <c r="K48" s="7">
        <f t="shared" ref="K48:K50" si="10">E48+G48+I48</f>
        <v>88880</v>
      </c>
      <c r="L48" s="156">
        <f t="shared" ref="L48:L50" si="11">F48+H48+J48</f>
        <v>88880</v>
      </c>
      <c r="M48" s="11"/>
    </row>
    <row r="49" spans="1:19" s="138" customFormat="1" ht="23.45" customHeight="1" x14ac:dyDescent="0.3">
      <c r="A49" s="174" t="s">
        <v>204</v>
      </c>
      <c r="B49" s="175" t="s">
        <v>217</v>
      </c>
      <c r="C49" s="166" t="s">
        <v>198</v>
      </c>
      <c r="D49" s="12">
        <v>0.25</v>
      </c>
      <c r="E49" s="7"/>
      <c r="F49" s="12"/>
      <c r="G49" s="159">
        <f>단가대비표!E23</f>
        <v>273676</v>
      </c>
      <c r="H49" s="167">
        <f>ROUNDDOWN(G49*D49,0)</f>
        <v>68419</v>
      </c>
      <c r="I49" s="7"/>
      <c r="J49" s="12"/>
      <c r="K49" s="159">
        <f t="shared" si="10"/>
        <v>273676</v>
      </c>
      <c r="L49" s="156">
        <f t="shared" si="11"/>
        <v>68419</v>
      </c>
      <c r="M49" s="11"/>
    </row>
    <row r="50" spans="1:19" s="138" customFormat="1" ht="23.45" customHeight="1" x14ac:dyDescent="0.3">
      <c r="A50" s="174" t="s">
        <v>67</v>
      </c>
      <c r="B50" s="175" t="s">
        <v>235</v>
      </c>
      <c r="C50" s="166" t="s">
        <v>227</v>
      </c>
      <c r="D50" s="12">
        <v>1</v>
      </c>
      <c r="E50" s="156">
        <f>SUM(H48:H49)</f>
        <v>68419</v>
      </c>
      <c r="F50" s="12">
        <f>ROUNDDOWN(E50*0.03,0)</f>
        <v>2052</v>
      </c>
      <c r="G50" s="7"/>
      <c r="H50" s="167"/>
      <c r="I50" s="7"/>
      <c r="J50" s="12"/>
      <c r="K50" s="156">
        <f t="shared" si="10"/>
        <v>68419</v>
      </c>
      <c r="L50" s="156">
        <f t="shared" si="11"/>
        <v>2052</v>
      </c>
      <c r="M50" s="11"/>
    </row>
    <row r="51" spans="1:19" s="138" customFormat="1" ht="23.45" customHeight="1" x14ac:dyDescent="0.3">
      <c r="A51" s="134" t="s">
        <v>37</v>
      </c>
      <c r="B51" s="135"/>
      <c r="C51" s="136"/>
      <c r="D51" s="127"/>
      <c r="E51" s="137"/>
      <c r="F51" s="127">
        <f>SUM(F48:F50)</f>
        <v>90932</v>
      </c>
      <c r="G51" s="137"/>
      <c r="H51" s="158">
        <f>SUM(H48:H50)</f>
        <v>68419</v>
      </c>
      <c r="I51" s="137"/>
      <c r="J51" s="127">
        <f>ROUNDDOWN(SUMIF(Q48:Q50, "1", J48:J50), 0)</f>
        <v>0</v>
      </c>
      <c r="K51" s="137"/>
      <c r="L51" s="158">
        <f>F51+H51+J51</f>
        <v>159351</v>
      </c>
      <c r="M51" s="135"/>
    </row>
    <row r="52" spans="1:19" ht="23.45" customHeight="1" x14ac:dyDescent="0.3">
      <c r="A52" s="237" t="s">
        <v>289</v>
      </c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174" t="s">
        <v>203</v>
      </c>
    </row>
    <row r="53" spans="1:19" ht="23.45" customHeight="1" x14ac:dyDescent="0.3">
      <c r="A53" s="174" t="s">
        <v>290</v>
      </c>
      <c r="B53" s="174" t="s">
        <v>257</v>
      </c>
      <c r="C53" s="171" t="s">
        <v>202</v>
      </c>
      <c r="D53" s="7">
        <v>1</v>
      </c>
      <c r="E53" s="7">
        <f>ROUNDDOWN(단가대비표!G13,0)</f>
        <v>112380</v>
      </c>
      <c r="F53" s="7">
        <f>D53*E53</f>
        <v>112380</v>
      </c>
      <c r="G53" s="7">
        <v>0</v>
      </c>
      <c r="H53" s="150">
        <f>ROUNDDOWN(D53*G53, 1)</f>
        <v>0</v>
      </c>
      <c r="I53" s="7">
        <v>0</v>
      </c>
      <c r="J53" s="7">
        <f>ROUNDDOWN(D53*I53, 1)</f>
        <v>0</v>
      </c>
      <c r="K53" s="7">
        <f>E53+G53+I53</f>
        <v>112380</v>
      </c>
      <c r="L53" s="156">
        <f>F53+H53+J53</f>
        <v>112380</v>
      </c>
      <c r="M53" s="175"/>
      <c r="O53" s="9" t="s">
        <v>64</v>
      </c>
      <c r="P53" s="9" t="s">
        <v>33</v>
      </c>
      <c r="Q53">
        <v>1</v>
      </c>
    </row>
    <row r="54" spans="1:19" ht="23.45" customHeight="1" x14ac:dyDescent="0.3">
      <c r="A54" s="174" t="s">
        <v>204</v>
      </c>
      <c r="B54" s="175" t="s">
        <v>217</v>
      </c>
      <c r="C54" s="171" t="s">
        <v>35</v>
      </c>
      <c r="D54" s="7">
        <v>0.5</v>
      </c>
      <c r="E54" s="7"/>
      <c r="F54" s="7">
        <f>ROUNDDOWN((E54)*N54, 1)</f>
        <v>0</v>
      </c>
      <c r="G54" s="159">
        <f>단가대비표!E23</f>
        <v>273676</v>
      </c>
      <c r="H54" s="150">
        <f>ROUNDDOWN(D54*G54,0)</f>
        <v>136838</v>
      </c>
      <c r="I54" s="7">
        <v>0</v>
      </c>
      <c r="J54" s="7">
        <v>0</v>
      </c>
      <c r="K54" s="7">
        <f t="shared" ref="K54" si="12">E54+G54+I54</f>
        <v>273676</v>
      </c>
      <c r="L54" s="156">
        <f>F54+H54+J54</f>
        <v>136838</v>
      </c>
      <c r="M54" s="175"/>
      <c r="N54">
        <v>0.15</v>
      </c>
      <c r="P54" s="9" t="s">
        <v>33</v>
      </c>
      <c r="Q54">
        <v>1</v>
      </c>
      <c r="R54" s="9" t="s">
        <v>36</v>
      </c>
      <c r="S54" s="9" t="s">
        <v>65</v>
      </c>
    </row>
    <row r="55" spans="1:19" ht="23.45" customHeight="1" x14ac:dyDescent="0.3">
      <c r="A55" s="174" t="s">
        <v>67</v>
      </c>
      <c r="B55" s="175" t="s">
        <v>235</v>
      </c>
      <c r="C55" s="171" t="s">
        <v>35</v>
      </c>
      <c r="D55" s="7">
        <v>1</v>
      </c>
      <c r="E55" s="156">
        <f>SUM(H54:H54)</f>
        <v>136838</v>
      </c>
      <c r="F55" s="157">
        <f>ROUNDDOWN(E55*0.03,0)</f>
        <v>4105</v>
      </c>
      <c r="G55" s="7">
        <v>0</v>
      </c>
      <c r="H55" s="150">
        <v>0</v>
      </c>
      <c r="I55" s="7">
        <v>0</v>
      </c>
      <c r="J55" s="7">
        <v>0</v>
      </c>
      <c r="K55" s="156">
        <f>E55+G55+I55</f>
        <v>136838</v>
      </c>
      <c r="L55" s="156">
        <f>F55+H55+J55</f>
        <v>4105</v>
      </c>
      <c r="M55" s="175"/>
      <c r="N55">
        <v>0.03</v>
      </c>
      <c r="P55" s="9" t="s">
        <v>33</v>
      </c>
      <c r="Q55">
        <v>1</v>
      </c>
      <c r="R55" s="9" t="s">
        <v>68</v>
      </c>
      <c r="S55" s="9" t="s">
        <v>69</v>
      </c>
    </row>
    <row r="56" spans="1:19" s="138" customFormat="1" ht="23.45" customHeight="1" x14ac:dyDescent="0.3">
      <c r="A56" s="134" t="s">
        <v>37</v>
      </c>
      <c r="B56" s="135"/>
      <c r="C56" s="136"/>
      <c r="D56" s="127"/>
      <c r="E56" s="137"/>
      <c r="F56" s="127">
        <f>ROUNDDOWN(SUMIF(Q53:Q55, "1", F53:F55), 0)</f>
        <v>116485</v>
      </c>
      <c r="G56" s="137"/>
      <c r="H56" s="151">
        <f>ROUNDDOWN(SUMIF(Q53:Q55, "1", H53:H55), 0)</f>
        <v>136838</v>
      </c>
      <c r="I56" s="137"/>
      <c r="J56" s="127">
        <f>ROUNDDOWN(SUMIF(Q53:Q55, "1", J53:J55), 0)</f>
        <v>0</v>
      </c>
      <c r="K56" s="137"/>
      <c r="L56" s="158">
        <f>F56+H56+J56</f>
        <v>253323</v>
      </c>
      <c r="M56" s="135"/>
    </row>
    <row r="57" spans="1:19" ht="23.45" customHeight="1" x14ac:dyDescent="0.3">
      <c r="A57" s="237" t="s">
        <v>291</v>
      </c>
      <c r="B57" s="238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174" t="s">
        <v>223</v>
      </c>
    </row>
    <row r="58" spans="1:19" ht="23.45" customHeight="1" x14ac:dyDescent="0.3">
      <c r="A58" s="174" t="s">
        <v>292</v>
      </c>
      <c r="B58" s="174" t="s">
        <v>261</v>
      </c>
      <c r="C58" s="171" t="s">
        <v>211</v>
      </c>
      <c r="D58" s="7">
        <v>1</v>
      </c>
      <c r="E58" s="7">
        <f>ROUNDDOWN(단가대비표!G14,0)</f>
        <v>330000</v>
      </c>
      <c r="F58" s="7">
        <f>D58*E58</f>
        <v>330000</v>
      </c>
      <c r="G58" s="7">
        <v>0</v>
      </c>
      <c r="H58" s="150">
        <f>ROUNDDOWN(D58*G58, 1)</f>
        <v>0</v>
      </c>
      <c r="I58" s="7">
        <v>0</v>
      </c>
      <c r="J58" s="7">
        <f>ROUNDDOWN(D58*I58, 1)</f>
        <v>0</v>
      </c>
      <c r="K58" s="7">
        <f>E58</f>
        <v>330000</v>
      </c>
      <c r="L58" s="7">
        <f>F58</f>
        <v>330000</v>
      </c>
      <c r="M58" s="175"/>
      <c r="O58" s="9" t="s">
        <v>64</v>
      </c>
      <c r="P58" s="9" t="s">
        <v>33</v>
      </c>
      <c r="Q58">
        <v>1</v>
      </c>
    </row>
    <row r="59" spans="1:19" ht="23.45" customHeight="1" x14ac:dyDescent="0.3">
      <c r="A59" s="174" t="s">
        <v>200</v>
      </c>
      <c r="B59" s="174" t="s">
        <v>217</v>
      </c>
      <c r="C59" s="171" t="s">
        <v>20</v>
      </c>
      <c r="D59" s="7">
        <v>0.25</v>
      </c>
      <c r="E59" s="7"/>
      <c r="F59" s="7"/>
      <c r="G59" s="159">
        <f>단가대비표!E23</f>
        <v>273676</v>
      </c>
      <c r="H59" s="150">
        <f>D59*G59</f>
        <v>68419</v>
      </c>
      <c r="I59" s="7"/>
      <c r="J59" s="7"/>
      <c r="K59" s="159">
        <f>E59+G59+I59</f>
        <v>273676</v>
      </c>
      <c r="L59" s="156">
        <f>F59+H59+J59</f>
        <v>68419</v>
      </c>
      <c r="M59" s="175"/>
      <c r="O59" s="9"/>
      <c r="P59" s="9"/>
    </row>
    <row r="60" spans="1:19" ht="23.45" customHeight="1" x14ac:dyDescent="0.3">
      <c r="A60" s="174" t="s">
        <v>67</v>
      </c>
      <c r="B60" s="175" t="s">
        <v>235</v>
      </c>
      <c r="C60" s="171" t="s">
        <v>35</v>
      </c>
      <c r="D60" s="7">
        <v>1</v>
      </c>
      <c r="E60" s="156">
        <f>SUM(H59:H59)</f>
        <v>68419</v>
      </c>
      <c r="F60" s="7">
        <f>ROUNDDOWN(E60*0.03,0)</f>
        <v>2052</v>
      </c>
      <c r="G60" s="7"/>
      <c r="H60" s="150">
        <v>0</v>
      </c>
      <c r="I60" s="7">
        <v>0</v>
      </c>
      <c r="J60" s="7">
        <v>0</v>
      </c>
      <c r="K60" s="156">
        <f>E60+G60+I60</f>
        <v>68419</v>
      </c>
      <c r="L60" s="156">
        <f>F60+H60+J60</f>
        <v>2052</v>
      </c>
      <c r="M60" s="175"/>
      <c r="N60">
        <v>0.03</v>
      </c>
      <c r="P60" s="9" t="s">
        <v>33</v>
      </c>
      <c r="Q60">
        <v>1</v>
      </c>
      <c r="R60" s="9" t="s">
        <v>68</v>
      </c>
      <c r="S60" s="9" t="s">
        <v>69</v>
      </c>
    </row>
    <row r="61" spans="1:19" s="138" customFormat="1" ht="23.45" customHeight="1" x14ac:dyDescent="0.3">
      <c r="A61" s="134" t="s">
        <v>37</v>
      </c>
      <c r="B61" s="135"/>
      <c r="C61" s="136"/>
      <c r="D61" s="127"/>
      <c r="E61" s="137"/>
      <c r="F61" s="127">
        <f>ROUNDDOWN(SUMIF(Q58:Q60, "1", F58:F60), 0)</f>
        <v>332052</v>
      </c>
      <c r="G61" s="137"/>
      <c r="H61" s="151">
        <f>ROUNDDOWN(SUM(H58:H60),0)</f>
        <v>68419</v>
      </c>
      <c r="I61" s="137"/>
      <c r="J61" s="127">
        <f>SUM(J58:J60)</f>
        <v>0</v>
      </c>
      <c r="K61" s="137"/>
      <c r="L61" s="158">
        <f>F61+H61+J61</f>
        <v>400471</v>
      </c>
      <c r="M61" s="135"/>
    </row>
    <row r="62" spans="1:19" ht="23.45" customHeight="1" x14ac:dyDescent="0.3">
      <c r="A62" s="237" t="s">
        <v>293</v>
      </c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174" t="s">
        <v>203</v>
      </c>
    </row>
    <row r="63" spans="1:19" ht="23.45" customHeight="1" x14ac:dyDescent="0.3">
      <c r="A63" s="174" t="s">
        <v>294</v>
      </c>
      <c r="B63" s="174" t="s">
        <v>278</v>
      </c>
      <c r="C63" s="171" t="s">
        <v>202</v>
      </c>
      <c r="D63" s="7">
        <v>1</v>
      </c>
      <c r="E63" s="7">
        <f>ROUNDDOWN(단가대비표!G17,0)</f>
        <v>135000</v>
      </c>
      <c r="F63" s="7">
        <f>D63*E63</f>
        <v>135000</v>
      </c>
      <c r="G63" s="7">
        <v>0</v>
      </c>
      <c r="H63" s="150">
        <f>ROUNDDOWN(D63*G63, 1)</f>
        <v>0</v>
      </c>
      <c r="I63" s="7">
        <v>0</v>
      </c>
      <c r="J63" s="7">
        <f>ROUNDDOWN(D63*I63, 1)</f>
        <v>0</v>
      </c>
      <c r="K63" s="7">
        <f>E63+G63+I63</f>
        <v>135000</v>
      </c>
      <c r="L63" s="156">
        <f>F63+H63+J63</f>
        <v>135000</v>
      </c>
      <c r="M63" s="175"/>
      <c r="O63" s="9" t="s">
        <v>64</v>
      </c>
      <c r="P63" s="9" t="s">
        <v>33</v>
      </c>
      <c r="Q63">
        <v>1</v>
      </c>
    </row>
    <row r="64" spans="1:19" ht="23.45" customHeight="1" x14ac:dyDescent="0.3">
      <c r="A64" s="174" t="s">
        <v>204</v>
      </c>
      <c r="B64" s="175" t="s">
        <v>217</v>
      </c>
      <c r="C64" s="171" t="s">
        <v>198</v>
      </c>
      <c r="D64" s="7">
        <v>0.8</v>
      </c>
      <c r="E64" s="7"/>
      <c r="F64" s="7"/>
      <c r="G64" s="159">
        <f>단가대비표!E23</f>
        <v>273676</v>
      </c>
      <c r="H64" s="150">
        <f>ROUNDDOWN(D64*G64,0)</f>
        <v>218940</v>
      </c>
      <c r="I64" s="7">
        <v>0</v>
      </c>
      <c r="J64" s="7">
        <v>0</v>
      </c>
      <c r="K64" s="7">
        <f t="shared" ref="K64:K65" si="13">E64+G64+I64</f>
        <v>273676</v>
      </c>
      <c r="L64" s="156">
        <f>F64+H64+J64</f>
        <v>218940</v>
      </c>
      <c r="M64" s="175"/>
      <c r="N64">
        <v>0.15</v>
      </c>
      <c r="P64" s="9" t="s">
        <v>33</v>
      </c>
      <c r="Q64">
        <v>1</v>
      </c>
      <c r="R64" s="9" t="s">
        <v>36</v>
      </c>
      <c r="S64" s="9" t="s">
        <v>65</v>
      </c>
    </row>
    <row r="65" spans="1:19" ht="23.45" customHeight="1" x14ac:dyDescent="0.3">
      <c r="A65" s="174" t="s">
        <v>67</v>
      </c>
      <c r="B65" s="175" t="str">
        <f>"인력품의 " &amp; N65*100 &amp; "%"</f>
        <v>인력품의 3%</v>
      </c>
      <c r="C65" s="171" t="s">
        <v>35</v>
      </c>
      <c r="D65" s="7">
        <v>1</v>
      </c>
      <c r="E65" s="156">
        <f>SUM(H64:H64)</f>
        <v>218940</v>
      </c>
      <c r="F65" s="157">
        <f>ROUNDDOWN(E65*0.03,0)</f>
        <v>6568</v>
      </c>
      <c r="G65" s="7">
        <v>0</v>
      </c>
      <c r="H65" s="150">
        <v>0</v>
      </c>
      <c r="I65" s="7">
        <v>0</v>
      </c>
      <c r="J65" s="7">
        <v>0</v>
      </c>
      <c r="K65" s="7">
        <f t="shared" si="13"/>
        <v>218940</v>
      </c>
      <c r="L65" s="7">
        <f t="shared" ref="L65" si="14">F65+H65+J65</f>
        <v>6568</v>
      </c>
      <c r="M65" s="175"/>
      <c r="N65">
        <v>0.03</v>
      </c>
      <c r="P65" s="9" t="s">
        <v>33</v>
      </c>
      <c r="Q65">
        <v>1</v>
      </c>
      <c r="R65" s="9" t="s">
        <v>68</v>
      </c>
      <c r="S65" s="9" t="s">
        <v>69</v>
      </c>
    </row>
    <row r="66" spans="1:19" s="138" customFormat="1" ht="23.45" customHeight="1" x14ac:dyDescent="0.3">
      <c r="A66" s="134" t="s">
        <v>37</v>
      </c>
      <c r="B66" s="135"/>
      <c r="C66" s="136"/>
      <c r="D66" s="127"/>
      <c r="E66" s="137"/>
      <c r="F66" s="127">
        <f>SUM(F63:F65)</f>
        <v>141568</v>
      </c>
      <c r="G66" s="137"/>
      <c r="H66" s="151">
        <f>ROUNDDOWN(SUMIF(Q63:Q65, "1", H63:H65), 0)</f>
        <v>218940</v>
      </c>
      <c r="I66" s="137"/>
      <c r="J66" s="127">
        <f>ROUNDDOWN(SUMIF(Q63:Q65, "1", J63:J65), 0)</f>
        <v>0</v>
      </c>
      <c r="K66" s="137"/>
      <c r="L66" s="158">
        <f>F66+H66+J66</f>
        <v>360508</v>
      </c>
      <c r="M66" s="135"/>
    </row>
    <row r="67" spans="1:19" ht="23.45" customHeight="1" x14ac:dyDescent="0.3">
      <c r="A67" s="237" t="s">
        <v>291</v>
      </c>
      <c r="B67" s="238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174" t="s">
        <v>223</v>
      </c>
    </row>
    <row r="68" spans="1:19" ht="23.45" customHeight="1" x14ac:dyDescent="0.3">
      <c r="A68" s="174" t="s">
        <v>292</v>
      </c>
      <c r="B68" s="174" t="s">
        <v>262</v>
      </c>
      <c r="C68" s="171" t="s">
        <v>211</v>
      </c>
      <c r="D68" s="7">
        <v>1</v>
      </c>
      <c r="E68" s="7">
        <f>ROUNDDOWN(단가대비표!G15,0)</f>
        <v>184000</v>
      </c>
      <c r="F68" s="7">
        <f>D68*E68</f>
        <v>184000</v>
      </c>
      <c r="G68" s="7">
        <v>0</v>
      </c>
      <c r="H68" s="150">
        <f>ROUNDDOWN(D68*G68, 1)</f>
        <v>0</v>
      </c>
      <c r="I68" s="7">
        <v>0</v>
      </c>
      <c r="J68" s="7">
        <f>ROUNDDOWN(D68*I68, 1)</f>
        <v>0</v>
      </c>
      <c r="K68" s="7">
        <f>E68</f>
        <v>184000</v>
      </c>
      <c r="L68" s="7">
        <f>F68</f>
        <v>184000</v>
      </c>
      <c r="M68" s="175"/>
      <c r="O68" s="9" t="s">
        <v>64</v>
      </c>
      <c r="P68" s="9" t="s">
        <v>33</v>
      </c>
      <c r="Q68">
        <v>1</v>
      </c>
    </row>
    <row r="69" spans="1:19" ht="23.45" customHeight="1" x14ac:dyDescent="0.3">
      <c r="A69" s="174" t="s">
        <v>200</v>
      </c>
      <c r="B69" s="174" t="s">
        <v>217</v>
      </c>
      <c r="C69" s="171" t="s">
        <v>20</v>
      </c>
      <c r="D69" s="7">
        <v>0.25</v>
      </c>
      <c r="E69" s="7"/>
      <c r="F69" s="7"/>
      <c r="G69" s="159">
        <f>단가대비표!E23</f>
        <v>273676</v>
      </c>
      <c r="H69" s="150">
        <f>D69*G69</f>
        <v>68419</v>
      </c>
      <c r="I69" s="7"/>
      <c r="J69" s="7"/>
      <c r="K69" s="159">
        <f>E69+G69+I69</f>
        <v>273676</v>
      </c>
      <c r="L69" s="156">
        <f>F69+H69+J69</f>
        <v>68419</v>
      </c>
      <c r="M69" s="175"/>
      <c r="O69" s="9"/>
      <c r="P69" s="9"/>
    </row>
    <row r="70" spans="1:19" ht="23.45" customHeight="1" x14ac:dyDescent="0.3">
      <c r="A70" s="174" t="s">
        <v>67</v>
      </c>
      <c r="B70" s="175" t="s">
        <v>235</v>
      </c>
      <c r="C70" s="171" t="s">
        <v>35</v>
      </c>
      <c r="D70" s="7">
        <v>1</v>
      </c>
      <c r="E70" s="156">
        <f>SUM(H69:H69)</f>
        <v>68419</v>
      </c>
      <c r="F70" s="7">
        <f>ROUNDDOWN(E70*0.03,0)</f>
        <v>2052</v>
      </c>
      <c r="G70" s="7"/>
      <c r="H70" s="150">
        <v>0</v>
      </c>
      <c r="I70" s="7">
        <v>0</v>
      </c>
      <c r="J70" s="7">
        <v>0</v>
      </c>
      <c r="K70" s="156">
        <f>E70+G70+I70</f>
        <v>68419</v>
      </c>
      <c r="L70" s="156">
        <f>F70+H70+J70</f>
        <v>2052</v>
      </c>
      <c r="M70" s="175"/>
      <c r="N70">
        <v>0.03</v>
      </c>
      <c r="P70" s="9" t="s">
        <v>33</v>
      </c>
      <c r="Q70">
        <v>1</v>
      </c>
      <c r="R70" s="9" t="s">
        <v>68</v>
      </c>
      <c r="S70" s="9" t="s">
        <v>69</v>
      </c>
    </row>
    <row r="71" spans="1:19" s="138" customFormat="1" ht="23.45" customHeight="1" x14ac:dyDescent="0.3">
      <c r="A71" s="134" t="s">
        <v>37</v>
      </c>
      <c r="B71" s="135"/>
      <c r="C71" s="136"/>
      <c r="D71" s="127"/>
      <c r="E71" s="137"/>
      <c r="F71" s="127">
        <f>ROUNDDOWN(SUMIF(Q68:Q70, "1", F68:F70), 0)</f>
        <v>186052</v>
      </c>
      <c r="G71" s="137"/>
      <c r="H71" s="151">
        <f>ROUNDDOWN(SUM(H68:H70),0)</f>
        <v>68419</v>
      </c>
      <c r="I71" s="137"/>
      <c r="J71" s="127">
        <f>SUM(J68:J70)</f>
        <v>0</v>
      </c>
      <c r="K71" s="137"/>
      <c r="L71" s="158">
        <f>F71+H71+J71</f>
        <v>254471</v>
      </c>
      <c r="M71" s="135"/>
    </row>
    <row r="72" spans="1:19" ht="23.45" customHeight="1" x14ac:dyDescent="0.3">
      <c r="A72" s="237" t="s">
        <v>295</v>
      </c>
      <c r="B72" s="238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174" t="s">
        <v>203</v>
      </c>
    </row>
    <row r="73" spans="1:19" ht="23.45" customHeight="1" x14ac:dyDescent="0.3">
      <c r="A73" s="174" t="s">
        <v>296</v>
      </c>
      <c r="B73" s="174" t="s">
        <v>265</v>
      </c>
      <c r="C73" s="171" t="s">
        <v>202</v>
      </c>
      <c r="D73" s="7">
        <v>1</v>
      </c>
      <c r="E73" s="7">
        <f>ROUNDDOWN(단가대비표!G16,0)</f>
        <v>78880</v>
      </c>
      <c r="F73" s="7">
        <f>D73*E73</f>
        <v>78880</v>
      </c>
      <c r="G73" s="7">
        <v>0</v>
      </c>
      <c r="H73" s="150">
        <f>ROUNDDOWN(D73*G73, 1)</f>
        <v>0</v>
      </c>
      <c r="I73" s="7">
        <v>0</v>
      </c>
      <c r="J73" s="7">
        <f>ROUNDDOWN(D73*I73, 1)</f>
        <v>0</v>
      </c>
      <c r="K73" s="7">
        <f>E73+G73+I73</f>
        <v>78880</v>
      </c>
      <c r="L73" s="156">
        <f>F73+H73+J73</f>
        <v>78880</v>
      </c>
      <c r="M73" s="175"/>
      <c r="O73" s="9" t="s">
        <v>64</v>
      </c>
      <c r="P73" s="9" t="s">
        <v>33</v>
      </c>
      <c r="Q73">
        <v>1</v>
      </c>
    </row>
    <row r="74" spans="1:19" ht="23.45" customHeight="1" x14ac:dyDescent="0.3">
      <c r="A74" s="174" t="s">
        <v>204</v>
      </c>
      <c r="B74" s="175" t="s">
        <v>217</v>
      </c>
      <c r="C74" s="171" t="s">
        <v>35</v>
      </c>
      <c r="D74" s="7">
        <v>0.45</v>
      </c>
      <c r="E74" s="7"/>
      <c r="F74" s="7">
        <f>ROUNDDOWN((E74)*N74, 1)</f>
        <v>0</v>
      </c>
      <c r="G74" s="159">
        <f>단가대비표!E23</f>
        <v>273676</v>
      </c>
      <c r="H74" s="150">
        <f>ROUNDDOWN(D74*G74,0)</f>
        <v>123154</v>
      </c>
      <c r="I74" s="7">
        <v>0</v>
      </c>
      <c r="J74" s="7">
        <v>0</v>
      </c>
      <c r="K74" s="7">
        <f t="shared" ref="K74" si="15">E74+G74+I74</f>
        <v>273676</v>
      </c>
      <c r="L74" s="156">
        <f>F74+H74+J74</f>
        <v>123154</v>
      </c>
      <c r="M74" s="175"/>
      <c r="N74">
        <v>0.15</v>
      </c>
      <c r="P74" s="9" t="s">
        <v>33</v>
      </c>
      <c r="Q74">
        <v>1</v>
      </c>
      <c r="R74" s="9" t="s">
        <v>36</v>
      </c>
      <c r="S74" s="9" t="s">
        <v>65</v>
      </c>
    </row>
    <row r="75" spans="1:19" ht="23.45" customHeight="1" x14ac:dyDescent="0.3">
      <c r="A75" s="174" t="s">
        <v>67</v>
      </c>
      <c r="B75" s="175" t="s">
        <v>235</v>
      </c>
      <c r="C75" s="171" t="s">
        <v>35</v>
      </c>
      <c r="D75" s="7">
        <v>1</v>
      </c>
      <c r="E75" s="156">
        <f>SUM(H74:H74)</f>
        <v>123154</v>
      </c>
      <c r="F75" s="157">
        <f>ROUNDDOWN(E75*0.03,0)</f>
        <v>3694</v>
      </c>
      <c r="G75" s="7">
        <v>0</v>
      </c>
      <c r="H75" s="150">
        <v>0</v>
      </c>
      <c r="I75" s="7">
        <v>0</v>
      </c>
      <c r="J75" s="7">
        <v>0</v>
      </c>
      <c r="K75" s="156">
        <f>E75+G75+I75</f>
        <v>123154</v>
      </c>
      <c r="L75" s="156">
        <f>F75+H75+J75</f>
        <v>3694</v>
      </c>
      <c r="M75" s="175"/>
      <c r="N75">
        <v>0.03</v>
      </c>
      <c r="P75" s="9" t="s">
        <v>33</v>
      </c>
      <c r="Q75">
        <v>1</v>
      </c>
      <c r="R75" s="9" t="s">
        <v>68</v>
      </c>
      <c r="S75" s="9" t="s">
        <v>69</v>
      </c>
    </row>
    <row r="76" spans="1:19" s="138" customFormat="1" ht="23.45" customHeight="1" x14ac:dyDescent="0.3">
      <c r="A76" s="134" t="s">
        <v>37</v>
      </c>
      <c r="B76" s="135"/>
      <c r="C76" s="136"/>
      <c r="D76" s="127"/>
      <c r="E76" s="137"/>
      <c r="F76" s="127">
        <f>ROUNDDOWN(SUMIF(Q73:Q75, "1", F73:F75), 0)</f>
        <v>82574</v>
      </c>
      <c r="G76" s="137"/>
      <c r="H76" s="151">
        <f>ROUNDDOWN(SUMIF(Q73:Q75, "1", H73:H75), 0)</f>
        <v>123154</v>
      </c>
      <c r="I76" s="137"/>
      <c r="J76" s="127">
        <f>ROUNDDOWN(SUMIF(Q73:Q75, "1", J73:J75), 0)</f>
        <v>0</v>
      </c>
      <c r="K76" s="137"/>
      <c r="L76" s="158">
        <f>F76+H76+J76</f>
        <v>205728</v>
      </c>
      <c r="M76" s="135"/>
    </row>
  </sheetData>
  <mergeCells count="24">
    <mergeCell ref="A62:L62"/>
    <mergeCell ref="A67:L67"/>
    <mergeCell ref="A72:L72"/>
    <mergeCell ref="A36:L36"/>
    <mergeCell ref="A42:L42"/>
    <mergeCell ref="A47:L47"/>
    <mergeCell ref="A52:L52"/>
    <mergeCell ref="A57:L57"/>
    <mergeCell ref="A12:L12"/>
    <mergeCell ref="A24:L24"/>
    <mergeCell ref="A29:L29"/>
    <mergeCell ref="A5:L5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  <mergeCell ref="A18:L18"/>
  </mergeCells>
  <phoneticPr fontId="1" type="noConversion"/>
  <conditionalFormatting sqref="A5:A6">
    <cfRule type="containsText" dxfId="13" priority="13" stopIfTrue="1" operator="containsText" text=".">
      <formula>NOT(ISERROR(SEARCH(".",A5)))</formula>
    </cfRule>
    <cfRule type="notContainsText" dxfId="12" priority="14" stopIfTrue="1" operator="notContains" text=".">
      <formula>ISERROR(SEARCH(".",A5))</formula>
    </cfRule>
  </conditionalFormatting>
  <conditionalFormatting sqref="A36 M36">
    <cfRule type="containsText" dxfId="11" priority="17" stopIfTrue="1" operator="containsText" text=".">
      <formula>NOT(ISERROR(SEARCH(".",A36)))</formula>
    </cfRule>
    <cfRule type="notContainsText" dxfId="10" priority="18" stopIfTrue="1" operator="notContains" text=".">
      <formula>ISERROR(SEARCH(".",A36))</formula>
    </cfRule>
  </conditionalFormatting>
  <conditionalFormatting sqref="A7:M35">
    <cfRule type="containsText" dxfId="9" priority="9" stopIfTrue="1" operator="containsText" text=".">
      <formula>NOT(ISERROR(SEARCH(".",A7)))</formula>
    </cfRule>
    <cfRule type="notContainsText" dxfId="8" priority="10" stopIfTrue="1" operator="notContains" text=".">
      <formula>ISERROR(SEARCH(".",A7))</formula>
    </cfRule>
  </conditionalFormatting>
  <conditionalFormatting sqref="A37:M76">
    <cfRule type="containsText" dxfId="7" priority="1" stopIfTrue="1" operator="containsText" text=".">
      <formula>NOT(ISERROR(SEARCH(".",A37)))</formula>
    </cfRule>
    <cfRule type="notContainsText" dxfId="6" priority="2" stopIfTrue="1" operator="notContains" text=".">
      <formula>ISERROR(SEARCH(".",A37))</formula>
    </cfRule>
  </conditionalFormatting>
  <conditionalFormatting sqref="B6:M6">
    <cfRule type="containsText" dxfId="5" priority="19" stopIfTrue="1" operator="containsText" text=".">
      <formula>NOT(ISERROR(SEARCH(".",B6)))</formula>
    </cfRule>
    <cfRule type="notContainsText" dxfId="4" priority="20" stopIfTrue="1" operator="notContains" text=".">
      <formula>ISERROR(SEARCH(".",B6))</formula>
    </cfRule>
  </conditionalFormatting>
  <conditionalFormatting sqref="M5">
    <cfRule type="containsText" dxfId="3" priority="61" stopIfTrue="1" operator="containsText" text=".">
      <formula>NOT(ISERROR(SEARCH(".",M5)))</formula>
    </cfRule>
    <cfRule type="notContainsText" dxfId="2" priority="62" stopIfTrue="1" operator="notContains" text=".">
      <formula>ISERROR(SEARCH(".",M5))</formula>
    </cfRule>
  </conditionalFormatting>
  <pageMargins left="0.74555149110298213" right="0.74555149110298213" top="0.94240188480376963" bottom="0.34722222222222221" header="6.9444444444444448E-2" footer="6.9444444444444448E-2"/>
  <pageSetup paperSize="9" scale="56" fitToHeight="0" orientation="landscape" r:id="rId1"/>
  <rowBreaks count="2" manualBreakCount="2">
    <brk id="35" max="12" man="1"/>
    <brk id="66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B7"/>
    <pageSetUpPr fitToPage="1"/>
  </sheetPr>
  <dimension ref="A1:R37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 sqref="A1:N1"/>
    </sheetView>
  </sheetViews>
  <sheetFormatPr defaultRowHeight="16.5" x14ac:dyDescent="0.3"/>
  <cols>
    <col min="1" max="2" width="33.625" style="2" customWidth="1"/>
    <col min="3" max="3" width="5.625" style="1" customWidth="1"/>
    <col min="4" max="4" width="14.625" style="3" customWidth="1"/>
    <col min="5" max="5" width="9.625" style="3" customWidth="1"/>
    <col min="6" max="6" width="14.625" style="3" customWidth="1"/>
    <col min="7" max="13" width="17.625" style="3" customWidth="1"/>
    <col min="14" max="14" width="9.625" style="2" customWidth="1"/>
    <col min="15" max="46" width="0" hidden="1" customWidth="1"/>
  </cols>
  <sheetData>
    <row r="1" spans="1:18" ht="30" customHeight="1" x14ac:dyDescent="0.3">
      <c r="A1" s="208" t="s">
        <v>43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</row>
    <row r="2" spans="1:18" ht="30" customHeight="1" x14ac:dyDescent="0.3">
      <c r="A2" s="209" t="s">
        <v>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</row>
    <row r="3" spans="1:18" ht="30" customHeight="1" x14ac:dyDescent="0.3">
      <c r="A3" s="217" t="s">
        <v>44</v>
      </c>
      <c r="B3" s="217" t="s">
        <v>45</v>
      </c>
      <c r="C3" s="217" t="s">
        <v>5</v>
      </c>
      <c r="D3" s="4" t="s">
        <v>46</v>
      </c>
      <c r="E3" s="4" t="s">
        <v>47</v>
      </c>
      <c r="F3" s="217" t="s">
        <v>48</v>
      </c>
      <c r="G3" s="217" t="s">
        <v>49</v>
      </c>
      <c r="H3" s="217"/>
      <c r="I3" s="217"/>
      <c r="J3" s="217"/>
      <c r="K3" s="217"/>
      <c r="L3" s="217"/>
      <c r="M3" s="217"/>
      <c r="N3" s="217" t="s">
        <v>50</v>
      </c>
    </row>
    <row r="4" spans="1:18" ht="30" customHeight="1" x14ac:dyDescent="0.3">
      <c r="A4" s="245"/>
      <c r="B4" s="245"/>
      <c r="C4" s="245"/>
      <c r="D4" s="14" t="s">
        <v>53</v>
      </c>
      <c r="E4" s="14" t="s">
        <v>54</v>
      </c>
      <c r="F4" s="245"/>
      <c r="G4" s="14"/>
      <c r="H4" s="14"/>
      <c r="I4" s="14"/>
      <c r="J4" s="14"/>
      <c r="K4" s="14"/>
      <c r="L4" s="14"/>
      <c r="M4" s="14"/>
      <c r="N4" s="245"/>
    </row>
    <row r="5" spans="1:18" ht="30" customHeight="1" x14ac:dyDescent="0.3">
      <c r="A5" s="246"/>
      <c r="B5" s="246"/>
      <c r="C5" s="246"/>
      <c r="D5" s="15" t="s">
        <v>51</v>
      </c>
      <c r="E5" s="15" t="s">
        <v>52</v>
      </c>
      <c r="F5" s="246"/>
      <c r="G5" s="15"/>
      <c r="H5" s="15"/>
      <c r="I5" s="15"/>
      <c r="J5" s="15"/>
      <c r="K5" s="15"/>
      <c r="L5" s="15"/>
      <c r="M5" s="15"/>
      <c r="N5" s="246"/>
    </row>
    <row r="6" spans="1:18" ht="30" customHeight="1" x14ac:dyDescent="0.3">
      <c r="A6" s="242" t="s">
        <v>55</v>
      </c>
      <c r="B6" s="243"/>
      <c r="C6" s="243"/>
      <c r="D6" s="243"/>
      <c r="E6" s="243"/>
      <c r="F6" s="243"/>
      <c r="G6" s="18" t="s">
        <v>21</v>
      </c>
      <c r="H6" s="18"/>
      <c r="I6" s="18"/>
      <c r="J6" s="18"/>
      <c r="K6" s="18"/>
      <c r="L6" s="18"/>
      <c r="M6" s="18"/>
      <c r="N6" s="17"/>
    </row>
    <row r="7" spans="1:18" ht="30" customHeight="1" x14ac:dyDescent="0.3">
      <c r="A7" s="244"/>
      <c r="B7" s="244"/>
      <c r="C7" s="244"/>
      <c r="D7" s="244"/>
      <c r="E7" s="244"/>
      <c r="F7" s="244"/>
      <c r="G7" s="20">
        <v>265406</v>
      </c>
      <c r="H7" s="21"/>
      <c r="I7" s="21"/>
      <c r="J7" s="21"/>
      <c r="K7" s="21"/>
      <c r="L7" s="21"/>
      <c r="M7" s="21"/>
      <c r="N7" s="19"/>
    </row>
    <row r="8" spans="1:18" ht="30" customHeight="1" x14ac:dyDescent="0.3">
      <c r="A8" s="16" t="s">
        <v>18</v>
      </c>
      <c r="B8" s="16" t="s">
        <v>19</v>
      </c>
      <c r="C8" s="22" t="s">
        <v>16</v>
      </c>
      <c r="D8" s="18">
        <v>1</v>
      </c>
      <c r="E8" s="23">
        <v>1.05</v>
      </c>
      <c r="F8" s="18">
        <v>1.05</v>
      </c>
      <c r="G8" s="18">
        <v>0.27600000000000002</v>
      </c>
      <c r="H8" s="18"/>
      <c r="I8" s="18"/>
      <c r="J8" s="18"/>
      <c r="K8" s="18"/>
      <c r="L8" s="18"/>
      <c r="M8" s="18"/>
      <c r="N8" s="17"/>
    </row>
    <row r="9" spans="1:18" ht="30" customHeight="1" x14ac:dyDescent="0.3">
      <c r="A9" s="19"/>
      <c r="B9" s="19"/>
      <c r="C9" s="24"/>
      <c r="D9" s="25" t="s">
        <v>56</v>
      </c>
      <c r="E9" s="26">
        <v>1</v>
      </c>
      <c r="F9" s="21"/>
      <c r="G9" s="21">
        <v>0.27600000000000002</v>
      </c>
      <c r="H9" s="21"/>
      <c r="I9" s="21"/>
      <c r="J9" s="21"/>
      <c r="K9" s="21"/>
      <c r="L9" s="21"/>
      <c r="M9" s="21"/>
      <c r="N9" s="19"/>
      <c r="R9">
        <v>1</v>
      </c>
    </row>
    <row r="10" spans="1:18" ht="30" customHeight="1" x14ac:dyDescent="0.3">
      <c r="A10" s="17"/>
      <c r="B10" s="17"/>
      <c r="C10" s="2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7"/>
    </row>
    <row r="11" spans="1:18" ht="30" customHeight="1" x14ac:dyDescent="0.3">
      <c r="A11" s="19"/>
      <c r="B11" s="19"/>
      <c r="C11" s="24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19"/>
    </row>
    <row r="12" spans="1:18" ht="30" customHeight="1" x14ac:dyDescent="0.3">
      <c r="A12" s="17"/>
      <c r="B12" s="17"/>
      <c r="C12" s="2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7"/>
    </row>
    <row r="13" spans="1:18" ht="30" customHeight="1" x14ac:dyDescent="0.3">
      <c r="A13" s="19"/>
      <c r="B13" s="19"/>
      <c r="C13" s="24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19"/>
    </row>
    <row r="14" spans="1:18" ht="30" customHeight="1" x14ac:dyDescent="0.3">
      <c r="A14" s="17"/>
      <c r="B14" s="17"/>
      <c r="C14" s="2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7"/>
    </row>
    <row r="15" spans="1:18" ht="30" customHeight="1" x14ac:dyDescent="0.3">
      <c r="A15" s="19"/>
      <c r="B15" s="19"/>
      <c r="C15" s="24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9"/>
    </row>
    <row r="16" spans="1:18" ht="30" customHeight="1" x14ac:dyDescent="0.3">
      <c r="A16" s="17"/>
      <c r="B16" s="17"/>
      <c r="C16" s="2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7"/>
    </row>
    <row r="17" spans="1:14" ht="30" customHeight="1" x14ac:dyDescent="0.3">
      <c r="A17" s="19"/>
      <c r="B17" s="19"/>
      <c r="C17" s="24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19"/>
    </row>
    <row r="18" spans="1:14" ht="30" customHeight="1" x14ac:dyDescent="0.3">
      <c r="A18" s="17"/>
      <c r="B18" s="17"/>
      <c r="C18" s="2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7"/>
    </row>
    <row r="19" spans="1:14" ht="30" customHeight="1" x14ac:dyDescent="0.3">
      <c r="A19" s="19"/>
      <c r="B19" s="19"/>
      <c r="C19" s="24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19"/>
    </row>
    <row r="20" spans="1:14" ht="30" customHeight="1" x14ac:dyDescent="0.3">
      <c r="A20" s="17"/>
      <c r="B20" s="17"/>
      <c r="C20" s="2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7"/>
    </row>
    <row r="21" spans="1:14" ht="30" customHeight="1" x14ac:dyDescent="0.3">
      <c r="A21" s="19"/>
      <c r="B21" s="19"/>
      <c r="C21" s="24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19"/>
    </row>
    <row r="22" spans="1:14" ht="30" customHeight="1" x14ac:dyDescent="0.3">
      <c r="A22" s="17"/>
      <c r="B22" s="17"/>
      <c r="C22" s="2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7"/>
    </row>
    <row r="23" spans="1:14" ht="30" customHeight="1" x14ac:dyDescent="0.3">
      <c r="A23" s="19"/>
      <c r="B23" s="19"/>
      <c r="C23" s="24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19"/>
    </row>
    <row r="24" spans="1:14" ht="30" customHeight="1" x14ac:dyDescent="0.3">
      <c r="A24" s="17"/>
      <c r="B24" s="17"/>
      <c r="C24" s="2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7"/>
    </row>
    <row r="25" spans="1:14" ht="30" customHeight="1" x14ac:dyDescent="0.3">
      <c r="A25" s="19"/>
      <c r="B25" s="19"/>
      <c r="C25" s="24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19"/>
    </row>
    <row r="26" spans="1:14" ht="30" customHeight="1" x14ac:dyDescent="0.3">
      <c r="A26" s="17"/>
      <c r="B26" s="17"/>
      <c r="C26" s="2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7"/>
    </row>
    <row r="27" spans="1:14" ht="30" customHeight="1" x14ac:dyDescent="0.3">
      <c r="A27" s="19"/>
      <c r="B27" s="19"/>
      <c r="C27" s="24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19"/>
    </row>
    <row r="28" spans="1:14" ht="30" customHeight="1" x14ac:dyDescent="0.3">
      <c r="A28" s="17"/>
      <c r="B28" s="17"/>
      <c r="C28" s="2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7"/>
    </row>
    <row r="29" spans="1:14" ht="30" customHeight="1" x14ac:dyDescent="0.3">
      <c r="A29" s="19"/>
      <c r="B29" s="19"/>
      <c r="C29" s="24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19"/>
    </row>
    <row r="30" spans="1:14" ht="30" customHeight="1" x14ac:dyDescent="0.3">
      <c r="A30" s="17"/>
      <c r="B30" s="17"/>
      <c r="C30" s="27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7"/>
    </row>
    <row r="31" spans="1:14" ht="30" customHeight="1" x14ac:dyDescent="0.3">
      <c r="A31" s="19"/>
      <c r="B31" s="19"/>
      <c r="C31" s="24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19"/>
    </row>
    <row r="32" spans="1:14" ht="30" customHeight="1" x14ac:dyDescent="0.3">
      <c r="A32" s="17"/>
      <c r="B32" s="17"/>
      <c r="C32" s="2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7"/>
    </row>
    <row r="33" spans="1:14" ht="30" customHeight="1" x14ac:dyDescent="0.3">
      <c r="A33" s="19"/>
      <c r="B33" s="19"/>
      <c r="C33" s="24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19"/>
    </row>
    <row r="34" spans="1:14" ht="30" customHeight="1" x14ac:dyDescent="0.3">
      <c r="A34" s="17"/>
      <c r="B34" s="17"/>
      <c r="C34" s="2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7"/>
    </row>
    <row r="35" spans="1:14" ht="30" customHeight="1" x14ac:dyDescent="0.3">
      <c r="A35" s="19"/>
      <c r="B35" s="19"/>
      <c r="C35" s="24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19"/>
    </row>
    <row r="36" spans="1:14" ht="30" customHeight="1" x14ac:dyDescent="0.3">
      <c r="A36" s="13" t="s">
        <v>37</v>
      </c>
      <c r="B36" s="8"/>
      <c r="C36" s="13"/>
      <c r="D36" s="7"/>
      <c r="E36" s="7"/>
      <c r="F36" s="7"/>
      <c r="G36" s="7">
        <f>SUMIF(R8:R35, "1", G8:G35)</f>
        <v>0.27600000000000002</v>
      </c>
      <c r="H36" s="7"/>
      <c r="I36" s="7"/>
      <c r="J36" s="7"/>
      <c r="K36" s="7"/>
      <c r="L36" s="7"/>
      <c r="M36" s="7"/>
      <c r="N36" s="8"/>
    </row>
    <row r="37" spans="1:14" x14ac:dyDescent="0.3">
      <c r="G37" s="3">
        <f>ROUND(G36, 2)</f>
        <v>0.28000000000000003</v>
      </c>
    </row>
  </sheetData>
  <mergeCells count="9">
    <mergeCell ref="A6:F7"/>
    <mergeCell ref="A1:N1"/>
    <mergeCell ref="A2:N2"/>
    <mergeCell ref="A3:A5"/>
    <mergeCell ref="B3:B5"/>
    <mergeCell ref="C3:C5"/>
    <mergeCell ref="F3:F5"/>
    <mergeCell ref="N3:N5"/>
    <mergeCell ref="G3:M3"/>
  </mergeCells>
  <phoneticPr fontId="1" type="noConversion"/>
  <pageMargins left="0.74555149110298213" right="0.74555149110298213" top="0.94240188480376963" bottom="0.34722222222222221" header="6.9444444444444448E-2" footer="6.9444444444444448E-2"/>
  <pageSetup paperSize="9" scale="4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5"/>
  <sheetViews>
    <sheetView view="pageBreakPreview" zoomScale="85" zoomScaleNormal="100" zoomScaleSheetLayoutView="85" workbookViewId="0">
      <pane xSplit="4" ySplit="4" topLeftCell="E5" activePane="bottomRight" state="frozen"/>
      <selection activeCell="G18" sqref="G18"/>
      <selection pane="topRight" activeCell="G18" sqref="G18"/>
      <selection pane="bottomLeft" activeCell="G18" sqref="G18"/>
      <selection pane="bottomRight" activeCell="O23" sqref="O23"/>
    </sheetView>
  </sheetViews>
  <sheetFormatPr defaultRowHeight="23.45" customHeight="1" x14ac:dyDescent="0.3"/>
  <cols>
    <col min="1" max="1" width="12.625" style="124" customWidth="1"/>
    <col min="2" max="2" width="31.625" style="123" customWidth="1"/>
    <col min="3" max="3" width="33.625" style="123" customWidth="1"/>
    <col min="4" max="4" width="5.625" style="124" customWidth="1"/>
    <col min="5" max="5" width="9.625" style="125" customWidth="1"/>
    <col min="6" max="6" width="6.625" style="125" customWidth="1"/>
    <col min="7" max="7" width="9.625" style="125" customWidth="1"/>
    <col min="8" max="8" width="6.625" style="125" customWidth="1"/>
    <col min="9" max="9" width="9.625" style="125" customWidth="1"/>
    <col min="10" max="10" width="6.625" style="125" customWidth="1"/>
    <col min="11" max="11" width="9.625" style="125" customWidth="1"/>
    <col min="12" max="12" width="6.625" style="125" customWidth="1"/>
    <col min="13" max="13" width="9.625" style="125" customWidth="1"/>
    <col min="14" max="14" width="6.625" style="125" customWidth="1"/>
    <col min="15" max="17" width="9.625" style="125" customWidth="1"/>
    <col min="18" max="18" width="14.625" style="125" customWidth="1"/>
    <col min="19" max="19" width="12.625" style="123" customWidth="1"/>
    <col min="20" max="20" width="9" style="115"/>
    <col min="21" max="21" width="10" style="115" bestFit="1" customWidth="1"/>
    <col min="22" max="16384" width="9" style="115"/>
  </cols>
  <sheetData>
    <row r="1" spans="1:19" ht="23.45" customHeight="1" x14ac:dyDescent="0.3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</row>
    <row r="2" spans="1:19" ht="23.45" customHeight="1" x14ac:dyDescent="0.3">
      <c r="A2" s="229" t="str">
        <f>집계표!A2</f>
        <v>공사명 : 양서양수장외 5개소 전기보수공사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</row>
    <row r="3" spans="1:19" ht="23.45" customHeight="1" x14ac:dyDescent="0.3">
      <c r="A3" s="231" t="s">
        <v>2</v>
      </c>
      <c r="B3" s="231" t="s">
        <v>3</v>
      </c>
      <c r="C3" s="231" t="s">
        <v>4</v>
      </c>
      <c r="D3" s="231" t="s">
        <v>5</v>
      </c>
      <c r="E3" s="231" t="s">
        <v>8</v>
      </c>
      <c r="F3" s="231"/>
      <c r="G3" s="231" t="s">
        <v>9</v>
      </c>
      <c r="H3" s="231"/>
      <c r="I3" s="231" t="s">
        <v>6</v>
      </c>
      <c r="J3" s="231"/>
      <c r="K3" s="231" t="s">
        <v>10</v>
      </c>
      <c r="L3" s="231"/>
      <c r="M3" s="231" t="s">
        <v>7</v>
      </c>
      <c r="N3" s="231"/>
      <c r="O3" s="231" t="s">
        <v>207</v>
      </c>
      <c r="P3" s="231"/>
      <c r="Q3" s="116" t="s">
        <v>197</v>
      </c>
      <c r="R3" s="231" t="s">
        <v>11</v>
      </c>
      <c r="S3" s="231" t="s">
        <v>12</v>
      </c>
    </row>
    <row r="4" spans="1:19" ht="23.45" customHeight="1" x14ac:dyDescent="0.3">
      <c r="A4" s="231"/>
      <c r="B4" s="231"/>
      <c r="C4" s="231"/>
      <c r="D4" s="231"/>
      <c r="E4" s="116" t="s">
        <v>13</v>
      </c>
      <c r="F4" s="116" t="s">
        <v>14</v>
      </c>
      <c r="G4" s="116" t="s">
        <v>13</v>
      </c>
      <c r="H4" s="116" t="s">
        <v>14</v>
      </c>
      <c r="I4" s="116" t="s">
        <v>13</v>
      </c>
      <c r="J4" s="116" t="s">
        <v>14</v>
      </c>
      <c r="K4" s="116" t="s">
        <v>13</v>
      </c>
      <c r="L4" s="116" t="s">
        <v>14</v>
      </c>
      <c r="M4" s="116" t="s">
        <v>13</v>
      </c>
      <c r="N4" s="116" t="s">
        <v>14</v>
      </c>
      <c r="O4" s="116" t="s">
        <v>13</v>
      </c>
      <c r="P4" s="116" t="s">
        <v>236</v>
      </c>
      <c r="Q4" s="116" t="s">
        <v>13</v>
      </c>
      <c r="R4" s="231"/>
      <c r="S4" s="231"/>
    </row>
    <row r="5" spans="1:19" ht="23.45" customHeight="1" x14ac:dyDescent="0.3">
      <c r="A5" s="118" t="s">
        <v>297</v>
      </c>
      <c r="B5" s="117" t="s">
        <v>237</v>
      </c>
      <c r="C5" s="117" t="s">
        <v>238</v>
      </c>
      <c r="D5" s="118" t="s">
        <v>211</v>
      </c>
      <c r="E5" s="119"/>
      <c r="F5" s="126"/>
      <c r="G5" s="119">
        <v>4800000</v>
      </c>
      <c r="H5" s="165"/>
      <c r="I5" s="119"/>
      <c r="J5" s="119"/>
      <c r="K5" s="119"/>
      <c r="L5" s="119"/>
      <c r="M5" s="119"/>
      <c r="N5" s="126"/>
      <c r="O5" s="119"/>
      <c r="P5" s="119"/>
      <c r="Q5" s="119"/>
      <c r="R5" s="119"/>
      <c r="S5" s="121"/>
    </row>
    <row r="6" spans="1:19" ht="23.45" customHeight="1" x14ac:dyDescent="0.3">
      <c r="A6" s="118" t="s">
        <v>298</v>
      </c>
      <c r="B6" s="117" t="s">
        <v>239</v>
      </c>
      <c r="C6" s="117" t="s">
        <v>240</v>
      </c>
      <c r="D6" s="118" t="s">
        <v>211</v>
      </c>
      <c r="E6" s="119"/>
      <c r="F6" s="126"/>
      <c r="G6" s="119">
        <v>3300000</v>
      </c>
      <c r="H6" s="165"/>
      <c r="I6" s="119"/>
      <c r="J6" s="119"/>
      <c r="K6" s="119"/>
      <c r="L6" s="119"/>
      <c r="M6" s="119"/>
      <c r="N6" s="126"/>
      <c r="O6" s="119"/>
      <c r="P6" s="119"/>
      <c r="Q6" s="119"/>
      <c r="R6" s="119"/>
      <c r="S6" s="121"/>
    </row>
    <row r="7" spans="1:19" ht="23.45" customHeight="1" x14ac:dyDescent="0.3">
      <c r="A7" s="118" t="s">
        <v>299</v>
      </c>
      <c r="B7" s="117" t="s">
        <v>241</v>
      </c>
      <c r="C7" s="117" t="s">
        <v>242</v>
      </c>
      <c r="D7" s="118" t="s">
        <v>211</v>
      </c>
      <c r="E7" s="119"/>
      <c r="F7" s="126"/>
      <c r="G7" s="119">
        <v>2580000</v>
      </c>
      <c r="H7" s="165"/>
      <c r="I7" s="119"/>
      <c r="J7" s="119"/>
      <c r="K7" s="119"/>
      <c r="L7" s="119"/>
      <c r="M7" s="119"/>
      <c r="N7" s="126"/>
      <c r="O7" s="119"/>
      <c r="P7" s="119"/>
      <c r="Q7" s="119"/>
      <c r="R7" s="119"/>
      <c r="S7" s="121"/>
    </row>
    <row r="8" spans="1:19" ht="23.45" customHeight="1" x14ac:dyDescent="0.3">
      <c r="A8" s="118" t="s">
        <v>300</v>
      </c>
      <c r="B8" s="117" t="s">
        <v>275</v>
      </c>
      <c r="C8" s="117" t="s">
        <v>276</v>
      </c>
      <c r="D8" s="118" t="s">
        <v>211</v>
      </c>
      <c r="E8" s="119"/>
      <c r="F8" s="126"/>
      <c r="G8" s="119">
        <v>85000</v>
      </c>
      <c r="H8" s="165"/>
      <c r="I8" s="119"/>
      <c r="J8" s="119"/>
      <c r="K8" s="119"/>
      <c r="L8" s="119"/>
      <c r="M8" s="119"/>
      <c r="N8" s="126"/>
      <c r="O8" s="119"/>
      <c r="P8" s="119"/>
      <c r="Q8" s="119"/>
      <c r="R8" s="119"/>
      <c r="S8" s="121"/>
    </row>
    <row r="9" spans="1:19" ht="23.45" customHeight="1" x14ac:dyDescent="0.3">
      <c r="A9" s="118" t="s">
        <v>301</v>
      </c>
      <c r="B9" s="117" t="s">
        <v>246</v>
      </c>
      <c r="C9" s="117" t="s">
        <v>252</v>
      </c>
      <c r="D9" s="118" t="s">
        <v>211</v>
      </c>
      <c r="E9" s="119"/>
      <c r="F9" s="126"/>
      <c r="G9" s="119">
        <v>1030000</v>
      </c>
      <c r="H9" s="165"/>
      <c r="I9" s="119"/>
      <c r="J9" s="119"/>
      <c r="K9" s="119"/>
      <c r="L9" s="119"/>
      <c r="M9" s="119"/>
      <c r="N9" s="126"/>
      <c r="O9" s="119"/>
      <c r="P9" s="119"/>
      <c r="Q9" s="119"/>
      <c r="R9" s="119"/>
      <c r="S9" s="121"/>
    </row>
    <row r="10" spans="1:19" ht="23.45" customHeight="1" x14ac:dyDescent="0.3">
      <c r="A10" s="118" t="s">
        <v>213</v>
      </c>
      <c r="B10" s="117" t="s">
        <v>247</v>
      </c>
      <c r="C10" s="117" t="s">
        <v>253</v>
      </c>
      <c r="D10" s="118" t="s">
        <v>211</v>
      </c>
      <c r="E10" s="119"/>
      <c r="F10" s="126"/>
      <c r="G10" s="119">
        <v>18600</v>
      </c>
      <c r="H10" s="165"/>
      <c r="I10" s="119"/>
      <c r="J10" s="119"/>
      <c r="K10" s="119"/>
      <c r="L10" s="119"/>
      <c r="M10" s="119"/>
      <c r="N10" s="126"/>
      <c r="O10" s="119"/>
      <c r="P10" s="119"/>
      <c r="Q10" s="119"/>
      <c r="R10" s="119"/>
      <c r="S10" s="121"/>
    </row>
    <row r="11" spans="1:19" ht="23.45" customHeight="1" x14ac:dyDescent="0.3">
      <c r="A11" s="118" t="s">
        <v>243</v>
      </c>
      <c r="B11" s="117" t="s">
        <v>249</v>
      </c>
      <c r="C11" s="117" t="s">
        <v>251</v>
      </c>
      <c r="D11" s="118" t="s">
        <v>211</v>
      </c>
      <c r="E11" s="119"/>
      <c r="F11" s="126"/>
      <c r="G11" s="119">
        <v>339000</v>
      </c>
      <c r="H11" s="165"/>
      <c r="I11" s="119"/>
      <c r="J11" s="119"/>
      <c r="K11" s="119"/>
      <c r="L11" s="119"/>
      <c r="M11" s="119"/>
      <c r="N11" s="126"/>
      <c r="O11" s="119"/>
      <c r="P11" s="119"/>
      <c r="Q11" s="119"/>
      <c r="R11" s="119"/>
      <c r="S11" s="121"/>
    </row>
    <row r="12" spans="1:19" ht="23.45" customHeight="1" x14ac:dyDescent="0.3">
      <c r="A12" s="118" t="s">
        <v>244</v>
      </c>
      <c r="B12" s="117" t="s">
        <v>254</v>
      </c>
      <c r="C12" s="117" t="s">
        <v>255</v>
      </c>
      <c r="D12" s="118" t="s">
        <v>211</v>
      </c>
      <c r="E12" s="119"/>
      <c r="F12" s="126"/>
      <c r="G12" s="119">
        <v>88880</v>
      </c>
      <c r="H12" s="165"/>
      <c r="I12" s="119"/>
      <c r="J12" s="119"/>
      <c r="K12" s="119"/>
      <c r="L12" s="119"/>
      <c r="M12" s="119"/>
      <c r="N12" s="126"/>
      <c r="O12" s="119"/>
      <c r="P12" s="119"/>
      <c r="Q12" s="119"/>
      <c r="R12" s="119"/>
      <c r="S12" s="121"/>
    </row>
    <row r="13" spans="1:19" ht="23.45" customHeight="1" x14ac:dyDescent="0.3">
      <c r="A13" s="118" t="s">
        <v>245</v>
      </c>
      <c r="B13" s="117" t="s">
        <v>256</v>
      </c>
      <c r="C13" s="117" t="s">
        <v>257</v>
      </c>
      <c r="D13" s="118" t="s">
        <v>211</v>
      </c>
      <c r="E13" s="119"/>
      <c r="F13" s="126"/>
      <c r="G13" s="119">
        <v>112380</v>
      </c>
      <c r="H13" s="165"/>
      <c r="I13" s="119"/>
      <c r="J13" s="119"/>
      <c r="K13" s="119"/>
      <c r="L13" s="119"/>
      <c r="M13" s="119"/>
      <c r="N13" s="126"/>
      <c r="O13" s="119"/>
      <c r="P13" s="119"/>
      <c r="Q13" s="119"/>
      <c r="R13" s="119"/>
      <c r="S13" s="121"/>
    </row>
    <row r="14" spans="1:19" ht="23.45" customHeight="1" x14ac:dyDescent="0.3">
      <c r="A14" s="118" t="s">
        <v>267</v>
      </c>
      <c r="B14" s="117" t="s">
        <v>259</v>
      </c>
      <c r="C14" s="117" t="s">
        <v>261</v>
      </c>
      <c r="D14" s="118" t="s">
        <v>211</v>
      </c>
      <c r="E14" s="119"/>
      <c r="F14" s="126"/>
      <c r="G14" s="119">
        <v>330000</v>
      </c>
      <c r="H14" s="165"/>
      <c r="I14" s="119"/>
      <c r="J14" s="119"/>
      <c r="K14" s="119"/>
      <c r="L14" s="119"/>
      <c r="M14" s="119"/>
      <c r="N14" s="126"/>
      <c r="O14" s="119"/>
      <c r="P14" s="119"/>
      <c r="Q14" s="119"/>
      <c r="R14" s="119"/>
      <c r="S14" s="121"/>
    </row>
    <row r="15" spans="1:19" ht="23.45" customHeight="1" x14ac:dyDescent="0.3">
      <c r="A15" s="118" t="s">
        <v>268</v>
      </c>
      <c r="B15" s="117" t="s">
        <v>259</v>
      </c>
      <c r="C15" s="117" t="s">
        <v>263</v>
      </c>
      <c r="D15" s="118" t="s">
        <v>211</v>
      </c>
      <c r="E15" s="119"/>
      <c r="F15" s="126"/>
      <c r="G15" s="119">
        <v>184000</v>
      </c>
      <c r="H15" s="165"/>
      <c r="I15" s="119"/>
      <c r="J15" s="119"/>
      <c r="K15" s="119"/>
      <c r="L15" s="119"/>
      <c r="M15" s="119"/>
      <c r="N15" s="126"/>
      <c r="O15" s="119"/>
      <c r="P15" s="119"/>
      <c r="Q15" s="119"/>
      <c r="R15" s="119"/>
      <c r="S15" s="121"/>
    </row>
    <row r="16" spans="1:19" ht="23.45" customHeight="1" x14ac:dyDescent="0.3">
      <c r="A16" s="118" t="s">
        <v>269</v>
      </c>
      <c r="B16" s="117" t="s">
        <v>264</v>
      </c>
      <c r="C16" s="117" t="s">
        <v>266</v>
      </c>
      <c r="D16" s="118" t="s">
        <v>211</v>
      </c>
      <c r="E16" s="119"/>
      <c r="F16" s="126"/>
      <c r="G16" s="119">
        <v>78880</v>
      </c>
      <c r="H16" s="165"/>
      <c r="I16" s="119"/>
      <c r="J16" s="119"/>
      <c r="K16" s="119"/>
      <c r="L16" s="119"/>
      <c r="M16" s="119"/>
      <c r="N16" s="126"/>
      <c r="O16" s="119"/>
      <c r="P16" s="119"/>
      <c r="Q16" s="119"/>
      <c r="R16" s="119"/>
      <c r="S16" s="121"/>
    </row>
    <row r="17" spans="1:19" ht="23.45" customHeight="1" x14ac:dyDescent="0.3">
      <c r="A17" s="118" t="s">
        <v>270</v>
      </c>
      <c r="B17" s="117" t="s">
        <v>277</v>
      </c>
      <c r="C17" s="117" t="s">
        <v>279</v>
      </c>
      <c r="D17" s="118" t="s">
        <v>211</v>
      </c>
      <c r="E17" s="119"/>
      <c r="F17" s="126"/>
      <c r="G17" s="119">
        <v>135000</v>
      </c>
      <c r="H17" s="165"/>
      <c r="I17" s="119"/>
      <c r="J17" s="119"/>
      <c r="K17" s="119"/>
      <c r="L17" s="119"/>
      <c r="M17" s="119"/>
      <c r="N17" s="126"/>
      <c r="O17" s="119"/>
      <c r="P17" s="119"/>
      <c r="Q17" s="119"/>
      <c r="R17" s="119"/>
      <c r="S17" s="121"/>
    </row>
    <row r="18" spans="1:19" ht="23.45" customHeight="1" x14ac:dyDescent="0.3">
      <c r="A18" s="118" t="s">
        <v>271</v>
      </c>
      <c r="B18" s="117"/>
      <c r="C18" s="117"/>
      <c r="D18" s="118"/>
      <c r="E18" s="119"/>
      <c r="F18" s="126"/>
      <c r="G18" s="119"/>
      <c r="H18" s="165"/>
      <c r="I18" s="119"/>
      <c r="J18" s="119"/>
      <c r="K18" s="119"/>
      <c r="L18" s="119"/>
      <c r="M18" s="119"/>
      <c r="N18" s="126"/>
      <c r="O18" s="119"/>
      <c r="P18" s="119"/>
      <c r="Q18" s="119"/>
      <c r="R18" s="119"/>
      <c r="S18" s="121"/>
    </row>
    <row r="19" spans="1:19" ht="23.45" customHeight="1" x14ac:dyDescent="0.3">
      <c r="A19" s="118" t="s">
        <v>272</v>
      </c>
      <c r="B19" s="117"/>
      <c r="C19" s="117"/>
      <c r="D19" s="118"/>
      <c r="E19" s="119"/>
      <c r="F19" s="126"/>
      <c r="G19" s="119"/>
      <c r="H19" s="165"/>
      <c r="I19" s="119"/>
      <c r="J19" s="119"/>
      <c r="K19" s="119"/>
      <c r="L19" s="119"/>
      <c r="M19" s="119"/>
      <c r="N19" s="126"/>
      <c r="O19" s="119"/>
      <c r="P19" s="119"/>
      <c r="Q19" s="119"/>
      <c r="R19" s="119"/>
      <c r="S19" s="121"/>
    </row>
    <row r="20" spans="1:19" ht="23.45" customHeight="1" x14ac:dyDescent="0.3">
      <c r="A20" s="118" t="s">
        <v>273</v>
      </c>
      <c r="B20" s="117"/>
      <c r="C20" s="117"/>
      <c r="D20" s="118"/>
      <c r="E20" s="119"/>
      <c r="F20" s="126"/>
      <c r="G20" s="119"/>
      <c r="H20" s="165"/>
      <c r="I20" s="119"/>
      <c r="J20" s="119"/>
      <c r="K20" s="119"/>
      <c r="L20" s="119"/>
      <c r="M20" s="119"/>
      <c r="N20" s="126"/>
      <c r="O20" s="119"/>
      <c r="P20" s="119"/>
      <c r="Q20" s="119"/>
      <c r="R20" s="119"/>
      <c r="S20" s="121"/>
    </row>
    <row r="21" spans="1:19" ht="23.45" customHeight="1" x14ac:dyDescent="0.3">
      <c r="A21" s="118" t="s">
        <v>274</v>
      </c>
      <c r="B21" s="117"/>
      <c r="C21" s="117"/>
      <c r="D21" s="118"/>
      <c r="E21" s="119"/>
      <c r="F21" s="126"/>
      <c r="G21" s="119"/>
      <c r="H21" s="165"/>
      <c r="I21" s="119"/>
      <c r="J21" s="119"/>
      <c r="K21" s="119"/>
      <c r="L21" s="119"/>
      <c r="M21" s="119"/>
      <c r="N21" s="126"/>
      <c r="O21" s="119"/>
      <c r="P21" s="119"/>
      <c r="Q21" s="119"/>
      <c r="R21" s="119"/>
      <c r="S21" s="121"/>
    </row>
    <row r="22" spans="1:19" ht="23.45" customHeight="1" x14ac:dyDescent="0.3">
      <c r="A22" s="118" t="s">
        <v>302</v>
      </c>
      <c r="B22" s="117"/>
      <c r="C22" s="117"/>
      <c r="D22" s="118"/>
      <c r="E22" s="119"/>
      <c r="F22" s="126"/>
      <c r="G22" s="119"/>
      <c r="H22" s="165"/>
      <c r="I22" s="119"/>
      <c r="J22" s="119"/>
      <c r="K22" s="119"/>
      <c r="L22" s="119"/>
      <c r="M22" s="119"/>
      <c r="N22" s="126"/>
      <c r="O22" s="119"/>
      <c r="P22" s="119"/>
      <c r="Q22" s="119"/>
      <c r="R22" s="119"/>
      <c r="S22" s="121"/>
    </row>
    <row r="23" spans="1:19" ht="23.45" customHeight="1" x14ac:dyDescent="0.3">
      <c r="A23" s="118" t="s">
        <v>214</v>
      </c>
      <c r="B23" s="117" t="s">
        <v>218</v>
      </c>
      <c r="C23" s="117" t="s">
        <v>217</v>
      </c>
      <c r="D23" s="118" t="s">
        <v>215</v>
      </c>
      <c r="E23" s="160">
        <v>273676</v>
      </c>
      <c r="F23" s="126"/>
      <c r="G23" s="119"/>
      <c r="H23" s="165"/>
      <c r="I23" s="119"/>
      <c r="J23" s="119"/>
      <c r="K23" s="119"/>
      <c r="L23" s="119"/>
      <c r="M23" s="119"/>
      <c r="N23" s="126"/>
      <c r="O23" s="119"/>
      <c r="P23" s="119"/>
      <c r="Q23" s="119"/>
      <c r="R23" s="170">
        <f>E23</f>
        <v>273676</v>
      </c>
      <c r="S23" s="121" t="s">
        <v>322</v>
      </c>
    </row>
    <row r="24" spans="1:19" ht="23.45" customHeight="1" x14ac:dyDescent="0.3">
      <c r="A24" s="118" t="s">
        <v>219</v>
      </c>
      <c r="B24" s="117" t="s">
        <v>233</v>
      </c>
      <c r="C24" s="117" t="s">
        <v>220</v>
      </c>
      <c r="D24" s="118" t="s">
        <v>216</v>
      </c>
      <c r="E24" s="161">
        <v>414968</v>
      </c>
      <c r="F24" s="126"/>
      <c r="G24" s="119"/>
      <c r="H24" s="165"/>
      <c r="I24" s="119"/>
      <c r="J24" s="119"/>
      <c r="K24" s="119"/>
      <c r="L24" s="119"/>
      <c r="M24" s="119"/>
      <c r="N24" s="126"/>
      <c r="O24" s="119"/>
      <c r="P24" s="119"/>
      <c r="Q24" s="119"/>
      <c r="R24" s="170">
        <f>E24</f>
        <v>414968</v>
      </c>
      <c r="S24" s="121" t="s">
        <v>322</v>
      </c>
    </row>
    <row r="25" spans="1:19" ht="23.45" customHeight="1" x14ac:dyDescent="0.3">
      <c r="A25" s="118" t="s">
        <v>224</v>
      </c>
      <c r="B25" s="117" t="s">
        <v>225</v>
      </c>
      <c r="C25" s="117" t="s">
        <v>220</v>
      </c>
      <c r="D25" s="118" t="s">
        <v>226</v>
      </c>
      <c r="E25" s="119">
        <v>172068</v>
      </c>
      <c r="F25" s="126"/>
      <c r="G25" s="119"/>
      <c r="H25" s="165"/>
      <c r="I25" s="119"/>
      <c r="J25" s="119"/>
      <c r="K25" s="119"/>
      <c r="L25" s="119"/>
      <c r="M25" s="119"/>
      <c r="N25" s="126"/>
      <c r="O25" s="119"/>
      <c r="P25" s="119"/>
      <c r="Q25" s="119"/>
      <c r="R25" s="119">
        <f>E25</f>
        <v>172068</v>
      </c>
      <c r="S25" s="121" t="s">
        <v>322</v>
      </c>
    </row>
  </sheetData>
  <mergeCells count="14">
    <mergeCell ref="I3:J3"/>
    <mergeCell ref="K3:L3"/>
    <mergeCell ref="M3:N3"/>
    <mergeCell ref="O3:P3"/>
    <mergeCell ref="A1:S1"/>
    <mergeCell ref="A2:S2"/>
    <mergeCell ref="A3:A4"/>
    <mergeCell ref="B3:B4"/>
    <mergeCell ref="C3:C4"/>
    <mergeCell ref="D3:D4"/>
    <mergeCell ref="R3:R4"/>
    <mergeCell ref="S3:S4"/>
    <mergeCell ref="E3:F3"/>
    <mergeCell ref="G3:H3"/>
  </mergeCells>
  <phoneticPr fontId="1" type="noConversion"/>
  <conditionalFormatting sqref="A5:S22 A23:D24 F23:S23 A25:R25 F24:R24 S24:S25">
    <cfRule type="containsText" dxfId="1" priority="1" stopIfTrue="1" operator="containsText" text=".">
      <formula>NOT(ISERROR(SEARCH(".",A5)))</formula>
    </cfRule>
    <cfRule type="notContainsText" dxfId="0" priority="2" stopIfTrue="1" operator="notContains" text=".">
      <formula>ISERROR(SEARCH(".",A5))</formula>
    </cfRule>
  </conditionalFormatting>
  <pageMargins left="0.74555149110298213" right="0.74555149110298213" top="0.94240188480376963" bottom="0.34722222222222221" header="6.9444444444444448E-2" footer="6.9444444444444448E-2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15</vt:i4>
      </vt:variant>
    </vt:vector>
  </HeadingPairs>
  <TitlesOfParts>
    <vt:vector size="24" baseType="lpstr">
      <vt:lpstr>전체표지</vt:lpstr>
      <vt:lpstr>표지</vt:lpstr>
      <vt:lpstr>원가계산서</vt:lpstr>
      <vt:lpstr>집계표</vt:lpstr>
      <vt:lpstr>내역서</vt:lpstr>
      <vt:lpstr>일위대가목록</vt:lpstr>
      <vt:lpstr>일위대가표</vt:lpstr>
      <vt:lpstr>일위공량산출서</vt:lpstr>
      <vt:lpstr>단가대비표</vt:lpstr>
      <vt:lpstr>내역서!Print_Area</vt:lpstr>
      <vt:lpstr>단가대비표!Print_Area</vt:lpstr>
      <vt:lpstr>원가계산서!Print_Area</vt:lpstr>
      <vt:lpstr>일위공량산출서!Print_Area</vt:lpstr>
      <vt:lpstr>일위대가목록!Print_Area</vt:lpstr>
      <vt:lpstr>일위대가표!Print_Area</vt:lpstr>
      <vt:lpstr>전체표지!Print_Area</vt:lpstr>
      <vt:lpstr>집계표!Print_Area</vt:lpstr>
      <vt:lpstr>내역서!Print_Titles</vt:lpstr>
      <vt:lpstr>단가대비표!Print_Titles</vt:lpstr>
      <vt:lpstr>원가계산서!Print_Titles</vt:lpstr>
      <vt:lpstr>일위공량산출서!Print_Titles</vt:lpstr>
      <vt:lpstr>일위대가목록!Print_Titles</vt:lpstr>
      <vt:lpstr>일위대가표!Print_Titles</vt:lpstr>
      <vt:lpstr>집계표!Print_Titles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vpg</dc:creator>
  <cp:lastModifiedBy>EKR</cp:lastModifiedBy>
  <cp:lastPrinted>2024-04-02T23:27:55Z</cp:lastPrinted>
  <dcterms:created xsi:type="dcterms:W3CDTF">2023-08-13T05:53:48Z</dcterms:created>
  <dcterms:modified xsi:type="dcterms:W3CDTF">2026-09-01T00:53:22Z</dcterms:modified>
</cp:coreProperties>
</file>