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계약업무\01.공사현황\01.공사대장\13. 2026년 공사\경로복지과\소초면 수암2리 경로당 신축 공사(건축)\"/>
    </mc:Choice>
  </mc:AlternateContent>
  <xr:revisionPtr revIDLastSave="0" documentId="8_{E8EE77BB-A2F2-4B63-9BB9-5802DFEE48A3}" xr6:coauthVersionLast="47" xr6:coauthVersionMax="47" xr10:uidLastSave="{00000000-0000-0000-0000-000000000000}"/>
  <bookViews>
    <workbookView xWindow="-120" yWindow="-120" windowWidth="29040" windowHeight="15840" firstSheet="3" activeTab="3" xr2:uid="{B69C6386-4032-4EF4-AEFC-DD4FADE8FBD0}"/>
  </bookViews>
  <sheets>
    <sheet name="    갑지(설계서) (2)" sheetId="10" state="hidden" r:id="rId1"/>
    <sheet name="원가계산서" sheetId="11" state="hidden" r:id="rId2"/>
    <sheet name="공종별집계표" sheetId="9" state="hidden" r:id="rId3"/>
    <sheet name="공종별내역서" sheetId="8" r:id="rId4"/>
    <sheet name="일위대가목록" sheetId="7" state="hidden" r:id="rId5"/>
    <sheet name="일위대가" sheetId="6" state="hidden" r:id="rId6"/>
    <sheet name="단가산출목록" sheetId="5" state="hidden" r:id="rId7"/>
    <sheet name="단가산출서" sheetId="4" state="hidden" r:id="rId8"/>
    <sheet name="단가대비표" sheetId="3" state="hidden" r:id="rId9"/>
    <sheet name=" 공사설정 " sheetId="2" state="hidden" r:id="rId10"/>
    <sheet name="Sheet1" sheetId="1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Database" localSheetId="0">#REF!</definedName>
    <definedName name="_xlnm.Database" localSheetId="1">#REF!</definedName>
    <definedName name="_xlnm.Database">#REF!</definedName>
    <definedName name="database2" localSheetId="0">#REF!</definedName>
    <definedName name="database2" localSheetId="1">#REF!</definedName>
    <definedName name="database2">#REF!</definedName>
    <definedName name="HH" localSheetId="0">[1]정부노임단가!$A$5:$F$215</definedName>
    <definedName name="HH">[1]정부노임단가!$A$5:$F$215</definedName>
    <definedName name="JH" localSheetId="0">[2]정부노임단가!$A$5:$F$215</definedName>
    <definedName name="JH">[2]정부노임단가!$A$5:$F$215</definedName>
    <definedName name="JJ" localSheetId="0">[3]정부노임단가!$A$5:$F$215</definedName>
    <definedName name="JJ">[3]정부노임단가!$A$5:$F$215</definedName>
    <definedName name="KK" localSheetId="0">[2]정부노임단가!$A$5:$F$215</definedName>
    <definedName name="KK">[2]정부노임단가!$A$5:$F$215</definedName>
    <definedName name="_xlnm.Print_Area" localSheetId="0">'    갑지(설계서) (2)'!$A$1:$H$18</definedName>
    <definedName name="_xlnm.Print_Area" localSheetId="3">공종별내역서!$A$1:$M$483</definedName>
    <definedName name="_xlnm.Print_Area" localSheetId="2">공종별집계표!$A$1:$M$27</definedName>
    <definedName name="_xlnm.Print_Area" localSheetId="8">단가대비표!$A$1:$X$263</definedName>
    <definedName name="_xlnm.Print_Area" localSheetId="6">단가산출목록!$A$1:$J$11</definedName>
    <definedName name="_xlnm.Print_Area" localSheetId="7">단가산출서!$A$1:$F$375</definedName>
    <definedName name="_xlnm.Print_Area" localSheetId="1">원가계산서!$A$1:$L$46</definedName>
    <definedName name="_xlnm.Print_Area" localSheetId="5">일위대가!$A$1:$M$1703</definedName>
    <definedName name="_xlnm.Print_Area" localSheetId="4">일위대가목록!$A$1:$M$277</definedName>
    <definedName name="_xlnm.Print_Titles" localSheetId="3">공종별내역서!$1:$3</definedName>
    <definedName name="_xlnm.Print_Titles" localSheetId="2">공종별집계표!$1:$4</definedName>
    <definedName name="_xlnm.Print_Titles" localSheetId="8">단가대비표!$1:$4</definedName>
    <definedName name="_xlnm.Print_Titles" localSheetId="6">단가산출목록!$1:$3</definedName>
    <definedName name="_xlnm.Print_Titles" localSheetId="7">단가산출서!$1:$3</definedName>
    <definedName name="_xlnm.Print_Titles" localSheetId="5">일위대가!$1:$3</definedName>
    <definedName name="_xlnm.Print_Titles" localSheetId="4">일위대가목록!$1:$3</definedName>
    <definedName name="ㅗ50" localSheetId="0">[4]연습!#REF!</definedName>
    <definedName name="ㅗ50" localSheetId="1">[4]연습!#REF!</definedName>
    <definedName name="ㅗ50">[4]연습!#REF!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9" i="11" l="1"/>
  <c r="K64" i="11"/>
  <c r="M63" i="11"/>
  <c r="K63" i="11"/>
  <c r="M62" i="11"/>
  <c r="K62" i="11"/>
  <c r="K59" i="11"/>
  <c r="K58" i="11"/>
  <c r="K57" i="11"/>
  <c r="K56" i="11"/>
  <c r="M55" i="11"/>
  <c r="K55" i="11"/>
  <c r="K49" i="11"/>
  <c r="Q14" i="11"/>
  <c r="K11" i="11"/>
  <c r="K65" i="10"/>
  <c r="K56" i="10"/>
  <c r="I39" i="10"/>
  <c r="K35" i="10"/>
  <c r="G23" i="10"/>
  <c r="G24" i="10" s="1"/>
  <c r="F15" i="10"/>
  <c r="F14" i="10"/>
  <c r="F13" i="10"/>
  <c r="D12" i="10"/>
  <c r="F12" i="10" s="1"/>
  <c r="F11" i="10"/>
  <c r="I11" i="10" s="1"/>
  <c r="E10" i="10"/>
  <c r="E16" i="10" s="1"/>
  <c r="H11" i="5" l="1"/>
  <c r="G11" i="5"/>
  <c r="F11" i="5"/>
  <c r="E11" i="5"/>
  <c r="H10" i="5"/>
  <c r="G10" i="5"/>
  <c r="F10" i="5"/>
  <c r="G730" i="6" s="1"/>
  <c r="H730" i="6" s="1"/>
  <c r="E10" i="5"/>
  <c r="E722" i="6" s="1"/>
  <c r="H9" i="5"/>
  <c r="G9" i="5"/>
  <c r="F9" i="5"/>
  <c r="E9" i="5"/>
  <c r="H8" i="5"/>
  <c r="G8" i="5"/>
  <c r="F8" i="5"/>
  <c r="E8" i="5"/>
  <c r="H7" i="5"/>
  <c r="G7" i="5"/>
  <c r="F7" i="5"/>
  <c r="E7" i="5"/>
  <c r="H6" i="5"/>
  <c r="G6" i="5"/>
  <c r="F6" i="5"/>
  <c r="E6" i="5"/>
  <c r="H5" i="5"/>
  <c r="G5" i="5"/>
  <c r="F5" i="5"/>
  <c r="E5" i="5"/>
  <c r="H4" i="5"/>
  <c r="G4" i="5"/>
  <c r="F4" i="5"/>
  <c r="G736" i="6" s="1"/>
  <c r="E4" i="5"/>
  <c r="I1702" i="6"/>
  <c r="J1702" i="6" s="1"/>
  <c r="G1702" i="6"/>
  <c r="E1702" i="6"/>
  <c r="I1700" i="6"/>
  <c r="G1700" i="6"/>
  <c r="G1699" i="6"/>
  <c r="E1699" i="6"/>
  <c r="I1695" i="6"/>
  <c r="G1695" i="6"/>
  <c r="E1695" i="6"/>
  <c r="H1695" i="6"/>
  <c r="I1693" i="6"/>
  <c r="G1693" i="6"/>
  <c r="G1692" i="6"/>
  <c r="E1692" i="6"/>
  <c r="I1688" i="6"/>
  <c r="J1688" i="6" s="1"/>
  <c r="G1688" i="6"/>
  <c r="H1688" i="6" s="1"/>
  <c r="E1688" i="6"/>
  <c r="F1688" i="6" s="1"/>
  <c r="I1686" i="6"/>
  <c r="G1686" i="6"/>
  <c r="I1685" i="6"/>
  <c r="G1685" i="6"/>
  <c r="I1677" i="6"/>
  <c r="G1677" i="6"/>
  <c r="E1677" i="6"/>
  <c r="F1677" i="6" s="1"/>
  <c r="I1673" i="6"/>
  <c r="G1673" i="6"/>
  <c r="I1671" i="6"/>
  <c r="G1671" i="6"/>
  <c r="I1667" i="6"/>
  <c r="G1667" i="6"/>
  <c r="I1665" i="6"/>
  <c r="G1665" i="6"/>
  <c r="I1659" i="6"/>
  <c r="G1659" i="6"/>
  <c r="E1659" i="6"/>
  <c r="F1659" i="6" s="1"/>
  <c r="I1658" i="6"/>
  <c r="G1658" i="6"/>
  <c r="E1658" i="6"/>
  <c r="I1654" i="6"/>
  <c r="G1654" i="6"/>
  <c r="E1654" i="6"/>
  <c r="I1650" i="6"/>
  <c r="G1650" i="6"/>
  <c r="E1650" i="6"/>
  <c r="I1648" i="6"/>
  <c r="G1648" i="6"/>
  <c r="H1648" i="6" s="1"/>
  <c r="G1647" i="6"/>
  <c r="E1647" i="6"/>
  <c r="F1647" i="6" s="1"/>
  <c r="I1641" i="6"/>
  <c r="G1641" i="6"/>
  <c r="I1637" i="6"/>
  <c r="G1637" i="6"/>
  <c r="E1637" i="6"/>
  <c r="F1637" i="6" s="1"/>
  <c r="I1631" i="6"/>
  <c r="G1631" i="6"/>
  <c r="E1631" i="6"/>
  <c r="K1631" i="6" s="1"/>
  <c r="I1630" i="6"/>
  <c r="G1630" i="6"/>
  <c r="E1630" i="6"/>
  <c r="I1624" i="6"/>
  <c r="G1624" i="6"/>
  <c r="E1624" i="6"/>
  <c r="I1623" i="6"/>
  <c r="G1623" i="6"/>
  <c r="E1623" i="6"/>
  <c r="F1623" i="6" s="1"/>
  <c r="I1622" i="6"/>
  <c r="G1622" i="6"/>
  <c r="E1622" i="6"/>
  <c r="I1621" i="6"/>
  <c r="J1621" i="6" s="1"/>
  <c r="G1621" i="6"/>
  <c r="E1621" i="6"/>
  <c r="I1616" i="6"/>
  <c r="G1616" i="6"/>
  <c r="E1616" i="6"/>
  <c r="F1616" i="6" s="1"/>
  <c r="I1615" i="6"/>
  <c r="G1615" i="6"/>
  <c r="I1614" i="6"/>
  <c r="G1614" i="6"/>
  <c r="I1609" i="6"/>
  <c r="G1609" i="6"/>
  <c r="H1609" i="6" s="1"/>
  <c r="I1607" i="6"/>
  <c r="G1607" i="6"/>
  <c r="I1602" i="6"/>
  <c r="G1602" i="6"/>
  <c r="I1600" i="6"/>
  <c r="G1600" i="6"/>
  <c r="I1595" i="6"/>
  <c r="G1595" i="6"/>
  <c r="E1595" i="6"/>
  <c r="F1595" i="6" s="1"/>
  <c r="I1594" i="6"/>
  <c r="G1594" i="6"/>
  <c r="H1594" i="6" s="1"/>
  <c r="I1593" i="6"/>
  <c r="G1593" i="6"/>
  <c r="I1589" i="6"/>
  <c r="G1589" i="6"/>
  <c r="H1589" i="6" s="1"/>
  <c r="I1587" i="6"/>
  <c r="J1587" i="6" s="1"/>
  <c r="G1587" i="6"/>
  <c r="I1583" i="6"/>
  <c r="G1583" i="6"/>
  <c r="I1581" i="6"/>
  <c r="G1581" i="6"/>
  <c r="I1577" i="6"/>
  <c r="G1577" i="6"/>
  <c r="H1577" i="6" s="1"/>
  <c r="I1575" i="6"/>
  <c r="G1575" i="6"/>
  <c r="E1575" i="6"/>
  <c r="I1571" i="6"/>
  <c r="G1571" i="6"/>
  <c r="I1569" i="6"/>
  <c r="G1569" i="6"/>
  <c r="I1565" i="6"/>
  <c r="G1565" i="6"/>
  <c r="E1565" i="6"/>
  <c r="F1565" i="6" s="1"/>
  <c r="I1564" i="6"/>
  <c r="G1564" i="6"/>
  <c r="E1564" i="6"/>
  <c r="F1564" i="6" s="1"/>
  <c r="G1560" i="6"/>
  <c r="E1560" i="6"/>
  <c r="F1560" i="6" s="1"/>
  <c r="I1556" i="6"/>
  <c r="G1556" i="6"/>
  <c r="H1556" i="6" s="1"/>
  <c r="E1556" i="6"/>
  <c r="I1554" i="6"/>
  <c r="J1554" i="6" s="1"/>
  <c r="G1554" i="6"/>
  <c r="H1554" i="6" s="1"/>
  <c r="G1553" i="6"/>
  <c r="E1553" i="6"/>
  <c r="I1549" i="6"/>
  <c r="G1549" i="6"/>
  <c r="E1549" i="6"/>
  <c r="F1549" i="6" s="1"/>
  <c r="I1547" i="6"/>
  <c r="G1547" i="6"/>
  <c r="G1546" i="6"/>
  <c r="E1546" i="6"/>
  <c r="I1542" i="6"/>
  <c r="J1542" i="6" s="1"/>
  <c r="J1543" i="6" s="1"/>
  <c r="G251" i="7" s="1"/>
  <c r="I697" i="6" s="1"/>
  <c r="J697" i="6" s="1"/>
  <c r="G1542" i="6"/>
  <c r="H1542" i="6" s="1"/>
  <c r="H1543" i="6" s="1"/>
  <c r="F251" i="7" s="1"/>
  <c r="G697" i="6" s="1"/>
  <c r="H697" i="6" s="1"/>
  <c r="I1537" i="6"/>
  <c r="J1537" i="6" s="1"/>
  <c r="J1539" i="6" s="1"/>
  <c r="G250" i="7" s="1"/>
  <c r="I695" i="6" s="1"/>
  <c r="J695" i="6" s="1"/>
  <c r="G1537" i="6"/>
  <c r="E1537" i="6"/>
  <c r="F1537" i="6" s="1"/>
  <c r="I1536" i="6"/>
  <c r="G1536" i="6"/>
  <c r="E1536" i="6"/>
  <c r="F1536" i="6" s="1"/>
  <c r="I1530" i="6"/>
  <c r="G1530" i="6"/>
  <c r="E1530" i="6"/>
  <c r="I1529" i="6"/>
  <c r="G1529" i="6"/>
  <c r="E1529" i="6"/>
  <c r="I1528" i="6"/>
  <c r="G1528" i="6"/>
  <c r="E1528" i="6"/>
  <c r="I1527" i="6"/>
  <c r="G1527" i="6"/>
  <c r="E1527" i="6"/>
  <c r="F1527" i="6" s="1"/>
  <c r="I1521" i="6"/>
  <c r="G1521" i="6"/>
  <c r="E1521" i="6"/>
  <c r="I1520" i="6"/>
  <c r="G1520" i="6"/>
  <c r="H1520" i="6" s="1"/>
  <c r="E1520" i="6"/>
  <c r="I1516" i="6"/>
  <c r="G1516" i="6"/>
  <c r="I1511" i="6"/>
  <c r="G1511" i="6"/>
  <c r="E1511" i="6"/>
  <c r="I1510" i="6"/>
  <c r="G1510" i="6"/>
  <c r="E1510" i="6"/>
  <c r="I1509" i="6"/>
  <c r="G1509" i="6"/>
  <c r="E1509" i="6"/>
  <c r="F1509" i="6" s="1"/>
  <c r="I1508" i="6"/>
  <c r="J1508" i="6" s="1"/>
  <c r="G1508" i="6"/>
  <c r="E1508" i="6"/>
  <c r="I1503" i="6"/>
  <c r="G1503" i="6"/>
  <c r="E1503" i="6"/>
  <c r="I1502" i="6"/>
  <c r="G1502" i="6"/>
  <c r="H1502" i="6" s="1"/>
  <c r="E1502" i="6"/>
  <c r="I1498" i="6"/>
  <c r="G1498" i="6"/>
  <c r="I1497" i="6"/>
  <c r="J1497" i="6" s="1"/>
  <c r="G1497" i="6"/>
  <c r="I1496" i="6"/>
  <c r="G1496" i="6"/>
  <c r="H1496" i="6" s="1"/>
  <c r="I1495" i="6"/>
  <c r="G1495" i="6"/>
  <c r="H1495" i="6" s="1"/>
  <c r="I1490" i="6"/>
  <c r="G1490" i="6"/>
  <c r="E1490" i="6"/>
  <c r="I1489" i="6"/>
  <c r="G1489" i="6"/>
  <c r="E1489" i="6"/>
  <c r="I1484" i="6"/>
  <c r="G1484" i="6"/>
  <c r="H1484" i="6" s="1"/>
  <c r="E1484" i="6"/>
  <c r="I1483" i="6"/>
  <c r="G1483" i="6"/>
  <c r="K1483" i="6" s="1"/>
  <c r="E1483" i="6"/>
  <c r="I1479" i="6"/>
  <c r="G1479" i="6"/>
  <c r="E1479" i="6"/>
  <c r="G1475" i="6"/>
  <c r="H1475" i="6" s="1"/>
  <c r="H1476" i="6" s="1"/>
  <c r="F240" i="7" s="1"/>
  <c r="G1444" i="6" s="1"/>
  <c r="H1444" i="6" s="1"/>
  <c r="E1475" i="6"/>
  <c r="G1471" i="6"/>
  <c r="E1471" i="6"/>
  <c r="G1470" i="6"/>
  <c r="E1470" i="6"/>
  <c r="F1470" i="6" s="1"/>
  <c r="I1465" i="6"/>
  <c r="G1465" i="6"/>
  <c r="H1465" i="6" s="1"/>
  <c r="I1464" i="6"/>
  <c r="G1464" i="6"/>
  <c r="H1464" i="6" s="1"/>
  <c r="E1464" i="6"/>
  <c r="F1464" i="6" s="1"/>
  <c r="G1463" i="6"/>
  <c r="E1463" i="6"/>
  <c r="G1459" i="6"/>
  <c r="E1459" i="6"/>
  <c r="F1459" i="6" s="1"/>
  <c r="G1458" i="6"/>
  <c r="E1458" i="6"/>
  <c r="I1454" i="6"/>
  <c r="G1454" i="6"/>
  <c r="E1454" i="6"/>
  <c r="I1453" i="6"/>
  <c r="G1453" i="6"/>
  <c r="E1453" i="6"/>
  <c r="F1453" i="6" s="1"/>
  <c r="I1440" i="6"/>
  <c r="G1440" i="6"/>
  <c r="H1440" i="6" s="1"/>
  <c r="E1440" i="6"/>
  <c r="F1440" i="6" s="1"/>
  <c r="I1439" i="6"/>
  <c r="G1439" i="6"/>
  <c r="E1439" i="6"/>
  <c r="I1438" i="6"/>
  <c r="G1438" i="6"/>
  <c r="E1438" i="6"/>
  <c r="I1434" i="6"/>
  <c r="J1434" i="6" s="1"/>
  <c r="G1434" i="6"/>
  <c r="H1434" i="6" s="1"/>
  <c r="I1433" i="6"/>
  <c r="G1433" i="6"/>
  <c r="I1428" i="6"/>
  <c r="G1428" i="6"/>
  <c r="I1423" i="6"/>
  <c r="G1423" i="6"/>
  <c r="E1423" i="6"/>
  <c r="I1422" i="6"/>
  <c r="G1422" i="6"/>
  <c r="E1422" i="6"/>
  <c r="F1422" i="6" s="1"/>
  <c r="I1417" i="6"/>
  <c r="G1417" i="6"/>
  <c r="E1417" i="6"/>
  <c r="I1413" i="6"/>
  <c r="G1413" i="6"/>
  <c r="I1412" i="6"/>
  <c r="G1412" i="6"/>
  <c r="I1402" i="6"/>
  <c r="G1402" i="6"/>
  <c r="I1400" i="6"/>
  <c r="J1400" i="6" s="1"/>
  <c r="G1400" i="6"/>
  <c r="H1400" i="6" s="1"/>
  <c r="I1395" i="6"/>
  <c r="G1395" i="6"/>
  <c r="I1393" i="6"/>
  <c r="G1393" i="6"/>
  <c r="H1393" i="6" s="1"/>
  <c r="I1387" i="6"/>
  <c r="G1387" i="6"/>
  <c r="H1387" i="6" s="1"/>
  <c r="I1385" i="6"/>
  <c r="J1385" i="6" s="1"/>
  <c r="G1385" i="6"/>
  <c r="I1379" i="6"/>
  <c r="J1379" i="6" s="1"/>
  <c r="G1379" i="6"/>
  <c r="E1379" i="6"/>
  <c r="I1378" i="6"/>
  <c r="G1378" i="6"/>
  <c r="E1378" i="6"/>
  <c r="F1378" i="6" s="1"/>
  <c r="I1377" i="6"/>
  <c r="G1377" i="6"/>
  <c r="E1377" i="6"/>
  <c r="I1376" i="6"/>
  <c r="G1376" i="6"/>
  <c r="E1376" i="6"/>
  <c r="I1371" i="6"/>
  <c r="G1371" i="6"/>
  <c r="I1369" i="6"/>
  <c r="G1369" i="6"/>
  <c r="I1364" i="6"/>
  <c r="G1364" i="6"/>
  <c r="I1362" i="6"/>
  <c r="G1362" i="6"/>
  <c r="H1362" i="6" s="1"/>
  <c r="I1358" i="6"/>
  <c r="G1358" i="6"/>
  <c r="I1356" i="6"/>
  <c r="G1356" i="6"/>
  <c r="H1356" i="6" s="1"/>
  <c r="I1350" i="6"/>
  <c r="G1350" i="6"/>
  <c r="E1350" i="6"/>
  <c r="F1350" i="6" s="1"/>
  <c r="I1349" i="6"/>
  <c r="G1349" i="6"/>
  <c r="K1349" i="6" s="1"/>
  <c r="E1349" i="6"/>
  <c r="I1348" i="6"/>
  <c r="G1348" i="6"/>
  <c r="E1348" i="6"/>
  <c r="I1347" i="6"/>
  <c r="G1347" i="6"/>
  <c r="E1347" i="6"/>
  <c r="I1341" i="6"/>
  <c r="G1341" i="6"/>
  <c r="E1341" i="6"/>
  <c r="I1340" i="6"/>
  <c r="G1340" i="6"/>
  <c r="H1340" i="6" s="1"/>
  <c r="E1340" i="6"/>
  <c r="F1340" i="6" s="1"/>
  <c r="I1339" i="6"/>
  <c r="G1339" i="6"/>
  <c r="H1339" i="6" s="1"/>
  <c r="E1339" i="6"/>
  <c r="I1335" i="6"/>
  <c r="G1335" i="6"/>
  <c r="I1333" i="6"/>
  <c r="G1333" i="6"/>
  <c r="I1329" i="6"/>
  <c r="J1329" i="6" s="1"/>
  <c r="G1329" i="6"/>
  <c r="H1329" i="6" s="1"/>
  <c r="I1327" i="6"/>
  <c r="G1327" i="6"/>
  <c r="I1323" i="6"/>
  <c r="G1323" i="6"/>
  <c r="I1321" i="6"/>
  <c r="G1321" i="6"/>
  <c r="I1316" i="6"/>
  <c r="G1316" i="6"/>
  <c r="E1316" i="6"/>
  <c r="I1315" i="6"/>
  <c r="G1315" i="6"/>
  <c r="H1315" i="6" s="1"/>
  <c r="E1315" i="6"/>
  <c r="I1310" i="6"/>
  <c r="J1310" i="6" s="1"/>
  <c r="G1310" i="6"/>
  <c r="H1310" i="6" s="1"/>
  <c r="E1310" i="6"/>
  <c r="F1310" i="6" s="1"/>
  <c r="I1309" i="6"/>
  <c r="G1309" i="6"/>
  <c r="E1309" i="6"/>
  <c r="I1305" i="6"/>
  <c r="G1305" i="6"/>
  <c r="E1305" i="6"/>
  <c r="F1305" i="6" s="1"/>
  <c r="I1304" i="6"/>
  <c r="G1304" i="6"/>
  <c r="E1304" i="6"/>
  <c r="I1299" i="6"/>
  <c r="G1299" i="6"/>
  <c r="E1299" i="6"/>
  <c r="I1298" i="6"/>
  <c r="G1298" i="6"/>
  <c r="E1298" i="6"/>
  <c r="I1293" i="6"/>
  <c r="G1293" i="6"/>
  <c r="H1293" i="6" s="1"/>
  <c r="E1293" i="6"/>
  <c r="F1293" i="6" s="1"/>
  <c r="I1292" i="6"/>
  <c r="G1292" i="6"/>
  <c r="E1292" i="6"/>
  <c r="I1288" i="6"/>
  <c r="G1288" i="6"/>
  <c r="I1287" i="6"/>
  <c r="G1287" i="6"/>
  <c r="I1286" i="6"/>
  <c r="G1286" i="6"/>
  <c r="I1285" i="6"/>
  <c r="G1285" i="6"/>
  <c r="H1285" i="6" s="1"/>
  <c r="I1280" i="6"/>
  <c r="G1280" i="6"/>
  <c r="E1280" i="6"/>
  <c r="I1279" i="6"/>
  <c r="G1279" i="6"/>
  <c r="E1279" i="6"/>
  <c r="F1279" i="6" s="1"/>
  <c r="I1275" i="6"/>
  <c r="G1275" i="6"/>
  <c r="H1275" i="6" s="1"/>
  <c r="I1274" i="6"/>
  <c r="G1274" i="6"/>
  <c r="E1274" i="6"/>
  <c r="I1273" i="6"/>
  <c r="G1273" i="6"/>
  <c r="K1273" i="6" s="1"/>
  <c r="E1273" i="6"/>
  <c r="I1269" i="6"/>
  <c r="G1269" i="6"/>
  <c r="I1268" i="6"/>
  <c r="G1268" i="6"/>
  <c r="H1268" i="6" s="1"/>
  <c r="I1263" i="6"/>
  <c r="G1263" i="6"/>
  <c r="E1263" i="6"/>
  <c r="I1262" i="6"/>
  <c r="G1262" i="6"/>
  <c r="E1262" i="6"/>
  <c r="I1258" i="6"/>
  <c r="G1258" i="6"/>
  <c r="I1257" i="6"/>
  <c r="G1257" i="6"/>
  <c r="I1246" i="6"/>
  <c r="G1246" i="6"/>
  <c r="K1246" i="6" s="1"/>
  <c r="E1246" i="6"/>
  <c r="F1246" i="6" s="1"/>
  <c r="I1245" i="6"/>
  <c r="G1245" i="6"/>
  <c r="E1245" i="6"/>
  <c r="I1244" i="6"/>
  <c r="G1244" i="6"/>
  <c r="E1244" i="6"/>
  <c r="F1244" i="6" s="1"/>
  <c r="I1243" i="6"/>
  <c r="G1243" i="6"/>
  <c r="E1243" i="6"/>
  <c r="F1243" i="6" s="1"/>
  <c r="I1233" i="6"/>
  <c r="G1233" i="6"/>
  <c r="H1233" i="6" s="1"/>
  <c r="I1231" i="6"/>
  <c r="G1231" i="6"/>
  <c r="I1226" i="6"/>
  <c r="G1226" i="6"/>
  <c r="H1226" i="6" s="1"/>
  <c r="E1226" i="6"/>
  <c r="I1222" i="6"/>
  <c r="G1222" i="6"/>
  <c r="I1221" i="6"/>
  <c r="G1221" i="6"/>
  <c r="H1221" i="6" s="1"/>
  <c r="I1220" i="6"/>
  <c r="G1220" i="6"/>
  <c r="I1219" i="6"/>
  <c r="G1219" i="6"/>
  <c r="I1215" i="6"/>
  <c r="G1215" i="6"/>
  <c r="E1215" i="6"/>
  <c r="F1215" i="6" s="1"/>
  <c r="I1213" i="6"/>
  <c r="G1213" i="6"/>
  <c r="I1212" i="6"/>
  <c r="G1212" i="6"/>
  <c r="E1212" i="6"/>
  <c r="I1207" i="6"/>
  <c r="J1207" i="6" s="1"/>
  <c r="G1207" i="6"/>
  <c r="H1207" i="6" s="1"/>
  <c r="E1207" i="6"/>
  <c r="F1207" i="6" s="1"/>
  <c r="I1206" i="6"/>
  <c r="G1206" i="6"/>
  <c r="E1206" i="6"/>
  <c r="I1201" i="6"/>
  <c r="G1201" i="6"/>
  <c r="E1201" i="6"/>
  <c r="I1200" i="6"/>
  <c r="G1200" i="6"/>
  <c r="E1200" i="6"/>
  <c r="I1195" i="6"/>
  <c r="J1195" i="6" s="1"/>
  <c r="G1195" i="6"/>
  <c r="E1195" i="6"/>
  <c r="I1194" i="6"/>
  <c r="G1194" i="6"/>
  <c r="H1194" i="6" s="1"/>
  <c r="E1194" i="6"/>
  <c r="I1189" i="6"/>
  <c r="G1189" i="6"/>
  <c r="E1189" i="6"/>
  <c r="I1188" i="6"/>
  <c r="G1188" i="6"/>
  <c r="H1188" i="6" s="1"/>
  <c r="E1188" i="6"/>
  <c r="I1183" i="6"/>
  <c r="G1183" i="6"/>
  <c r="H1183" i="6" s="1"/>
  <c r="E1183" i="6"/>
  <c r="I1182" i="6"/>
  <c r="G1182" i="6"/>
  <c r="E1182" i="6"/>
  <c r="I1178" i="6"/>
  <c r="G1178" i="6"/>
  <c r="E1178" i="6"/>
  <c r="I1177" i="6"/>
  <c r="G1177" i="6"/>
  <c r="E1177" i="6"/>
  <c r="I1173" i="6"/>
  <c r="J1173" i="6" s="1"/>
  <c r="G1173" i="6"/>
  <c r="E1173" i="6"/>
  <c r="F1173" i="6" s="1"/>
  <c r="I1172" i="6"/>
  <c r="G1172" i="6"/>
  <c r="E1172" i="6"/>
  <c r="F1172" i="6" s="1"/>
  <c r="I1168" i="6"/>
  <c r="G1168" i="6"/>
  <c r="I1167" i="6"/>
  <c r="G1167" i="6"/>
  <c r="I1166" i="6"/>
  <c r="G1166" i="6"/>
  <c r="I1162" i="6"/>
  <c r="G1162" i="6"/>
  <c r="H1162" i="6" s="1"/>
  <c r="E1162" i="6"/>
  <c r="F1162" i="6" s="1"/>
  <c r="I1161" i="6"/>
  <c r="G1161" i="6"/>
  <c r="E1161" i="6"/>
  <c r="F1161" i="6" s="1"/>
  <c r="I1157" i="6"/>
  <c r="G1157" i="6"/>
  <c r="E1157" i="6"/>
  <c r="K1157" i="6" s="1"/>
  <c r="I1156" i="6"/>
  <c r="G1156" i="6"/>
  <c r="I1155" i="6"/>
  <c r="G1155" i="6"/>
  <c r="I1150" i="6"/>
  <c r="G1150" i="6"/>
  <c r="E1150" i="6"/>
  <c r="I1149" i="6"/>
  <c r="G1149" i="6"/>
  <c r="E1149" i="6"/>
  <c r="F1149" i="6" s="1"/>
  <c r="I1148" i="6"/>
  <c r="J1148" i="6" s="1"/>
  <c r="G1148" i="6"/>
  <c r="E1148" i="6"/>
  <c r="F1148" i="6" s="1"/>
  <c r="I1147" i="6"/>
  <c r="G1147" i="6"/>
  <c r="E1147" i="6"/>
  <c r="F1147" i="6" s="1"/>
  <c r="I1142" i="6"/>
  <c r="G1142" i="6"/>
  <c r="H1142" i="6" s="1"/>
  <c r="I1140" i="6"/>
  <c r="G1140" i="6"/>
  <c r="I1139" i="6"/>
  <c r="G1139" i="6"/>
  <c r="I1134" i="6"/>
  <c r="K1134" i="6" s="1"/>
  <c r="G1134" i="6"/>
  <c r="E1134" i="6"/>
  <c r="F1134" i="6" s="1"/>
  <c r="I1133" i="6"/>
  <c r="G1133" i="6"/>
  <c r="E1133" i="6"/>
  <c r="I1128" i="6"/>
  <c r="G1128" i="6"/>
  <c r="E1128" i="6"/>
  <c r="I1127" i="6"/>
  <c r="G1127" i="6"/>
  <c r="E1127" i="6"/>
  <c r="K1127" i="6" s="1"/>
  <c r="I1118" i="6"/>
  <c r="G1118" i="6"/>
  <c r="H1118" i="6" s="1"/>
  <c r="I1117" i="6"/>
  <c r="G1117" i="6"/>
  <c r="I1113" i="6"/>
  <c r="J1113" i="6" s="1"/>
  <c r="J1114" i="6" s="1"/>
  <c r="G181" i="7" s="1"/>
  <c r="G1113" i="6"/>
  <c r="H1113" i="6" s="1"/>
  <c r="H1114" i="6" s="1"/>
  <c r="F181" i="7" s="1"/>
  <c r="I1108" i="6"/>
  <c r="G1108" i="6"/>
  <c r="E1108" i="6"/>
  <c r="I1107" i="6"/>
  <c r="J1107" i="6" s="1"/>
  <c r="G1107" i="6"/>
  <c r="E1107" i="6"/>
  <c r="I1103" i="6"/>
  <c r="G1103" i="6"/>
  <c r="I1102" i="6"/>
  <c r="G1102" i="6"/>
  <c r="E1102" i="6"/>
  <c r="I1101" i="6"/>
  <c r="G1101" i="6"/>
  <c r="E1101" i="6"/>
  <c r="I1097" i="6"/>
  <c r="G1097" i="6"/>
  <c r="K1097" i="6" s="1"/>
  <c r="E1097" i="6"/>
  <c r="I1092" i="6"/>
  <c r="G1092" i="6"/>
  <c r="H1092" i="6" s="1"/>
  <c r="E1092" i="6"/>
  <c r="I1091" i="6"/>
  <c r="G1091" i="6"/>
  <c r="E1091" i="6"/>
  <c r="I1087" i="6"/>
  <c r="G1087" i="6"/>
  <c r="H1087" i="6" s="1"/>
  <c r="H1088" i="6" s="1"/>
  <c r="F176" i="7" s="1"/>
  <c r="G305" i="6" s="1"/>
  <c r="H305" i="6" s="1"/>
  <c r="E1087" i="6"/>
  <c r="F1087" i="6" s="1"/>
  <c r="I1082" i="6"/>
  <c r="G1082" i="6"/>
  <c r="H1082" i="6" s="1"/>
  <c r="I1083" i="6" s="1"/>
  <c r="J1083" i="6" s="1"/>
  <c r="E1082" i="6"/>
  <c r="I1081" i="6"/>
  <c r="G1081" i="6"/>
  <c r="E1081" i="6"/>
  <c r="I1077" i="6"/>
  <c r="G1077" i="6"/>
  <c r="E1077" i="6"/>
  <c r="I1072" i="6"/>
  <c r="G1072" i="6"/>
  <c r="H1072" i="6" s="1"/>
  <c r="E1072" i="6"/>
  <c r="F1072" i="6" s="1"/>
  <c r="I1071" i="6"/>
  <c r="G1071" i="6"/>
  <c r="E1071" i="6"/>
  <c r="I1067" i="6"/>
  <c r="G1067" i="6"/>
  <c r="E1067" i="6"/>
  <c r="F1067" i="6" s="1"/>
  <c r="I1066" i="6"/>
  <c r="G1066" i="6"/>
  <c r="E1066" i="6"/>
  <c r="I1065" i="6"/>
  <c r="G1065" i="6"/>
  <c r="E1065" i="6"/>
  <c r="I1061" i="6"/>
  <c r="G1061" i="6"/>
  <c r="H1061" i="6" s="1"/>
  <c r="E1061" i="6"/>
  <c r="I1060" i="6"/>
  <c r="G1060" i="6"/>
  <c r="E1060" i="6"/>
  <c r="I1059" i="6"/>
  <c r="G1059" i="6"/>
  <c r="E1059" i="6"/>
  <c r="I1047" i="6"/>
  <c r="G1047" i="6"/>
  <c r="E1047" i="6"/>
  <c r="I1046" i="6"/>
  <c r="G1046" i="6"/>
  <c r="E1046" i="6"/>
  <c r="I1041" i="6"/>
  <c r="G1041" i="6"/>
  <c r="E1041" i="6"/>
  <c r="F1041" i="6" s="1"/>
  <c r="I1040" i="6"/>
  <c r="G1040" i="6"/>
  <c r="E1040" i="6"/>
  <c r="I1035" i="6"/>
  <c r="G1035" i="6"/>
  <c r="K1035" i="6" s="1"/>
  <c r="E1035" i="6"/>
  <c r="I1034" i="6"/>
  <c r="G1034" i="6"/>
  <c r="E1034" i="6"/>
  <c r="I1029" i="6"/>
  <c r="G1029" i="6"/>
  <c r="E1029" i="6"/>
  <c r="F1029" i="6" s="1"/>
  <c r="I1028" i="6"/>
  <c r="G1028" i="6"/>
  <c r="H1028" i="6" s="1"/>
  <c r="E1028" i="6"/>
  <c r="F1028" i="6" s="1"/>
  <c r="I1027" i="6"/>
  <c r="G1027" i="6"/>
  <c r="H1027" i="6" s="1"/>
  <c r="E1027" i="6"/>
  <c r="I1023" i="6"/>
  <c r="G1023" i="6"/>
  <c r="E1023" i="6"/>
  <c r="I1018" i="6"/>
  <c r="G1018" i="6"/>
  <c r="E1018" i="6"/>
  <c r="I1017" i="6"/>
  <c r="G1017" i="6"/>
  <c r="E1017" i="6"/>
  <c r="I1016" i="6"/>
  <c r="G1016" i="6"/>
  <c r="E1016" i="6"/>
  <c r="I1011" i="6"/>
  <c r="J1011" i="6" s="1"/>
  <c r="G1011" i="6"/>
  <c r="E1011" i="6"/>
  <c r="F1011" i="6" s="1"/>
  <c r="I1010" i="6"/>
  <c r="G1010" i="6"/>
  <c r="E1010" i="6"/>
  <c r="I1006" i="6"/>
  <c r="G1006" i="6"/>
  <c r="H1006" i="6" s="1"/>
  <c r="I1004" i="6"/>
  <c r="G1004" i="6"/>
  <c r="E1004" i="6"/>
  <c r="I1003" i="6"/>
  <c r="G1003" i="6"/>
  <c r="E1003" i="6"/>
  <c r="I999" i="6"/>
  <c r="J999" i="6" s="1"/>
  <c r="J1000" i="6" s="1"/>
  <c r="G161" i="7" s="1"/>
  <c r="G999" i="6"/>
  <c r="E999" i="6"/>
  <c r="F999" i="6" s="1"/>
  <c r="I994" i="6"/>
  <c r="G994" i="6"/>
  <c r="E994" i="6"/>
  <c r="I993" i="6"/>
  <c r="G993" i="6"/>
  <c r="H993" i="6" s="1"/>
  <c r="E993" i="6"/>
  <c r="I982" i="6"/>
  <c r="J982" i="6" s="1"/>
  <c r="G982" i="6"/>
  <c r="I981" i="6"/>
  <c r="G981" i="6"/>
  <c r="I977" i="6"/>
  <c r="G977" i="6"/>
  <c r="H977" i="6" s="1"/>
  <c r="E977" i="6"/>
  <c r="I976" i="6"/>
  <c r="G976" i="6"/>
  <c r="E976" i="6"/>
  <c r="I975" i="6"/>
  <c r="J975" i="6" s="1"/>
  <c r="J978" i="6" s="1"/>
  <c r="G157" i="7" s="1"/>
  <c r="G975" i="6"/>
  <c r="H975" i="6" s="1"/>
  <c r="E975" i="6"/>
  <c r="I971" i="6"/>
  <c r="G971" i="6"/>
  <c r="E971" i="6"/>
  <c r="F971" i="6"/>
  <c r="I969" i="6"/>
  <c r="G969" i="6"/>
  <c r="G968" i="6"/>
  <c r="E968" i="6"/>
  <c r="F968" i="6" s="1"/>
  <c r="I964" i="6"/>
  <c r="G964" i="6"/>
  <c r="H964" i="6" s="1"/>
  <c r="E964" i="6"/>
  <c r="J964" i="6"/>
  <c r="I962" i="6"/>
  <c r="G962" i="6"/>
  <c r="H962" i="6" s="1"/>
  <c r="G961" i="6"/>
  <c r="E961" i="6"/>
  <c r="I956" i="6"/>
  <c r="G956" i="6"/>
  <c r="E956" i="6"/>
  <c r="K956" i="6" s="1"/>
  <c r="I955" i="6"/>
  <c r="G955" i="6"/>
  <c r="K955" i="6" s="1"/>
  <c r="E955" i="6"/>
  <c r="I951" i="6"/>
  <c r="G951" i="6"/>
  <c r="E951" i="6"/>
  <c r="I949" i="6"/>
  <c r="G949" i="6"/>
  <c r="G948" i="6"/>
  <c r="E948" i="6"/>
  <c r="I944" i="6"/>
  <c r="J944" i="6" s="1"/>
  <c r="G944" i="6"/>
  <c r="H944" i="6" s="1"/>
  <c r="E944" i="6"/>
  <c r="F944" i="6" s="1"/>
  <c r="I943" i="6"/>
  <c r="G943" i="6"/>
  <c r="H943" i="6" s="1"/>
  <c r="I942" i="6"/>
  <c r="J942" i="6" s="1"/>
  <c r="G942" i="6"/>
  <c r="H942" i="6" s="1"/>
  <c r="I941" i="6"/>
  <c r="G941" i="6"/>
  <c r="I936" i="6"/>
  <c r="G936" i="6"/>
  <c r="E936" i="6"/>
  <c r="I935" i="6"/>
  <c r="G935" i="6"/>
  <c r="E935" i="6"/>
  <c r="I929" i="6"/>
  <c r="G929" i="6"/>
  <c r="I928" i="6"/>
  <c r="G928" i="6"/>
  <c r="I923" i="6"/>
  <c r="G923" i="6"/>
  <c r="K923" i="6" s="1"/>
  <c r="E923" i="6"/>
  <c r="I922" i="6"/>
  <c r="K922" i="6" s="1"/>
  <c r="G922" i="6"/>
  <c r="E922" i="6"/>
  <c r="I916" i="6"/>
  <c r="G916" i="6"/>
  <c r="I915" i="6"/>
  <c r="G915" i="6"/>
  <c r="I910" i="6"/>
  <c r="G910" i="6"/>
  <c r="E910" i="6"/>
  <c r="F910" i="6" s="1"/>
  <c r="I909" i="6"/>
  <c r="G909" i="6"/>
  <c r="E909" i="6"/>
  <c r="I904" i="6"/>
  <c r="G904" i="6"/>
  <c r="I899" i="6"/>
  <c r="G899" i="6"/>
  <c r="K899" i="6" s="1"/>
  <c r="E899" i="6"/>
  <c r="I898" i="6"/>
  <c r="J898" i="6" s="1"/>
  <c r="G898" i="6"/>
  <c r="E898" i="6"/>
  <c r="I893" i="6"/>
  <c r="G893" i="6"/>
  <c r="H893" i="6" s="1"/>
  <c r="I888" i="6"/>
  <c r="G888" i="6"/>
  <c r="E888" i="6"/>
  <c r="I887" i="6"/>
  <c r="G887" i="6"/>
  <c r="E887" i="6"/>
  <c r="I883" i="6"/>
  <c r="G883" i="6"/>
  <c r="E883" i="6"/>
  <c r="I881" i="6"/>
  <c r="G881" i="6"/>
  <c r="G880" i="6"/>
  <c r="E880" i="6"/>
  <c r="I876" i="6"/>
  <c r="G876" i="6"/>
  <c r="H876" i="6" s="1"/>
  <c r="H877" i="6" s="1"/>
  <c r="F141" i="7" s="1"/>
  <c r="G75" i="6" s="1"/>
  <c r="H75" i="6" s="1"/>
  <c r="H76" i="6" s="1"/>
  <c r="F15" i="7" s="1"/>
  <c r="E876" i="6"/>
  <c r="I875" i="6"/>
  <c r="G875" i="6"/>
  <c r="E875" i="6"/>
  <c r="I871" i="6"/>
  <c r="G871" i="6"/>
  <c r="E871" i="6"/>
  <c r="I870" i="6"/>
  <c r="G870" i="6"/>
  <c r="E870" i="6"/>
  <c r="I866" i="6"/>
  <c r="G866" i="6"/>
  <c r="E866" i="6"/>
  <c r="I864" i="6"/>
  <c r="G864" i="6"/>
  <c r="E864" i="6"/>
  <c r="G863" i="6"/>
  <c r="E863" i="6"/>
  <c r="I859" i="6"/>
  <c r="G859" i="6"/>
  <c r="E859" i="6"/>
  <c r="H859" i="6"/>
  <c r="I857" i="6"/>
  <c r="G857" i="6"/>
  <c r="E857" i="6"/>
  <c r="F857" i="6" s="1"/>
  <c r="G856" i="6"/>
  <c r="E856" i="6"/>
  <c r="I852" i="6"/>
  <c r="G852" i="6"/>
  <c r="H852" i="6" s="1"/>
  <c r="E852" i="6"/>
  <c r="I850" i="6"/>
  <c r="G850" i="6"/>
  <c r="K850" i="6" s="1"/>
  <c r="E850" i="6"/>
  <c r="I849" i="6"/>
  <c r="J849" i="6" s="1"/>
  <c r="J853" i="6" s="1"/>
  <c r="G137" i="7" s="1"/>
  <c r="I85" i="6" s="1"/>
  <c r="J85" i="6" s="1"/>
  <c r="G849" i="6"/>
  <c r="H849" i="6" s="1"/>
  <c r="E849" i="6"/>
  <c r="G845" i="6"/>
  <c r="E845" i="6"/>
  <c r="I841" i="6"/>
  <c r="J841" i="6" s="1"/>
  <c r="G841" i="6"/>
  <c r="H841" i="6" s="1"/>
  <c r="E841" i="6"/>
  <c r="F841" i="6" s="1"/>
  <c r="I839" i="6"/>
  <c r="G839" i="6"/>
  <c r="H839" i="6" s="1"/>
  <c r="E839" i="6"/>
  <c r="I838" i="6"/>
  <c r="J838" i="6" s="1"/>
  <c r="G838" i="6"/>
  <c r="E838" i="6"/>
  <c r="I834" i="6"/>
  <c r="G834" i="6"/>
  <c r="E834" i="6"/>
  <c r="I832" i="6"/>
  <c r="G832" i="6"/>
  <c r="G831" i="6"/>
  <c r="E831" i="6"/>
  <c r="I827" i="6"/>
  <c r="J827" i="6" s="1"/>
  <c r="G827" i="6"/>
  <c r="E827" i="6"/>
  <c r="K827" i="6" s="1"/>
  <c r="I823" i="6"/>
  <c r="G823" i="6"/>
  <c r="E823" i="6"/>
  <c r="I819" i="6"/>
  <c r="G819" i="6"/>
  <c r="E819" i="6"/>
  <c r="F819" i="6" s="1"/>
  <c r="I818" i="6"/>
  <c r="G818" i="6"/>
  <c r="E818" i="6"/>
  <c r="I814" i="6"/>
  <c r="G814" i="6"/>
  <c r="E814" i="6"/>
  <c r="K814" i="6" s="1"/>
  <c r="I812" i="6"/>
  <c r="G812" i="6"/>
  <c r="H812" i="6" s="1"/>
  <c r="E812" i="6"/>
  <c r="G811" i="6"/>
  <c r="H811" i="6" s="1"/>
  <c r="E811" i="6"/>
  <c r="I805" i="6"/>
  <c r="G805" i="6"/>
  <c r="E805" i="6"/>
  <c r="I804" i="6"/>
  <c r="G804" i="6"/>
  <c r="H804" i="6" s="1"/>
  <c r="E804" i="6"/>
  <c r="F804" i="6" s="1"/>
  <c r="I795" i="6"/>
  <c r="G795" i="6"/>
  <c r="E795" i="6"/>
  <c r="I789" i="6"/>
  <c r="G789" i="6"/>
  <c r="I788" i="6"/>
  <c r="J788" i="6" s="1"/>
  <c r="G788" i="6"/>
  <c r="E788" i="6"/>
  <c r="I786" i="6"/>
  <c r="J786" i="6" s="1"/>
  <c r="I785" i="6"/>
  <c r="G785" i="6"/>
  <c r="E785" i="6"/>
  <c r="I784" i="6"/>
  <c r="G784" i="6"/>
  <c r="H784" i="6" s="1"/>
  <c r="E784" i="6"/>
  <c r="I775" i="6"/>
  <c r="G775" i="6"/>
  <c r="H775" i="6" s="1"/>
  <c r="E775" i="6"/>
  <c r="I766" i="6"/>
  <c r="G766" i="6"/>
  <c r="E766" i="6"/>
  <c r="I762" i="6"/>
  <c r="J762" i="6" s="1"/>
  <c r="G762" i="6"/>
  <c r="H762" i="6" s="1"/>
  <c r="E762" i="6"/>
  <c r="I761" i="6"/>
  <c r="J761" i="6" s="1"/>
  <c r="G761" i="6"/>
  <c r="H761" i="6" s="1"/>
  <c r="I756" i="6"/>
  <c r="J756" i="6" s="1"/>
  <c r="G756" i="6"/>
  <c r="H756" i="6" s="1"/>
  <c r="I752" i="6"/>
  <c r="G752" i="6"/>
  <c r="I751" i="6"/>
  <c r="J751" i="6" s="1"/>
  <c r="G751" i="6"/>
  <c r="H751" i="6" s="1"/>
  <c r="I750" i="6"/>
  <c r="J750" i="6" s="1"/>
  <c r="G750" i="6"/>
  <c r="H750" i="6" s="1"/>
  <c r="I749" i="6"/>
  <c r="G749" i="6"/>
  <c r="I741" i="6"/>
  <c r="J741" i="6" s="1"/>
  <c r="G741" i="6"/>
  <c r="E741" i="6"/>
  <c r="I740" i="6"/>
  <c r="G740" i="6"/>
  <c r="E740" i="6"/>
  <c r="I738" i="6"/>
  <c r="I737" i="6"/>
  <c r="J737" i="6" s="1"/>
  <c r="G737" i="6"/>
  <c r="E737" i="6"/>
  <c r="F737" i="6" s="1"/>
  <c r="I736" i="6"/>
  <c r="E736" i="6"/>
  <c r="I731" i="6"/>
  <c r="J731" i="6" s="1"/>
  <c r="G731" i="6"/>
  <c r="H731" i="6" s="1"/>
  <c r="I730" i="6"/>
  <c r="J730" i="6" s="1"/>
  <c r="I729" i="6"/>
  <c r="J729" i="6" s="1"/>
  <c r="G729" i="6"/>
  <c r="H729" i="6" s="1"/>
  <c r="E729" i="6"/>
  <c r="I728" i="6"/>
  <c r="J728" i="6" s="1"/>
  <c r="E728" i="6"/>
  <c r="I723" i="6"/>
  <c r="G723" i="6"/>
  <c r="I722" i="6"/>
  <c r="I721" i="6"/>
  <c r="G721" i="6"/>
  <c r="H721" i="6" s="1"/>
  <c r="E721" i="6"/>
  <c r="I720" i="6"/>
  <c r="E720" i="6"/>
  <c r="I715" i="6"/>
  <c r="G715" i="6"/>
  <c r="H715" i="6" s="1"/>
  <c r="E715" i="6"/>
  <c r="F715" i="6" s="1"/>
  <c r="I714" i="6"/>
  <c r="E714" i="6"/>
  <c r="F714" i="6" s="1"/>
  <c r="I713" i="6"/>
  <c r="G713" i="6"/>
  <c r="E713" i="6"/>
  <c r="I712" i="6"/>
  <c r="J712" i="6" s="1"/>
  <c r="E712" i="6"/>
  <c r="I708" i="6"/>
  <c r="G708" i="6"/>
  <c r="E708" i="6"/>
  <c r="F708" i="6" s="1"/>
  <c r="I707" i="6"/>
  <c r="G707" i="6"/>
  <c r="E707" i="6"/>
  <c r="I705" i="6"/>
  <c r="J705" i="6" s="1"/>
  <c r="G705" i="6"/>
  <c r="I704" i="6"/>
  <c r="G704" i="6"/>
  <c r="I703" i="6"/>
  <c r="E703" i="6"/>
  <c r="F703" i="6" s="1"/>
  <c r="I702" i="6"/>
  <c r="J702" i="6" s="1"/>
  <c r="G702" i="6"/>
  <c r="H702" i="6" s="1"/>
  <c r="E702" i="6"/>
  <c r="I701" i="6"/>
  <c r="J701" i="6" s="1"/>
  <c r="G701" i="6"/>
  <c r="E701" i="6"/>
  <c r="I671" i="6"/>
  <c r="J671" i="6" s="1"/>
  <c r="G671" i="6"/>
  <c r="H671" i="6" s="1"/>
  <c r="I667" i="6"/>
  <c r="G667" i="6"/>
  <c r="I663" i="6"/>
  <c r="J663" i="6" s="1"/>
  <c r="G663" i="6"/>
  <c r="H663" i="6" s="1"/>
  <c r="E663" i="6"/>
  <c r="F663" i="6" s="1"/>
  <c r="I662" i="6"/>
  <c r="J662" i="6" s="1"/>
  <c r="G662" i="6"/>
  <c r="E662" i="6"/>
  <c r="I658" i="6"/>
  <c r="G658" i="6"/>
  <c r="E658" i="6"/>
  <c r="I657" i="6"/>
  <c r="G657" i="6"/>
  <c r="E657" i="6"/>
  <c r="I656" i="6"/>
  <c r="J656" i="6" s="1"/>
  <c r="G656" i="6"/>
  <c r="H656" i="6" s="1"/>
  <c r="I651" i="6"/>
  <c r="G651" i="6"/>
  <c r="I615" i="6"/>
  <c r="G615" i="6"/>
  <c r="E615" i="6"/>
  <c r="I597" i="6"/>
  <c r="G597" i="6"/>
  <c r="I580" i="6"/>
  <c r="G580" i="6"/>
  <c r="I574" i="6"/>
  <c r="G574" i="6"/>
  <c r="I573" i="6"/>
  <c r="J573" i="6" s="1"/>
  <c r="G573" i="6"/>
  <c r="E573" i="6"/>
  <c r="I568" i="6"/>
  <c r="G568" i="6"/>
  <c r="I567" i="6"/>
  <c r="G567" i="6"/>
  <c r="H567" i="6" s="1"/>
  <c r="I566" i="6"/>
  <c r="G566" i="6"/>
  <c r="I565" i="6"/>
  <c r="J565" i="6" s="1"/>
  <c r="G565" i="6"/>
  <c r="H565" i="6" s="1"/>
  <c r="I564" i="6"/>
  <c r="G564" i="6"/>
  <c r="H564" i="6" s="1"/>
  <c r="E564" i="6"/>
  <c r="F564" i="6" s="1"/>
  <c r="I563" i="6"/>
  <c r="G563" i="6"/>
  <c r="I562" i="6"/>
  <c r="G562" i="6"/>
  <c r="I561" i="6"/>
  <c r="J561" i="6" s="1"/>
  <c r="G561" i="6"/>
  <c r="I560" i="6"/>
  <c r="J560" i="6" s="1"/>
  <c r="G560" i="6"/>
  <c r="I559" i="6"/>
  <c r="G559" i="6"/>
  <c r="I555" i="6"/>
  <c r="G555" i="6"/>
  <c r="I548" i="6"/>
  <c r="J548" i="6" s="1"/>
  <c r="G548" i="6"/>
  <c r="H548" i="6" s="1"/>
  <c r="I538" i="6"/>
  <c r="J538" i="6" s="1"/>
  <c r="G538" i="6"/>
  <c r="I528" i="6"/>
  <c r="G528" i="6"/>
  <c r="K528" i="6" s="1"/>
  <c r="E528" i="6"/>
  <c r="I527" i="6"/>
  <c r="J527" i="6" s="1"/>
  <c r="G527" i="6"/>
  <c r="E527" i="6"/>
  <c r="I522" i="6"/>
  <c r="G522" i="6"/>
  <c r="I519" i="6"/>
  <c r="G519" i="6"/>
  <c r="H519" i="6" s="1"/>
  <c r="E519" i="6"/>
  <c r="I518" i="6"/>
  <c r="G518" i="6"/>
  <c r="H518" i="6" s="1"/>
  <c r="E518" i="6"/>
  <c r="I513" i="6"/>
  <c r="G513" i="6"/>
  <c r="E513" i="6"/>
  <c r="I512" i="6"/>
  <c r="G512" i="6"/>
  <c r="H512" i="6" s="1"/>
  <c r="E512" i="6"/>
  <c r="I511" i="6"/>
  <c r="G511" i="6"/>
  <c r="I510" i="6"/>
  <c r="G510" i="6"/>
  <c r="E510" i="6"/>
  <c r="I509" i="6"/>
  <c r="K509" i="6" s="1"/>
  <c r="G509" i="6"/>
  <c r="E509" i="6"/>
  <c r="I438" i="6"/>
  <c r="G438" i="6"/>
  <c r="E438" i="6"/>
  <c r="I437" i="6"/>
  <c r="K437" i="6" s="1"/>
  <c r="G437" i="6"/>
  <c r="H437" i="6" s="1"/>
  <c r="E437" i="6"/>
  <c r="I431" i="6"/>
  <c r="G431" i="6"/>
  <c r="E431" i="6"/>
  <c r="I430" i="6"/>
  <c r="G430" i="6"/>
  <c r="H430" i="6" s="1"/>
  <c r="E430" i="6"/>
  <c r="I426" i="6"/>
  <c r="G426" i="6"/>
  <c r="E426" i="6"/>
  <c r="I425" i="6"/>
  <c r="K425" i="6" s="1"/>
  <c r="G425" i="6"/>
  <c r="E425" i="6"/>
  <c r="I421" i="6"/>
  <c r="J421" i="6" s="1"/>
  <c r="G421" i="6"/>
  <c r="H421" i="6" s="1"/>
  <c r="E421" i="6"/>
  <c r="I420" i="6"/>
  <c r="J420" i="6" s="1"/>
  <c r="G420" i="6"/>
  <c r="I416" i="6"/>
  <c r="J416" i="6" s="1"/>
  <c r="G416" i="6"/>
  <c r="E416" i="6"/>
  <c r="I415" i="6"/>
  <c r="J415" i="6" s="1"/>
  <c r="G415" i="6"/>
  <c r="E415" i="6"/>
  <c r="I411" i="6"/>
  <c r="G411" i="6"/>
  <c r="H411" i="6" s="1"/>
  <c r="E411" i="6"/>
  <c r="I408" i="6"/>
  <c r="G408" i="6"/>
  <c r="I407" i="6"/>
  <c r="G407" i="6"/>
  <c r="H407" i="6" s="1"/>
  <c r="I406" i="6"/>
  <c r="J406" i="6" s="1"/>
  <c r="G406" i="6"/>
  <c r="I405" i="6"/>
  <c r="J405" i="6" s="1"/>
  <c r="G405" i="6"/>
  <c r="H405" i="6" s="1"/>
  <c r="I404" i="6"/>
  <c r="G404" i="6"/>
  <c r="I403" i="6"/>
  <c r="J403" i="6" s="1"/>
  <c r="G403" i="6"/>
  <c r="E403" i="6"/>
  <c r="I402" i="6"/>
  <c r="G402" i="6"/>
  <c r="H402" i="6" s="1"/>
  <c r="I401" i="6"/>
  <c r="G401" i="6"/>
  <c r="I400" i="6"/>
  <c r="G400" i="6"/>
  <c r="I399" i="6"/>
  <c r="G399" i="6"/>
  <c r="I398" i="6"/>
  <c r="J398" i="6" s="1"/>
  <c r="G398" i="6"/>
  <c r="E398" i="6"/>
  <c r="F398" i="6" s="1"/>
  <c r="I394" i="6"/>
  <c r="G394" i="6"/>
  <c r="E394" i="6"/>
  <c r="I391" i="6"/>
  <c r="G391" i="6"/>
  <c r="I390" i="6"/>
  <c r="G390" i="6"/>
  <c r="H390" i="6" s="1"/>
  <c r="I389" i="6"/>
  <c r="G389" i="6"/>
  <c r="I388" i="6"/>
  <c r="J388" i="6" s="1"/>
  <c r="G388" i="6"/>
  <c r="I387" i="6"/>
  <c r="G387" i="6"/>
  <c r="H387" i="6" s="1"/>
  <c r="I386" i="6"/>
  <c r="J386" i="6" s="1"/>
  <c r="G386" i="6"/>
  <c r="I385" i="6"/>
  <c r="G385" i="6"/>
  <c r="E385" i="6"/>
  <c r="F385" i="6" s="1"/>
  <c r="L385" i="6" s="1"/>
  <c r="I384" i="6"/>
  <c r="G384" i="6"/>
  <c r="H384" i="6" s="1"/>
  <c r="I383" i="6"/>
  <c r="G383" i="6"/>
  <c r="I382" i="6"/>
  <c r="J382" i="6" s="1"/>
  <c r="G382" i="6"/>
  <c r="I381" i="6"/>
  <c r="J381" i="6" s="1"/>
  <c r="G381" i="6"/>
  <c r="H381" i="6" s="1"/>
  <c r="I376" i="6"/>
  <c r="G376" i="6"/>
  <c r="E376" i="6"/>
  <c r="F376" i="6" s="1"/>
  <c r="I371" i="6"/>
  <c r="G371" i="6"/>
  <c r="H371" i="6" s="1"/>
  <c r="I366" i="6"/>
  <c r="G366" i="6"/>
  <c r="H366" i="6" s="1"/>
  <c r="I347" i="6"/>
  <c r="J347" i="6" s="1"/>
  <c r="G347" i="6"/>
  <c r="I334" i="6"/>
  <c r="G334" i="6"/>
  <c r="H334" i="6" s="1"/>
  <c r="I333" i="6"/>
  <c r="J333" i="6" s="1"/>
  <c r="G333" i="6"/>
  <c r="I328" i="6"/>
  <c r="G328" i="6"/>
  <c r="I310" i="6"/>
  <c r="G310" i="6"/>
  <c r="E310" i="6"/>
  <c r="I309" i="6"/>
  <c r="G309" i="6"/>
  <c r="H309" i="6" s="1"/>
  <c r="E309" i="6"/>
  <c r="F309" i="6" s="1"/>
  <c r="F312" i="6" s="1"/>
  <c r="I284" i="6"/>
  <c r="G284" i="6"/>
  <c r="I278" i="6"/>
  <c r="G278" i="6"/>
  <c r="H278" i="6" s="1"/>
  <c r="E278" i="6"/>
  <c r="I272" i="6"/>
  <c r="G272" i="6"/>
  <c r="I267" i="6"/>
  <c r="G267" i="6"/>
  <c r="I265" i="6"/>
  <c r="G265" i="6"/>
  <c r="H265" i="6" s="1"/>
  <c r="I259" i="6"/>
  <c r="J259" i="6" s="1"/>
  <c r="G259" i="6"/>
  <c r="I253" i="6"/>
  <c r="G253" i="6"/>
  <c r="I247" i="6"/>
  <c r="G247" i="6"/>
  <c r="H247" i="6" s="1"/>
  <c r="I241" i="6"/>
  <c r="J241" i="6" s="1"/>
  <c r="G241" i="6"/>
  <c r="H241" i="6" s="1"/>
  <c r="E241" i="6"/>
  <c r="I239" i="6"/>
  <c r="G239" i="6"/>
  <c r="I238" i="6"/>
  <c r="G238" i="6"/>
  <c r="H238" i="6" s="1"/>
  <c r="E238" i="6"/>
  <c r="I237" i="6"/>
  <c r="G237" i="6"/>
  <c r="H237" i="6" s="1"/>
  <c r="E237" i="6"/>
  <c r="I229" i="6"/>
  <c r="G229" i="6"/>
  <c r="E229" i="6"/>
  <c r="I227" i="6"/>
  <c r="J227" i="6" s="1"/>
  <c r="G227" i="6"/>
  <c r="I226" i="6"/>
  <c r="G226" i="6"/>
  <c r="K226" i="6" s="1"/>
  <c r="E226" i="6"/>
  <c r="I225" i="6"/>
  <c r="G225" i="6"/>
  <c r="E225" i="6"/>
  <c r="I219" i="6"/>
  <c r="G219" i="6"/>
  <c r="H219" i="6" s="1"/>
  <c r="H220" i="6" s="1"/>
  <c r="F37" i="7" s="1"/>
  <c r="E219" i="6"/>
  <c r="I214" i="6"/>
  <c r="K214" i="6" s="1"/>
  <c r="G214" i="6"/>
  <c r="E214" i="6"/>
  <c r="I212" i="6"/>
  <c r="G212" i="6"/>
  <c r="E212" i="6"/>
  <c r="I211" i="6"/>
  <c r="J211" i="6" s="1"/>
  <c r="G211" i="6"/>
  <c r="E211" i="6"/>
  <c r="I206" i="6"/>
  <c r="G206" i="6"/>
  <c r="H206" i="6" s="1"/>
  <c r="E206" i="6"/>
  <c r="I204" i="6"/>
  <c r="G204" i="6"/>
  <c r="H204" i="6" s="1"/>
  <c r="E204" i="6"/>
  <c r="I203" i="6"/>
  <c r="G203" i="6"/>
  <c r="E203" i="6"/>
  <c r="I198" i="6"/>
  <c r="G198" i="6"/>
  <c r="E198" i="6"/>
  <c r="I197" i="6"/>
  <c r="G197" i="6"/>
  <c r="K197" i="6" s="1"/>
  <c r="E197" i="6"/>
  <c r="I196" i="6"/>
  <c r="G196" i="6"/>
  <c r="I194" i="6"/>
  <c r="G194" i="6"/>
  <c r="I193" i="6"/>
  <c r="G193" i="6"/>
  <c r="I191" i="6"/>
  <c r="G191" i="6"/>
  <c r="H191" i="6" s="1"/>
  <c r="I187" i="6"/>
  <c r="G187" i="6"/>
  <c r="E187" i="6"/>
  <c r="I186" i="6"/>
  <c r="G186" i="6"/>
  <c r="H186" i="6" s="1"/>
  <c r="E186" i="6"/>
  <c r="I185" i="6"/>
  <c r="G185" i="6"/>
  <c r="E185" i="6"/>
  <c r="I181" i="6"/>
  <c r="G181" i="6"/>
  <c r="I180" i="6"/>
  <c r="G180" i="6"/>
  <c r="E180" i="6"/>
  <c r="F180" i="6" s="1"/>
  <c r="I179" i="6"/>
  <c r="J179" i="6" s="1"/>
  <c r="G179" i="6"/>
  <c r="E179" i="6"/>
  <c r="I174" i="6"/>
  <c r="G174" i="6"/>
  <c r="E174" i="6"/>
  <c r="I173" i="6"/>
  <c r="G173" i="6"/>
  <c r="I169" i="6"/>
  <c r="G169" i="6"/>
  <c r="E169" i="6"/>
  <c r="I168" i="6"/>
  <c r="J168" i="6" s="1"/>
  <c r="G168" i="6"/>
  <c r="H168" i="6" s="1"/>
  <c r="E168" i="6"/>
  <c r="I167" i="6"/>
  <c r="G167" i="6"/>
  <c r="H167" i="6" s="1"/>
  <c r="E167" i="6"/>
  <c r="I162" i="6"/>
  <c r="G162" i="6"/>
  <c r="E162" i="6"/>
  <c r="I161" i="6"/>
  <c r="G161" i="6"/>
  <c r="E161" i="6"/>
  <c r="I156" i="6"/>
  <c r="G156" i="6"/>
  <c r="E156" i="6"/>
  <c r="I151" i="6"/>
  <c r="G151" i="6"/>
  <c r="E151" i="6"/>
  <c r="I145" i="6"/>
  <c r="G145" i="6"/>
  <c r="E145" i="6"/>
  <c r="F145" i="6" s="1"/>
  <c r="I144" i="6"/>
  <c r="J144" i="6" s="1"/>
  <c r="G144" i="6"/>
  <c r="K144" i="6" s="1"/>
  <c r="E144" i="6"/>
  <c r="I120" i="6"/>
  <c r="G120" i="6"/>
  <c r="I118" i="6"/>
  <c r="G118" i="6"/>
  <c r="E118" i="6"/>
  <c r="I117" i="6"/>
  <c r="J117" i="6" s="1"/>
  <c r="G117" i="6"/>
  <c r="H117" i="6" s="1"/>
  <c r="E117" i="6"/>
  <c r="I105" i="6"/>
  <c r="G105" i="6"/>
  <c r="E105" i="6"/>
  <c r="I104" i="6"/>
  <c r="J104" i="6" s="1"/>
  <c r="G104" i="6"/>
  <c r="E104" i="6"/>
  <c r="I103" i="6"/>
  <c r="J103" i="6" s="1"/>
  <c r="G103" i="6"/>
  <c r="E103" i="6"/>
  <c r="I96" i="6"/>
  <c r="J96" i="6" s="1"/>
  <c r="G96" i="6"/>
  <c r="E96" i="6"/>
  <c r="I95" i="6"/>
  <c r="G95" i="6"/>
  <c r="H95" i="6" s="1"/>
  <c r="E95" i="6"/>
  <c r="I94" i="6"/>
  <c r="K94" i="6" s="1"/>
  <c r="G94" i="6"/>
  <c r="E94" i="6"/>
  <c r="I93" i="6"/>
  <c r="J93" i="6" s="1"/>
  <c r="G93" i="6"/>
  <c r="E93" i="6"/>
  <c r="I89" i="6"/>
  <c r="J89" i="6" s="1"/>
  <c r="G89" i="6"/>
  <c r="E89" i="6"/>
  <c r="I88" i="6"/>
  <c r="G88" i="6"/>
  <c r="E88" i="6"/>
  <c r="I84" i="6"/>
  <c r="J84" i="6" s="1"/>
  <c r="G84" i="6"/>
  <c r="E84" i="6"/>
  <c r="I83" i="6"/>
  <c r="G83" i="6"/>
  <c r="E83" i="6"/>
  <c r="I74" i="6"/>
  <c r="J74" i="6" s="1"/>
  <c r="G74" i="6"/>
  <c r="I69" i="6"/>
  <c r="G69" i="6"/>
  <c r="E69" i="6"/>
  <c r="I61" i="6"/>
  <c r="G61" i="6"/>
  <c r="E61" i="6"/>
  <c r="I60" i="6"/>
  <c r="G60" i="6"/>
  <c r="E60" i="6"/>
  <c r="I56" i="6"/>
  <c r="G56" i="6"/>
  <c r="E56" i="6"/>
  <c r="I55" i="6"/>
  <c r="G55" i="6"/>
  <c r="E55" i="6"/>
  <c r="I54" i="6"/>
  <c r="J54" i="6" s="1"/>
  <c r="G54" i="6"/>
  <c r="H54" i="6" s="1"/>
  <c r="I50" i="6"/>
  <c r="J50" i="6" s="1"/>
  <c r="G50" i="6"/>
  <c r="H50" i="6" s="1"/>
  <c r="E50" i="6"/>
  <c r="I49" i="6"/>
  <c r="G49" i="6"/>
  <c r="I45" i="6"/>
  <c r="J45" i="6" s="1"/>
  <c r="J46" i="6" s="1"/>
  <c r="G10" i="7" s="1"/>
  <c r="G45" i="6"/>
  <c r="K45" i="6" s="1"/>
  <c r="E45" i="6"/>
  <c r="I41" i="6"/>
  <c r="J41" i="6" s="1"/>
  <c r="J42" i="6" s="1"/>
  <c r="G9" i="7" s="1"/>
  <c r="G41" i="6"/>
  <c r="E41" i="6"/>
  <c r="I32" i="6"/>
  <c r="J32" i="6" s="1"/>
  <c r="G32" i="6"/>
  <c r="E32" i="6"/>
  <c r="I31" i="6"/>
  <c r="G31" i="6"/>
  <c r="E31" i="6"/>
  <c r="I30" i="6"/>
  <c r="G30" i="6"/>
  <c r="I26" i="6"/>
  <c r="G26" i="6"/>
  <c r="E26" i="6"/>
  <c r="I25" i="6"/>
  <c r="G25" i="6"/>
  <c r="E25" i="6"/>
  <c r="I24" i="6"/>
  <c r="G24" i="6"/>
  <c r="I19" i="6"/>
  <c r="G19" i="6"/>
  <c r="E19" i="6"/>
  <c r="I18" i="6"/>
  <c r="G18" i="6"/>
  <c r="H18" i="6" s="1"/>
  <c r="E18" i="6"/>
  <c r="I17" i="6"/>
  <c r="G17" i="6"/>
  <c r="I16" i="6"/>
  <c r="G16" i="6"/>
  <c r="I15" i="6"/>
  <c r="G15" i="6"/>
  <c r="I14" i="6"/>
  <c r="G14" i="6"/>
  <c r="E14" i="6"/>
  <c r="I13" i="6"/>
  <c r="G13" i="6"/>
  <c r="I12" i="6"/>
  <c r="G12" i="6"/>
  <c r="I11" i="6"/>
  <c r="J11" i="6" s="1"/>
  <c r="G11" i="6"/>
  <c r="I5" i="6"/>
  <c r="G5" i="6"/>
  <c r="K5" i="6" s="1"/>
  <c r="E5" i="6"/>
  <c r="V263" i="3"/>
  <c r="O262" i="3"/>
  <c r="V233" i="3"/>
  <c r="I1471" i="6" s="1"/>
  <c r="O232" i="3"/>
  <c r="O231" i="3"/>
  <c r="O230" i="3"/>
  <c r="O229" i="3"/>
  <c r="O228" i="3"/>
  <c r="O227" i="3"/>
  <c r="O226" i="3"/>
  <c r="O225" i="3"/>
  <c r="O224" i="3"/>
  <c r="O223" i="3"/>
  <c r="O222" i="3"/>
  <c r="E555" i="6" s="1"/>
  <c r="F555" i="6" s="1"/>
  <c r="O220" i="3"/>
  <c r="E420" i="6" s="1"/>
  <c r="O219" i="3"/>
  <c r="E1569" i="6" s="1"/>
  <c r="F1569" i="6" s="1"/>
  <c r="O218" i="3"/>
  <c r="O217" i="3"/>
  <c r="E1581" i="6" s="1"/>
  <c r="O216" i="3"/>
  <c r="E1321" i="6" s="1"/>
  <c r="K1321" i="6" s="1"/>
  <c r="O215" i="3"/>
  <c r="E1327" i="6" s="1"/>
  <c r="O214" i="3"/>
  <c r="O213" i="3"/>
  <c r="O212" i="3"/>
  <c r="O211" i="3"/>
  <c r="O210" i="3"/>
  <c r="O209" i="3"/>
  <c r="E723" i="6" s="1"/>
  <c r="O208" i="3"/>
  <c r="O207" i="3"/>
  <c r="O206" i="3"/>
  <c r="O205" i="3"/>
  <c r="E1594" i="6" s="1"/>
  <c r="O204" i="3"/>
  <c r="E1593" i="6" s="1"/>
  <c r="F1593" i="6" s="1"/>
  <c r="O203" i="3"/>
  <c r="O202" i="3"/>
  <c r="O201" i="3"/>
  <c r="E1139" i="6" s="1"/>
  <c r="F1139" i="6" s="1"/>
  <c r="E1141" i="6" s="1"/>
  <c r="F1141" i="6" s="1"/>
  <c r="L1141" i="6" s="1"/>
  <c r="O200" i="3"/>
  <c r="E656" i="6" s="1"/>
  <c r="F656" i="6" s="1"/>
  <c r="O199" i="3"/>
  <c r="O198" i="3"/>
  <c r="O197" i="3"/>
  <c r="E1686" i="6" s="1"/>
  <c r="O196" i="3"/>
  <c r="E1685" i="6" s="1"/>
  <c r="O195" i="3"/>
  <c r="E1412" i="6" s="1"/>
  <c r="O194" i="3"/>
  <c r="E1257" i="6" s="1"/>
  <c r="O193" i="3"/>
  <c r="E1268" i="6" s="1"/>
  <c r="O192" i="3"/>
  <c r="E193" i="6" s="1"/>
  <c r="F193" i="6" s="1"/>
  <c r="O191" i="3"/>
  <c r="E1495" i="6" s="1"/>
  <c r="O190" i="3"/>
  <c r="E1542" i="6" s="1"/>
  <c r="O189" i="3"/>
  <c r="E1516" i="6" s="1"/>
  <c r="F1516" i="6" s="1"/>
  <c r="O188" i="3"/>
  <c r="E191" i="6" s="1"/>
  <c r="F191" i="6" s="1"/>
  <c r="O187" i="3"/>
  <c r="E1497" i="6" s="1"/>
  <c r="O186" i="3"/>
  <c r="E334" i="6" s="1"/>
  <c r="K334" i="6" s="1"/>
  <c r="O185" i="3"/>
  <c r="O184" i="3"/>
  <c r="E1221" i="6" s="1"/>
  <c r="O183" i="3"/>
  <c r="E1103" i="6" s="1"/>
  <c r="O182" i="3"/>
  <c r="E1168" i="6" s="1"/>
  <c r="O181" i="3"/>
  <c r="O180" i="3"/>
  <c r="E538" i="6" s="1"/>
  <c r="F538" i="6" s="1"/>
  <c r="O179" i="3"/>
  <c r="E559" i="6" s="1"/>
  <c r="F559" i="6" s="1"/>
  <c r="O178" i="3"/>
  <c r="E1614" i="6" s="1"/>
  <c r="K1614" i="6" s="1"/>
  <c r="O177" i="3"/>
  <c r="E1615" i="6" s="1"/>
  <c r="O176" i="3"/>
  <c r="O175" i="3"/>
  <c r="E580" i="6" s="1"/>
  <c r="O174" i="3"/>
  <c r="O173" i="3"/>
  <c r="E388" i="6" s="1"/>
  <c r="F388" i="6" s="1"/>
  <c r="O172" i="3"/>
  <c r="E1118" i="6" s="1"/>
  <c r="F1118" i="6" s="1"/>
  <c r="O171" i="3"/>
  <c r="E749" i="6" s="1"/>
  <c r="O170" i="3"/>
  <c r="O169" i="3"/>
  <c r="E943" i="6" s="1"/>
  <c r="O168" i="3"/>
  <c r="O167" i="3"/>
  <c r="O166" i="3"/>
  <c r="E386" i="6" s="1"/>
  <c r="F386" i="6" s="1"/>
  <c r="O165" i="3"/>
  <c r="E402" i="6" s="1"/>
  <c r="F402" i="6" s="1"/>
  <c r="O164" i="3"/>
  <c r="O163" i="3"/>
  <c r="E750" i="6" s="1"/>
  <c r="F750" i="6" s="1"/>
  <c r="O162" i="3"/>
  <c r="E751" i="6" s="1"/>
  <c r="O161" i="3"/>
  <c r="E752" i="6" s="1"/>
  <c r="F752" i="6" s="1"/>
  <c r="O160" i="3"/>
  <c r="O159" i="3"/>
  <c r="O158" i="3"/>
  <c r="O157" i="3"/>
  <c r="O156" i="3"/>
  <c r="E17" i="6" s="1"/>
  <c r="O155" i="3"/>
  <c r="O154" i="3"/>
  <c r="E16" i="6" s="1"/>
  <c r="O153" i="3"/>
  <c r="E15" i="6" s="1"/>
  <c r="K15" i="6" s="1"/>
  <c r="O152" i="3"/>
  <c r="E13" i="6" s="1"/>
  <c r="F13" i="6" s="1"/>
  <c r="O151" i="3"/>
  <c r="E12" i="6" s="1"/>
  <c r="O150" i="3"/>
  <c r="E11" i="6" s="1"/>
  <c r="O149" i="3"/>
  <c r="O148" i="3"/>
  <c r="O147" i="3"/>
  <c r="O146" i="3"/>
  <c r="O145" i="3"/>
  <c r="O144" i="3"/>
  <c r="O143" i="3"/>
  <c r="O142" i="3"/>
  <c r="O141" i="3"/>
  <c r="O140" i="3"/>
  <c r="O139" i="3"/>
  <c r="O138" i="3"/>
  <c r="O137" i="3"/>
  <c r="O136" i="3"/>
  <c r="E284" i="6" s="1"/>
  <c r="O135" i="3"/>
  <c r="E328" i="6" s="1"/>
  <c r="F328" i="6" s="1"/>
  <c r="O134" i="3"/>
  <c r="E400" i="6" s="1"/>
  <c r="F400" i="6" s="1"/>
  <c r="O133" i="3"/>
  <c r="E382" i="6" s="1"/>
  <c r="O132" i="3"/>
  <c r="E390" i="6" s="1"/>
  <c r="O131" i="3"/>
  <c r="E406" i="6" s="1"/>
  <c r="F406" i="6" s="1"/>
  <c r="O130" i="3"/>
  <c r="O129" i="3"/>
  <c r="E761" i="6" s="1"/>
  <c r="F761" i="6" s="1"/>
  <c r="O128" i="3"/>
  <c r="E597" i="6" s="1"/>
  <c r="O127" i="3"/>
  <c r="E568" i="6" s="1"/>
  <c r="O126" i="3"/>
  <c r="E567" i="6" s="1"/>
  <c r="F567" i="6" s="1"/>
  <c r="O125" i="3"/>
  <c r="E565" i="6" s="1"/>
  <c r="F565" i="6" s="1"/>
  <c r="O124" i="3"/>
  <c r="O123" i="3"/>
  <c r="E563" i="6" s="1"/>
  <c r="O122" i="3"/>
  <c r="E562" i="6" s="1"/>
  <c r="F562" i="6" s="1"/>
  <c r="O121" i="3"/>
  <c r="E561" i="6" s="1"/>
  <c r="O120" i="3"/>
  <c r="E560" i="6" s="1"/>
  <c r="F560" i="6" s="1"/>
  <c r="O119" i="3"/>
  <c r="E566" i="6" s="1"/>
  <c r="O118" i="3"/>
  <c r="O117" i="3"/>
  <c r="E381" i="6" s="1"/>
  <c r="F381" i="6" s="1"/>
  <c r="O116" i="3"/>
  <c r="O115" i="3"/>
  <c r="E1113" i="6" s="1"/>
  <c r="F1113" i="6" s="1"/>
  <c r="F1114" i="6" s="1"/>
  <c r="O114" i="3"/>
  <c r="E1156" i="6" s="1"/>
  <c r="O113" i="3"/>
  <c r="E1155" i="6" s="1"/>
  <c r="F1155" i="6" s="1"/>
  <c r="O112" i="3"/>
  <c r="E574" i="6" s="1"/>
  <c r="O111" i="3"/>
  <c r="E756" i="6" s="1"/>
  <c r="V110" i="3"/>
  <c r="O109" i="3"/>
  <c r="O108" i="3"/>
  <c r="O107" i="3"/>
  <c r="E548" i="6" s="1"/>
  <c r="O106" i="3"/>
  <c r="O105" i="3"/>
  <c r="E1428" i="6" s="1"/>
  <c r="O104" i="3"/>
  <c r="E1434" i="6" s="1"/>
  <c r="F1434" i="6" s="1"/>
  <c r="O103" i="3"/>
  <c r="E671" i="6" s="1"/>
  <c r="K671" i="6" s="1"/>
  <c r="O102" i="3"/>
  <c r="O101" i="3"/>
  <c r="O100" i="3"/>
  <c r="O99" i="3"/>
  <c r="O98" i="3"/>
  <c r="O97" i="3"/>
  <c r="O96" i="3"/>
  <c r="E272" i="6" s="1"/>
  <c r="O95" i="3"/>
  <c r="E259" i="6" s="1"/>
  <c r="O94" i="3"/>
  <c r="E265" i="6" s="1"/>
  <c r="O92" i="3"/>
  <c r="O91" i="3"/>
  <c r="E49" i="6" s="1"/>
  <c r="K49" i="6" s="1"/>
  <c r="O90" i="3"/>
  <c r="E705" i="6" s="1"/>
  <c r="O89" i="3"/>
  <c r="E704" i="6" s="1"/>
  <c r="O88" i="3"/>
  <c r="E1641" i="6" s="1"/>
  <c r="O87" i="3"/>
  <c r="E1433" i="6" s="1"/>
  <c r="F1433" i="6" s="1"/>
  <c r="O86" i="3"/>
  <c r="O84" i="3"/>
  <c r="O83" i="3"/>
  <c r="O81" i="3"/>
  <c r="O78" i="3"/>
  <c r="E181" i="6" s="1"/>
  <c r="O77" i="3"/>
  <c r="O76" i="3"/>
  <c r="E347" i="6" s="1"/>
  <c r="F347" i="6" s="1"/>
  <c r="O75" i="3"/>
  <c r="O74" i="3"/>
  <c r="E789" i="6" s="1"/>
  <c r="O73" i="3"/>
  <c r="E1671" i="6" s="1"/>
  <c r="O72" i="3"/>
  <c r="E1587" i="6" s="1"/>
  <c r="F1587" i="6" s="1"/>
  <c r="O71" i="3"/>
  <c r="E1356" i="6" s="1"/>
  <c r="O70" i="3"/>
  <c r="E1333" i="6" s="1"/>
  <c r="K1333" i="6" s="1"/>
  <c r="O69" i="3"/>
  <c r="O68" i="3"/>
  <c r="E1607" i="6" s="1"/>
  <c r="F1607" i="6" s="1"/>
  <c r="O67" i="3"/>
  <c r="E1600" i="6" s="1"/>
  <c r="F1600" i="6" s="1"/>
  <c r="O66" i="3"/>
  <c r="E1285" i="6" s="1"/>
  <c r="O65" i="3"/>
  <c r="E1219" i="6" s="1"/>
  <c r="O64" i="3"/>
  <c r="E1362" i="6" s="1"/>
  <c r="F1362" i="6" s="1"/>
  <c r="O63" i="3"/>
  <c r="O62" i="3"/>
  <c r="E1393" i="6" s="1"/>
  <c r="O61" i="3"/>
  <c r="E1231" i="6" s="1"/>
  <c r="F1231" i="6" s="1"/>
  <c r="O60" i="3"/>
  <c r="E1385" i="6" s="1"/>
  <c r="F1385" i="6" s="1"/>
  <c r="L1385" i="6" s="1"/>
  <c r="O59" i="3"/>
  <c r="O58" i="3"/>
  <c r="O57" i="3"/>
  <c r="O56" i="3"/>
  <c r="O55" i="3"/>
  <c r="O51" i="3"/>
  <c r="E267" i="6" s="1"/>
  <c r="F267" i="6" s="1"/>
  <c r="O50" i="3"/>
  <c r="E1369" i="6" s="1"/>
  <c r="K1369" i="6" s="1"/>
  <c r="O49" i="3"/>
  <c r="E1665" i="6" s="1"/>
  <c r="F1665" i="6" s="1"/>
  <c r="O48" i="3"/>
  <c r="O47" i="3"/>
  <c r="E1400" i="6" s="1"/>
  <c r="F1400" i="6" s="1"/>
  <c r="O46" i="3"/>
  <c r="E54" i="6" s="1"/>
  <c r="O45" i="3"/>
  <c r="E173" i="6" s="1"/>
  <c r="O44" i="3"/>
  <c r="E942" i="6" s="1"/>
  <c r="O43" i="3"/>
  <c r="O42" i="3"/>
  <c r="E1693" i="6" s="1"/>
  <c r="F1693" i="6" s="1"/>
  <c r="O41" i="3"/>
  <c r="E74" i="6" s="1"/>
  <c r="O40" i="3"/>
  <c r="E1275" i="6" s="1"/>
  <c r="F1275" i="6" s="1"/>
  <c r="O39" i="3"/>
  <c r="E941" i="6" s="1"/>
  <c r="O38" i="3"/>
  <c r="O37" i="3"/>
  <c r="E1609" i="6" s="1"/>
  <c r="K1609" i="6" s="1"/>
  <c r="O36" i="3"/>
  <c r="O35" i="3"/>
  <c r="E1117" i="6" s="1"/>
  <c r="O34" i="3"/>
  <c r="E333" i="6" s="1"/>
  <c r="F333" i="6" s="1"/>
  <c r="O33" i="3"/>
  <c r="E981" i="6" s="1"/>
  <c r="O32" i="3"/>
  <c r="O31" i="3"/>
  <c r="O28" i="3"/>
  <c r="V26" i="3"/>
  <c r="I1475" i="6" s="1"/>
  <c r="J1475" i="6" s="1"/>
  <c r="J1476" i="6" s="1"/>
  <c r="G240" i="7" s="1"/>
  <c r="I1444" i="6" s="1"/>
  <c r="J1444" i="6" s="1"/>
  <c r="V25" i="3"/>
  <c r="I1470" i="6" s="1"/>
  <c r="V24" i="3"/>
  <c r="I1463" i="6" s="1"/>
  <c r="V23" i="3"/>
  <c r="I1458" i="6" s="1"/>
  <c r="J1458" i="6" s="1"/>
  <c r="V22" i="3"/>
  <c r="I856" i="6" s="1"/>
  <c r="V21" i="3"/>
  <c r="I880" i="6" s="1"/>
  <c r="J880" i="6" s="1"/>
  <c r="J884" i="6" s="1"/>
  <c r="G142" i="7" s="1"/>
  <c r="I98" i="6" s="1"/>
  <c r="J98" i="6" s="1"/>
  <c r="V20" i="3"/>
  <c r="I961" i="6" s="1"/>
  <c r="J961" i="6" s="1"/>
  <c r="V19" i="3"/>
  <c r="I968" i="6" s="1"/>
  <c r="J968" i="6" s="1"/>
  <c r="J972" i="6" s="1"/>
  <c r="G156" i="7" s="1"/>
  <c r="V18" i="3"/>
  <c r="I948" i="6" s="1"/>
  <c r="K948" i="6" s="1"/>
  <c r="V17" i="3"/>
  <c r="V16" i="3"/>
  <c r="I811" i="6" s="1"/>
  <c r="J811" i="6" s="1"/>
  <c r="V15" i="3"/>
  <c r="I1546" i="6" s="1"/>
  <c r="J1546" i="6" s="1"/>
  <c r="V14" i="3"/>
  <c r="I863" i="6" s="1"/>
  <c r="J863" i="6" s="1"/>
  <c r="V13" i="3"/>
  <c r="I845" i="6" s="1"/>
  <c r="K845" i="6" s="1"/>
  <c r="V12" i="3"/>
  <c r="I1560" i="6" s="1"/>
  <c r="J1560" i="6" s="1"/>
  <c r="J1561" i="6" s="1"/>
  <c r="G254" i="7" s="1"/>
  <c r="V11" i="3"/>
  <c r="V10" i="3"/>
  <c r="I1553" i="6" s="1"/>
  <c r="J1553" i="6" s="1"/>
  <c r="V9" i="3"/>
  <c r="I1699" i="6" s="1"/>
  <c r="V8" i="3"/>
  <c r="I1692" i="6" s="1"/>
  <c r="V7" i="3"/>
  <c r="I831" i="6" s="1"/>
  <c r="J831" i="6" s="1"/>
  <c r="J835" i="6" s="1"/>
  <c r="G134" i="7" s="1"/>
  <c r="V6" i="3"/>
  <c r="I1647" i="6" s="1"/>
  <c r="J1647" i="6" s="1"/>
  <c r="J1651" i="6" s="1"/>
  <c r="G268" i="7" s="1"/>
  <c r="I1633" i="6" s="1"/>
  <c r="J1633" i="6" s="1"/>
  <c r="V5" i="3"/>
  <c r="F1702" i="6"/>
  <c r="H1702" i="6"/>
  <c r="H1701" i="6"/>
  <c r="J1701" i="6"/>
  <c r="H1700" i="6"/>
  <c r="J1700" i="6"/>
  <c r="F1699" i="6"/>
  <c r="H1699" i="6"/>
  <c r="F1695" i="6"/>
  <c r="J1695" i="6"/>
  <c r="H1694" i="6"/>
  <c r="J1694" i="6"/>
  <c r="J1693" i="6"/>
  <c r="F1692" i="6"/>
  <c r="H1692" i="6"/>
  <c r="J1692" i="6"/>
  <c r="J1696" i="6" s="1"/>
  <c r="G276" i="7" s="1"/>
  <c r="H1687" i="6"/>
  <c r="J1687" i="6"/>
  <c r="H1686" i="6"/>
  <c r="J1686" i="6"/>
  <c r="F1685" i="6"/>
  <c r="H1685" i="6"/>
  <c r="J1685" i="6"/>
  <c r="H1678" i="6"/>
  <c r="F273" i="7" s="1"/>
  <c r="G796" i="6" s="1"/>
  <c r="H796" i="6" s="1"/>
  <c r="J1678" i="6"/>
  <c r="G273" i="7" s="1"/>
  <c r="I796" i="6" s="1"/>
  <c r="J796" i="6" s="1"/>
  <c r="H1677" i="6"/>
  <c r="J1677" i="6"/>
  <c r="K1677" i="6"/>
  <c r="H1673" i="6"/>
  <c r="J1673" i="6"/>
  <c r="H1671" i="6"/>
  <c r="J1671" i="6"/>
  <c r="H1667" i="6"/>
  <c r="J1667" i="6"/>
  <c r="H1665" i="6"/>
  <c r="J1665" i="6"/>
  <c r="H1660" i="6"/>
  <c r="J1660" i="6"/>
  <c r="H1659" i="6"/>
  <c r="J1659" i="6"/>
  <c r="K1659" i="6"/>
  <c r="F1658" i="6"/>
  <c r="H1658" i="6"/>
  <c r="E1660" i="6" s="1"/>
  <c r="F1660" i="6" s="1"/>
  <c r="L1660" i="6" s="1"/>
  <c r="J1658" i="6"/>
  <c r="K1658" i="6"/>
  <c r="H1655" i="6"/>
  <c r="F269" i="7" s="1"/>
  <c r="G1643" i="6" s="1"/>
  <c r="H1643" i="6" s="1"/>
  <c r="F1654" i="6"/>
  <c r="H1654" i="6"/>
  <c r="J1654" i="6"/>
  <c r="J1655" i="6" s="1"/>
  <c r="G269" i="7" s="1"/>
  <c r="I1643" i="6" s="1"/>
  <c r="J1643" i="6" s="1"/>
  <c r="K1654" i="6"/>
  <c r="F1650" i="6"/>
  <c r="H1650" i="6"/>
  <c r="J1650" i="6"/>
  <c r="K1650" i="6"/>
  <c r="H1649" i="6"/>
  <c r="J1649" i="6"/>
  <c r="J1648" i="6"/>
  <c r="H1647" i="6"/>
  <c r="H1642" i="6"/>
  <c r="J1642" i="6"/>
  <c r="H1641" i="6"/>
  <c r="J1641" i="6"/>
  <c r="H1637" i="6"/>
  <c r="H1638" i="6" s="1"/>
  <c r="F266" i="7" s="1"/>
  <c r="G768" i="6" s="1"/>
  <c r="H768" i="6" s="1"/>
  <c r="J1637" i="6"/>
  <c r="J1638" i="6" s="1"/>
  <c r="G266" i="7" s="1"/>
  <c r="I768" i="6" s="1"/>
  <c r="J768" i="6" s="1"/>
  <c r="K1637" i="6"/>
  <c r="F1632" i="6"/>
  <c r="H1632" i="6"/>
  <c r="F1631" i="6"/>
  <c r="H1631" i="6"/>
  <c r="J1631" i="6"/>
  <c r="F1630" i="6"/>
  <c r="H1630" i="6"/>
  <c r="J1630" i="6"/>
  <c r="H1626" i="6"/>
  <c r="J1626" i="6"/>
  <c r="F1625" i="6"/>
  <c r="H1625" i="6"/>
  <c r="F1624" i="6"/>
  <c r="H1624" i="6"/>
  <c r="J1624" i="6"/>
  <c r="K1624" i="6"/>
  <c r="H1623" i="6"/>
  <c r="J1623" i="6"/>
  <c r="K1623" i="6"/>
  <c r="F1622" i="6"/>
  <c r="H1622" i="6"/>
  <c r="J1622" i="6"/>
  <c r="F1621" i="6"/>
  <c r="H1621" i="6"/>
  <c r="H1617" i="6"/>
  <c r="J1617" i="6"/>
  <c r="H1616" i="6"/>
  <c r="E1617" i="6" s="1"/>
  <c r="F1617" i="6" s="1"/>
  <c r="J1616" i="6"/>
  <c r="F1615" i="6"/>
  <c r="L1615" i="6" s="1"/>
  <c r="H1615" i="6"/>
  <c r="J1615" i="6"/>
  <c r="K1615" i="6"/>
  <c r="F1614" i="6"/>
  <c r="H1614" i="6"/>
  <c r="H1618" i="6" s="1"/>
  <c r="F263" i="7" s="1"/>
  <c r="G757" i="6" s="1"/>
  <c r="H757" i="6" s="1"/>
  <c r="J1614" i="6"/>
  <c r="J1618" i="6" s="1"/>
  <c r="G263" i="7" s="1"/>
  <c r="I757" i="6" s="1"/>
  <c r="J757" i="6" s="1"/>
  <c r="F1609" i="6"/>
  <c r="J1609" i="6"/>
  <c r="H1607" i="6"/>
  <c r="J1607" i="6"/>
  <c r="J1602" i="6"/>
  <c r="H1600" i="6"/>
  <c r="J1600" i="6"/>
  <c r="F1596" i="6"/>
  <c r="H1596" i="6"/>
  <c r="I1596" i="6"/>
  <c r="J1596" i="6" s="1"/>
  <c r="H1595" i="6"/>
  <c r="J1595" i="6"/>
  <c r="K1595" i="6"/>
  <c r="J1594" i="6"/>
  <c r="H1593" i="6"/>
  <c r="J1593" i="6"/>
  <c r="K1593" i="6"/>
  <c r="J1589" i="6"/>
  <c r="H1587" i="6"/>
  <c r="H1583" i="6"/>
  <c r="J1583" i="6"/>
  <c r="F1581" i="6"/>
  <c r="H1581" i="6"/>
  <c r="J1581" i="6"/>
  <c r="J1577" i="6"/>
  <c r="F1575" i="6"/>
  <c r="H1575" i="6"/>
  <c r="J1575" i="6"/>
  <c r="K1575" i="6"/>
  <c r="H1571" i="6"/>
  <c r="J1571" i="6"/>
  <c r="H1569" i="6"/>
  <c r="J1569" i="6"/>
  <c r="J1566" i="6"/>
  <c r="G255" i="7" s="1"/>
  <c r="H1565" i="6"/>
  <c r="H1566" i="6" s="1"/>
  <c r="F255" i="7" s="1"/>
  <c r="J1565" i="6"/>
  <c r="K1565" i="6"/>
  <c r="H1564" i="6"/>
  <c r="J1564" i="6"/>
  <c r="H1560" i="6"/>
  <c r="H1561" i="6" s="1"/>
  <c r="F254" i="7" s="1"/>
  <c r="F1556" i="6"/>
  <c r="J1556" i="6"/>
  <c r="H1555" i="6"/>
  <c r="J1555" i="6"/>
  <c r="F1553" i="6"/>
  <c r="H1553" i="6"/>
  <c r="H1549" i="6"/>
  <c r="J1549" i="6"/>
  <c r="K1549" i="6"/>
  <c r="H1548" i="6"/>
  <c r="J1548" i="6"/>
  <c r="H1547" i="6"/>
  <c r="J1547" i="6"/>
  <c r="F1546" i="6"/>
  <c r="H1546" i="6"/>
  <c r="K1546" i="6"/>
  <c r="F1542" i="6"/>
  <c r="H1538" i="6"/>
  <c r="J1538" i="6"/>
  <c r="H1537" i="6"/>
  <c r="H1536" i="6"/>
  <c r="J1536" i="6"/>
  <c r="F1532" i="6"/>
  <c r="J1532" i="6"/>
  <c r="H1531" i="6"/>
  <c r="J1531" i="6"/>
  <c r="F1530" i="6"/>
  <c r="H1530" i="6"/>
  <c r="J1530" i="6"/>
  <c r="K1530" i="6"/>
  <c r="F1529" i="6"/>
  <c r="H1529" i="6"/>
  <c r="J1529" i="6"/>
  <c r="F1528" i="6"/>
  <c r="H1528" i="6"/>
  <c r="H1527" i="6"/>
  <c r="J1527" i="6"/>
  <c r="K1527" i="6"/>
  <c r="J1524" i="6"/>
  <c r="G248" i="7" s="1"/>
  <c r="I689" i="6" s="1"/>
  <c r="J689" i="6" s="1"/>
  <c r="F1523" i="6"/>
  <c r="J1523" i="6"/>
  <c r="H1522" i="6"/>
  <c r="J1522" i="6"/>
  <c r="F1521" i="6"/>
  <c r="H1521" i="6"/>
  <c r="J1521" i="6"/>
  <c r="K1521" i="6"/>
  <c r="F1520" i="6"/>
  <c r="J1520" i="6"/>
  <c r="H1517" i="6"/>
  <c r="F247" i="7" s="1"/>
  <c r="G685" i="6" s="1"/>
  <c r="H685" i="6" s="1"/>
  <c r="H1516" i="6"/>
  <c r="J1516" i="6"/>
  <c r="J1517" i="6" s="1"/>
  <c r="G247" i="7" s="1"/>
  <c r="I685" i="6" s="1"/>
  <c r="J685" i="6" s="1"/>
  <c r="H1512" i="6"/>
  <c r="J1512" i="6"/>
  <c r="F1511" i="6"/>
  <c r="H1511" i="6"/>
  <c r="J1511" i="6"/>
  <c r="K1511" i="6"/>
  <c r="F1510" i="6"/>
  <c r="H1510" i="6"/>
  <c r="J1510" i="6"/>
  <c r="K1510" i="6"/>
  <c r="H1509" i="6"/>
  <c r="J1509" i="6"/>
  <c r="K1509" i="6"/>
  <c r="F1508" i="6"/>
  <c r="H1508" i="6"/>
  <c r="H1513" i="6" s="1"/>
  <c r="F246" i="7" s="1"/>
  <c r="H1504" i="6"/>
  <c r="J1504" i="6"/>
  <c r="F1503" i="6"/>
  <c r="H1503" i="6"/>
  <c r="J1503" i="6"/>
  <c r="F1502" i="6"/>
  <c r="J1502" i="6"/>
  <c r="J1505" i="6" s="1"/>
  <c r="G245" i="7" s="1"/>
  <c r="I683" i="6" s="1"/>
  <c r="J683" i="6" s="1"/>
  <c r="H1498" i="6"/>
  <c r="J1498" i="6"/>
  <c r="F1497" i="6"/>
  <c r="H1497" i="6"/>
  <c r="J1496" i="6"/>
  <c r="F1495" i="6"/>
  <c r="J1495" i="6"/>
  <c r="E1491" i="6"/>
  <c r="F1491" i="6" s="1"/>
  <c r="L1491" i="6" s="1"/>
  <c r="H1491" i="6"/>
  <c r="H1492" i="6" s="1"/>
  <c r="F243" i="7" s="1"/>
  <c r="G678" i="6" s="1"/>
  <c r="H678" i="6" s="1"/>
  <c r="J1491" i="6"/>
  <c r="F1490" i="6"/>
  <c r="H1490" i="6"/>
  <c r="J1490" i="6"/>
  <c r="F1489" i="6"/>
  <c r="F1492" i="6" s="1"/>
  <c r="H1489" i="6"/>
  <c r="J1489" i="6"/>
  <c r="H1485" i="6"/>
  <c r="J1485" i="6"/>
  <c r="F1484" i="6"/>
  <c r="J1484" i="6"/>
  <c r="F1483" i="6"/>
  <c r="H1483" i="6"/>
  <c r="J1483" i="6"/>
  <c r="J1486" i="6" s="1"/>
  <c r="G242" i="7" s="1"/>
  <c r="I677" i="6" s="1"/>
  <c r="J677" i="6" s="1"/>
  <c r="J1480" i="6"/>
  <c r="G241" i="7" s="1"/>
  <c r="I652" i="6" s="1"/>
  <c r="J652" i="6" s="1"/>
  <c r="J653" i="6" s="1"/>
  <c r="G108" i="7" s="1"/>
  <c r="F1479" i="6"/>
  <c r="H1479" i="6"/>
  <c r="H1480" i="6" s="1"/>
  <c r="F241" i="7" s="1"/>
  <c r="G652" i="6" s="1"/>
  <c r="H652" i="6" s="1"/>
  <c r="J1479" i="6"/>
  <c r="F1475" i="6"/>
  <c r="F1476" i="6" s="1"/>
  <c r="F1471" i="6"/>
  <c r="H1471" i="6"/>
  <c r="J1471" i="6"/>
  <c r="H1470" i="6"/>
  <c r="J1470" i="6"/>
  <c r="J1472" i="6" s="1"/>
  <c r="G239" i="7" s="1"/>
  <c r="I1443" i="6" s="1"/>
  <c r="J1443" i="6" s="1"/>
  <c r="H1466" i="6"/>
  <c r="J1466" i="6"/>
  <c r="J1465" i="6"/>
  <c r="J1464" i="6"/>
  <c r="K1464" i="6"/>
  <c r="F1463" i="6"/>
  <c r="H1463" i="6"/>
  <c r="J1463" i="6"/>
  <c r="J1467" i="6" s="1"/>
  <c r="G238" i="7" s="1"/>
  <c r="I1442" i="6" s="1"/>
  <c r="J1442" i="6" s="1"/>
  <c r="H1459" i="6"/>
  <c r="F1458" i="6"/>
  <c r="H1455" i="6"/>
  <c r="F236" i="7" s="1"/>
  <c r="G1429" i="6" s="1"/>
  <c r="H1429" i="6" s="1"/>
  <c r="H1430" i="6" s="1"/>
  <c r="F232" i="7" s="1"/>
  <c r="F1454" i="6"/>
  <c r="H1454" i="6"/>
  <c r="J1454" i="6"/>
  <c r="J1455" i="6" s="1"/>
  <c r="G236" i="7" s="1"/>
  <c r="I1429" i="6" s="1"/>
  <c r="J1429" i="6" s="1"/>
  <c r="J1430" i="6" s="1"/>
  <c r="G232" i="7" s="1"/>
  <c r="K1454" i="6"/>
  <c r="H1453" i="6"/>
  <c r="J1453" i="6"/>
  <c r="K1453" i="6"/>
  <c r="J1440" i="6"/>
  <c r="F1439" i="6"/>
  <c r="H1439" i="6"/>
  <c r="J1439" i="6"/>
  <c r="F1438" i="6"/>
  <c r="H1438" i="6"/>
  <c r="J1438" i="6"/>
  <c r="K1438" i="6"/>
  <c r="H1433" i="6"/>
  <c r="J1433" i="6"/>
  <c r="F1428" i="6"/>
  <c r="H1428" i="6"/>
  <c r="J1428" i="6"/>
  <c r="K1428" i="6"/>
  <c r="F1424" i="6"/>
  <c r="H1424" i="6"/>
  <c r="F1423" i="6"/>
  <c r="H1423" i="6"/>
  <c r="J1423" i="6"/>
  <c r="H1422" i="6"/>
  <c r="J1422" i="6"/>
  <c r="K1422" i="6"/>
  <c r="F1418" i="6"/>
  <c r="H1418" i="6"/>
  <c r="I1418" i="6"/>
  <c r="J1418" i="6" s="1"/>
  <c r="F1417" i="6"/>
  <c r="H1417" i="6"/>
  <c r="H1419" i="6" s="1"/>
  <c r="F230" i="7" s="1"/>
  <c r="G599" i="6" s="1"/>
  <c r="H599" i="6" s="1"/>
  <c r="J1417" i="6"/>
  <c r="J1419" i="6" s="1"/>
  <c r="G230" i="7" s="1"/>
  <c r="I599" i="6" s="1"/>
  <c r="J599" i="6" s="1"/>
  <c r="K1417" i="6"/>
  <c r="J1414" i="6"/>
  <c r="G229" i="7" s="1"/>
  <c r="I1408" i="6" s="1"/>
  <c r="J1408" i="6" s="1"/>
  <c r="H1413" i="6"/>
  <c r="J1413" i="6"/>
  <c r="F1412" i="6"/>
  <c r="H1412" i="6"/>
  <c r="J1412" i="6"/>
  <c r="K1412" i="6"/>
  <c r="H1402" i="6"/>
  <c r="J1402" i="6"/>
  <c r="J1395" i="6"/>
  <c r="F1393" i="6"/>
  <c r="J1393" i="6"/>
  <c r="K1393" i="6"/>
  <c r="J1387" i="6"/>
  <c r="H1385" i="6"/>
  <c r="H1381" i="6"/>
  <c r="J1381" i="6"/>
  <c r="F1380" i="6"/>
  <c r="H1380" i="6"/>
  <c r="F1379" i="6"/>
  <c r="H1379" i="6"/>
  <c r="H1378" i="6"/>
  <c r="J1378" i="6"/>
  <c r="F1377" i="6"/>
  <c r="H1377" i="6"/>
  <c r="J1377" i="6"/>
  <c r="F1376" i="6"/>
  <c r="J1376" i="6"/>
  <c r="H1371" i="6"/>
  <c r="J1371" i="6"/>
  <c r="F1369" i="6"/>
  <c r="H1369" i="6"/>
  <c r="J1369" i="6"/>
  <c r="H1364" i="6"/>
  <c r="J1364" i="6"/>
  <c r="J1362" i="6"/>
  <c r="H1358" i="6"/>
  <c r="J1358" i="6"/>
  <c r="F1356" i="6"/>
  <c r="J1356" i="6"/>
  <c r="K1356" i="6"/>
  <c r="H1352" i="6"/>
  <c r="J1352" i="6"/>
  <c r="F1351" i="6"/>
  <c r="H1351" i="6"/>
  <c r="H1350" i="6"/>
  <c r="J1350" i="6"/>
  <c r="K1350" i="6"/>
  <c r="F1349" i="6"/>
  <c r="H1349" i="6"/>
  <c r="J1349" i="6"/>
  <c r="F1348" i="6"/>
  <c r="H1348" i="6"/>
  <c r="J1348" i="6"/>
  <c r="F1347" i="6"/>
  <c r="H1347" i="6"/>
  <c r="J1347" i="6"/>
  <c r="K1347" i="6"/>
  <c r="H1343" i="6"/>
  <c r="J1343" i="6"/>
  <c r="F1342" i="6"/>
  <c r="H1342" i="6"/>
  <c r="F1341" i="6"/>
  <c r="H1341" i="6"/>
  <c r="J1341" i="6"/>
  <c r="K1341" i="6"/>
  <c r="J1340" i="6"/>
  <c r="F1339" i="6"/>
  <c r="J1339" i="6"/>
  <c r="H1335" i="6"/>
  <c r="J1335" i="6"/>
  <c r="F1333" i="6"/>
  <c r="H1333" i="6"/>
  <c r="J1333" i="6"/>
  <c r="F1327" i="6"/>
  <c r="J1327" i="6"/>
  <c r="H1323" i="6"/>
  <c r="J1323" i="6"/>
  <c r="F1321" i="6"/>
  <c r="H1321" i="6"/>
  <c r="J1321" i="6"/>
  <c r="F1318" i="6"/>
  <c r="F1317" i="6"/>
  <c r="H1317" i="6"/>
  <c r="F1316" i="6"/>
  <c r="H1316" i="6"/>
  <c r="J1316" i="6"/>
  <c r="K1316" i="6"/>
  <c r="F1315" i="6"/>
  <c r="J1315" i="6"/>
  <c r="K1315" i="6"/>
  <c r="F1311" i="6"/>
  <c r="H1311" i="6"/>
  <c r="F1309" i="6"/>
  <c r="H1309" i="6"/>
  <c r="J1309" i="6"/>
  <c r="K1309" i="6"/>
  <c r="H1305" i="6"/>
  <c r="J1305" i="6"/>
  <c r="F1304" i="6"/>
  <c r="H1304" i="6"/>
  <c r="J1304" i="6"/>
  <c r="J1306" i="6" s="1"/>
  <c r="G213" i="7" s="1"/>
  <c r="I550" i="6" s="1"/>
  <c r="J550" i="6" s="1"/>
  <c r="F1300" i="6"/>
  <c r="H1300" i="6"/>
  <c r="F1299" i="6"/>
  <c r="H1299" i="6"/>
  <c r="J1299" i="6"/>
  <c r="K1299" i="6"/>
  <c r="F1298" i="6"/>
  <c r="F1301" i="6" s="1"/>
  <c r="H1298" i="6"/>
  <c r="J1298" i="6"/>
  <c r="K1298" i="6"/>
  <c r="F1294" i="6"/>
  <c r="H1294" i="6"/>
  <c r="J1293" i="6"/>
  <c r="F1292" i="6"/>
  <c r="H1292" i="6"/>
  <c r="J1292" i="6"/>
  <c r="K1292" i="6"/>
  <c r="H1288" i="6"/>
  <c r="J1288" i="6"/>
  <c r="H1287" i="6"/>
  <c r="J1287" i="6"/>
  <c r="H1286" i="6"/>
  <c r="J1286" i="6"/>
  <c r="F1285" i="6"/>
  <c r="J1285" i="6"/>
  <c r="J1289" i="6" s="1"/>
  <c r="G210" i="7" s="1"/>
  <c r="I537" i="6" s="1"/>
  <c r="J537" i="6" s="1"/>
  <c r="H1282" i="6"/>
  <c r="F209" i="7" s="1"/>
  <c r="G533" i="6" s="1"/>
  <c r="H533" i="6" s="1"/>
  <c r="F1281" i="6"/>
  <c r="H1281" i="6"/>
  <c r="I1281" i="6"/>
  <c r="J1281" i="6" s="1"/>
  <c r="J1282" i="6" s="1"/>
  <c r="G209" i="7" s="1"/>
  <c r="I533" i="6" s="1"/>
  <c r="J533" i="6" s="1"/>
  <c r="F1280" i="6"/>
  <c r="H1280" i="6"/>
  <c r="J1280" i="6"/>
  <c r="K1280" i="6"/>
  <c r="H1279" i="6"/>
  <c r="J1279" i="6"/>
  <c r="K1279" i="6"/>
  <c r="J1275" i="6"/>
  <c r="F1274" i="6"/>
  <c r="H1274" i="6"/>
  <c r="J1274" i="6"/>
  <c r="K1274" i="6"/>
  <c r="F1273" i="6"/>
  <c r="H1273" i="6"/>
  <c r="J1273" i="6"/>
  <c r="J1269" i="6"/>
  <c r="F1268" i="6"/>
  <c r="J1268" i="6"/>
  <c r="J1270" i="6" s="1"/>
  <c r="G207" i="7" s="1"/>
  <c r="I1253" i="6" s="1"/>
  <c r="J1253" i="6" s="1"/>
  <c r="K1268" i="6"/>
  <c r="H1265" i="6"/>
  <c r="F206" i="7" s="1"/>
  <c r="G1252" i="6" s="1"/>
  <c r="H1252" i="6" s="1"/>
  <c r="E1264" i="6"/>
  <c r="F1264" i="6" s="1"/>
  <c r="L1264" i="6" s="1"/>
  <c r="H1264" i="6"/>
  <c r="J1264" i="6"/>
  <c r="F1263" i="6"/>
  <c r="H1263" i="6"/>
  <c r="J1263" i="6"/>
  <c r="K1263" i="6"/>
  <c r="F1262" i="6"/>
  <c r="F1265" i="6" s="1"/>
  <c r="H1262" i="6"/>
  <c r="J1262" i="6"/>
  <c r="J1265" i="6" s="1"/>
  <c r="G206" i="7" s="1"/>
  <c r="I1252" i="6" s="1"/>
  <c r="J1252" i="6" s="1"/>
  <c r="K1262" i="6"/>
  <c r="J1259" i="6"/>
  <c r="G205" i="7" s="1"/>
  <c r="I1239" i="6" s="1"/>
  <c r="J1239" i="6" s="1"/>
  <c r="H1258" i="6"/>
  <c r="J1258" i="6"/>
  <c r="F1257" i="6"/>
  <c r="J1257" i="6"/>
  <c r="H1248" i="6"/>
  <c r="J1248" i="6"/>
  <c r="F1247" i="6"/>
  <c r="H1247" i="6"/>
  <c r="H1246" i="6"/>
  <c r="J1246" i="6"/>
  <c r="F1245" i="6"/>
  <c r="H1245" i="6"/>
  <c r="J1245" i="6"/>
  <c r="H1244" i="6"/>
  <c r="J1244" i="6"/>
  <c r="K1244" i="6"/>
  <c r="H1243" i="6"/>
  <c r="J1243" i="6"/>
  <c r="K1243" i="6"/>
  <c r="J1233" i="6"/>
  <c r="H1231" i="6"/>
  <c r="J1231" i="6"/>
  <c r="F1227" i="6"/>
  <c r="F1228" i="6" s="1"/>
  <c r="H1227" i="6"/>
  <c r="F1226" i="6"/>
  <c r="J1226" i="6"/>
  <c r="H1222" i="6"/>
  <c r="J1222" i="6"/>
  <c r="F1221" i="6"/>
  <c r="J1221" i="6"/>
  <c r="H1220" i="6"/>
  <c r="J1220" i="6"/>
  <c r="J1223" i="6" s="1"/>
  <c r="G199" i="7" s="1"/>
  <c r="F1219" i="6"/>
  <c r="H1219" i="6"/>
  <c r="J1219" i="6"/>
  <c r="K1219" i="6"/>
  <c r="H1215" i="6"/>
  <c r="J1215" i="6"/>
  <c r="H1214" i="6"/>
  <c r="J1214" i="6"/>
  <c r="H1213" i="6"/>
  <c r="J1213" i="6"/>
  <c r="J1216" i="6" s="1"/>
  <c r="G198" i="7" s="1"/>
  <c r="I433" i="6" s="1"/>
  <c r="J433" i="6" s="1"/>
  <c r="F1212" i="6"/>
  <c r="H1212" i="6"/>
  <c r="J1212" i="6"/>
  <c r="K1212" i="6"/>
  <c r="F1208" i="6"/>
  <c r="H1208" i="6"/>
  <c r="F1206" i="6"/>
  <c r="H1206" i="6"/>
  <c r="J1206" i="6"/>
  <c r="K1206" i="6"/>
  <c r="H1203" i="6"/>
  <c r="F196" i="7" s="1"/>
  <c r="G409" i="6" s="1"/>
  <c r="H409" i="6" s="1"/>
  <c r="J1203" i="6"/>
  <c r="G196" i="7" s="1"/>
  <c r="I409" i="6" s="1"/>
  <c r="J409" i="6" s="1"/>
  <c r="H1202" i="6"/>
  <c r="J1202" i="6"/>
  <c r="F1201" i="6"/>
  <c r="H1201" i="6"/>
  <c r="J1201" i="6"/>
  <c r="K1201" i="6"/>
  <c r="F1200" i="6"/>
  <c r="H1200" i="6"/>
  <c r="E1202" i="6" s="1"/>
  <c r="F1202" i="6" s="1"/>
  <c r="J1200" i="6"/>
  <c r="K1200" i="6"/>
  <c r="F1196" i="6"/>
  <c r="H1196" i="6"/>
  <c r="F1195" i="6"/>
  <c r="F1197" i="6" s="1"/>
  <c r="H1195" i="6"/>
  <c r="F1194" i="6"/>
  <c r="J1194" i="6"/>
  <c r="K1194" i="6"/>
  <c r="F1190" i="6"/>
  <c r="H1190" i="6"/>
  <c r="H1189" i="6"/>
  <c r="J1189" i="6"/>
  <c r="F1188" i="6"/>
  <c r="J1188" i="6"/>
  <c r="K1188" i="6"/>
  <c r="F1184" i="6"/>
  <c r="H1184" i="6"/>
  <c r="F1183" i="6"/>
  <c r="F1182" i="6"/>
  <c r="H1182" i="6"/>
  <c r="J1182" i="6"/>
  <c r="K1182" i="6"/>
  <c r="F1178" i="6"/>
  <c r="H1178" i="6"/>
  <c r="H1179" i="6" s="1"/>
  <c r="F192" i="7" s="1"/>
  <c r="G362" i="6" s="1"/>
  <c r="H362" i="6" s="1"/>
  <c r="J1178" i="6"/>
  <c r="J1179" i="6" s="1"/>
  <c r="G192" i="7" s="1"/>
  <c r="I362" i="6" s="1"/>
  <c r="J362" i="6" s="1"/>
  <c r="K1178" i="6"/>
  <c r="F1177" i="6"/>
  <c r="H1177" i="6"/>
  <c r="J1177" i="6"/>
  <c r="K1177" i="6"/>
  <c r="H1173" i="6"/>
  <c r="H1174" i="6" s="1"/>
  <c r="F191" i="7" s="1"/>
  <c r="H1172" i="6"/>
  <c r="J1172" i="6"/>
  <c r="J1174" i="6" s="1"/>
  <c r="G191" i="7" s="1"/>
  <c r="H1169" i="6"/>
  <c r="F190" i="7" s="1"/>
  <c r="G356" i="6" s="1"/>
  <c r="H356" i="6" s="1"/>
  <c r="F1168" i="6"/>
  <c r="H1168" i="6"/>
  <c r="J1168" i="6"/>
  <c r="K1168" i="6"/>
  <c r="H1167" i="6"/>
  <c r="J1167" i="6"/>
  <c r="H1166" i="6"/>
  <c r="J1166" i="6"/>
  <c r="J1169" i="6" s="1"/>
  <c r="G190" i="7" s="1"/>
  <c r="I356" i="6" s="1"/>
  <c r="J356" i="6" s="1"/>
  <c r="J1162" i="6"/>
  <c r="H1161" i="6"/>
  <c r="J1161" i="6"/>
  <c r="J1163" i="6" s="1"/>
  <c r="G189" i="7" s="1"/>
  <c r="I352" i="6" s="1"/>
  <c r="J352" i="6" s="1"/>
  <c r="K1161" i="6"/>
  <c r="F1157" i="6"/>
  <c r="H1157" i="6"/>
  <c r="J1157" i="6"/>
  <c r="H1156" i="6"/>
  <c r="J1156" i="6"/>
  <c r="H1155" i="6"/>
  <c r="J1155" i="6"/>
  <c r="H1151" i="6"/>
  <c r="J1151" i="6"/>
  <c r="F1150" i="6"/>
  <c r="H1150" i="6"/>
  <c r="J1150" i="6"/>
  <c r="K1150" i="6"/>
  <c r="H1149" i="6"/>
  <c r="J1149" i="6"/>
  <c r="K1149" i="6"/>
  <c r="H1148" i="6"/>
  <c r="H1147" i="6"/>
  <c r="J1147" i="6"/>
  <c r="J1142" i="6"/>
  <c r="H1141" i="6"/>
  <c r="J1141" i="6"/>
  <c r="H1140" i="6"/>
  <c r="J1140" i="6"/>
  <c r="H1139" i="6"/>
  <c r="J1139" i="6"/>
  <c r="F1135" i="6"/>
  <c r="H1135" i="6"/>
  <c r="H1134" i="6"/>
  <c r="J1134" i="6"/>
  <c r="F1133" i="6"/>
  <c r="H1133" i="6"/>
  <c r="J1133" i="6"/>
  <c r="F1129" i="6"/>
  <c r="H1129" i="6"/>
  <c r="F1128" i="6"/>
  <c r="H1128" i="6"/>
  <c r="J1128" i="6"/>
  <c r="K1128" i="6"/>
  <c r="F1127" i="6"/>
  <c r="H1127" i="6"/>
  <c r="J1127" i="6"/>
  <c r="J1118" i="6"/>
  <c r="F1117" i="6"/>
  <c r="H1117" i="6"/>
  <c r="J1117" i="6"/>
  <c r="K1117" i="6"/>
  <c r="F1109" i="6"/>
  <c r="H1109" i="6"/>
  <c r="F1108" i="6"/>
  <c r="H1108" i="6"/>
  <c r="I1109" i="6" s="1"/>
  <c r="J1109" i="6" s="1"/>
  <c r="J1108" i="6"/>
  <c r="K1108" i="6"/>
  <c r="F1107" i="6"/>
  <c r="H1107" i="6"/>
  <c r="F1103" i="6"/>
  <c r="H1103" i="6"/>
  <c r="J1103" i="6"/>
  <c r="F1102" i="6"/>
  <c r="H1102" i="6"/>
  <c r="J1102" i="6"/>
  <c r="K1102" i="6"/>
  <c r="F1101" i="6"/>
  <c r="H1101" i="6"/>
  <c r="J1101" i="6"/>
  <c r="K1101" i="6"/>
  <c r="F1098" i="6"/>
  <c r="F1097" i="6"/>
  <c r="J1097" i="6"/>
  <c r="J1098" i="6" s="1"/>
  <c r="G178" i="7" s="1"/>
  <c r="I324" i="6" s="1"/>
  <c r="J324" i="6" s="1"/>
  <c r="F1094" i="6"/>
  <c r="F1093" i="6"/>
  <c r="H1093" i="6"/>
  <c r="F1092" i="6"/>
  <c r="J1092" i="6"/>
  <c r="K1092" i="6"/>
  <c r="F1091" i="6"/>
  <c r="H1091" i="6"/>
  <c r="J1091" i="6"/>
  <c r="K1091" i="6"/>
  <c r="J1087" i="6"/>
  <c r="J1088" i="6" s="1"/>
  <c r="G176" i="7" s="1"/>
  <c r="I305" i="6" s="1"/>
  <c r="J305" i="6" s="1"/>
  <c r="F1083" i="6"/>
  <c r="H1083" i="6"/>
  <c r="F1082" i="6"/>
  <c r="J1082" i="6"/>
  <c r="F1081" i="6"/>
  <c r="H1081" i="6"/>
  <c r="J1081" i="6"/>
  <c r="K1081" i="6"/>
  <c r="F1077" i="6"/>
  <c r="F1078" i="6" s="1"/>
  <c r="H1077" i="6"/>
  <c r="H1078" i="6" s="1"/>
  <c r="F174" i="7" s="1"/>
  <c r="G1055" i="6" s="1"/>
  <c r="H1055" i="6" s="1"/>
  <c r="J1077" i="6"/>
  <c r="J1078" i="6" s="1"/>
  <c r="G174" i="7" s="1"/>
  <c r="I1055" i="6" s="1"/>
  <c r="J1055" i="6" s="1"/>
  <c r="K1077" i="6"/>
  <c r="F1073" i="6"/>
  <c r="H1073" i="6"/>
  <c r="J1072" i="6"/>
  <c r="F1071" i="6"/>
  <c r="J1071" i="6"/>
  <c r="J1067" i="6"/>
  <c r="F1066" i="6"/>
  <c r="H1066" i="6"/>
  <c r="J1066" i="6"/>
  <c r="K1066" i="6"/>
  <c r="F1065" i="6"/>
  <c r="J1065" i="6"/>
  <c r="F1061" i="6"/>
  <c r="J1061" i="6"/>
  <c r="F1060" i="6"/>
  <c r="H1060" i="6"/>
  <c r="J1060" i="6"/>
  <c r="K1060" i="6"/>
  <c r="F1059" i="6"/>
  <c r="H1059" i="6"/>
  <c r="H1062" i="6" s="1"/>
  <c r="F171" i="7" s="1"/>
  <c r="G1052" i="6" s="1"/>
  <c r="H1052" i="6" s="1"/>
  <c r="J1059" i="6"/>
  <c r="K1059" i="6"/>
  <c r="F1048" i="6"/>
  <c r="H1048" i="6"/>
  <c r="F1047" i="6"/>
  <c r="H1047" i="6"/>
  <c r="J1047" i="6"/>
  <c r="K1047" i="6"/>
  <c r="F1046" i="6"/>
  <c r="J1046" i="6"/>
  <c r="F1042" i="6"/>
  <c r="H1042" i="6"/>
  <c r="H1041" i="6"/>
  <c r="H1043" i="6" s="1"/>
  <c r="F168" i="7" s="1"/>
  <c r="G274" i="6" s="1"/>
  <c r="H274" i="6" s="1"/>
  <c r="J1041" i="6"/>
  <c r="F1040" i="6"/>
  <c r="H1040" i="6"/>
  <c r="J1040" i="6"/>
  <c r="K1040" i="6"/>
  <c r="F1035" i="6"/>
  <c r="H1035" i="6"/>
  <c r="J1035" i="6"/>
  <c r="F1034" i="6"/>
  <c r="J1034" i="6"/>
  <c r="F1030" i="6"/>
  <c r="H1030" i="6"/>
  <c r="H1029" i="6"/>
  <c r="J1029" i="6"/>
  <c r="J1028" i="6"/>
  <c r="F1027" i="6"/>
  <c r="J1027" i="6"/>
  <c r="K1027" i="6"/>
  <c r="F1023" i="6"/>
  <c r="F1024" i="6" s="1"/>
  <c r="H1023" i="6"/>
  <c r="H1024" i="6" s="1"/>
  <c r="F165" i="7" s="1"/>
  <c r="J1023" i="6"/>
  <c r="J1024" i="6" s="1"/>
  <c r="G165" i="7" s="1"/>
  <c r="K1023" i="6"/>
  <c r="F1019" i="6"/>
  <c r="H1019" i="6"/>
  <c r="F1018" i="6"/>
  <c r="H1018" i="6"/>
  <c r="J1018" i="6"/>
  <c r="K1018" i="6"/>
  <c r="F1017" i="6"/>
  <c r="H1017" i="6"/>
  <c r="J1017" i="6"/>
  <c r="K1017" i="6"/>
  <c r="F1016" i="6"/>
  <c r="F1020" i="6" s="1"/>
  <c r="J1016" i="6"/>
  <c r="H1011" i="6"/>
  <c r="F1010" i="6"/>
  <c r="H1010" i="6"/>
  <c r="J1010" i="6"/>
  <c r="J1006" i="6"/>
  <c r="F1005" i="6"/>
  <c r="H1005" i="6"/>
  <c r="F1004" i="6"/>
  <c r="J1004" i="6"/>
  <c r="F1003" i="6"/>
  <c r="H1003" i="6"/>
  <c r="J1003" i="6"/>
  <c r="K1003" i="6"/>
  <c r="H999" i="6"/>
  <c r="H1000" i="6" s="1"/>
  <c r="F161" i="7" s="1"/>
  <c r="F995" i="6"/>
  <c r="H995" i="6"/>
  <c r="F994" i="6"/>
  <c r="H994" i="6"/>
  <c r="J994" i="6"/>
  <c r="K994" i="6"/>
  <c r="F993" i="6"/>
  <c r="F996" i="6" s="1"/>
  <c r="J993" i="6"/>
  <c r="H984" i="6"/>
  <c r="H985" i="6" s="1"/>
  <c r="F158" i="7" s="1"/>
  <c r="G223" i="6" s="1"/>
  <c r="J984" i="6"/>
  <c r="H983" i="6"/>
  <c r="J983" i="6"/>
  <c r="J985" i="6" s="1"/>
  <c r="G158" i="7" s="1"/>
  <c r="I223" i="6" s="1"/>
  <c r="J223" i="6" s="1"/>
  <c r="H982" i="6"/>
  <c r="F981" i="6"/>
  <c r="H981" i="6"/>
  <c r="J981" i="6"/>
  <c r="K981" i="6"/>
  <c r="F977" i="6"/>
  <c r="J977" i="6"/>
  <c r="F976" i="6"/>
  <c r="H976" i="6"/>
  <c r="J976" i="6"/>
  <c r="F975" i="6"/>
  <c r="K975" i="6"/>
  <c r="H971" i="6"/>
  <c r="J971" i="6"/>
  <c r="K971" i="6"/>
  <c r="H970" i="6"/>
  <c r="J970" i="6"/>
  <c r="H969" i="6"/>
  <c r="J969" i="6"/>
  <c r="H968" i="6"/>
  <c r="F964" i="6"/>
  <c r="H963" i="6"/>
  <c r="J963" i="6"/>
  <c r="J962" i="6"/>
  <c r="F961" i="6"/>
  <c r="H961" i="6"/>
  <c r="H957" i="6"/>
  <c r="J957" i="6"/>
  <c r="F956" i="6"/>
  <c r="H956" i="6"/>
  <c r="J956" i="6"/>
  <c r="J958" i="6" s="1"/>
  <c r="G154" i="7" s="1"/>
  <c r="I192" i="6" s="1"/>
  <c r="J192" i="6" s="1"/>
  <c r="F955" i="6"/>
  <c r="H955" i="6"/>
  <c r="H958" i="6" s="1"/>
  <c r="F154" i="7" s="1"/>
  <c r="G192" i="6" s="1"/>
  <c r="H192" i="6" s="1"/>
  <c r="J955" i="6"/>
  <c r="F951" i="6"/>
  <c r="H951" i="6"/>
  <c r="J951" i="6"/>
  <c r="H950" i="6"/>
  <c r="J950" i="6"/>
  <c r="H949" i="6"/>
  <c r="J949" i="6"/>
  <c r="F948" i="6"/>
  <c r="H948" i="6"/>
  <c r="J948" i="6"/>
  <c r="J952" i="6" s="1"/>
  <c r="G153" i="7" s="1"/>
  <c r="I163" i="6" s="1"/>
  <c r="J163" i="6" s="1"/>
  <c r="J164" i="6" s="1"/>
  <c r="G29" i="7" s="1"/>
  <c r="F943" i="6"/>
  <c r="J943" i="6"/>
  <c r="F942" i="6"/>
  <c r="F941" i="6"/>
  <c r="H941" i="6"/>
  <c r="J941" i="6"/>
  <c r="K941" i="6"/>
  <c r="F937" i="6"/>
  <c r="H937" i="6"/>
  <c r="F936" i="6"/>
  <c r="J936" i="6"/>
  <c r="F935" i="6"/>
  <c r="F938" i="6" s="1"/>
  <c r="J935" i="6"/>
  <c r="H931" i="6"/>
  <c r="H932" i="6" s="1"/>
  <c r="F150" i="7" s="1"/>
  <c r="G139" i="6" s="1"/>
  <c r="H139" i="6" s="1"/>
  <c r="J931" i="6"/>
  <c r="J932" i="6" s="1"/>
  <c r="G150" i="7" s="1"/>
  <c r="I139" i="6" s="1"/>
  <c r="J139" i="6" s="1"/>
  <c r="H930" i="6"/>
  <c r="J930" i="6"/>
  <c r="H929" i="6"/>
  <c r="J929" i="6"/>
  <c r="H928" i="6"/>
  <c r="J928" i="6"/>
  <c r="H925" i="6"/>
  <c r="F149" i="7" s="1"/>
  <c r="G135" i="6" s="1"/>
  <c r="H135" i="6" s="1"/>
  <c r="F924" i="6"/>
  <c r="H924" i="6"/>
  <c r="F923" i="6"/>
  <c r="H923" i="6"/>
  <c r="J923" i="6"/>
  <c r="F922" i="6"/>
  <c r="H922" i="6"/>
  <c r="J922" i="6"/>
  <c r="H919" i="6"/>
  <c r="F148" i="7" s="1"/>
  <c r="G134" i="6" s="1"/>
  <c r="H134" i="6" s="1"/>
  <c r="H918" i="6"/>
  <c r="J918" i="6"/>
  <c r="J919" i="6" s="1"/>
  <c r="G148" i="7" s="1"/>
  <c r="I134" i="6" s="1"/>
  <c r="J134" i="6" s="1"/>
  <c r="H917" i="6"/>
  <c r="J917" i="6"/>
  <c r="H916" i="6"/>
  <c r="J916" i="6"/>
  <c r="H915" i="6"/>
  <c r="J915" i="6"/>
  <c r="F911" i="6"/>
  <c r="H911" i="6"/>
  <c r="H910" i="6"/>
  <c r="J910" i="6"/>
  <c r="K910" i="6"/>
  <c r="F909" i="6"/>
  <c r="J909" i="6"/>
  <c r="H905" i="6"/>
  <c r="H906" i="6" s="1"/>
  <c r="F146" i="7" s="1"/>
  <c r="G129" i="6" s="1"/>
  <c r="H129" i="6" s="1"/>
  <c r="J905" i="6"/>
  <c r="J906" i="6" s="1"/>
  <c r="G146" i="7" s="1"/>
  <c r="I129" i="6" s="1"/>
  <c r="J129" i="6" s="1"/>
  <c r="H904" i="6"/>
  <c r="J904" i="6"/>
  <c r="F900" i="6"/>
  <c r="H900" i="6"/>
  <c r="F899" i="6"/>
  <c r="H899" i="6"/>
  <c r="J899" i="6"/>
  <c r="F898" i="6"/>
  <c r="H898" i="6"/>
  <c r="K898" i="6"/>
  <c r="H894" i="6"/>
  <c r="J894" i="6"/>
  <c r="J893" i="6"/>
  <c r="J895" i="6" s="1"/>
  <c r="G144" i="7" s="1"/>
  <c r="I124" i="6" s="1"/>
  <c r="J124" i="6" s="1"/>
  <c r="F890" i="6"/>
  <c r="F889" i="6"/>
  <c r="H889" i="6"/>
  <c r="F888" i="6"/>
  <c r="H888" i="6"/>
  <c r="J888" i="6"/>
  <c r="K888" i="6"/>
  <c r="F887" i="6"/>
  <c r="H887" i="6"/>
  <c r="J887" i="6"/>
  <c r="K887" i="6"/>
  <c r="F883" i="6"/>
  <c r="H883" i="6"/>
  <c r="J883" i="6"/>
  <c r="H882" i="6"/>
  <c r="J882" i="6"/>
  <c r="H881" i="6"/>
  <c r="J881" i="6"/>
  <c r="F880" i="6"/>
  <c r="H880" i="6"/>
  <c r="F876" i="6"/>
  <c r="J876" i="6"/>
  <c r="F875" i="6"/>
  <c r="H875" i="6"/>
  <c r="J875" i="6"/>
  <c r="K875" i="6"/>
  <c r="F871" i="6"/>
  <c r="H871" i="6"/>
  <c r="H872" i="6" s="1"/>
  <c r="F140" i="7" s="1"/>
  <c r="G70" i="6" s="1"/>
  <c r="H70" i="6" s="1"/>
  <c r="J871" i="6"/>
  <c r="F870" i="6"/>
  <c r="H870" i="6"/>
  <c r="J870" i="6"/>
  <c r="J872" i="6" s="1"/>
  <c r="G140" i="7" s="1"/>
  <c r="I70" i="6" s="1"/>
  <c r="J70" i="6" s="1"/>
  <c r="K870" i="6"/>
  <c r="F866" i="6"/>
  <c r="J866" i="6"/>
  <c r="H865" i="6"/>
  <c r="J865" i="6"/>
  <c r="F864" i="6"/>
  <c r="E865" i="6" s="1"/>
  <c r="F865" i="6" s="1"/>
  <c r="H864" i="6"/>
  <c r="J864" i="6"/>
  <c r="K864" i="6"/>
  <c r="F863" i="6"/>
  <c r="H863" i="6"/>
  <c r="K863" i="6"/>
  <c r="F859" i="6"/>
  <c r="J859" i="6"/>
  <c r="H858" i="6"/>
  <c r="J858" i="6"/>
  <c r="H857" i="6"/>
  <c r="J857" i="6"/>
  <c r="F856" i="6"/>
  <c r="H856" i="6"/>
  <c r="F852" i="6"/>
  <c r="J852" i="6"/>
  <c r="E851" i="6"/>
  <c r="F851" i="6" s="1"/>
  <c r="L851" i="6" s="1"/>
  <c r="H851" i="6"/>
  <c r="J851" i="6"/>
  <c r="F850" i="6"/>
  <c r="H850" i="6"/>
  <c r="J850" i="6"/>
  <c r="F849" i="6"/>
  <c r="F845" i="6"/>
  <c r="H845" i="6"/>
  <c r="H846" i="6" s="1"/>
  <c r="F136" i="7" s="1"/>
  <c r="J845" i="6"/>
  <c r="J846" i="6" s="1"/>
  <c r="G136" i="7" s="1"/>
  <c r="H840" i="6"/>
  <c r="J840" i="6"/>
  <c r="J839" i="6"/>
  <c r="F838" i="6"/>
  <c r="H838" i="6"/>
  <c r="F834" i="6"/>
  <c r="H834" i="6"/>
  <c r="J834" i="6"/>
  <c r="K834" i="6"/>
  <c r="H833" i="6"/>
  <c r="J833" i="6"/>
  <c r="H832" i="6"/>
  <c r="J832" i="6"/>
  <c r="F831" i="6"/>
  <c r="H831" i="6"/>
  <c r="J828" i="6"/>
  <c r="G133" i="7" s="1"/>
  <c r="I37" i="6" s="1"/>
  <c r="J37" i="6" s="1"/>
  <c r="H827" i="6"/>
  <c r="H828" i="6" s="1"/>
  <c r="F133" i="7" s="1"/>
  <c r="G37" i="6" s="1"/>
  <c r="H37" i="6" s="1"/>
  <c r="F823" i="6"/>
  <c r="H823" i="6"/>
  <c r="H824" i="6" s="1"/>
  <c r="F132" i="7" s="1"/>
  <c r="G36" i="6" s="1"/>
  <c r="H36" i="6" s="1"/>
  <c r="J823" i="6"/>
  <c r="J824" i="6" s="1"/>
  <c r="G132" i="7" s="1"/>
  <c r="I36" i="6" s="1"/>
  <c r="J36" i="6" s="1"/>
  <c r="K823" i="6"/>
  <c r="H819" i="6"/>
  <c r="J819" i="6"/>
  <c r="F818" i="6"/>
  <c r="H818" i="6"/>
  <c r="J818" i="6"/>
  <c r="J820" i="6" s="1"/>
  <c r="G131" i="7" s="1"/>
  <c r="I20" i="6" s="1"/>
  <c r="J20" i="6" s="1"/>
  <c r="K818" i="6"/>
  <c r="F814" i="6"/>
  <c r="H814" i="6"/>
  <c r="J814" i="6"/>
  <c r="E813" i="6"/>
  <c r="F813" i="6" s="1"/>
  <c r="H813" i="6"/>
  <c r="J813" i="6"/>
  <c r="F812" i="6"/>
  <c r="J812" i="6"/>
  <c r="K812" i="6"/>
  <c r="F811" i="6"/>
  <c r="H808" i="6"/>
  <c r="F129" i="7" s="1"/>
  <c r="G6" i="6" s="1"/>
  <c r="H6" i="6" s="1"/>
  <c r="F807" i="6"/>
  <c r="F808" i="6" s="1"/>
  <c r="H807" i="6"/>
  <c r="F805" i="6"/>
  <c r="H805" i="6"/>
  <c r="J805" i="6"/>
  <c r="K805" i="6"/>
  <c r="J804" i="6"/>
  <c r="F795" i="6"/>
  <c r="H795" i="6"/>
  <c r="J795" i="6"/>
  <c r="K795" i="6"/>
  <c r="F789" i="6"/>
  <c r="H789" i="6"/>
  <c r="J789" i="6"/>
  <c r="K789" i="6"/>
  <c r="F788" i="6"/>
  <c r="H788" i="6"/>
  <c r="K788" i="6"/>
  <c r="F785" i="6"/>
  <c r="H785" i="6"/>
  <c r="J785" i="6"/>
  <c r="F784" i="6"/>
  <c r="J784" i="6"/>
  <c r="F775" i="6"/>
  <c r="J775" i="6"/>
  <c r="K775" i="6"/>
  <c r="F766" i="6"/>
  <c r="H766" i="6"/>
  <c r="J766" i="6"/>
  <c r="K766" i="6"/>
  <c r="F762" i="6"/>
  <c r="K762" i="6"/>
  <c r="F756" i="6"/>
  <c r="H752" i="6"/>
  <c r="J752" i="6"/>
  <c r="K752" i="6"/>
  <c r="F751" i="6"/>
  <c r="F749" i="6"/>
  <c r="H749" i="6"/>
  <c r="J749" i="6"/>
  <c r="K749" i="6"/>
  <c r="F741" i="6"/>
  <c r="H741" i="6"/>
  <c r="F740" i="6"/>
  <c r="H740" i="6"/>
  <c r="J740" i="6"/>
  <c r="K740" i="6"/>
  <c r="J738" i="6"/>
  <c r="H737" i="6"/>
  <c r="F736" i="6"/>
  <c r="J736" i="6"/>
  <c r="F729" i="6"/>
  <c r="F728" i="6"/>
  <c r="F723" i="6"/>
  <c r="H723" i="6"/>
  <c r="J723" i="6"/>
  <c r="J722" i="6"/>
  <c r="F721" i="6"/>
  <c r="J721" i="6"/>
  <c r="F720" i="6"/>
  <c r="J720" i="6"/>
  <c r="J715" i="6"/>
  <c r="J714" i="6"/>
  <c r="F713" i="6"/>
  <c r="H713" i="6"/>
  <c r="J713" i="6"/>
  <c r="K713" i="6"/>
  <c r="F712" i="6"/>
  <c r="H708" i="6"/>
  <c r="J708" i="6"/>
  <c r="F707" i="6"/>
  <c r="J707" i="6"/>
  <c r="F705" i="6"/>
  <c r="H705" i="6"/>
  <c r="F704" i="6"/>
  <c r="H704" i="6"/>
  <c r="J704" i="6"/>
  <c r="K704" i="6"/>
  <c r="J703" i="6"/>
  <c r="F701" i="6"/>
  <c r="H701" i="6"/>
  <c r="E672" i="6"/>
  <c r="F672" i="6" s="1"/>
  <c r="H672" i="6"/>
  <c r="J672" i="6"/>
  <c r="F671" i="6"/>
  <c r="J668" i="6"/>
  <c r="G111" i="7" s="1"/>
  <c r="H667" i="6"/>
  <c r="H668" i="6" s="1"/>
  <c r="F111" i="7" s="1"/>
  <c r="J667" i="6"/>
  <c r="F662" i="6"/>
  <c r="H662" i="6"/>
  <c r="F658" i="6"/>
  <c r="H658" i="6"/>
  <c r="J658" i="6"/>
  <c r="K658" i="6"/>
  <c r="H657" i="6"/>
  <c r="J657" i="6"/>
  <c r="H651" i="6"/>
  <c r="J651" i="6"/>
  <c r="F615" i="6"/>
  <c r="H615" i="6"/>
  <c r="J615" i="6"/>
  <c r="K615" i="6"/>
  <c r="H598" i="6"/>
  <c r="J598" i="6"/>
  <c r="H597" i="6"/>
  <c r="J597" i="6"/>
  <c r="F580" i="6"/>
  <c r="H580" i="6"/>
  <c r="J580" i="6"/>
  <c r="K580" i="6"/>
  <c r="F574" i="6"/>
  <c r="H574" i="6"/>
  <c r="J574" i="6"/>
  <c r="F573" i="6"/>
  <c r="H573" i="6"/>
  <c r="K573" i="6"/>
  <c r="F568" i="6"/>
  <c r="H568" i="6"/>
  <c r="J568" i="6"/>
  <c r="K568" i="6"/>
  <c r="J567" i="6"/>
  <c r="F566" i="6"/>
  <c r="H566" i="6"/>
  <c r="J566" i="6"/>
  <c r="K566" i="6"/>
  <c r="J564" i="6"/>
  <c r="K564" i="6"/>
  <c r="H563" i="6"/>
  <c r="J563" i="6"/>
  <c r="H562" i="6"/>
  <c r="J562" i="6"/>
  <c r="F561" i="6"/>
  <c r="H561" i="6"/>
  <c r="H560" i="6"/>
  <c r="H559" i="6"/>
  <c r="J559" i="6"/>
  <c r="H555" i="6"/>
  <c r="J555" i="6"/>
  <c r="H549" i="6"/>
  <c r="J549" i="6"/>
  <c r="H538" i="6"/>
  <c r="F528" i="6"/>
  <c r="H528" i="6"/>
  <c r="J528" i="6"/>
  <c r="F527" i="6"/>
  <c r="H527" i="6"/>
  <c r="K527" i="6"/>
  <c r="H522" i="6"/>
  <c r="J522" i="6"/>
  <c r="F520" i="6"/>
  <c r="H520" i="6"/>
  <c r="F519" i="6"/>
  <c r="J519" i="6"/>
  <c r="K519" i="6"/>
  <c r="F518" i="6"/>
  <c r="J518" i="6"/>
  <c r="F514" i="6"/>
  <c r="H514" i="6"/>
  <c r="F513" i="6"/>
  <c r="H513" i="6"/>
  <c r="J513" i="6"/>
  <c r="K513" i="6"/>
  <c r="F512" i="6"/>
  <c r="J512" i="6"/>
  <c r="H511" i="6"/>
  <c r="J511" i="6"/>
  <c r="F510" i="6"/>
  <c r="H510" i="6"/>
  <c r="J510" i="6"/>
  <c r="K510" i="6"/>
  <c r="F509" i="6"/>
  <c r="H509" i="6"/>
  <c r="J509" i="6"/>
  <c r="F439" i="6"/>
  <c r="H439" i="6"/>
  <c r="F438" i="6"/>
  <c r="H438" i="6"/>
  <c r="J438" i="6"/>
  <c r="F437" i="6"/>
  <c r="J437" i="6"/>
  <c r="F432" i="6"/>
  <c r="H432" i="6"/>
  <c r="H431" i="6"/>
  <c r="J431" i="6"/>
  <c r="F430" i="6"/>
  <c r="J430" i="6"/>
  <c r="F426" i="6"/>
  <c r="H426" i="6"/>
  <c r="H427" i="6" s="1"/>
  <c r="F67" i="7" s="1"/>
  <c r="J426" i="6"/>
  <c r="K426" i="6"/>
  <c r="F425" i="6"/>
  <c r="F427" i="6" s="1"/>
  <c r="H425" i="6"/>
  <c r="J425" i="6"/>
  <c r="F421" i="6"/>
  <c r="K421" i="6"/>
  <c r="F420" i="6"/>
  <c r="H420" i="6"/>
  <c r="F416" i="6"/>
  <c r="H416" i="6"/>
  <c r="F415" i="6"/>
  <c r="F417" i="6" s="1"/>
  <c r="H415" i="6"/>
  <c r="F411" i="6"/>
  <c r="J411" i="6"/>
  <c r="H408" i="6"/>
  <c r="J408" i="6"/>
  <c r="J407" i="6"/>
  <c r="H406" i="6"/>
  <c r="H404" i="6"/>
  <c r="J404" i="6"/>
  <c r="F403" i="6"/>
  <c r="H403" i="6"/>
  <c r="K403" i="6"/>
  <c r="J402" i="6"/>
  <c r="K402" i="6"/>
  <c r="H401" i="6"/>
  <c r="J401" i="6"/>
  <c r="H400" i="6"/>
  <c r="J400" i="6"/>
  <c r="H399" i="6"/>
  <c r="J399" i="6"/>
  <c r="H398" i="6"/>
  <c r="F394" i="6"/>
  <c r="H394" i="6"/>
  <c r="J394" i="6"/>
  <c r="K394" i="6"/>
  <c r="H391" i="6"/>
  <c r="J391" i="6"/>
  <c r="J390" i="6"/>
  <c r="H389" i="6"/>
  <c r="J389" i="6"/>
  <c r="H388" i="6"/>
  <c r="K388" i="6"/>
  <c r="J387" i="6"/>
  <c r="H386" i="6"/>
  <c r="K386" i="6"/>
  <c r="H385" i="6"/>
  <c r="J385" i="6"/>
  <c r="J384" i="6"/>
  <c r="H383" i="6"/>
  <c r="J383" i="6"/>
  <c r="F382" i="6"/>
  <c r="H382" i="6"/>
  <c r="H376" i="6"/>
  <c r="J376" i="6"/>
  <c r="J371" i="6"/>
  <c r="J366" i="6"/>
  <c r="H347" i="6"/>
  <c r="F334" i="6"/>
  <c r="J334" i="6"/>
  <c r="H333" i="6"/>
  <c r="K333" i="6"/>
  <c r="H328" i="6"/>
  <c r="J328" i="6"/>
  <c r="F311" i="6"/>
  <c r="H311" i="6"/>
  <c r="F310" i="6"/>
  <c r="H310" i="6"/>
  <c r="J310" i="6"/>
  <c r="J309" i="6"/>
  <c r="F284" i="6"/>
  <c r="H284" i="6"/>
  <c r="J284" i="6"/>
  <c r="F278" i="6"/>
  <c r="J278" i="6"/>
  <c r="K278" i="6"/>
  <c r="F272" i="6"/>
  <c r="H272" i="6"/>
  <c r="J272" i="6"/>
  <c r="H267" i="6"/>
  <c r="J267" i="6"/>
  <c r="K267" i="6"/>
  <c r="F265" i="6"/>
  <c r="J265" i="6"/>
  <c r="F259" i="6"/>
  <c r="H259" i="6"/>
  <c r="H253" i="6"/>
  <c r="J253" i="6"/>
  <c r="J247" i="6"/>
  <c r="F241" i="6"/>
  <c r="K241" i="6"/>
  <c r="H239" i="6"/>
  <c r="J239" i="6"/>
  <c r="F238" i="6"/>
  <c r="J238" i="6"/>
  <c r="F237" i="6"/>
  <c r="J237" i="6"/>
  <c r="F229" i="6"/>
  <c r="H229" i="6"/>
  <c r="J229" i="6"/>
  <c r="K229" i="6"/>
  <c r="H227" i="6"/>
  <c r="F226" i="6"/>
  <c r="H226" i="6"/>
  <c r="J226" i="6"/>
  <c r="F225" i="6"/>
  <c r="H225" i="6"/>
  <c r="J225" i="6"/>
  <c r="J220" i="6"/>
  <c r="G37" i="7" s="1"/>
  <c r="F219" i="6"/>
  <c r="F220" i="6" s="1"/>
  <c r="J219" i="6"/>
  <c r="F214" i="6"/>
  <c r="H214" i="6"/>
  <c r="J214" i="6"/>
  <c r="F213" i="6"/>
  <c r="H213" i="6"/>
  <c r="F212" i="6"/>
  <c r="H212" i="6"/>
  <c r="J212" i="6"/>
  <c r="F211" i="6"/>
  <c r="H211" i="6"/>
  <c r="F206" i="6"/>
  <c r="J206" i="6"/>
  <c r="F205" i="6"/>
  <c r="H205" i="6"/>
  <c r="F204" i="6"/>
  <c r="J204" i="6"/>
  <c r="K204" i="6"/>
  <c r="F203" i="6"/>
  <c r="H203" i="6"/>
  <c r="J203" i="6"/>
  <c r="H199" i="6"/>
  <c r="J199" i="6"/>
  <c r="F198" i="6"/>
  <c r="H198" i="6"/>
  <c r="J198" i="6"/>
  <c r="K198" i="6"/>
  <c r="F197" i="6"/>
  <c r="H197" i="6"/>
  <c r="E199" i="6" s="1"/>
  <c r="F199" i="6" s="1"/>
  <c r="L199" i="6" s="1"/>
  <c r="J197" i="6"/>
  <c r="H196" i="6"/>
  <c r="J196" i="6"/>
  <c r="H195" i="6"/>
  <c r="J195" i="6"/>
  <c r="H194" i="6"/>
  <c r="J194" i="6"/>
  <c r="H193" i="6"/>
  <c r="J193" i="6"/>
  <c r="K193" i="6"/>
  <c r="J191" i="6"/>
  <c r="K191" i="6"/>
  <c r="F187" i="6"/>
  <c r="H187" i="6"/>
  <c r="J187" i="6"/>
  <c r="K187" i="6"/>
  <c r="F186" i="6"/>
  <c r="J186" i="6"/>
  <c r="J188" i="6" s="1"/>
  <c r="G33" i="7" s="1"/>
  <c r="F185" i="6"/>
  <c r="H185" i="6"/>
  <c r="J185" i="6"/>
  <c r="F181" i="6"/>
  <c r="H181" i="6"/>
  <c r="J181" i="6"/>
  <c r="L181" i="6" s="1"/>
  <c r="K181" i="6"/>
  <c r="H180" i="6"/>
  <c r="H182" i="6" s="1"/>
  <c r="F32" i="7" s="1"/>
  <c r="J180" i="6"/>
  <c r="K180" i="6"/>
  <c r="L180" i="6"/>
  <c r="F179" i="6"/>
  <c r="H179" i="6"/>
  <c r="F175" i="6"/>
  <c r="H175" i="6"/>
  <c r="I175" i="6"/>
  <c r="J175" i="6" s="1"/>
  <c r="J176" i="6" s="1"/>
  <c r="G31" i="7" s="1"/>
  <c r="F174" i="6"/>
  <c r="H174" i="6"/>
  <c r="H176" i="6" s="1"/>
  <c r="F31" i="7" s="1"/>
  <c r="J174" i="6"/>
  <c r="K174" i="6"/>
  <c r="F173" i="6"/>
  <c r="H173" i="6"/>
  <c r="J173" i="6"/>
  <c r="F169" i="6"/>
  <c r="H169" i="6"/>
  <c r="J169" i="6"/>
  <c r="K169" i="6"/>
  <c r="F168" i="6"/>
  <c r="K168" i="6"/>
  <c r="F167" i="6"/>
  <c r="J167" i="6"/>
  <c r="J170" i="6" s="1"/>
  <c r="G30" i="7" s="1"/>
  <c r="F162" i="6"/>
  <c r="H162" i="6"/>
  <c r="J162" i="6"/>
  <c r="K162" i="6"/>
  <c r="F161" i="6"/>
  <c r="J161" i="6"/>
  <c r="F157" i="6"/>
  <c r="H157" i="6"/>
  <c r="H158" i="6" s="1"/>
  <c r="F28" i="7" s="1"/>
  <c r="I157" i="6"/>
  <c r="J157" i="6" s="1"/>
  <c r="F156" i="6"/>
  <c r="F158" i="6" s="1"/>
  <c r="H156" i="6"/>
  <c r="F152" i="6"/>
  <c r="H152" i="6"/>
  <c r="I152" i="6"/>
  <c r="J152" i="6" s="1"/>
  <c r="L152" i="6" s="1"/>
  <c r="F151" i="6"/>
  <c r="H151" i="6"/>
  <c r="J151" i="6"/>
  <c r="K151" i="6"/>
  <c r="F146" i="6"/>
  <c r="H146" i="6"/>
  <c r="H145" i="6"/>
  <c r="J145" i="6"/>
  <c r="F144" i="6"/>
  <c r="H144" i="6"/>
  <c r="H120" i="6"/>
  <c r="J120" i="6"/>
  <c r="F119" i="6"/>
  <c r="H119" i="6"/>
  <c r="F118" i="6"/>
  <c r="H118" i="6"/>
  <c r="J118" i="6"/>
  <c r="K118" i="6"/>
  <c r="F117" i="6"/>
  <c r="H108" i="6"/>
  <c r="J108" i="6"/>
  <c r="F106" i="6"/>
  <c r="H106" i="6"/>
  <c r="F105" i="6"/>
  <c r="H105" i="6"/>
  <c r="J105" i="6"/>
  <c r="K105" i="6"/>
  <c r="F104" i="6"/>
  <c r="F103" i="6"/>
  <c r="H103" i="6"/>
  <c r="K103" i="6"/>
  <c r="H99" i="6"/>
  <c r="J99" i="6"/>
  <c r="F97" i="6"/>
  <c r="H97" i="6"/>
  <c r="F96" i="6"/>
  <c r="H96" i="6"/>
  <c r="K96" i="6"/>
  <c r="F95" i="6"/>
  <c r="J95" i="6"/>
  <c r="F94" i="6"/>
  <c r="H94" i="6"/>
  <c r="J94" i="6"/>
  <c r="F93" i="6"/>
  <c r="H93" i="6"/>
  <c r="F89" i="6"/>
  <c r="H89" i="6"/>
  <c r="K89" i="6"/>
  <c r="F88" i="6"/>
  <c r="J88" i="6"/>
  <c r="F87" i="6"/>
  <c r="J87" i="6"/>
  <c r="F84" i="6"/>
  <c r="H84" i="6"/>
  <c r="K84" i="6"/>
  <c r="F83" i="6"/>
  <c r="H83" i="6"/>
  <c r="J83" i="6"/>
  <c r="K83" i="6"/>
  <c r="F74" i="6"/>
  <c r="H74" i="6"/>
  <c r="F69" i="6"/>
  <c r="H69" i="6"/>
  <c r="J69" i="6"/>
  <c r="F65" i="6"/>
  <c r="J65" i="6"/>
  <c r="F61" i="6"/>
  <c r="H61" i="6"/>
  <c r="J61" i="6"/>
  <c r="K61" i="6"/>
  <c r="F60" i="6"/>
  <c r="H60" i="6"/>
  <c r="J60" i="6"/>
  <c r="F56" i="6"/>
  <c r="H56" i="6"/>
  <c r="J56" i="6"/>
  <c r="F55" i="6"/>
  <c r="J55" i="6"/>
  <c r="F54" i="6"/>
  <c r="F50" i="6"/>
  <c r="F49" i="6"/>
  <c r="F51" i="6" s="1"/>
  <c r="E11" i="7" s="1"/>
  <c r="H49" i="6"/>
  <c r="J49" i="6"/>
  <c r="F45" i="6"/>
  <c r="F46" i="6" s="1"/>
  <c r="H45" i="6"/>
  <c r="H46" i="6" s="1"/>
  <c r="F10" i="7" s="1"/>
  <c r="F41" i="6"/>
  <c r="F42" i="6" s="1"/>
  <c r="H41" i="6"/>
  <c r="H42" i="6" s="1"/>
  <c r="F9" i="7" s="1"/>
  <c r="H33" i="6"/>
  <c r="F7" i="7" s="1"/>
  <c r="F32" i="6"/>
  <c r="H32" i="6"/>
  <c r="F31" i="6"/>
  <c r="H31" i="6"/>
  <c r="J31" i="6"/>
  <c r="K31" i="6"/>
  <c r="H30" i="6"/>
  <c r="J30" i="6"/>
  <c r="F26" i="6"/>
  <c r="H26" i="6"/>
  <c r="J26" i="6"/>
  <c r="F25" i="6"/>
  <c r="H25" i="6"/>
  <c r="J25" i="6"/>
  <c r="K25" i="6"/>
  <c r="H24" i="6"/>
  <c r="J24" i="6"/>
  <c r="F19" i="6"/>
  <c r="H19" i="6"/>
  <c r="J19" i="6"/>
  <c r="K19" i="6"/>
  <c r="F18" i="6"/>
  <c r="J18" i="6"/>
  <c r="F17" i="6"/>
  <c r="H17" i="6"/>
  <c r="J17" i="6"/>
  <c r="K17" i="6"/>
  <c r="F16" i="6"/>
  <c r="H16" i="6"/>
  <c r="J16" i="6"/>
  <c r="F15" i="6"/>
  <c r="H15" i="6"/>
  <c r="J15" i="6"/>
  <c r="F14" i="6"/>
  <c r="H14" i="6"/>
  <c r="J14" i="6"/>
  <c r="K14" i="6"/>
  <c r="H13" i="6"/>
  <c r="J13" i="6"/>
  <c r="F12" i="6"/>
  <c r="H12" i="6"/>
  <c r="J12" i="6"/>
  <c r="K12" i="6"/>
  <c r="F11" i="6"/>
  <c r="H11" i="6"/>
  <c r="F8" i="6"/>
  <c r="H8" i="6"/>
  <c r="F4" i="7" s="1"/>
  <c r="F7" i="6"/>
  <c r="H7" i="6"/>
  <c r="F5" i="6"/>
  <c r="J5" i="6"/>
  <c r="K560" i="6" l="1"/>
  <c r="L823" i="6"/>
  <c r="F824" i="6"/>
  <c r="J659" i="6"/>
  <c r="G109" i="7" s="1"/>
  <c r="K259" i="6"/>
  <c r="I23" i="9"/>
  <c r="J23" i="9" s="1"/>
  <c r="L26" i="6"/>
  <c r="L187" i="6"/>
  <c r="K406" i="6"/>
  <c r="J815" i="6"/>
  <c r="G130" i="7" s="1"/>
  <c r="K880" i="6"/>
  <c r="H1136" i="6"/>
  <c r="F185" i="7" s="1"/>
  <c r="G345" i="6" s="1"/>
  <c r="H345" i="6" s="1"/>
  <c r="F664" i="6"/>
  <c r="H1376" i="6"/>
  <c r="I1380" i="6" s="1"/>
  <c r="J1380" i="6" s="1"/>
  <c r="J1382" i="6" s="1"/>
  <c r="G224" i="7" s="1"/>
  <c r="K1376" i="6"/>
  <c r="H1458" i="6"/>
  <c r="L1458" i="6" s="1"/>
  <c r="K1458" i="6"/>
  <c r="E371" i="6"/>
  <c r="F371" i="6" s="1"/>
  <c r="E366" i="6"/>
  <c r="F366" i="6" s="1"/>
  <c r="E120" i="6"/>
  <c r="F120" i="6" s="1"/>
  <c r="F121" i="6" s="1"/>
  <c r="E1006" i="6"/>
  <c r="H1071" i="6"/>
  <c r="K1071" i="6"/>
  <c r="H5" i="6"/>
  <c r="L5" i="6" s="1"/>
  <c r="K13" i="6"/>
  <c r="L19" i="6"/>
  <c r="L845" i="6"/>
  <c r="L941" i="6"/>
  <c r="G1012" i="6"/>
  <c r="H1012" i="6" s="1"/>
  <c r="G1036" i="6"/>
  <c r="H1036" i="6" s="1"/>
  <c r="K1173" i="6"/>
  <c r="J156" i="6"/>
  <c r="J158" i="6" s="1"/>
  <c r="G28" i="7" s="1"/>
  <c r="K156" i="6"/>
  <c r="K1699" i="6"/>
  <c r="J1699" i="6"/>
  <c r="L1699" i="6" s="1"/>
  <c r="L406" i="6"/>
  <c r="H1425" i="6"/>
  <c r="F231" i="7" s="1"/>
  <c r="G609" i="6" s="1"/>
  <c r="H609" i="6" s="1"/>
  <c r="I1424" i="6"/>
  <c r="J1424" i="6" s="1"/>
  <c r="J1425" i="6" s="1"/>
  <c r="G231" i="7" s="1"/>
  <c r="K398" i="6"/>
  <c r="F827" i="6"/>
  <c r="K849" i="6"/>
  <c r="F548" i="6"/>
  <c r="E549" i="6" s="1"/>
  <c r="F549" i="6" s="1"/>
  <c r="L549" i="6" s="1"/>
  <c r="K548" i="6"/>
  <c r="E929" i="6"/>
  <c r="E916" i="6"/>
  <c r="E982" i="6"/>
  <c r="E24" i="6"/>
  <c r="F597" i="6"/>
  <c r="K597" i="6"/>
  <c r="E401" i="6"/>
  <c r="E384" i="6"/>
  <c r="F384" i="6" s="1"/>
  <c r="H909" i="6"/>
  <c r="H912" i="6" s="1"/>
  <c r="F147" i="7" s="1"/>
  <c r="G130" i="6" s="1"/>
  <c r="H130" i="6" s="1"/>
  <c r="K909" i="6"/>
  <c r="J856" i="6"/>
  <c r="J860" i="6" s="1"/>
  <c r="G138" i="7" s="1"/>
  <c r="I63" i="6" s="1"/>
  <c r="J63" i="6" s="1"/>
  <c r="K856" i="6"/>
  <c r="H1046" i="6"/>
  <c r="I1048" i="6" s="1"/>
  <c r="J1048" i="6" s="1"/>
  <c r="J1049" i="6" s="1"/>
  <c r="G169" i="7" s="1"/>
  <c r="I1449" i="6" s="1"/>
  <c r="J1449" i="6" s="1"/>
  <c r="K1046" i="6"/>
  <c r="L865" i="6"/>
  <c r="L1109" i="6"/>
  <c r="J1158" i="6"/>
  <c r="G188" i="7" s="1"/>
  <c r="I351" i="6" s="1"/>
  <c r="J351" i="6" s="1"/>
  <c r="K1231" i="6"/>
  <c r="F390" i="6"/>
  <c r="K390" i="6"/>
  <c r="H1016" i="6"/>
  <c r="K1016" i="6"/>
  <c r="L672" i="6"/>
  <c r="E957" i="6"/>
  <c r="F957" i="6" s="1"/>
  <c r="L957" i="6" s="1"/>
  <c r="I1012" i="6"/>
  <c r="J1012" i="6" s="1"/>
  <c r="I1036" i="6"/>
  <c r="J1036" i="6" s="1"/>
  <c r="J1037" i="6" s="1"/>
  <c r="G167" i="7" s="1"/>
  <c r="K838" i="6"/>
  <c r="J600" i="6"/>
  <c r="G96" i="7" s="1"/>
  <c r="J1644" i="6"/>
  <c r="G267" i="7" s="1"/>
  <c r="I778" i="6" s="1"/>
  <c r="J778" i="6" s="1"/>
  <c r="J867" i="6"/>
  <c r="G139" i="7" s="1"/>
  <c r="H88" i="6"/>
  <c r="K88" i="6"/>
  <c r="I608" i="6"/>
  <c r="J608" i="6" s="1"/>
  <c r="I1448" i="6"/>
  <c r="J1448" i="6" s="1"/>
  <c r="H1004" i="6"/>
  <c r="H1007" i="6" s="1"/>
  <c r="F162" i="7" s="1"/>
  <c r="G989" i="6" s="1"/>
  <c r="H989" i="6" s="1"/>
  <c r="K1004" i="6"/>
  <c r="H1327" i="6"/>
  <c r="K1327" i="6"/>
  <c r="J1183" i="6"/>
  <c r="K1183" i="6"/>
  <c r="H1257" i="6"/>
  <c r="H1259" i="6" s="1"/>
  <c r="F205" i="7" s="1"/>
  <c r="G1239" i="6" s="1"/>
  <c r="H1239" i="6" s="1"/>
  <c r="K1257" i="6"/>
  <c r="K18" i="6"/>
  <c r="H147" i="6"/>
  <c r="F26" i="7" s="1"/>
  <c r="L173" i="6"/>
  <c r="F176" i="6"/>
  <c r="H935" i="6"/>
  <c r="K935" i="6"/>
  <c r="E1167" i="6"/>
  <c r="F563" i="6"/>
  <c r="K563" i="6"/>
  <c r="E30" i="6"/>
  <c r="K715" i="6"/>
  <c r="H972" i="6"/>
  <c r="F156" i="7" s="1"/>
  <c r="J1068" i="6"/>
  <c r="G172" i="7" s="1"/>
  <c r="H1472" i="6"/>
  <c r="F239" i="7" s="1"/>
  <c r="G1443" i="6" s="1"/>
  <c r="H1443" i="6" s="1"/>
  <c r="F1686" i="6"/>
  <c r="K1686" i="6"/>
  <c r="F702" i="6"/>
  <c r="K702" i="6"/>
  <c r="J1528" i="6"/>
  <c r="J1533" i="6" s="1"/>
  <c r="G249" i="7" s="1"/>
  <c r="I690" i="6" s="1"/>
  <c r="J690" i="6" s="1"/>
  <c r="K1528" i="6"/>
  <c r="L813" i="6"/>
  <c r="F815" i="6"/>
  <c r="H1097" i="6"/>
  <c r="H1098" i="6" s="1"/>
  <c r="F178" i="7" s="1"/>
  <c r="G324" i="6" s="1"/>
  <c r="H324" i="6" s="1"/>
  <c r="K1671" i="6"/>
  <c r="F1671" i="6"/>
  <c r="E404" i="6"/>
  <c r="E387" i="6"/>
  <c r="F1156" i="6"/>
  <c r="K1156" i="6"/>
  <c r="E1286" i="6"/>
  <c r="E1220" i="6"/>
  <c r="E651" i="6"/>
  <c r="E667" i="6"/>
  <c r="F667" i="6" s="1"/>
  <c r="F668" i="6" s="1"/>
  <c r="H866" i="6"/>
  <c r="H867" i="6" s="1"/>
  <c r="F139" i="7" s="1"/>
  <c r="G64" i="6" s="1"/>
  <c r="H64" i="6" s="1"/>
  <c r="G65" i="6" s="1"/>
  <c r="K866" i="6"/>
  <c r="J1550" i="6"/>
  <c r="G252" i="7" s="1"/>
  <c r="E522" i="6"/>
  <c r="F522" i="6" s="1"/>
  <c r="K561" i="6"/>
  <c r="E1166" i="6"/>
  <c r="K1275" i="6"/>
  <c r="K1385" i="6"/>
  <c r="L574" i="6"/>
  <c r="L740" i="6"/>
  <c r="J1062" i="6"/>
  <c r="G171" i="7" s="1"/>
  <c r="I1052" i="6" s="1"/>
  <c r="J1052" i="6" s="1"/>
  <c r="L1617" i="6"/>
  <c r="E408" i="6"/>
  <c r="E391" i="6"/>
  <c r="E389" i="6"/>
  <c r="E407" i="6"/>
  <c r="H664" i="6"/>
  <c r="F110" i="7" s="1"/>
  <c r="K839" i="6"/>
  <c r="L174" i="6"/>
  <c r="H1539" i="6"/>
  <c r="F250" i="7" s="1"/>
  <c r="G695" i="6" s="1"/>
  <c r="H695" i="6" s="1"/>
  <c r="H1644" i="6"/>
  <c r="F267" i="7" s="1"/>
  <c r="G769" i="6" s="1"/>
  <c r="H769" i="6" s="1"/>
  <c r="E1364" i="6"/>
  <c r="K1364" i="6" s="1"/>
  <c r="E1222" i="6"/>
  <c r="F1222" i="6" s="1"/>
  <c r="E1402" i="6"/>
  <c r="E1395" i="6"/>
  <c r="F1395" i="6" s="1"/>
  <c r="E1387" i="6"/>
  <c r="F1387" i="6" s="1"/>
  <c r="E1371" i="6"/>
  <c r="E1288" i="6"/>
  <c r="E1233" i="6"/>
  <c r="E399" i="6"/>
  <c r="H895" i="6"/>
  <c r="F144" i="7" s="1"/>
  <c r="G124" i="6" s="1"/>
  <c r="H124" i="6" s="1"/>
  <c r="K936" i="6"/>
  <c r="K1082" i="6"/>
  <c r="H1301" i="6"/>
  <c r="F212" i="7" s="1"/>
  <c r="G544" i="6" s="1"/>
  <c r="H544" i="6" s="1"/>
  <c r="E1583" i="6"/>
  <c r="F1583" i="6" s="1"/>
  <c r="E1571" i="6"/>
  <c r="E1358" i="6"/>
  <c r="E1329" i="6"/>
  <c r="F1329" i="6" s="1"/>
  <c r="E1667" i="6"/>
  <c r="E1589" i="6"/>
  <c r="F1589" i="6" s="1"/>
  <c r="E1673" i="6"/>
  <c r="F1673" i="6" s="1"/>
  <c r="E1577" i="6"/>
  <c r="F1577" i="6" s="1"/>
  <c r="E1335" i="6"/>
  <c r="E1323" i="6"/>
  <c r="F1323" i="6" s="1"/>
  <c r="L1323" i="6" s="1"/>
  <c r="E1496" i="6"/>
  <c r="F1496" i="6" s="1"/>
  <c r="E1258" i="6"/>
  <c r="F1258" i="6" s="1"/>
  <c r="L1258" i="6" s="1"/>
  <c r="E247" i="6"/>
  <c r="K309" i="6"/>
  <c r="K708" i="6"/>
  <c r="E1140" i="6"/>
  <c r="J1435" i="6"/>
  <c r="G233" i="7" s="1"/>
  <c r="I627" i="6" s="1"/>
  <c r="J627" i="6" s="1"/>
  <c r="H1353" i="6"/>
  <c r="F220" i="7" s="1"/>
  <c r="G1334" i="6" s="1"/>
  <c r="H1334" i="6" s="1"/>
  <c r="I1351" i="6"/>
  <c r="J1351" i="6" s="1"/>
  <c r="J1353" i="6" s="1"/>
  <c r="G220" i="7" s="1"/>
  <c r="I1334" i="6" s="1"/>
  <c r="J1334" i="6" s="1"/>
  <c r="J1336" i="6" s="1"/>
  <c r="G218" i="7" s="1"/>
  <c r="I581" i="6" s="1"/>
  <c r="J581" i="6" s="1"/>
  <c r="E1413" i="6"/>
  <c r="E1269" i="6"/>
  <c r="F1269" i="6" s="1"/>
  <c r="L1269" i="6" s="1"/>
  <c r="K667" i="6"/>
  <c r="E731" i="6"/>
  <c r="F731" i="6" s="1"/>
  <c r="L731" i="6" s="1"/>
  <c r="K1065" i="6"/>
  <c r="H1074" i="6"/>
  <c r="F173" i="7" s="1"/>
  <c r="G1054" i="6" s="1"/>
  <c r="H1054" i="6" s="1"/>
  <c r="I97" i="6"/>
  <c r="J97" i="6" s="1"/>
  <c r="L909" i="6"/>
  <c r="H952" i="6"/>
  <c r="F153" i="7" s="1"/>
  <c r="G163" i="6" s="1"/>
  <c r="H163" i="6" s="1"/>
  <c r="J1104" i="6"/>
  <c r="G179" i="7" s="1"/>
  <c r="I329" i="6" s="1"/>
  <c r="J329" i="6" s="1"/>
  <c r="J330" i="6" s="1"/>
  <c r="G53" i="7" s="1"/>
  <c r="I1129" i="6"/>
  <c r="J1129" i="6" s="1"/>
  <c r="J1130" i="6" s="1"/>
  <c r="G184" i="7" s="1"/>
  <c r="I1123" i="6" s="1"/>
  <c r="J1123" i="6" s="1"/>
  <c r="J1124" i="6" s="1"/>
  <c r="G183" i="7" s="1"/>
  <c r="I1119" i="6" s="1"/>
  <c r="J1119" i="6" s="1"/>
  <c r="J1120" i="6" s="1"/>
  <c r="G182" i="7" s="1"/>
  <c r="I340" i="6" s="1"/>
  <c r="J340" i="6" s="1"/>
  <c r="H1306" i="6"/>
  <c r="F213" i="7" s="1"/>
  <c r="G550" i="6" s="1"/>
  <c r="H550" i="6" s="1"/>
  <c r="J1597" i="6"/>
  <c r="G260" i="7" s="1"/>
  <c r="I753" i="6" s="1"/>
  <c r="J753" i="6" s="1"/>
  <c r="H422" i="6"/>
  <c r="F66" i="7" s="1"/>
  <c r="K559" i="6"/>
  <c r="E928" i="6"/>
  <c r="I1294" i="6"/>
  <c r="J1294" i="6" s="1"/>
  <c r="E1602" i="6"/>
  <c r="F1602" i="6" s="1"/>
  <c r="H1216" i="6"/>
  <c r="F198" i="7" s="1"/>
  <c r="G433" i="6" s="1"/>
  <c r="H433" i="6" s="1"/>
  <c r="L1614" i="6"/>
  <c r="E1498" i="6"/>
  <c r="E1142" i="6"/>
  <c r="E194" i="6"/>
  <c r="E253" i="6"/>
  <c r="F253" i="6" s="1"/>
  <c r="K310" i="6"/>
  <c r="E405" i="6"/>
  <c r="K518" i="6"/>
  <c r="E915" i="6"/>
  <c r="J27" i="6"/>
  <c r="G6" i="7" s="1"/>
  <c r="L818" i="6"/>
  <c r="H884" i="6"/>
  <c r="F142" i="7" s="1"/>
  <c r="G98" i="6" s="1"/>
  <c r="H98" i="6" s="1"/>
  <c r="H890" i="6"/>
  <c r="F143" i="7" s="1"/>
  <c r="I924" i="6"/>
  <c r="J924" i="6" s="1"/>
  <c r="J925" i="6" s="1"/>
  <c r="G149" i="7" s="1"/>
  <c r="I135" i="6" s="1"/>
  <c r="J135" i="6" s="1"/>
  <c r="H1158" i="6"/>
  <c r="F188" i="7" s="1"/>
  <c r="H1550" i="6"/>
  <c r="F252" i="7" s="1"/>
  <c r="H1627" i="6"/>
  <c r="F264" i="7" s="1"/>
  <c r="G1576" i="6" s="1"/>
  <c r="H1576" i="6" s="1"/>
  <c r="H1578" i="6" s="1"/>
  <c r="F257" i="7" s="1"/>
  <c r="G746" i="6" s="1"/>
  <c r="H746" i="6" s="1"/>
  <c r="E511" i="6"/>
  <c r="H575" i="6"/>
  <c r="F92" i="7" s="1"/>
  <c r="J877" i="6"/>
  <c r="G141" i="7" s="1"/>
  <c r="I75" i="6" s="1"/>
  <c r="J75" i="6" s="1"/>
  <c r="I911" i="6"/>
  <c r="J911" i="6" s="1"/>
  <c r="J912" i="6" s="1"/>
  <c r="G147" i="7" s="1"/>
  <c r="I130" i="6" s="1"/>
  <c r="J130" i="6" s="1"/>
  <c r="L923" i="6"/>
  <c r="H1152" i="6"/>
  <c r="F187" i="7" s="1"/>
  <c r="L1348" i="6"/>
  <c r="H1414" i="6"/>
  <c r="F229" i="7" s="1"/>
  <c r="G1408" i="6" s="1"/>
  <c r="H1408" i="6" s="1"/>
  <c r="J1492" i="6"/>
  <c r="G243" i="7" s="1"/>
  <c r="I678" i="6" s="1"/>
  <c r="J678" i="6" s="1"/>
  <c r="E1465" i="6"/>
  <c r="F1465" i="6" s="1"/>
  <c r="E1466" i="6" s="1"/>
  <c r="F1466" i="6" s="1"/>
  <c r="L1466" i="6" s="1"/>
  <c r="E1547" i="6"/>
  <c r="E893" i="6"/>
  <c r="E904" i="6"/>
  <c r="H188" i="6"/>
  <c r="F33" i="7" s="1"/>
  <c r="K1155" i="6"/>
  <c r="I213" i="6"/>
  <c r="J213" i="6" s="1"/>
  <c r="L1061" i="6"/>
  <c r="H1110" i="6"/>
  <c r="F180" i="7" s="1"/>
  <c r="G335" i="6" s="1"/>
  <c r="H335" i="6" s="1"/>
  <c r="I1300" i="6"/>
  <c r="J1300" i="6" s="1"/>
  <c r="J1301" i="6" s="1"/>
  <c r="G212" i="7" s="1"/>
  <c r="I544" i="6" s="1"/>
  <c r="J544" i="6" s="1"/>
  <c r="H653" i="6"/>
  <c r="F108" i="7" s="1"/>
  <c r="I1632" i="6"/>
  <c r="J1632" i="6" s="1"/>
  <c r="J1634" i="6" s="1"/>
  <c r="G265" i="7" s="1"/>
  <c r="I776" i="6" s="1"/>
  <c r="J776" i="6" s="1"/>
  <c r="J33" i="6"/>
  <c r="G7" i="7" s="1"/>
  <c r="J51" i="6"/>
  <c r="G11" i="7" s="1"/>
  <c r="K60" i="6"/>
  <c r="E196" i="6"/>
  <c r="E227" i="6"/>
  <c r="E239" i="6"/>
  <c r="F239" i="6" s="1"/>
  <c r="J575" i="6"/>
  <c r="G92" i="7" s="1"/>
  <c r="H1276" i="6"/>
  <c r="F208" i="7" s="1"/>
  <c r="G526" i="6" s="1"/>
  <c r="H526" i="6" s="1"/>
  <c r="L1379" i="6"/>
  <c r="K1685" i="6"/>
  <c r="K1693" i="6"/>
  <c r="E1287" i="6"/>
  <c r="E1554" i="6"/>
  <c r="F1554" i="6" s="1"/>
  <c r="J1703" i="6"/>
  <c r="G277" i="7" s="1"/>
  <c r="L1503" i="6"/>
  <c r="E383" i="6"/>
  <c r="E949" i="6"/>
  <c r="K976" i="6"/>
  <c r="K1189" i="6"/>
  <c r="E1213" i="6"/>
  <c r="F1213" i="6" s="1"/>
  <c r="E1214" i="6" s="1"/>
  <c r="F1214" i="6" s="1"/>
  <c r="L1214" i="6" s="1"/>
  <c r="I1459" i="6"/>
  <c r="J1459" i="6" s="1"/>
  <c r="J1460" i="6" s="1"/>
  <c r="G237" i="7" s="1"/>
  <c r="I1441" i="6" s="1"/>
  <c r="J1441" i="6" s="1"/>
  <c r="J1445" i="6" s="1"/>
  <c r="G234" i="7" s="1"/>
  <c r="I628" i="6" s="1"/>
  <c r="J628" i="6" s="1"/>
  <c r="K400" i="6"/>
  <c r="E832" i="6"/>
  <c r="K1034" i="6"/>
  <c r="K1067" i="6"/>
  <c r="K1133" i="6"/>
  <c r="K1463" i="6"/>
  <c r="K1503" i="6"/>
  <c r="K145" i="6"/>
  <c r="K173" i="6"/>
  <c r="K265" i="6"/>
  <c r="K562" i="6"/>
  <c r="E969" i="6"/>
  <c r="I1311" i="6"/>
  <c r="J1311" i="6" s="1"/>
  <c r="K1471" i="6"/>
  <c r="J842" i="6"/>
  <c r="G135" i="7" s="1"/>
  <c r="K871" i="6"/>
  <c r="E881" i="6"/>
  <c r="E962" i="6"/>
  <c r="F962" i="6" s="1"/>
  <c r="E963" i="6" s="1"/>
  <c r="F963" i="6" s="1"/>
  <c r="L963" i="6" s="1"/>
  <c r="K977" i="6"/>
  <c r="K1061" i="6"/>
  <c r="K1107" i="6"/>
  <c r="K1387" i="6"/>
  <c r="H1163" i="6"/>
  <c r="F189" i="7" s="1"/>
  <c r="G352" i="6" s="1"/>
  <c r="H352" i="6" s="1"/>
  <c r="K1304" i="6"/>
  <c r="K1348" i="6"/>
  <c r="K1489" i="6"/>
  <c r="E1648" i="6"/>
  <c r="F1648" i="6" s="1"/>
  <c r="E1700" i="6"/>
  <c r="K1139" i="6"/>
  <c r="K1490" i="6"/>
  <c r="G722" i="6"/>
  <c r="H722" i="6" s="1"/>
  <c r="G786" i="6"/>
  <c r="H786" i="6" s="1"/>
  <c r="G714" i="6"/>
  <c r="G703" i="6"/>
  <c r="H703" i="6" s="1"/>
  <c r="L703" i="6" s="1"/>
  <c r="G738" i="6"/>
  <c r="H738" i="6" s="1"/>
  <c r="F722" i="6"/>
  <c r="L722" i="6" s="1"/>
  <c r="E786" i="6"/>
  <c r="E738" i="6"/>
  <c r="E730" i="6"/>
  <c r="F730" i="6" s="1"/>
  <c r="K785" i="6"/>
  <c r="H736" i="6"/>
  <c r="K736" i="6"/>
  <c r="G712" i="6"/>
  <c r="H712" i="6" s="1"/>
  <c r="L712" i="6" s="1"/>
  <c r="G720" i="6"/>
  <c r="H720" i="6" s="1"/>
  <c r="L720" i="6" s="1"/>
  <c r="G728" i="6"/>
  <c r="K720" i="6"/>
  <c r="K701" i="6"/>
  <c r="G25" i="9"/>
  <c r="H25" i="9" s="1"/>
  <c r="E25" i="9"/>
  <c r="F25" i="9" s="1"/>
  <c r="I61" i="11" s="1"/>
  <c r="G24" i="9"/>
  <c r="H24" i="9" s="1"/>
  <c r="E24" i="9"/>
  <c r="F24" i="9" s="1"/>
  <c r="I54" i="11" s="1"/>
  <c r="I24" i="9"/>
  <c r="J24" i="9" s="1"/>
  <c r="J54" i="11" s="1"/>
  <c r="J60" i="11" s="1"/>
  <c r="G23" i="9"/>
  <c r="H23" i="9" s="1"/>
  <c r="E23" i="9"/>
  <c r="F23" i="9" s="1"/>
  <c r="K1702" i="6"/>
  <c r="H1703" i="6"/>
  <c r="F277" i="7" s="1"/>
  <c r="L1702" i="6"/>
  <c r="K1695" i="6"/>
  <c r="L1695" i="6"/>
  <c r="H1693" i="6"/>
  <c r="H1696" i="6" s="1"/>
  <c r="F276" i="7" s="1"/>
  <c r="L1693" i="6"/>
  <c r="E1694" i="6"/>
  <c r="F1694" i="6" s="1"/>
  <c r="L1694" i="6" s="1"/>
  <c r="L1692" i="6"/>
  <c r="K1692" i="6"/>
  <c r="J1689" i="6"/>
  <c r="G275" i="7" s="1"/>
  <c r="I1681" i="6" s="1"/>
  <c r="J1681" i="6" s="1"/>
  <c r="J1682" i="6" s="1"/>
  <c r="G274" i="7" s="1"/>
  <c r="I800" i="6" s="1"/>
  <c r="J800" i="6" s="1"/>
  <c r="J801" i="6" s="1"/>
  <c r="G128" i="7" s="1"/>
  <c r="H1689" i="6"/>
  <c r="F275" i="7" s="1"/>
  <c r="G1681" i="6" s="1"/>
  <c r="H1681" i="6" s="1"/>
  <c r="H1682" i="6" s="1"/>
  <c r="F274" i="7" s="1"/>
  <c r="G800" i="6" s="1"/>
  <c r="H800" i="6" s="1"/>
  <c r="H801" i="6" s="1"/>
  <c r="F128" i="7" s="1"/>
  <c r="K1688" i="6"/>
  <c r="L1688" i="6"/>
  <c r="L1686" i="6"/>
  <c r="L1685" i="6"/>
  <c r="E1687" i="6"/>
  <c r="F1687" i="6" s="1"/>
  <c r="L1687" i="6" s="1"/>
  <c r="L1677" i="6"/>
  <c r="F1678" i="6"/>
  <c r="L1678" i="6" s="1"/>
  <c r="L1673" i="6"/>
  <c r="K1673" i="6"/>
  <c r="L1671" i="6"/>
  <c r="K1665" i="6"/>
  <c r="L1665" i="6"/>
  <c r="L1659" i="6"/>
  <c r="L1658" i="6"/>
  <c r="L1654" i="6"/>
  <c r="F1655" i="6"/>
  <c r="L1655" i="6" s="1"/>
  <c r="L1650" i="6"/>
  <c r="H1651" i="6"/>
  <c r="F268" i="7" s="1"/>
  <c r="G1633" i="6" s="1"/>
  <c r="H1633" i="6" s="1"/>
  <c r="H1634" i="6" s="1"/>
  <c r="F265" i="7" s="1"/>
  <c r="G767" i="6" s="1"/>
  <c r="H767" i="6" s="1"/>
  <c r="L1648" i="6"/>
  <c r="E1649" i="6"/>
  <c r="F1649" i="6" s="1"/>
  <c r="L1649" i="6" s="1"/>
  <c r="K1648" i="6"/>
  <c r="L1647" i="6"/>
  <c r="F1651" i="6"/>
  <c r="K1647" i="6"/>
  <c r="I769" i="6"/>
  <c r="J769" i="6" s="1"/>
  <c r="G778" i="6"/>
  <c r="H778" i="6" s="1"/>
  <c r="K1641" i="6"/>
  <c r="F1641" i="6"/>
  <c r="I777" i="6"/>
  <c r="J777" i="6" s="1"/>
  <c r="G777" i="6"/>
  <c r="H777" i="6" s="1"/>
  <c r="L1637" i="6"/>
  <c r="F1638" i="6"/>
  <c r="L1638" i="6" s="1"/>
  <c r="L1631" i="6"/>
  <c r="L1630" i="6"/>
  <c r="K1630" i="6"/>
  <c r="L1624" i="6"/>
  <c r="L1623" i="6"/>
  <c r="L1622" i="6"/>
  <c r="I1625" i="6"/>
  <c r="J1625" i="6" s="1"/>
  <c r="J1627" i="6" s="1"/>
  <c r="G264" i="7" s="1"/>
  <c r="I1576" i="6" s="1"/>
  <c r="J1576" i="6" s="1"/>
  <c r="J1578" i="6" s="1"/>
  <c r="G257" i="7" s="1"/>
  <c r="I746" i="6" s="1"/>
  <c r="J746" i="6" s="1"/>
  <c r="K1622" i="6"/>
  <c r="K1621" i="6"/>
  <c r="E1626" i="6"/>
  <c r="F1626" i="6" s="1"/>
  <c r="L1626" i="6" s="1"/>
  <c r="L1621" i="6"/>
  <c r="K1616" i="6"/>
  <c r="L1616" i="6"/>
  <c r="F1618" i="6"/>
  <c r="L1618" i="6" s="1"/>
  <c r="L1609" i="6"/>
  <c r="L1607" i="6"/>
  <c r="K1607" i="6"/>
  <c r="K1602" i="6"/>
  <c r="H1602" i="6"/>
  <c r="L1600" i="6"/>
  <c r="K1600" i="6"/>
  <c r="L1595" i="6"/>
  <c r="H1597" i="6"/>
  <c r="F260" i="7" s="1"/>
  <c r="G753" i="6" s="1"/>
  <c r="H753" i="6" s="1"/>
  <c r="K1594" i="6"/>
  <c r="F1594" i="6"/>
  <c r="L1594" i="6" s="1"/>
  <c r="F1597" i="6"/>
  <c r="E260" i="7" s="1"/>
  <c r="L1593" i="6"/>
  <c r="K1589" i="6"/>
  <c r="L1589" i="6"/>
  <c r="L1587" i="6"/>
  <c r="K1587" i="6"/>
  <c r="K1583" i="6"/>
  <c r="L1583" i="6"/>
  <c r="K1581" i="6"/>
  <c r="L1581" i="6"/>
  <c r="K1577" i="6"/>
  <c r="L1577" i="6"/>
  <c r="L1575" i="6"/>
  <c r="L1569" i="6"/>
  <c r="K1569" i="6"/>
  <c r="L1565" i="6"/>
  <c r="I732" i="6"/>
  <c r="J732" i="6" s="1"/>
  <c r="I724" i="6"/>
  <c r="J724" i="6" s="1"/>
  <c r="I716" i="6"/>
  <c r="J716" i="6" s="1"/>
  <c r="J725" i="6"/>
  <c r="G119" i="7" s="1"/>
  <c r="G732" i="6"/>
  <c r="H732" i="6" s="1"/>
  <c r="G724" i="6"/>
  <c r="H724" i="6" s="1"/>
  <c r="G716" i="6"/>
  <c r="H716" i="6" s="1"/>
  <c r="L1564" i="6"/>
  <c r="F1566" i="6"/>
  <c r="K1564" i="6"/>
  <c r="L1560" i="6"/>
  <c r="F1561" i="6"/>
  <c r="L1561" i="6" s="1"/>
  <c r="K1560" i="6"/>
  <c r="K1556" i="6"/>
  <c r="L1556" i="6"/>
  <c r="J1557" i="6"/>
  <c r="G253" i="7" s="1"/>
  <c r="H1557" i="6"/>
  <c r="F253" i="7" s="1"/>
  <c r="K1554" i="6"/>
  <c r="L1554" i="6"/>
  <c r="E1555" i="6"/>
  <c r="F1555" i="6" s="1"/>
  <c r="L1555" i="6" s="1"/>
  <c r="K1553" i="6"/>
  <c r="L1553" i="6"/>
  <c r="L1549" i="6"/>
  <c r="L1546" i="6"/>
  <c r="K1542" i="6"/>
  <c r="L1542" i="6"/>
  <c r="F1543" i="6"/>
  <c r="L1543" i="6" s="1"/>
  <c r="K1537" i="6"/>
  <c r="E1538" i="6"/>
  <c r="F1538" i="6" s="1"/>
  <c r="L1538" i="6" s="1"/>
  <c r="L1537" i="6"/>
  <c r="L1536" i="6"/>
  <c r="K1536" i="6"/>
  <c r="L1530" i="6"/>
  <c r="G1532" i="6"/>
  <c r="H1532" i="6" s="1"/>
  <c r="H1533" i="6" s="1"/>
  <c r="F249" i="7" s="1"/>
  <c r="G690" i="6" s="1"/>
  <c r="H690" i="6" s="1"/>
  <c r="K1529" i="6"/>
  <c r="L1529" i="6"/>
  <c r="E1531" i="6"/>
  <c r="F1531" i="6" s="1"/>
  <c r="L1531" i="6" s="1"/>
  <c r="L1528" i="6"/>
  <c r="L1527" i="6"/>
  <c r="E1522" i="6"/>
  <c r="F1522" i="6" s="1"/>
  <c r="L1522" i="6" s="1"/>
  <c r="L1521" i="6"/>
  <c r="G1523" i="6"/>
  <c r="H1523" i="6" s="1"/>
  <c r="H1524" i="6" s="1"/>
  <c r="F248" i="7" s="1"/>
  <c r="G689" i="6" s="1"/>
  <c r="H689" i="6" s="1"/>
  <c r="K1520" i="6"/>
  <c r="L1520" i="6"/>
  <c r="I691" i="6"/>
  <c r="J691" i="6" s="1"/>
  <c r="J692" i="6"/>
  <c r="G115" i="7" s="1"/>
  <c r="G691" i="6"/>
  <c r="H691" i="6" s="1"/>
  <c r="L1516" i="6"/>
  <c r="F1517" i="6"/>
  <c r="L1517" i="6" s="1"/>
  <c r="K1516" i="6"/>
  <c r="L1511" i="6"/>
  <c r="L1510" i="6"/>
  <c r="J1513" i="6"/>
  <c r="G246" i="7" s="1"/>
  <c r="I696" i="6" s="1"/>
  <c r="J696" i="6" s="1"/>
  <c r="J698" i="6" s="1"/>
  <c r="G116" i="7" s="1"/>
  <c r="L1509" i="6"/>
  <c r="G696" i="6"/>
  <c r="H696" i="6" s="1"/>
  <c r="G684" i="6"/>
  <c r="H684" i="6" s="1"/>
  <c r="L1508" i="6"/>
  <c r="E1512" i="6"/>
  <c r="F1512" i="6" s="1"/>
  <c r="K1508" i="6"/>
  <c r="H1505" i="6"/>
  <c r="F245" i="7" s="1"/>
  <c r="G683" i="6" s="1"/>
  <c r="H683" i="6" s="1"/>
  <c r="E1504" i="6"/>
  <c r="F1504" i="6" s="1"/>
  <c r="L1502" i="6"/>
  <c r="K1502" i="6"/>
  <c r="J1499" i="6"/>
  <c r="G244" i="7" s="1"/>
  <c r="I679" i="6" s="1"/>
  <c r="J679" i="6" s="1"/>
  <c r="K1498" i="6"/>
  <c r="F1498" i="6"/>
  <c r="L1498" i="6" s="1"/>
  <c r="K1497" i="6"/>
  <c r="L1497" i="6"/>
  <c r="H1499" i="6"/>
  <c r="F244" i="7" s="1"/>
  <c r="G679" i="6" s="1"/>
  <c r="H679" i="6" s="1"/>
  <c r="L1496" i="6"/>
  <c r="K1496" i="6"/>
  <c r="L1495" i="6"/>
  <c r="K1495" i="6"/>
  <c r="F1499" i="6"/>
  <c r="L1490" i="6"/>
  <c r="L1492" i="6"/>
  <c r="L1489" i="6"/>
  <c r="H1486" i="6"/>
  <c r="F242" i="7" s="1"/>
  <c r="G677" i="6" s="1"/>
  <c r="H677" i="6" s="1"/>
  <c r="K1484" i="6"/>
  <c r="L1484" i="6"/>
  <c r="E1485" i="6"/>
  <c r="F1485" i="6" s="1"/>
  <c r="L1485" i="6" s="1"/>
  <c r="L1483" i="6"/>
  <c r="L1479" i="6"/>
  <c r="K1479" i="6"/>
  <c r="F1480" i="6"/>
  <c r="L1480" i="6" s="1"/>
  <c r="L1475" i="6"/>
  <c r="L1476" i="6"/>
  <c r="K1475" i="6"/>
  <c r="L1471" i="6"/>
  <c r="L1470" i="6"/>
  <c r="F1472" i="6"/>
  <c r="K1470" i="6"/>
  <c r="K1465" i="6"/>
  <c r="L1465" i="6"/>
  <c r="H1467" i="6"/>
  <c r="F238" i="7" s="1"/>
  <c r="G1442" i="6" s="1"/>
  <c r="H1442" i="6" s="1"/>
  <c r="L1464" i="6"/>
  <c r="L1463" i="6"/>
  <c r="F1467" i="6"/>
  <c r="K1459" i="6"/>
  <c r="L1459" i="6"/>
  <c r="F1460" i="6"/>
  <c r="L1454" i="6"/>
  <c r="L1453" i="6"/>
  <c r="F1455" i="6"/>
  <c r="L1440" i="6"/>
  <c r="K1440" i="6"/>
  <c r="L1439" i="6"/>
  <c r="K1439" i="6"/>
  <c r="L1438" i="6"/>
  <c r="H1435" i="6"/>
  <c r="F233" i="7" s="1"/>
  <c r="G620" i="6" s="1"/>
  <c r="H620" i="6" s="1"/>
  <c r="L1434" i="6"/>
  <c r="K1434" i="6"/>
  <c r="I620" i="6"/>
  <c r="J620" i="6" s="1"/>
  <c r="L1433" i="6"/>
  <c r="F1435" i="6"/>
  <c r="K1433" i="6"/>
  <c r="I626" i="6"/>
  <c r="J626" i="6" s="1"/>
  <c r="I619" i="6"/>
  <c r="J619" i="6" s="1"/>
  <c r="L1428" i="6"/>
  <c r="G626" i="6"/>
  <c r="H626" i="6" s="1"/>
  <c r="G619" i="6"/>
  <c r="H619" i="6" s="1"/>
  <c r="L1423" i="6"/>
  <c r="K1423" i="6"/>
  <c r="I604" i="6"/>
  <c r="J604" i="6" s="1"/>
  <c r="I609" i="6"/>
  <c r="J609" i="6" s="1"/>
  <c r="G604" i="6"/>
  <c r="H604" i="6" s="1"/>
  <c r="L1422" i="6"/>
  <c r="F1425" i="6"/>
  <c r="L1417" i="6"/>
  <c r="F1419" i="6"/>
  <c r="L1419" i="6" s="1"/>
  <c r="L1412" i="6"/>
  <c r="K1400" i="6"/>
  <c r="L1400" i="6"/>
  <c r="K1395" i="6"/>
  <c r="H1395" i="6"/>
  <c r="L1395" i="6" s="1"/>
  <c r="L1393" i="6"/>
  <c r="L1387" i="6"/>
  <c r="K1379" i="6"/>
  <c r="H1382" i="6"/>
  <c r="F224" i="7" s="1"/>
  <c r="K1378" i="6"/>
  <c r="L1378" i="6"/>
  <c r="K1377" i="6"/>
  <c r="L1377" i="6"/>
  <c r="L1369" i="6"/>
  <c r="L1362" i="6"/>
  <c r="K1362" i="6"/>
  <c r="L1356" i="6"/>
  <c r="L1350" i="6"/>
  <c r="L1349" i="6"/>
  <c r="L1347" i="6"/>
  <c r="E1352" i="6"/>
  <c r="F1352" i="6" s="1"/>
  <c r="L1341" i="6"/>
  <c r="L1340" i="6"/>
  <c r="K1340" i="6"/>
  <c r="H1344" i="6"/>
  <c r="F219" i="7" s="1"/>
  <c r="G1570" i="6" s="1"/>
  <c r="H1570" i="6" s="1"/>
  <c r="H1572" i="6" s="1"/>
  <c r="F256" i="7" s="1"/>
  <c r="G745" i="6" s="1"/>
  <c r="H745" i="6" s="1"/>
  <c r="E1343" i="6"/>
  <c r="F1343" i="6" s="1"/>
  <c r="I1342" i="6"/>
  <c r="J1342" i="6" s="1"/>
  <c r="J1344" i="6" s="1"/>
  <c r="G219" i="7" s="1"/>
  <c r="I1570" i="6" s="1"/>
  <c r="J1570" i="6" s="1"/>
  <c r="J1572" i="6" s="1"/>
  <c r="G256" i="7" s="1"/>
  <c r="I745" i="6" s="1"/>
  <c r="J745" i="6" s="1"/>
  <c r="K1339" i="6"/>
  <c r="L1339" i="6"/>
  <c r="H1336" i="6"/>
  <c r="F218" i="7" s="1"/>
  <c r="G581" i="6" s="1"/>
  <c r="H581" i="6" s="1"/>
  <c r="L1333" i="6"/>
  <c r="L1329" i="6"/>
  <c r="K1329" i="6"/>
  <c r="L1327" i="6"/>
  <c r="L1321" i="6"/>
  <c r="L1316" i="6"/>
  <c r="H1318" i="6"/>
  <c r="F215" i="7" s="1"/>
  <c r="G569" i="6" s="1"/>
  <c r="H569" i="6" s="1"/>
  <c r="I1317" i="6"/>
  <c r="J1317" i="6" s="1"/>
  <c r="J1318" i="6" s="1"/>
  <c r="G215" i="7" s="1"/>
  <c r="I569" i="6" s="1"/>
  <c r="J569" i="6" s="1"/>
  <c r="J570" i="6" s="1"/>
  <c r="G91" i="7" s="1"/>
  <c r="L1315" i="6"/>
  <c r="J1312" i="6"/>
  <c r="G214" i="7" s="1"/>
  <c r="I554" i="6" s="1"/>
  <c r="J554" i="6" s="1"/>
  <c r="J556" i="6" s="1"/>
  <c r="G90" i="7" s="1"/>
  <c r="H1312" i="6"/>
  <c r="F214" i="7" s="1"/>
  <c r="G554" i="6" s="1"/>
  <c r="H554" i="6" s="1"/>
  <c r="H556" i="6" s="1"/>
  <c r="F90" i="7" s="1"/>
  <c r="L1310" i="6"/>
  <c r="K1310" i="6"/>
  <c r="L1309" i="6"/>
  <c r="K1311" i="6"/>
  <c r="L1311" i="6"/>
  <c r="F1312" i="6"/>
  <c r="L1305" i="6"/>
  <c r="K1305" i="6"/>
  <c r="J551" i="6"/>
  <c r="G89" i="7" s="1"/>
  <c r="L1304" i="6"/>
  <c r="F1306" i="6"/>
  <c r="L1299" i="6"/>
  <c r="L1298" i="6"/>
  <c r="J1295" i="6"/>
  <c r="G211" i="7" s="1"/>
  <c r="I539" i="6" s="1"/>
  <c r="J539" i="6" s="1"/>
  <c r="H1295" i="6"/>
  <c r="F211" i="7" s="1"/>
  <c r="G539" i="6" s="1"/>
  <c r="H539" i="6" s="1"/>
  <c r="L1293" i="6"/>
  <c r="F1295" i="6"/>
  <c r="K1293" i="6"/>
  <c r="L1292" i="6"/>
  <c r="H1289" i="6"/>
  <c r="F210" i="7" s="1"/>
  <c r="G537" i="6" s="1"/>
  <c r="H537" i="6" s="1"/>
  <c r="I543" i="6"/>
  <c r="J543" i="6" s="1"/>
  <c r="L1285" i="6"/>
  <c r="K1285" i="6"/>
  <c r="L1280" i="6"/>
  <c r="L1279" i="6"/>
  <c r="F1282" i="6"/>
  <c r="L1282" i="6" s="1"/>
  <c r="J1276" i="6"/>
  <c r="G208" i="7" s="1"/>
  <c r="I526" i="6" s="1"/>
  <c r="J526" i="6" s="1"/>
  <c r="J529" i="6" s="1"/>
  <c r="G85" i="7" s="1"/>
  <c r="L1275" i="6"/>
  <c r="L1274" i="6"/>
  <c r="G532" i="6"/>
  <c r="H532" i="6" s="1"/>
  <c r="H534" i="6" s="1"/>
  <c r="F86" i="7" s="1"/>
  <c r="L1273" i="6"/>
  <c r="F1276" i="6"/>
  <c r="H1269" i="6"/>
  <c r="H1270" i="6" s="1"/>
  <c r="F207" i="7" s="1"/>
  <c r="G1253" i="6" s="1"/>
  <c r="H1253" i="6" s="1"/>
  <c r="H1254" i="6" s="1"/>
  <c r="F204" i="7" s="1"/>
  <c r="J1254" i="6"/>
  <c r="G204" i="7" s="1"/>
  <c r="L1268" i="6"/>
  <c r="L1263" i="6"/>
  <c r="L1265" i="6"/>
  <c r="L1262" i="6"/>
  <c r="K1258" i="6"/>
  <c r="L1257" i="6"/>
  <c r="L1246" i="6"/>
  <c r="L1245" i="6"/>
  <c r="E1248" i="6"/>
  <c r="K1248" i="6" s="1"/>
  <c r="K1245" i="6"/>
  <c r="L1244" i="6"/>
  <c r="H1249" i="6"/>
  <c r="F203" i="7" s="1"/>
  <c r="I1247" i="6"/>
  <c r="J1247" i="6" s="1"/>
  <c r="J1249" i="6" s="1"/>
  <c r="G203" i="7" s="1"/>
  <c r="L1243" i="6"/>
  <c r="L1231" i="6"/>
  <c r="I1227" i="6"/>
  <c r="J1227" i="6" s="1"/>
  <c r="J1228" i="6" s="1"/>
  <c r="G200" i="7" s="1"/>
  <c r="H1228" i="6"/>
  <c r="F200" i="7" s="1"/>
  <c r="L1226" i="6"/>
  <c r="K1226" i="6"/>
  <c r="H1223" i="6"/>
  <c r="F199" i="7" s="1"/>
  <c r="G499" i="6" s="1"/>
  <c r="H499" i="6" s="1"/>
  <c r="K1222" i="6"/>
  <c r="L1222" i="6"/>
  <c r="L1221" i="6"/>
  <c r="K1221" i="6"/>
  <c r="I499" i="6"/>
  <c r="J499" i="6" s="1"/>
  <c r="I484" i="6"/>
  <c r="J484" i="6" s="1"/>
  <c r="I469" i="6"/>
  <c r="J469" i="6" s="1"/>
  <c r="I454" i="6"/>
  <c r="J454" i="6" s="1"/>
  <c r="I494" i="6"/>
  <c r="J494" i="6" s="1"/>
  <c r="I479" i="6"/>
  <c r="J479" i="6" s="1"/>
  <c r="I464" i="6"/>
  <c r="J464" i="6" s="1"/>
  <c r="I449" i="6"/>
  <c r="J449" i="6" s="1"/>
  <c r="I489" i="6"/>
  <c r="J489" i="6" s="1"/>
  <c r="I474" i="6"/>
  <c r="J474" i="6" s="1"/>
  <c r="I459" i="6"/>
  <c r="J459" i="6" s="1"/>
  <c r="I444" i="6"/>
  <c r="J444" i="6" s="1"/>
  <c r="L1219" i="6"/>
  <c r="K1215" i="6"/>
  <c r="L1215" i="6"/>
  <c r="K1213" i="6"/>
  <c r="L1213" i="6"/>
  <c r="I440" i="6"/>
  <c r="J440" i="6" s="1"/>
  <c r="G440" i="6"/>
  <c r="H440" i="6" s="1"/>
  <c r="L1212" i="6"/>
  <c r="F1216" i="6"/>
  <c r="L1216" i="6" s="1"/>
  <c r="H1209" i="6"/>
  <c r="F197" i="7" s="1"/>
  <c r="I1208" i="6"/>
  <c r="J1208" i="6" s="1"/>
  <c r="J1209" i="6" s="1"/>
  <c r="G197" i="7" s="1"/>
  <c r="I410" i="6" s="1"/>
  <c r="J410" i="6" s="1"/>
  <c r="J412" i="6" s="1"/>
  <c r="G64" i="7" s="1"/>
  <c r="K1207" i="6"/>
  <c r="L1207" i="6"/>
  <c r="F1209" i="6"/>
  <c r="L1206" i="6"/>
  <c r="L1201" i="6"/>
  <c r="I392" i="6"/>
  <c r="J392" i="6" s="1"/>
  <c r="L1202" i="6"/>
  <c r="F1203" i="6"/>
  <c r="L1203" i="6" s="1"/>
  <c r="G392" i="6"/>
  <c r="H392" i="6" s="1"/>
  <c r="L1200" i="6"/>
  <c r="L1195" i="6"/>
  <c r="K1195" i="6"/>
  <c r="I1196" i="6"/>
  <c r="J1196" i="6" s="1"/>
  <c r="J1197" i="6" s="1"/>
  <c r="G195" i="7" s="1"/>
  <c r="I377" i="6" s="1"/>
  <c r="J377" i="6" s="1"/>
  <c r="J378" i="6" s="1"/>
  <c r="G62" i="7" s="1"/>
  <c r="H1197" i="6"/>
  <c r="F195" i="7" s="1"/>
  <c r="G377" i="6" s="1"/>
  <c r="H377" i="6" s="1"/>
  <c r="L1194" i="6"/>
  <c r="F1189" i="6"/>
  <c r="H1191" i="6"/>
  <c r="F194" i="7" s="1"/>
  <c r="G372" i="6" s="1"/>
  <c r="H372" i="6" s="1"/>
  <c r="H373" i="6" s="1"/>
  <c r="F61" i="7" s="1"/>
  <c r="I1190" i="6"/>
  <c r="J1190" i="6" s="1"/>
  <c r="J1191" i="6" s="1"/>
  <c r="G194" i="7" s="1"/>
  <c r="I372" i="6" s="1"/>
  <c r="J372" i="6" s="1"/>
  <c r="J373" i="6" s="1"/>
  <c r="G61" i="7" s="1"/>
  <c r="L1188" i="6"/>
  <c r="L1183" i="6"/>
  <c r="H1185" i="6"/>
  <c r="F193" i="7" s="1"/>
  <c r="G367" i="6" s="1"/>
  <c r="H367" i="6" s="1"/>
  <c r="I1184" i="6"/>
  <c r="J1184" i="6" s="1"/>
  <c r="J1185" i="6" s="1"/>
  <c r="G193" i="7" s="1"/>
  <c r="I367" i="6" s="1"/>
  <c r="J367" i="6" s="1"/>
  <c r="J368" i="6" s="1"/>
  <c r="G60" i="7" s="1"/>
  <c r="L1182" i="6"/>
  <c r="F1185" i="6"/>
  <c r="L1178" i="6"/>
  <c r="F1179" i="6"/>
  <c r="L1179" i="6" s="1"/>
  <c r="L1177" i="6"/>
  <c r="L1173" i="6"/>
  <c r="I673" i="6"/>
  <c r="J673" i="6" s="1"/>
  <c r="I357" i="6"/>
  <c r="J357" i="6" s="1"/>
  <c r="G673" i="6"/>
  <c r="H673" i="6" s="1"/>
  <c r="H674" i="6" s="1"/>
  <c r="F112" i="7" s="1"/>
  <c r="G357" i="6"/>
  <c r="H357" i="6" s="1"/>
  <c r="H358" i="6" s="1"/>
  <c r="F58" i="7" s="1"/>
  <c r="L1172" i="6"/>
  <c r="F1174" i="6"/>
  <c r="K1172" i="6"/>
  <c r="L1168" i="6"/>
  <c r="K1162" i="6"/>
  <c r="L1162" i="6"/>
  <c r="L1161" i="6"/>
  <c r="F1163" i="6"/>
  <c r="L1157" i="6"/>
  <c r="L1156" i="6"/>
  <c r="F1158" i="6"/>
  <c r="L1158" i="6" s="1"/>
  <c r="I361" i="6"/>
  <c r="J361" i="6" s="1"/>
  <c r="G351" i="6"/>
  <c r="H351" i="6" s="1"/>
  <c r="H353" i="6" s="1"/>
  <c r="F57" i="7" s="1"/>
  <c r="G361" i="6"/>
  <c r="H361" i="6" s="1"/>
  <c r="L1155" i="6"/>
  <c r="J1152" i="6"/>
  <c r="G187" i="7" s="1"/>
  <c r="L1150" i="6"/>
  <c r="L1149" i="6"/>
  <c r="E1151" i="6"/>
  <c r="F1151" i="6" s="1"/>
  <c r="L1151" i="6" s="1"/>
  <c r="L1148" i="6"/>
  <c r="K1148" i="6"/>
  <c r="L1147" i="6"/>
  <c r="K1147" i="6"/>
  <c r="L1139" i="6"/>
  <c r="L1134" i="6"/>
  <c r="I1135" i="6"/>
  <c r="J1135" i="6" s="1"/>
  <c r="J1136" i="6" s="1"/>
  <c r="G185" i="7" s="1"/>
  <c r="I345" i="6" s="1"/>
  <c r="J345" i="6" s="1"/>
  <c r="L1133" i="6"/>
  <c r="F1136" i="6"/>
  <c r="L1128" i="6"/>
  <c r="H1130" i="6"/>
  <c r="F184" i="7" s="1"/>
  <c r="G1123" i="6" s="1"/>
  <c r="H1123" i="6" s="1"/>
  <c r="H1124" i="6" s="1"/>
  <c r="F183" i="7" s="1"/>
  <c r="G1119" i="6" s="1"/>
  <c r="H1119" i="6" s="1"/>
  <c r="H1120" i="6" s="1"/>
  <c r="F182" i="7" s="1"/>
  <c r="G340" i="6" s="1"/>
  <c r="H340" i="6" s="1"/>
  <c r="H342" i="6" s="1"/>
  <c r="F55" i="7" s="1"/>
  <c r="L1129" i="6"/>
  <c r="L1127" i="6"/>
  <c r="F1130" i="6"/>
  <c r="K1118" i="6"/>
  <c r="L1118" i="6"/>
  <c r="L1117" i="6"/>
  <c r="I336" i="6"/>
  <c r="J336" i="6" s="1"/>
  <c r="J337" i="6" s="1"/>
  <c r="G54" i="7" s="1"/>
  <c r="I341" i="6"/>
  <c r="J341" i="6" s="1"/>
  <c r="J342" i="6" s="1"/>
  <c r="G55" i="7" s="1"/>
  <c r="G336" i="6"/>
  <c r="H336" i="6" s="1"/>
  <c r="G341" i="6"/>
  <c r="H341" i="6" s="1"/>
  <c r="K1113" i="6"/>
  <c r="L1113" i="6"/>
  <c r="L1114" i="6"/>
  <c r="L1108" i="6"/>
  <c r="J1110" i="6"/>
  <c r="G180" i="7" s="1"/>
  <c r="I335" i="6" s="1"/>
  <c r="J335" i="6" s="1"/>
  <c r="L1107" i="6"/>
  <c r="F1110" i="6"/>
  <c r="K1103" i="6"/>
  <c r="L1103" i="6"/>
  <c r="L1102" i="6"/>
  <c r="H1104" i="6"/>
  <c r="F179" i="7" s="1"/>
  <c r="G329" i="6" s="1"/>
  <c r="H329" i="6" s="1"/>
  <c r="H330" i="6" s="1"/>
  <c r="F53" i="7" s="1"/>
  <c r="L1101" i="6"/>
  <c r="F1104" i="6"/>
  <c r="L1097" i="6"/>
  <c r="L1098" i="6"/>
  <c r="I1093" i="6"/>
  <c r="J1093" i="6" s="1"/>
  <c r="L1092" i="6"/>
  <c r="L1091" i="6"/>
  <c r="H1094" i="6"/>
  <c r="F177" i="7" s="1"/>
  <c r="G323" i="6" s="1"/>
  <c r="H323" i="6" s="1"/>
  <c r="K1087" i="6"/>
  <c r="L1087" i="6"/>
  <c r="F1088" i="6"/>
  <c r="L1088" i="6" s="1"/>
  <c r="J1084" i="6"/>
  <c r="G175" i="7" s="1"/>
  <c r="I304" i="6" s="1"/>
  <c r="J304" i="6" s="1"/>
  <c r="L1082" i="6"/>
  <c r="H1084" i="6"/>
  <c r="F175" i="7" s="1"/>
  <c r="G304" i="6" s="1"/>
  <c r="H304" i="6" s="1"/>
  <c r="F1084" i="6"/>
  <c r="E175" i="7" s="1"/>
  <c r="L1081" i="6"/>
  <c r="L1077" i="6"/>
  <c r="L1078" i="6"/>
  <c r="L1072" i="6"/>
  <c r="F1074" i="6"/>
  <c r="K1072" i="6"/>
  <c r="L1071" i="6"/>
  <c r="I1073" i="6"/>
  <c r="J1073" i="6" s="1"/>
  <c r="J1074" i="6" s="1"/>
  <c r="G173" i="7" s="1"/>
  <c r="I1054" i="6" s="1"/>
  <c r="J1054" i="6" s="1"/>
  <c r="H1067" i="6"/>
  <c r="L1067" i="6" s="1"/>
  <c r="F1068" i="6"/>
  <c r="E172" i="7" s="1"/>
  <c r="L1066" i="6"/>
  <c r="I1053" i="6"/>
  <c r="J1053" i="6" s="1"/>
  <c r="J1056" i="6" s="1"/>
  <c r="G170" i="7" s="1"/>
  <c r="I298" i="6" s="1"/>
  <c r="J298" i="6" s="1"/>
  <c r="I322" i="6"/>
  <c r="J322" i="6" s="1"/>
  <c r="I303" i="6"/>
  <c r="J303" i="6" s="1"/>
  <c r="H1065" i="6"/>
  <c r="L1065" i="6" s="1"/>
  <c r="L1060" i="6"/>
  <c r="L1059" i="6"/>
  <c r="F1062" i="6"/>
  <c r="L1062" i="6" s="1"/>
  <c r="L1047" i="6"/>
  <c r="F1049" i="6"/>
  <c r="E169" i="7" s="1"/>
  <c r="E1449" i="6" s="1"/>
  <c r="H1049" i="6"/>
  <c r="F169" i="7" s="1"/>
  <c r="G1449" i="6" s="1"/>
  <c r="H1449" i="6" s="1"/>
  <c r="K1041" i="6"/>
  <c r="I1042" i="6"/>
  <c r="J1042" i="6" s="1"/>
  <c r="J1043" i="6" s="1"/>
  <c r="G168" i="7" s="1"/>
  <c r="I274" i="6" s="1"/>
  <c r="J274" i="6" s="1"/>
  <c r="F1043" i="6"/>
  <c r="L1041" i="6"/>
  <c r="L1040" i="6"/>
  <c r="L1035" i="6"/>
  <c r="H1034" i="6"/>
  <c r="H1037" i="6" s="1"/>
  <c r="F167" i="7" s="1"/>
  <c r="K1029" i="6"/>
  <c r="L1029" i="6"/>
  <c r="L1028" i="6"/>
  <c r="F1031" i="6"/>
  <c r="E166" i="7" s="1"/>
  <c r="K1028" i="6"/>
  <c r="H1031" i="6"/>
  <c r="F166" i="7" s="1"/>
  <c r="I1030" i="6"/>
  <c r="J1030" i="6" s="1"/>
  <c r="J1031" i="6" s="1"/>
  <c r="G166" i="7" s="1"/>
  <c r="L1027" i="6"/>
  <c r="L1023" i="6"/>
  <c r="L1024" i="6"/>
  <c r="H1020" i="6"/>
  <c r="F164" i="7" s="1"/>
  <c r="G286" i="6" s="1"/>
  <c r="H286" i="6" s="1"/>
  <c r="L1018" i="6"/>
  <c r="L1017" i="6"/>
  <c r="G261" i="6"/>
  <c r="H261" i="6" s="1"/>
  <c r="I1019" i="6"/>
  <c r="J1019" i="6" s="1"/>
  <c r="J1020" i="6" s="1"/>
  <c r="G164" i="7" s="1"/>
  <c r="L1016" i="6"/>
  <c r="J1013" i="6"/>
  <c r="G163" i="7" s="1"/>
  <c r="I248" i="6" s="1"/>
  <c r="J248" i="6" s="1"/>
  <c r="H1013" i="6"/>
  <c r="F163" i="7" s="1"/>
  <c r="G260" i="6" s="1"/>
  <c r="H260" i="6" s="1"/>
  <c r="K1011" i="6"/>
  <c r="L1011" i="6"/>
  <c r="L1010" i="6"/>
  <c r="K1010" i="6"/>
  <c r="L1004" i="6"/>
  <c r="L1003" i="6"/>
  <c r="I243" i="6"/>
  <c r="J243" i="6" s="1"/>
  <c r="I231" i="6"/>
  <c r="J231" i="6" s="1"/>
  <c r="G243" i="6"/>
  <c r="H243" i="6" s="1"/>
  <c r="G231" i="6"/>
  <c r="H231" i="6" s="1"/>
  <c r="L999" i="6"/>
  <c r="F1000" i="6"/>
  <c r="L1000" i="6" s="1"/>
  <c r="K999" i="6"/>
  <c r="L994" i="6"/>
  <c r="H996" i="6"/>
  <c r="F160" i="7" s="1"/>
  <c r="I995" i="6"/>
  <c r="J995" i="6" s="1"/>
  <c r="J996" i="6" s="1"/>
  <c r="G160" i="7" s="1"/>
  <c r="K993" i="6"/>
  <c r="L993" i="6"/>
  <c r="G235" i="6"/>
  <c r="L981" i="6"/>
  <c r="I235" i="6"/>
  <c r="J235" i="6" s="1"/>
  <c r="L977" i="6"/>
  <c r="H978" i="6"/>
  <c r="F157" i="7" s="1"/>
  <c r="L976" i="6"/>
  <c r="F978" i="6"/>
  <c r="I315" i="6"/>
  <c r="J315" i="6" s="1"/>
  <c r="I296" i="6"/>
  <c r="J296" i="6" s="1"/>
  <c r="I613" i="6"/>
  <c r="J613" i="6" s="1"/>
  <c r="I521" i="6"/>
  <c r="J521" i="6" s="1"/>
  <c r="I290" i="6"/>
  <c r="J290" i="6" s="1"/>
  <c r="I603" i="6"/>
  <c r="J603" i="6" s="1"/>
  <c r="I739" i="6"/>
  <c r="J739" i="6" s="1"/>
  <c r="I321" i="6"/>
  <c r="J321" i="6" s="1"/>
  <c r="I215" i="6"/>
  <c r="J215" i="6" s="1"/>
  <c r="I302" i="6"/>
  <c r="J302" i="6" s="1"/>
  <c r="I207" i="6"/>
  <c r="J207" i="6" s="1"/>
  <c r="L975" i="6"/>
  <c r="L971" i="6"/>
  <c r="K968" i="6"/>
  <c r="L968" i="6"/>
  <c r="K964" i="6"/>
  <c r="L964" i="6"/>
  <c r="J965" i="6"/>
  <c r="G155" i="7" s="1"/>
  <c r="H965" i="6"/>
  <c r="F155" i="7" s="1"/>
  <c r="K962" i="6"/>
  <c r="L962" i="6"/>
  <c r="K961" i="6"/>
  <c r="L961" i="6"/>
  <c r="F965" i="6"/>
  <c r="L956" i="6"/>
  <c r="L955" i="6"/>
  <c r="K951" i="6"/>
  <c r="L951" i="6"/>
  <c r="L948" i="6"/>
  <c r="K944" i="6"/>
  <c r="L944" i="6"/>
  <c r="J945" i="6"/>
  <c r="G152" i="7" s="1"/>
  <c r="I150" i="6" s="1"/>
  <c r="J150" i="6" s="1"/>
  <c r="L943" i="6"/>
  <c r="H945" i="6"/>
  <c r="F152" i="7" s="1"/>
  <c r="G150" i="6" s="1"/>
  <c r="H150" i="6" s="1"/>
  <c r="H153" i="6" s="1"/>
  <c r="F27" i="7" s="1"/>
  <c r="K943" i="6"/>
  <c r="F945" i="6"/>
  <c r="K942" i="6"/>
  <c r="L942" i="6"/>
  <c r="H936" i="6"/>
  <c r="L936" i="6" s="1"/>
  <c r="I937" i="6"/>
  <c r="J937" i="6" s="1"/>
  <c r="J938" i="6" s="1"/>
  <c r="G151" i="7" s="1"/>
  <c r="H938" i="6"/>
  <c r="F151" i="7" s="1"/>
  <c r="L935" i="6"/>
  <c r="F925" i="6"/>
  <c r="E149" i="7" s="1"/>
  <c r="H136" i="6"/>
  <c r="F24" i="7" s="1"/>
  <c r="L922" i="6"/>
  <c r="J136" i="6"/>
  <c r="G24" i="7" s="1"/>
  <c r="L910" i="6"/>
  <c r="F912" i="6"/>
  <c r="L912" i="6" s="1"/>
  <c r="H131" i="6"/>
  <c r="F23" i="7" s="1"/>
  <c r="I900" i="6"/>
  <c r="J900" i="6" s="1"/>
  <c r="J901" i="6" s="1"/>
  <c r="G145" i="7" s="1"/>
  <c r="I125" i="6" s="1"/>
  <c r="J125" i="6" s="1"/>
  <c r="J126" i="6" s="1"/>
  <c r="G22" i="7" s="1"/>
  <c r="L899" i="6"/>
  <c r="L898" i="6"/>
  <c r="H901" i="6"/>
  <c r="F145" i="7" s="1"/>
  <c r="G125" i="6" s="1"/>
  <c r="H125" i="6" s="1"/>
  <c r="H126" i="6" s="1"/>
  <c r="F22" i="7" s="1"/>
  <c r="F901" i="6"/>
  <c r="E145" i="7" s="1"/>
  <c r="E125" i="6" s="1"/>
  <c r="L888" i="6"/>
  <c r="L887" i="6"/>
  <c r="I889" i="6"/>
  <c r="J889" i="6" s="1"/>
  <c r="J890" i="6" s="1"/>
  <c r="G143" i="7" s="1"/>
  <c r="K883" i="6"/>
  <c r="L883" i="6"/>
  <c r="I107" i="6"/>
  <c r="J107" i="6" s="1"/>
  <c r="G107" i="6"/>
  <c r="H107" i="6" s="1"/>
  <c r="L880" i="6"/>
  <c r="K876" i="6"/>
  <c r="L876" i="6"/>
  <c r="G770" i="6"/>
  <c r="H770" i="6" s="1"/>
  <c r="G780" i="6"/>
  <c r="H780" i="6" s="1"/>
  <c r="L875" i="6"/>
  <c r="F877" i="6"/>
  <c r="L871" i="6"/>
  <c r="F872" i="6"/>
  <c r="L872" i="6" s="1"/>
  <c r="H71" i="6"/>
  <c r="F14" i="7" s="1"/>
  <c r="L870" i="6"/>
  <c r="L864" i="6"/>
  <c r="I64" i="6"/>
  <c r="J64" i="6" s="1"/>
  <c r="I86" i="6"/>
  <c r="J86" i="6" s="1"/>
  <c r="L863" i="6"/>
  <c r="F867" i="6"/>
  <c r="L859" i="6"/>
  <c r="H860" i="6"/>
  <c r="F138" i="7" s="1"/>
  <c r="G63" i="6" s="1"/>
  <c r="H63" i="6" s="1"/>
  <c r="K859" i="6"/>
  <c r="L857" i="6"/>
  <c r="E858" i="6"/>
  <c r="F858" i="6" s="1"/>
  <c r="L858" i="6" s="1"/>
  <c r="K857" i="6"/>
  <c r="L856" i="6"/>
  <c r="F860" i="6"/>
  <c r="L852" i="6"/>
  <c r="H853" i="6"/>
  <c r="F137" i="7" s="1"/>
  <c r="G85" i="6" s="1"/>
  <c r="H85" i="6" s="1"/>
  <c r="K852" i="6"/>
  <c r="L850" i="6"/>
  <c r="F853" i="6"/>
  <c r="E137" i="7" s="1"/>
  <c r="I62" i="6"/>
  <c r="J62" i="6" s="1"/>
  <c r="L849" i="6"/>
  <c r="F846" i="6"/>
  <c r="L846" i="6" s="1"/>
  <c r="K841" i="6"/>
  <c r="L841" i="6"/>
  <c r="H842" i="6"/>
  <c r="F135" i="7" s="1"/>
  <c r="F839" i="6"/>
  <c r="L838" i="6"/>
  <c r="H835" i="6"/>
  <c r="F134" i="7" s="1"/>
  <c r="L834" i="6"/>
  <c r="K831" i="6"/>
  <c r="L831" i="6"/>
  <c r="J38" i="6"/>
  <c r="G8" i="7" s="1"/>
  <c r="H38" i="6"/>
  <c r="F8" i="7" s="1"/>
  <c r="L827" i="6"/>
  <c r="F828" i="6"/>
  <c r="L828" i="6" s="1"/>
  <c r="L824" i="6"/>
  <c r="L819" i="6"/>
  <c r="F820" i="6"/>
  <c r="E131" i="7" s="1"/>
  <c r="E20" i="6" s="1"/>
  <c r="F20" i="6" s="1"/>
  <c r="K819" i="6"/>
  <c r="H820" i="6"/>
  <c r="F131" i="7" s="1"/>
  <c r="G20" i="6" s="1"/>
  <c r="H20" i="6" s="1"/>
  <c r="H21" i="6" s="1"/>
  <c r="F5" i="7" s="1"/>
  <c r="L814" i="6"/>
  <c r="L812" i="6"/>
  <c r="H815" i="6"/>
  <c r="F130" i="7" s="1"/>
  <c r="I806" i="6"/>
  <c r="J806" i="6" s="1"/>
  <c r="K811" i="6"/>
  <c r="L811" i="6"/>
  <c r="L805" i="6"/>
  <c r="K804" i="6"/>
  <c r="L804" i="6"/>
  <c r="L795" i="6"/>
  <c r="L789" i="6"/>
  <c r="L788" i="6"/>
  <c r="L785" i="6"/>
  <c r="K784" i="6"/>
  <c r="L784" i="6"/>
  <c r="L775" i="6"/>
  <c r="L766" i="6"/>
  <c r="J763" i="6"/>
  <c r="G123" i="7" s="1"/>
  <c r="H763" i="6"/>
  <c r="F123" i="7" s="1"/>
  <c r="L762" i="6"/>
  <c r="L761" i="6"/>
  <c r="F763" i="6"/>
  <c r="K761" i="6"/>
  <c r="K756" i="6"/>
  <c r="L756" i="6"/>
  <c r="L752" i="6"/>
  <c r="K751" i="6"/>
  <c r="L751" i="6"/>
  <c r="L750" i="6"/>
  <c r="K750" i="6"/>
  <c r="L749" i="6"/>
  <c r="K741" i="6"/>
  <c r="L741" i="6"/>
  <c r="J742" i="6"/>
  <c r="G121" i="7" s="1"/>
  <c r="L737" i="6"/>
  <c r="K737" i="6"/>
  <c r="L736" i="6"/>
  <c r="L730" i="6"/>
  <c r="K730" i="6"/>
  <c r="J733" i="6"/>
  <c r="G120" i="7" s="1"/>
  <c r="K729" i="6"/>
  <c r="L729" i="6"/>
  <c r="K723" i="6"/>
  <c r="L723" i="6"/>
  <c r="H725" i="6"/>
  <c r="F119" i="7" s="1"/>
  <c r="K721" i="6"/>
  <c r="L721" i="6"/>
  <c r="L715" i="6"/>
  <c r="J717" i="6"/>
  <c r="G118" i="7" s="1"/>
  <c r="L713" i="6"/>
  <c r="K712" i="6"/>
  <c r="L708" i="6"/>
  <c r="K707" i="6"/>
  <c r="H707" i="6"/>
  <c r="L707" i="6" s="1"/>
  <c r="K705" i="6"/>
  <c r="L705" i="6"/>
  <c r="L704" i="6"/>
  <c r="L702" i="6"/>
  <c r="L701" i="6"/>
  <c r="H686" i="6"/>
  <c r="F114" i="7" s="1"/>
  <c r="J680" i="6"/>
  <c r="G113" i="7" s="1"/>
  <c r="J674" i="6"/>
  <c r="G112" i="7" s="1"/>
  <c r="L671" i="6"/>
  <c r="L667" i="6"/>
  <c r="L668" i="6"/>
  <c r="J664" i="6"/>
  <c r="G110" i="7" s="1"/>
  <c r="I20" i="9" s="1"/>
  <c r="J20" i="9" s="1"/>
  <c r="K663" i="6"/>
  <c r="L663" i="6"/>
  <c r="K662" i="6"/>
  <c r="L662" i="6"/>
  <c r="E110" i="7"/>
  <c r="L658" i="6"/>
  <c r="K657" i="6"/>
  <c r="F657" i="6"/>
  <c r="L656" i="6"/>
  <c r="H659" i="6"/>
  <c r="F109" i="7" s="1"/>
  <c r="G20" i="9" s="1"/>
  <c r="H20" i="9" s="1"/>
  <c r="K656" i="6"/>
  <c r="L615" i="6"/>
  <c r="H600" i="6"/>
  <c r="F96" i="7" s="1"/>
  <c r="L580" i="6"/>
  <c r="K574" i="6"/>
  <c r="F575" i="6"/>
  <c r="E92" i="7" s="1"/>
  <c r="L573" i="6"/>
  <c r="L568" i="6"/>
  <c r="K567" i="6"/>
  <c r="L567" i="6"/>
  <c r="L566" i="6"/>
  <c r="K565" i="6"/>
  <c r="L565" i="6"/>
  <c r="L564" i="6"/>
  <c r="L563" i="6"/>
  <c r="L562" i="6"/>
  <c r="L561" i="6"/>
  <c r="L560" i="6"/>
  <c r="L559" i="6"/>
  <c r="H570" i="6"/>
  <c r="F91" i="7" s="1"/>
  <c r="L555" i="6"/>
  <c r="K555" i="6"/>
  <c r="H551" i="6"/>
  <c r="F89" i="7" s="1"/>
  <c r="L548" i="6"/>
  <c r="J545" i="6"/>
  <c r="G88" i="7" s="1"/>
  <c r="J540" i="6"/>
  <c r="G87" i="7" s="1"/>
  <c r="I17" i="9" s="1"/>
  <c r="J17" i="9" s="1"/>
  <c r="K538" i="6"/>
  <c r="L538" i="6"/>
  <c r="H529" i="6"/>
  <c r="F85" i="7" s="1"/>
  <c r="L528" i="6"/>
  <c r="L527" i="6"/>
  <c r="L522" i="6"/>
  <c r="L519" i="6"/>
  <c r="I520" i="6"/>
  <c r="J520" i="6" s="1"/>
  <c r="J523" i="6" s="1"/>
  <c r="G84" i="7" s="1"/>
  <c r="L518" i="6"/>
  <c r="I514" i="6"/>
  <c r="J514" i="6" s="1"/>
  <c r="L514" i="6" s="1"/>
  <c r="L513" i="6"/>
  <c r="K512" i="6"/>
  <c r="L512" i="6"/>
  <c r="H515" i="6"/>
  <c r="F83" i="7" s="1"/>
  <c r="L510" i="6"/>
  <c r="L509" i="6"/>
  <c r="K438" i="6"/>
  <c r="L438" i="6"/>
  <c r="I439" i="6"/>
  <c r="J439" i="6" s="1"/>
  <c r="H441" i="6"/>
  <c r="F69" i="7" s="1"/>
  <c r="L437" i="6"/>
  <c r="K431" i="6"/>
  <c r="F431" i="6"/>
  <c r="H434" i="6"/>
  <c r="F68" i="7" s="1"/>
  <c r="I432" i="6"/>
  <c r="J432" i="6" s="1"/>
  <c r="J434" i="6" s="1"/>
  <c r="G68" i="7" s="1"/>
  <c r="K430" i="6"/>
  <c r="L430" i="6"/>
  <c r="J427" i="6"/>
  <c r="G67" i="7" s="1"/>
  <c r="L426" i="6"/>
  <c r="L425" i="6"/>
  <c r="L427" i="6"/>
  <c r="J422" i="6"/>
  <c r="G66" i="7" s="1"/>
  <c r="L421" i="6"/>
  <c r="K420" i="6"/>
  <c r="L420" i="6"/>
  <c r="F422" i="6"/>
  <c r="J417" i="6"/>
  <c r="G65" i="7" s="1"/>
  <c r="K416" i="6"/>
  <c r="L416" i="6"/>
  <c r="H417" i="6"/>
  <c r="F65" i="7" s="1"/>
  <c r="K415" i="6"/>
  <c r="L415" i="6"/>
  <c r="E65" i="7"/>
  <c r="K411" i="6"/>
  <c r="L411" i="6"/>
  <c r="L403" i="6"/>
  <c r="L402" i="6"/>
  <c r="L400" i="6"/>
  <c r="L398" i="6"/>
  <c r="L394" i="6"/>
  <c r="L390" i="6"/>
  <c r="L388" i="6"/>
  <c r="L386" i="6"/>
  <c r="K385" i="6"/>
  <c r="K384" i="6"/>
  <c r="L384" i="6"/>
  <c r="K382" i="6"/>
  <c r="L382" i="6"/>
  <c r="K381" i="6"/>
  <c r="L381" i="6"/>
  <c r="H378" i="6"/>
  <c r="F62" i="7" s="1"/>
  <c r="K376" i="6"/>
  <c r="L376" i="6"/>
  <c r="K371" i="6"/>
  <c r="L371" i="6"/>
  <c r="L366" i="6"/>
  <c r="H368" i="6"/>
  <c r="F60" i="7" s="1"/>
  <c r="K366" i="6"/>
  <c r="J363" i="6"/>
  <c r="G59" i="7" s="1"/>
  <c r="H363" i="6"/>
  <c r="F59" i="7" s="1"/>
  <c r="J358" i="6"/>
  <c r="G58" i="7" s="1"/>
  <c r="J353" i="6"/>
  <c r="G57" i="7" s="1"/>
  <c r="K347" i="6"/>
  <c r="L347" i="6"/>
  <c r="H337" i="6"/>
  <c r="F54" i="7" s="1"/>
  <c r="L334" i="6"/>
  <c r="L333" i="6"/>
  <c r="K328" i="6"/>
  <c r="L328" i="6"/>
  <c r="L310" i="6"/>
  <c r="H312" i="6"/>
  <c r="F50" i="7" s="1"/>
  <c r="I311" i="6"/>
  <c r="J311" i="6" s="1"/>
  <c r="J312" i="6" s="1"/>
  <c r="G50" i="7" s="1"/>
  <c r="L309" i="6"/>
  <c r="K284" i="6"/>
  <c r="L284" i="6"/>
  <c r="L278" i="6"/>
  <c r="L272" i="6"/>
  <c r="K272" i="6"/>
  <c r="L267" i="6"/>
  <c r="L265" i="6"/>
  <c r="L259" i="6"/>
  <c r="K253" i="6"/>
  <c r="L253" i="6"/>
  <c r="L241" i="6"/>
  <c r="K239" i="6"/>
  <c r="L239" i="6"/>
  <c r="K238" i="6"/>
  <c r="L238" i="6"/>
  <c r="K237" i="6"/>
  <c r="L237" i="6"/>
  <c r="H235" i="6"/>
  <c r="L229" i="6"/>
  <c r="L226" i="6"/>
  <c r="K225" i="6"/>
  <c r="L225" i="6"/>
  <c r="H223" i="6"/>
  <c r="K219" i="6"/>
  <c r="L220" i="6"/>
  <c r="L219" i="6"/>
  <c r="L214" i="6"/>
  <c r="K212" i="6"/>
  <c r="L212" i="6"/>
  <c r="J216" i="6"/>
  <c r="G36" i="7" s="1"/>
  <c r="K211" i="6"/>
  <c r="L211" i="6"/>
  <c r="K206" i="6"/>
  <c r="L206" i="6"/>
  <c r="I205" i="6"/>
  <c r="J205" i="6" s="1"/>
  <c r="J208" i="6" s="1"/>
  <c r="G35" i="7" s="1"/>
  <c r="L204" i="6"/>
  <c r="K203" i="6"/>
  <c r="L203" i="6"/>
  <c r="L198" i="6"/>
  <c r="L197" i="6"/>
  <c r="K194" i="6"/>
  <c r="H200" i="6"/>
  <c r="F34" i="7" s="1"/>
  <c r="F194" i="6"/>
  <c r="L194" i="6" s="1"/>
  <c r="L193" i="6"/>
  <c r="J200" i="6"/>
  <c r="G34" i="7" s="1"/>
  <c r="L191" i="6"/>
  <c r="K186" i="6"/>
  <c r="L186" i="6"/>
  <c r="F188" i="6"/>
  <c r="K185" i="6"/>
  <c r="L185" i="6"/>
  <c r="J182" i="6"/>
  <c r="G32" i="7" s="1"/>
  <c r="L179" i="6"/>
  <c r="K179" i="6"/>
  <c r="F182" i="6"/>
  <c r="L175" i="6"/>
  <c r="L176" i="6"/>
  <c r="L169" i="6"/>
  <c r="H170" i="6"/>
  <c r="F30" i="7" s="1"/>
  <c r="L168" i="6"/>
  <c r="K167" i="6"/>
  <c r="L167" i="6"/>
  <c r="F170" i="6"/>
  <c r="L162" i="6"/>
  <c r="K161" i="6"/>
  <c r="H161" i="6"/>
  <c r="H164" i="6" s="1"/>
  <c r="F29" i="7" s="1"/>
  <c r="L158" i="6"/>
  <c r="L156" i="6"/>
  <c r="L151" i="6"/>
  <c r="J153" i="6"/>
  <c r="G27" i="7" s="1"/>
  <c r="L145" i="6"/>
  <c r="F147" i="6"/>
  <c r="E26" i="7" s="1"/>
  <c r="I146" i="6"/>
  <c r="J146" i="6" s="1"/>
  <c r="J147" i="6" s="1"/>
  <c r="G26" i="7" s="1"/>
  <c r="L144" i="6"/>
  <c r="J131" i="6"/>
  <c r="G23" i="7" s="1"/>
  <c r="K120" i="6"/>
  <c r="L120" i="6"/>
  <c r="L118" i="6"/>
  <c r="I119" i="6"/>
  <c r="J119" i="6" s="1"/>
  <c r="J121" i="6" s="1"/>
  <c r="G21" i="7" s="1"/>
  <c r="H121" i="6"/>
  <c r="F21" i="7" s="1"/>
  <c r="K117" i="6"/>
  <c r="L117" i="6"/>
  <c r="L105" i="6"/>
  <c r="K104" i="6"/>
  <c r="H104" i="6"/>
  <c r="E108" i="6" s="1"/>
  <c r="F108" i="6" s="1"/>
  <c r="L108" i="6" s="1"/>
  <c r="L103" i="6"/>
  <c r="L96" i="6"/>
  <c r="K95" i="6"/>
  <c r="L95" i="6"/>
  <c r="E99" i="6"/>
  <c r="F99" i="6" s="1"/>
  <c r="L99" i="6" s="1"/>
  <c r="H100" i="6"/>
  <c r="F18" i="7" s="1"/>
  <c r="L94" i="6"/>
  <c r="K93" i="6"/>
  <c r="J100" i="6"/>
  <c r="G18" i="7" s="1"/>
  <c r="L93" i="6"/>
  <c r="L89" i="6"/>
  <c r="L88" i="6"/>
  <c r="J90" i="6"/>
  <c r="G17" i="7" s="1"/>
  <c r="L84" i="6"/>
  <c r="L83" i="6"/>
  <c r="J76" i="6"/>
  <c r="G15" i="7" s="1"/>
  <c r="K74" i="6"/>
  <c r="L74" i="6"/>
  <c r="J71" i="6"/>
  <c r="G14" i="7" s="1"/>
  <c r="K69" i="6"/>
  <c r="L69" i="6"/>
  <c r="L61" i="6"/>
  <c r="L60" i="6"/>
  <c r="J57" i="6"/>
  <c r="G12" i="7" s="1"/>
  <c r="L56" i="6"/>
  <c r="K56" i="6"/>
  <c r="K55" i="6"/>
  <c r="H55" i="6"/>
  <c r="L55" i="6" s="1"/>
  <c r="F57" i="6"/>
  <c r="K54" i="6"/>
  <c r="L54" i="6"/>
  <c r="H51" i="6"/>
  <c r="F11" i="7" s="1"/>
  <c r="K50" i="6"/>
  <c r="L50" i="6"/>
  <c r="L49" i="6"/>
  <c r="L45" i="6"/>
  <c r="L46" i="6"/>
  <c r="K41" i="6"/>
  <c r="L41" i="6"/>
  <c r="L42" i="6"/>
  <c r="K32" i="6"/>
  <c r="L32" i="6"/>
  <c r="L31" i="6"/>
  <c r="H27" i="6"/>
  <c r="F6" i="7" s="1"/>
  <c r="K26" i="6"/>
  <c r="L25" i="6"/>
  <c r="F21" i="6"/>
  <c r="E5" i="7" s="1"/>
  <c r="L18" i="6"/>
  <c r="L17" i="6"/>
  <c r="L16" i="6"/>
  <c r="K16" i="6"/>
  <c r="L15" i="6"/>
  <c r="L14" i="6"/>
  <c r="J21" i="6"/>
  <c r="G5" i="7" s="1"/>
  <c r="L13" i="6"/>
  <c r="L12" i="6"/>
  <c r="L11" i="6"/>
  <c r="K11" i="6"/>
  <c r="K1694" i="6"/>
  <c r="K1687" i="6"/>
  <c r="E273" i="7"/>
  <c r="K1660" i="6"/>
  <c r="E269" i="7"/>
  <c r="E268" i="7"/>
  <c r="K1649" i="6"/>
  <c r="E266" i="7"/>
  <c r="K1617" i="6"/>
  <c r="L1596" i="6"/>
  <c r="K1596" i="6"/>
  <c r="E254" i="7"/>
  <c r="H254" i="7" s="1"/>
  <c r="E251" i="7"/>
  <c r="L1532" i="6"/>
  <c r="K1532" i="6"/>
  <c r="K1531" i="6"/>
  <c r="E247" i="7"/>
  <c r="K1504" i="6"/>
  <c r="H243" i="7"/>
  <c r="E243" i="7"/>
  <c r="E678" i="6" s="1"/>
  <c r="K1491" i="6"/>
  <c r="E240" i="7"/>
  <c r="K1466" i="6"/>
  <c r="L1424" i="6"/>
  <c r="K1424" i="6"/>
  <c r="E230" i="7"/>
  <c r="L1418" i="6"/>
  <c r="K1418" i="6"/>
  <c r="K1352" i="6"/>
  <c r="L1351" i="6"/>
  <c r="K1351" i="6"/>
  <c r="L1342" i="6"/>
  <c r="K1342" i="6"/>
  <c r="E215" i="7"/>
  <c r="E212" i="7"/>
  <c r="L1300" i="6"/>
  <c r="K1300" i="6"/>
  <c r="E211" i="7"/>
  <c r="L1294" i="6"/>
  <c r="K1294" i="6"/>
  <c r="E209" i="7"/>
  <c r="L1281" i="6"/>
  <c r="K1281" i="6"/>
  <c r="E206" i="7"/>
  <c r="K1264" i="6"/>
  <c r="E200" i="7"/>
  <c r="K1227" i="6"/>
  <c r="K1214" i="6"/>
  <c r="E197" i="7"/>
  <c r="K1208" i="6"/>
  <c r="K1202" i="6"/>
  <c r="E195" i="7"/>
  <c r="E193" i="7"/>
  <c r="K1151" i="6"/>
  <c r="K1141" i="6"/>
  <c r="K1129" i="6"/>
  <c r="E181" i="7"/>
  <c r="K1109" i="6"/>
  <c r="E178" i="7"/>
  <c r="E177" i="7"/>
  <c r="E176" i="7"/>
  <c r="L1083" i="6"/>
  <c r="K1083" i="6"/>
  <c r="E174" i="7"/>
  <c r="E173" i="7"/>
  <c r="L1073" i="6"/>
  <c r="K1073" i="6"/>
  <c r="E168" i="7"/>
  <c r="K1030" i="6"/>
  <c r="H165" i="7"/>
  <c r="E165" i="7"/>
  <c r="E164" i="7"/>
  <c r="K1019" i="6"/>
  <c r="E161" i="7"/>
  <c r="E160" i="7"/>
  <c r="K995" i="6"/>
  <c r="K963" i="6"/>
  <c r="E151" i="7"/>
  <c r="L924" i="6"/>
  <c r="K924" i="6"/>
  <c r="E147" i="7"/>
  <c r="L911" i="6"/>
  <c r="K911" i="6"/>
  <c r="E143" i="7"/>
  <c r="E988" i="6" s="1"/>
  <c r="K865" i="6"/>
  <c r="K858" i="6"/>
  <c r="K851" i="6"/>
  <c r="E132" i="7"/>
  <c r="E36" i="6" s="1"/>
  <c r="F36" i="6" s="1"/>
  <c r="E130" i="7"/>
  <c r="E1661" i="6" s="1"/>
  <c r="K813" i="6"/>
  <c r="E129" i="7"/>
  <c r="E6" i="6" s="1"/>
  <c r="K672" i="6"/>
  <c r="E111" i="7"/>
  <c r="K549" i="6"/>
  <c r="E67" i="7"/>
  <c r="E66" i="7"/>
  <c r="E50" i="7"/>
  <c r="K311" i="6"/>
  <c r="E37" i="7"/>
  <c r="L213" i="6"/>
  <c r="K213" i="6"/>
  <c r="K199" i="6"/>
  <c r="E31" i="7"/>
  <c r="K175" i="6"/>
  <c r="E28" i="7"/>
  <c r="L157" i="6"/>
  <c r="K157" i="6"/>
  <c r="K152" i="6"/>
  <c r="E21" i="7"/>
  <c r="K119" i="6"/>
  <c r="L97" i="6"/>
  <c r="K97" i="6"/>
  <c r="E10" i="7"/>
  <c r="E9" i="7"/>
  <c r="E4" i="7"/>
  <c r="G1234" i="6" l="1"/>
  <c r="H1234" i="6" s="1"/>
  <c r="G1610" i="6"/>
  <c r="H1610" i="6" s="1"/>
  <c r="G1603" i="6"/>
  <c r="H1603" i="6" s="1"/>
  <c r="G1372" i="6"/>
  <c r="H1372" i="6" s="1"/>
  <c r="G1403" i="6"/>
  <c r="H1403" i="6" s="1"/>
  <c r="G1388" i="6"/>
  <c r="H1388" i="6" s="1"/>
  <c r="G1365" i="6"/>
  <c r="H1365" i="6" s="1"/>
  <c r="G1396" i="6"/>
  <c r="H1396" i="6" s="1"/>
  <c r="F1449" i="6"/>
  <c r="L1449" i="6" s="1"/>
  <c r="K1449" i="6"/>
  <c r="I1370" i="6"/>
  <c r="J1370" i="6" s="1"/>
  <c r="J1373" i="6" s="1"/>
  <c r="G223" i="7" s="1"/>
  <c r="I587" i="6" s="1"/>
  <c r="J587" i="6" s="1"/>
  <c r="J588" i="6" s="1"/>
  <c r="G94" i="7" s="1"/>
  <c r="I1401" i="6"/>
  <c r="J1401" i="6" s="1"/>
  <c r="I266" i="6"/>
  <c r="J266" i="6" s="1"/>
  <c r="I273" i="6"/>
  <c r="J273" i="6" s="1"/>
  <c r="H10" i="7"/>
  <c r="K889" i="6"/>
  <c r="G806" i="6"/>
  <c r="H806" i="6" s="1"/>
  <c r="G1661" i="6"/>
  <c r="H1661" i="6" s="1"/>
  <c r="H1662" i="6" s="1"/>
  <c r="F270" i="7" s="1"/>
  <c r="G787" i="6" s="1"/>
  <c r="H787" i="6" s="1"/>
  <c r="H790" i="6" s="1"/>
  <c r="F126" i="7" s="1"/>
  <c r="L1046" i="6"/>
  <c r="F1152" i="6"/>
  <c r="L1152" i="6" s="1"/>
  <c r="F1259" i="6"/>
  <c r="L1259" i="6" s="1"/>
  <c r="F1524" i="6"/>
  <c r="E248" i="7" s="1"/>
  <c r="G1582" i="6"/>
  <c r="H1582" i="6" s="1"/>
  <c r="H1584" i="6" s="1"/>
  <c r="F258" i="7" s="1"/>
  <c r="G747" i="6" s="1"/>
  <c r="H747" i="6" s="1"/>
  <c r="F1700" i="6"/>
  <c r="K1700" i="6"/>
  <c r="F247" i="6"/>
  <c r="L247" i="6" s="1"/>
  <c r="K247" i="6"/>
  <c r="K389" i="6"/>
  <c r="F389" i="6"/>
  <c r="L389" i="6" s="1"/>
  <c r="L597" i="6"/>
  <c r="E598" i="6"/>
  <c r="F881" i="6"/>
  <c r="K881" i="6"/>
  <c r="F24" i="6"/>
  <c r="K24" i="6"/>
  <c r="H37" i="7"/>
  <c r="I1005" i="6"/>
  <c r="F1364" i="6"/>
  <c r="L1364" i="6" s="1"/>
  <c r="E1381" i="6"/>
  <c r="J610" i="6"/>
  <c r="G98" i="7" s="1"/>
  <c r="F904" i="6"/>
  <c r="K904" i="6"/>
  <c r="F511" i="6"/>
  <c r="K511" i="6"/>
  <c r="K408" i="6"/>
  <c r="F408" i="6"/>
  <c r="L408" i="6" s="1"/>
  <c r="J1450" i="6"/>
  <c r="G235" i="7" s="1"/>
  <c r="K982" i="6"/>
  <c r="F982" i="6"/>
  <c r="K1269" i="6"/>
  <c r="K957" i="6"/>
  <c r="I113" i="6"/>
  <c r="J113" i="6" s="1"/>
  <c r="J306" i="6"/>
  <c r="G49" i="7" s="1"/>
  <c r="G1232" i="6"/>
  <c r="H1232" i="6" s="1"/>
  <c r="G1666" i="6"/>
  <c r="H1666" i="6" s="1"/>
  <c r="H1668" i="6" s="1"/>
  <c r="F271" i="7" s="1"/>
  <c r="G793" i="6" s="1"/>
  <c r="H793" i="6" s="1"/>
  <c r="G1588" i="6"/>
  <c r="H1588" i="6" s="1"/>
  <c r="H1590" i="6" s="1"/>
  <c r="F259" i="7" s="1"/>
  <c r="G748" i="6" s="1"/>
  <c r="H748" i="6" s="1"/>
  <c r="G1363" i="6"/>
  <c r="H1363" i="6" s="1"/>
  <c r="H1366" i="6" s="1"/>
  <c r="F222" i="7" s="1"/>
  <c r="G586" i="6" s="1"/>
  <c r="H586" i="6" s="1"/>
  <c r="G1672" i="6"/>
  <c r="H1672" i="6" s="1"/>
  <c r="H1674" i="6" s="1"/>
  <c r="F272" i="7" s="1"/>
  <c r="G794" i="6" s="1"/>
  <c r="H794" i="6" s="1"/>
  <c r="G1608" i="6"/>
  <c r="H1608" i="6" s="1"/>
  <c r="H1611" i="6" s="1"/>
  <c r="F262" i="7" s="1"/>
  <c r="G755" i="6" s="1"/>
  <c r="H755" i="6" s="1"/>
  <c r="G1601" i="6"/>
  <c r="H1601" i="6" s="1"/>
  <c r="G1394" i="6"/>
  <c r="H1394" i="6" s="1"/>
  <c r="H1397" i="6" s="1"/>
  <c r="F226" i="7" s="1"/>
  <c r="G592" i="6" s="1"/>
  <c r="H592" i="6" s="1"/>
  <c r="G1357" i="6"/>
  <c r="H1357" i="6" s="1"/>
  <c r="H1359" i="6" s="1"/>
  <c r="F221" i="7" s="1"/>
  <c r="G585" i="6" s="1"/>
  <c r="H585" i="6" s="1"/>
  <c r="G1386" i="6"/>
  <c r="H1386" i="6" s="1"/>
  <c r="H1390" i="6" s="1"/>
  <c r="F225" i="7" s="1"/>
  <c r="G591" i="6" s="1"/>
  <c r="H591" i="6" s="1"/>
  <c r="F1533" i="6"/>
  <c r="K832" i="6"/>
  <c r="F832" i="6"/>
  <c r="K1547" i="6"/>
  <c r="F1547" i="6"/>
  <c r="F1413" i="6"/>
  <c r="K1413" i="6"/>
  <c r="F1335" i="6"/>
  <c r="L1335" i="6" s="1"/>
  <c r="K1335" i="6"/>
  <c r="F30" i="6"/>
  <c r="K30" i="6"/>
  <c r="F929" i="6"/>
  <c r="L929" i="6" s="1"/>
  <c r="K929" i="6"/>
  <c r="F988" i="6"/>
  <c r="G113" i="6"/>
  <c r="H113" i="6" s="1"/>
  <c r="G1370" i="6"/>
  <c r="H1370" i="6" s="1"/>
  <c r="G1401" i="6"/>
  <c r="H1401" i="6" s="1"/>
  <c r="H1404" i="6" s="1"/>
  <c r="F227" i="7" s="1"/>
  <c r="G593" i="6" s="1"/>
  <c r="H593" i="6" s="1"/>
  <c r="G521" i="6"/>
  <c r="H521" i="6" s="1"/>
  <c r="H523" i="6" s="1"/>
  <c r="F84" i="7" s="1"/>
  <c r="G16" i="9" s="1"/>
  <c r="H16" i="9" s="1"/>
  <c r="G1448" i="6"/>
  <c r="H1448" i="6" s="1"/>
  <c r="H1450" i="6" s="1"/>
  <c r="F235" i="7" s="1"/>
  <c r="J348" i="6"/>
  <c r="G56" i="7" s="1"/>
  <c r="I14" i="9" s="1"/>
  <c r="J14" i="9" s="1"/>
  <c r="H1460" i="6"/>
  <c r="F237" i="7" s="1"/>
  <c r="G1441" i="6" s="1"/>
  <c r="H1441" i="6" s="1"/>
  <c r="F399" i="6"/>
  <c r="L399" i="6" s="1"/>
  <c r="K399" i="6"/>
  <c r="F651" i="6"/>
  <c r="L651" i="6" s="1"/>
  <c r="K651" i="6"/>
  <c r="H1240" i="6"/>
  <c r="F202" i="7" s="1"/>
  <c r="G505" i="6" s="1"/>
  <c r="H505" i="6" s="1"/>
  <c r="H11" i="7"/>
  <c r="I1232" i="6"/>
  <c r="J1232" i="6" s="1"/>
  <c r="J1235" i="6" s="1"/>
  <c r="G201" i="7" s="1"/>
  <c r="I504" i="6" s="1"/>
  <c r="J504" i="6" s="1"/>
  <c r="I1666" i="6"/>
  <c r="J1666" i="6" s="1"/>
  <c r="J1668" i="6" s="1"/>
  <c r="G271" i="7" s="1"/>
  <c r="I793" i="6" s="1"/>
  <c r="J793" i="6" s="1"/>
  <c r="J797" i="6" s="1"/>
  <c r="G127" i="7" s="1"/>
  <c r="I1588" i="6"/>
  <c r="J1588" i="6" s="1"/>
  <c r="J1590" i="6" s="1"/>
  <c r="G259" i="7" s="1"/>
  <c r="I748" i="6" s="1"/>
  <c r="J748" i="6" s="1"/>
  <c r="I1363" i="6"/>
  <c r="J1363" i="6" s="1"/>
  <c r="J1366" i="6" s="1"/>
  <c r="G222" i="7" s="1"/>
  <c r="I586" i="6" s="1"/>
  <c r="J586" i="6" s="1"/>
  <c r="I1672" i="6"/>
  <c r="J1672" i="6" s="1"/>
  <c r="J1674" i="6" s="1"/>
  <c r="G272" i="7" s="1"/>
  <c r="I794" i="6" s="1"/>
  <c r="J794" i="6" s="1"/>
  <c r="I1394" i="6"/>
  <c r="J1394" i="6" s="1"/>
  <c r="I1386" i="6"/>
  <c r="J1386" i="6" s="1"/>
  <c r="I1608" i="6"/>
  <c r="J1608" i="6" s="1"/>
  <c r="I1601" i="6"/>
  <c r="J1601" i="6" s="1"/>
  <c r="I1357" i="6"/>
  <c r="J1357" i="6" s="1"/>
  <c r="J1359" i="6" s="1"/>
  <c r="G221" i="7" s="1"/>
  <c r="I585" i="6" s="1"/>
  <c r="J585" i="6" s="1"/>
  <c r="K1287" i="6"/>
  <c r="F1287" i="6"/>
  <c r="L1287" i="6" s="1"/>
  <c r="F405" i="6"/>
  <c r="L405" i="6" s="1"/>
  <c r="K405" i="6"/>
  <c r="G10" i="9"/>
  <c r="H10" i="9" s="1"/>
  <c r="H67" i="7"/>
  <c r="E1012" i="6"/>
  <c r="E1036" i="6"/>
  <c r="K1632" i="6"/>
  <c r="I1234" i="6"/>
  <c r="J1234" i="6" s="1"/>
  <c r="I1610" i="6"/>
  <c r="J1610" i="6" s="1"/>
  <c r="J1611" i="6" s="1"/>
  <c r="G262" i="7" s="1"/>
  <c r="I755" i="6" s="1"/>
  <c r="J755" i="6" s="1"/>
  <c r="I1603" i="6"/>
  <c r="J1603" i="6" s="1"/>
  <c r="I1372" i="6"/>
  <c r="J1372" i="6" s="1"/>
  <c r="I1403" i="6"/>
  <c r="J1403" i="6" s="1"/>
  <c r="I1388" i="6"/>
  <c r="J1388" i="6" s="1"/>
  <c r="I1365" i="6"/>
  <c r="J1365" i="6" s="1"/>
  <c r="I1396" i="6"/>
  <c r="J1396" i="6" s="1"/>
  <c r="H1445" i="6"/>
  <c r="F234" i="7" s="1"/>
  <c r="G628" i="6" s="1"/>
  <c r="H628" i="6" s="1"/>
  <c r="K969" i="6"/>
  <c r="F969" i="6"/>
  <c r="F1233" i="6"/>
  <c r="L1233" i="6" s="1"/>
  <c r="K1233" i="6"/>
  <c r="F1220" i="6"/>
  <c r="K1220" i="6"/>
  <c r="K893" i="6"/>
  <c r="F893" i="6"/>
  <c r="F916" i="6"/>
  <c r="L916" i="6" s="1"/>
  <c r="K916" i="6"/>
  <c r="I1143" i="6"/>
  <c r="J1143" i="6" s="1"/>
  <c r="J1144" i="6" s="1"/>
  <c r="G186" i="7" s="1"/>
  <c r="I346" i="6" s="1"/>
  <c r="J346" i="6" s="1"/>
  <c r="I1407" i="6"/>
  <c r="J1407" i="6" s="1"/>
  <c r="J1409" i="6" s="1"/>
  <c r="G228" i="7" s="1"/>
  <c r="I1389" i="6" s="1"/>
  <c r="J1389" i="6" s="1"/>
  <c r="I1238" i="6"/>
  <c r="J1238" i="6" s="1"/>
  <c r="J1240" i="6" s="1"/>
  <c r="G202" i="7" s="1"/>
  <c r="I505" i="6" s="1"/>
  <c r="J505" i="6" s="1"/>
  <c r="F1270" i="6"/>
  <c r="E207" i="7" s="1"/>
  <c r="H207" i="7" s="1"/>
  <c r="K1323" i="6"/>
  <c r="H1604" i="6"/>
  <c r="F261" i="7" s="1"/>
  <c r="G754" i="6" s="1"/>
  <c r="H754" i="6" s="1"/>
  <c r="H758" i="6" s="1"/>
  <c r="F122" i="7" s="1"/>
  <c r="H1409" i="6"/>
  <c r="F228" i="7" s="1"/>
  <c r="G1389" i="6" s="1"/>
  <c r="H1389" i="6" s="1"/>
  <c r="F1142" i="6"/>
  <c r="L1142" i="6" s="1"/>
  <c r="K1142" i="6"/>
  <c r="F1288" i="6"/>
  <c r="L1288" i="6" s="1"/>
  <c r="K1288" i="6"/>
  <c r="F1286" i="6"/>
  <c r="K1286" i="6"/>
  <c r="F1006" i="6"/>
  <c r="K1006" i="6"/>
  <c r="I70" i="11"/>
  <c r="M61" i="11"/>
  <c r="K915" i="6"/>
  <c r="F915" i="6"/>
  <c r="L1632" i="6"/>
  <c r="L866" i="6"/>
  <c r="L1376" i="6"/>
  <c r="G112" i="6"/>
  <c r="H112" i="6" s="1"/>
  <c r="G988" i="6"/>
  <c r="H988" i="6" s="1"/>
  <c r="H990" i="6" s="1"/>
  <c r="F159" i="7" s="1"/>
  <c r="F1667" i="6"/>
  <c r="L1667" i="6" s="1"/>
  <c r="K1667" i="6"/>
  <c r="K1371" i="6"/>
  <c r="F1371" i="6"/>
  <c r="L1371" i="6" s="1"/>
  <c r="F1167" i="6"/>
  <c r="L1167" i="6" s="1"/>
  <c r="K1167" i="6"/>
  <c r="K928" i="6"/>
  <c r="F928" i="6"/>
  <c r="I112" i="6"/>
  <c r="J112" i="6" s="1"/>
  <c r="I988" i="6"/>
  <c r="J988" i="6" s="1"/>
  <c r="K514" i="6"/>
  <c r="I60" i="11"/>
  <c r="M54" i="11"/>
  <c r="K54" i="11"/>
  <c r="K60" i="11" s="1"/>
  <c r="K42" i="11" s="1"/>
  <c r="H109" i="6"/>
  <c r="F19" i="7" s="1"/>
  <c r="H92" i="7"/>
  <c r="J605" i="6"/>
  <c r="G97" i="7" s="1"/>
  <c r="F1696" i="6"/>
  <c r="E276" i="7" s="1"/>
  <c r="H276" i="7" s="1"/>
  <c r="G1143" i="6"/>
  <c r="H1143" i="6" s="1"/>
  <c r="H1144" i="6" s="1"/>
  <c r="F186" i="7" s="1"/>
  <c r="G346" i="6" s="1"/>
  <c r="H346" i="6" s="1"/>
  <c r="H348" i="6" s="1"/>
  <c r="F56" i="7" s="1"/>
  <c r="G14" i="9" s="1"/>
  <c r="H14" i="9" s="1"/>
  <c r="G1407" i="6"/>
  <c r="H1407" i="6" s="1"/>
  <c r="G1238" i="6"/>
  <c r="H1238" i="6" s="1"/>
  <c r="K1140" i="6"/>
  <c r="F1140" i="6"/>
  <c r="L1140" i="6" s="1"/>
  <c r="F1166" i="6"/>
  <c r="K1166" i="6"/>
  <c r="I706" i="6"/>
  <c r="J706" i="6" s="1"/>
  <c r="J709" i="6" s="1"/>
  <c r="G117" i="7" s="1"/>
  <c r="I1661" i="6"/>
  <c r="J1661" i="6" s="1"/>
  <c r="J1662" i="6" s="1"/>
  <c r="G270" i="7" s="1"/>
  <c r="I787" i="6" s="1"/>
  <c r="J787" i="6" s="1"/>
  <c r="J790" i="6" s="1"/>
  <c r="G126" i="7" s="1"/>
  <c r="H28" i="7"/>
  <c r="K1522" i="6"/>
  <c r="F958" i="6"/>
  <c r="L958" i="6" s="1"/>
  <c r="J275" i="6"/>
  <c r="G44" i="7" s="1"/>
  <c r="H1068" i="6"/>
  <c r="F172" i="7" s="1"/>
  <c r="E192" i="7"/>
  <c r="E362" i="6" s="1"/>
  <c r="F362" i="6" s="1"/>
  <c r="L362" i="6" s="1"/>
  <c r="I10" i="9"/>
  <c r="J10" i="9" s="1"/>
  <c r="K949" i="6"/>
  <c r="F949" i="6"/>
  <c r="K227" i="6"/>
  <c r="F227" i="6"/>
  <c r="L227" i="6" s="1"/>
  <c r="K1358" i="6"/>
  <c r="F1358" i="6"/>
  <c r="L1358" i="6" s="1"/>
  <c r="K522" i="6"/>
  <c r="K387" i="6"/>
  <c r="F387" i="6"/>
  <c r="L387" i="6" s="1"/>
  <c r="K401" i="6"/>
  <c r="F401" i="6"/>
  <c r="L401" i="6" s="1"/>
  <c r="K391" i="6"/>
  <c r="F391" i="6"/>
  <c r="L391" i="6" s="1"/>
  <c r="F1661" i="6"/>
  <c r="H66" i="7"/>
  <c r="K1196" i="6"/>
  <c r="H31" i="7"/>
  <c r="L188" i="6"/>
  <c r="H9" i="7"/>
  <c r="H111" i="7"/>
  <c r="J515" i="6"/>
  <c r="G83" i="7" s="1"/>
  <c r="K731" i="6"/>
  <c r="L1301" i="6"/>
  <c r="L1425" i="6"/>
  <c r="H698" i="6"/>
  <c r="F116" i="7" s="1"/>
  <c r="K383" i="6"/>
  <c r="F383" i="6"/>
  <c r="L383" i="6" s="1"/>
  <c r="F196" i="6"/>
  <c r="L196" i="6" s="1"/>
  <c r="K196" i="6"/>
  <c r="F1571" i="6"/>
  <c r="L1571" i="6" s="1"/>
  <c r="K1571" i="6"/>
  <c r="F1402" i="6"/>
  <c r="L1402" i="6" s="1"/>
  <c r="K1402" i="6"/>
  <c r="F407" i="6"/>
  <c r="L407" i="6" s="1"/>
  <c r="K407" i="6"/>
  <c r="K404" i="6"/>
  <c r="F404" i="6"/>
  <c r="L404" i="6" s="1"/>
  <c r="K703" i="6"/>
  <c r="K722" i="6"/>
  <c r="H714" i="6"/>
  <c r="K714" i="6"/>
  <c r="F738" i="6"/>
  <c r="L738" i="6" s="1"/>
  <c r="K738" i="6"/>
  <c r="F786" i="6"/>
  <c r="L786" i="6" s="1"/>
  <c r="K786" i="6"/>
  <c r="H728" i="6"/>
  <c r="K728" i="6"/>
  <c r="I25" i="9"/>
  <c r="J25" i="9" s="1"/>
  <c r="K24" i="9"/>
  <c r="L24" i="9"/>
  <c r="T24" i="9" s="1"/>
  <c r="L23" i="9"/>
  <c r="K23" i="9"/>
  <c r="F1689" i="6"/>
  <c r="H273" i="7"/>
  <c r="E796" i="6"/>
  <c r="H797" i="6"/>
  <c r="F127" i="7" s="1"/>
  <c r="H269" i="7"/>
  <c r="E1643" i="6"/>
  <c r="G776" i="6"/>
  <c r="H776" i="6" s="1"/>
  <c r="L1651" i="6"/>
  <c r="I767" i="6"/>
  <c r="J767" i="6" s="1"/>
  <c r="H268" i="7"/>
  <c r="E1633" i="6"/>
  <c r="L1641" i="6"/>
  <c r="E1642" i="6"/>
  <c r="H266" i="7"/>
  <c r="E768" i="6"/>
  <c r="E777" i="6"/>
  <c r="L1625" i="6"/>
  <c r="K1625" i="6"/>
  <c r="I1582" i="6"/>
  <c r="J1582" i="6" s="1"/>
  <c r="J1584" i="6" s="1"/>
  <c r="G258" i="7" s="1"/>
  <c r="I747" i="6" s="1"/>
  <c r="J747" i="6" s="1"/>
  <c r="F1627" i="6"/>
  <c r="L1627" i="6" s="1"/>
  <c r="K1626" i="6"/>
  <c r="E263" i="7"/>
  <c r="H263" i="7" s="1"/>
  <c r="E757" i="6"/>
  <c r="L1602" i="6"/>
  <c r="L1597" i="6"/>
  <c r="H260" i="7"/>
  <c r="E753" i="6"/>
  <c r="L1566" i="6"/>
  <c r="E255" i="7"/>
  <c r="F1557" i="6"/>
  <c r="L1557" i="6" s="1"/>
  <c r="K1555" i="6"/>
  <c r="H251" i="7"/>
  <c r="E697" i="6"/>
  <c r="K1538" i="6"/>
  <c r="F1539" i="6"/>
  <c r="L1539" i="6" s="1"/>
  <c r="H692" i="6"/>
  <c r="F115" i="7" s="1"/>
  <c r="L1533" i="6"/>
  <c r="E249" i="7"/>
  <c r="L1523" i="6"/>
  <c r="K1523" i="6"/>
  <c r="L1524" i="6"/>
  <c r="H248" i="7"/>
  <c r="E689" i="6"/>
  <c r="H247" i="7"/>
  <c r="E685" i="6"/>
  <c r="E691" i="6"/>
  <c r="I684" i="6"/>
  <c r="J684" i="6" s="1"/>
  <c r="J686" i="6" s="1"/>
  <c r="G114" i="7" s="1"/>
  <c r="I21" i="9" s="1"/>
  <c r="J21" i="9" s="1"/>
  <c r="L1512" i="6"/>
  <c r="F1513" i="6"/>
  <c r="K1512" i="6"/>
  <c r="L1504" i="6"/>
  <c r="F1505" i="6"/>
  <c r="H680" i="6"/>
  <c r="F113" i="7" s="1"/>
  <c r="G21" i="9" s="1"/>
  <c r="H21" i="9" s="1"/>
  <c r="L1499" i="6"/>
  <c r="E244" i="7"/>
  <c r="E679" i="6" s="1"/>
  <c r="F679" i="6" s="1"/>
  <c r="L679" i="6" s="1"/>
  <c r="K678" i="6"/>
  <c r="F678" i="6"/>
  <c r="L678" i="6" s="1"/>
  <c r="F1486" i="6"/>
  <c r="L1486" i="6" s="1"/>
  <c r="K1485" i="6"/>
  <c r="E241" i="7"/>
  <c r="H240" i="7"/>
  <c r="E1444" i="6"/>
  <c r="L1472" i="6"/>
  <c r="E239" i="7"/>
  <c r="L1467" i="6"/>
  <c r="E238" i="7"/>
  <c r="I621" i="6"/>
  <c r="J621" i="6" s="1"/>
  <c r="L1460" i="6"/>
  <c r="E237" i="7"/>
  <c r="L1455" i="6"/>
  <c r="E236" i="7"/>
  <c r="G621" i="6"/>
  <c r="H621" i="6" s="1"/>
  <c r="G627" i="6"/>
  <c r="H627" i="6" s="1"/>
  <c r="L1435" i="6"/>
  <c r="E233" i="7"/>
  <c r="E231" i="7"/>
  <c r="H231" i="7" s="1"/>
  <c r="H230" i="7"/>
  <c r="E599" i="6"/>
  <c r="L1380" i="6"/>
  <c r="K1380" i="6"/>
  <c r="L1352" i="6"/>
  <c r="F1353" i="6"/>
  <c r="K1343" i="6"/>
  <c r="I1328" i="6"/>
  <c r="J1328" i="6" s="1"/>
  <c r="J1330" i="6" s="1"/>
  <c r="G217" i="7" s="1"/>
  <c r="I579" i="6" s="1"/>
  <c r="J579" i="6" s="1"/>
  <c r="I1322" i="6"/>
  <c r="J1322" i="6" s="1"/>
  <c r="J1324" i="6" s="1"/>
  <c r="G216" i="7" s="1"/>
  <c r="I578" i="6" s="1"/>
  <c r="J578" i="6" s="1"/>
  <c r="L1343" i="6"/>
  <c r="F1344" i="6"/>
  <c r="G1328" i="6"/>
  <c r="H1328" i="6" s="1"/>
  <c r="H1330" i="6" s="1"/>
  <c r="F217" i="7" s="1"/>
  <c r="G579" i="6" s="1"/>
  <c r="H579" i="6" s="1"/>
  <c r="G1322" i="6"/>
  <c r="H1322" i="6" s="1"/>
  <c r="H1324" i="6" s="1"/>
  <c r="F216" i="7" s="1"/>
  <c r="G578" i="6" s="1"/>
  <c r="H578" i="6" s="1"/>
  <c r="K1317" i="6"/>
  <c r="L1317" i="6"/>
  <c r="L1318" i="6"/>
  <c r="H215" i="7"/>
  <c r="E569" i="6"/>
  <c r="L1312" i="6"/>
  <c r="E214" i="7"/>
  <c r="L1306" i="6"/>
  <c r="E213" i="7"/>
  <c r="H212" i="7"/>
  <c r="E544" i="6"/>
  <c r="H540" i="6"/>
  <c r="F87" i="7" s="1"/>
  <c r="G17" i="9" s="1"/>
  <c r="H17" i="9" s="1"/>
  <c r="L1295" i="6"/>
  <c r="H211" i="7"/>
  <c r="E539" i="6"/>
  <c r="G543" i="6"/>
  <c r="H543" i="6" s="1"/>
  <c r="H545" i="6" s="1"/>
  <c r="F88" i="7" s="1"/>
  <c r="H209" i="7"/>
  <c r="E533" i="6"/>
  <c r="L1276" i="6"/>
  <c r="I532" i="6"/>
  <c r="J532" i="6" s="1"/>
  <c r="J534" i="6" s="1"/>
  <c r="G86" i="7" s="1"/>
  <c r="E208" i="7"/>
  <c r="H208" i="7" s="1"/>
  <c r="E532" i="6"/>
  <c r="E1253" i="6"/>
  <c r="L1270" i="6"/>
  <c r="K1253" i="6"/>
  <c r="F1253" i="6"/>
  <c r="L1253" i="6" s="1"/>
  <c r="H1235" i="6"/>
  <c r="F201" i="7" s="1"/>
  <c r="G504" i="6" s="1"/>
  <c r="H504" i="6" s="1"/>
  <c r="H506" i="6" s="1"/>
  <c r="F82" i="7" s="1"/>
  <c r="H206" i="7"/>
  <c r="E1252" i="6"/>
  <c r="F1248" i="6"/>
  <c r="L1248" i="6" s="1"/>
  <c r="F1249" i="6"/>
  <c r="E203" i="7" s="1"/>
  <c r="K1247" i="6"/>
  <c r="L1247" i="6"/>
  <c r="I490" i="6"/>
  <c r="J490" i="6" s="1"/>
  <c r="J491" i="6" s="1"/>
  <c r="G79" i="7" s="1"/>
  <c r="I460" i="6"/>
  <c r="J460" i="6" s="1"/>
  <c r="J461" i="6" s="1"/>
  <c r="G73" i="7" s="1"/>
  <c r="I485" i="6"/>
  <c r="J485" i="6" s="1"/>
  <c r="J486" i="6" s="1"/>
  <c r="G78" i="7" s="1"/>
  <c r="I455" i="6"/>
  <c r="J455" i="6" s="1"/>
  <c r="I480" i="6"/>
  <c r="J480" i="6" s="1"/>
  <c r="J481" i="6" s="1"/>
  <c r="G77" i="7" s="1"/>
  <c r="I450" i="6"/>
  <c r="J450" i="6" s="1"/>
  <c r="J451" i="6" s="1"/>
  <c r="G71" i="7" s="1"/>
  <c r="I475" i="6"/>
  <c r="J475" i="6" s="1"/>
  <c r="I445" i="6"/>
  <c r="J445" i="6" s="1"/>
  <c r="J446" i="6" s="1"/>
  <c r="G70" i="7" s="1"/>
  <c r="I500" i="6"/>
  <c r="J500" i="6" s="1"/>
  <c r="I470" i="6"/>
  <c r="J470" i="6" s="1"/>
  <c r="J471" i="6" s="1"/>
  <c r="G75" i="7" s="1"/>
  <c r="I495" i="6"/>
  <c r="J495" i="6" s="1"/>
  <c r="I465" i="6"/>
  <c r="J465" i="6" s="1"/>
  <c r="J466" i="6" s="1"/>
  <c r="G74" i="7" s="1"/>
  <c r="L1227" i="6"/>
  <c r="J476" i="6"/>
  <c r="G76" i="7" s="1"/>
  <c r="J496" i="6"/>
  <c r="G80" i="7" s="1"/>
  <c r="L1228" i="6"/>
  <c r="G490" i="6"/>
  <c r="H490" i="6" s="1"/>
  <c r="G460" i="6"/>
  <c r="H460" i="6" s="1"/>
  <c r="G485" i="6"/>
  <c r="H485" i="6" s="1"/>
  <c r="G455" i="6"/>
  <c r="H455" i="6" s="1"/>
  <c r="G480" i="6"/>
  <c r="H480" i="6" s="1"/>
  <c r="G450" i="6"/>
  <c r="H450" i="6" s="1"/>
  <c r="G475" i="6"/>
  <c r="H475" i="6" s="1"/>
  <c r="G445" i="6"/>
  <c r="H445" i="6" s="1"/>
  <c r="G500" i="6"/>
  <c r="H500" i="6" s="1"/>
  <c r="H501" i="6" s="1"/>
  <c r="F81" i="7" s="1"/>
  <c r="G470" i="6"/>
  <c r="H470" i="6" s="1"/>
  <c r="G495" i="6"/>
  <c r="H495" i="6" s="1"/>
  <c r="G465" i="6"/>
  <c r="H465" i="6" s="1"/>
  <c r="J456" i="6"/>
  <c r="G72" i="7" s="1"/>
  <c r="J501" i="6"/>
  <c r="G81" i="7" s="1"/>
  <c r="H200" i="7"/>
  <c r="E495" i="6"/>
  <c r="E475" i="6"/>
  <c r="E455" i="6"/>
  <c r="E490" i="6"/>
  <c r="E470" i="6"/>
  <c r="E450" i="6"/>
  <c r="E485" i="6"/>
  <c r="E465" i="6"/>
  <c r="E445" i="6"/>
  <c r="E500" i="6"/>
  <c r="E480" i="6"/>
  <c r="E460" i="6"/>
  <c r="G454" i="6"/>
  <c r="H454" i="6" s="1"/>
  <c r="H456" i="6" s="1"/>
  <c r="F72" i="7" s="1"/>
  <c r="G489" i="6"/>
  <c r="H489" i="6" s="1"/>
  <c r="H491" i="6" s="1"/>
  <c r="F79" i="7" s="1"/>
  <c r="G474" i="6"/>
  <c r="H474" i="6" s="1"/>
  <c r="H476" i="6" s="1"/>
  <c r="F76" i="7" s="1"/>
  <c r="G449" i="6"/>
  <c r="H449" i="6" s="1"/>
  <c r="G484" i="6"/>
  <c r="H484" i="6" s="1"/>
  <c r="G459" i="6"/>
  <c r="H459" i="6" s="1"/>
  <c r="H461" i="6" s="1"/>
  <c r="F73" i="7" s="1"/>
  <c r="G494" i="6"/>
  <c r="H494" i="6" s="1"/>
  <c r="H496" i="6" s="1"/>
  <c r="F80" i="7" s="1"/>
  <c r="G464" i="6"/>
  <c r="H464" i="6" s="1"/>
  <c r="G469" i="6"/>
  <c r="H469" i="6" s="1"/>
  <c r="H471" i="6" s="1"/>
  <c r="F75" i="7" s="1"/>
  <c r="G444" i="6"/>
  <c r="H444" i="6" s="1"/>
  <c r="H446" i="6" s="1"/>
  <c r="F70" i="7" s="1"/>
  <c r="G479" i="6"/>
  <c r="H479" i="6" s="1"/>
  <c r="J441" i="6"/>
  <c r="G69" i="7" s="1"/>
  <c r="E198" i="7"/>
  <c r="H198" i="7" s="1"/>
  <c r="G393" i="6"/>
  <c r="H393" i="6" s="1"/>
  <c r="H395" i="6" s="1"/>
  <c r="F63" i="7" s="1"/>
  <c r="G410" i="6"/>
  <c r="H410" i="6" s="1"/>
  <c r="H412" i="6" s="1"/>
  <c r="I393" i="6"/>
  <c r="J393" i="6" s="1"/>
  <c r="J395" i="6" s="1"/>
  <c r="G63" i="7" s="1"/>
  <c r="L1209" i="6"/>
  <c r="L1208" i="6"/>
  <c r="H197" i="7"/>
  <c r="E410" i="6"/>
  <c r="E393" i="6"/>
  <c r="E196" i="7"/>
  <c r="E409" i="6" s="1"/>
  <c r="L1197" i="6"/>
  <c r="L1196" i="6"/>
  <c r="H195" i="7"/>
  <c r="E377" i="6"/>
  <c r="K1190" i="6"/>
  <c r="L1190" i="6"/>
  <c r="L1189" i="6"/>
  <c r="F1191" i="6"/>
  <c r="E194" i="7" s="1"/>
  <c r="E372" i="6" s="1"/>
  <c r="H194" i="7"/>
  <c r="L1184" i="6"/>
  <c r="K1184" i="6"/>
  <c r="L1185" i="6"/>
  <c r="H193" i="7"/>
  <c r="E367" i="6"/>
  <c r="K362" i="6"/>
  <c r="H192" i="7"/>
  <c r="L1174" i="6"/>
  <c r="E191" i="7"/>
  <c r="L1163" i="6"/>
  <c r="E189" i="7"/>
  <c r="E188" i="7"/>
  <c r="H188" i="7" s="1"/>
  <c r="E351" i="6"/>
  <c r="E187" i="7"/>
  <c r="K1135" i="6"/>
  <c r="L1136" i="6"/>
  <c r="L1135" i="6"/>
  <c r="E185" i="7"/>
  <c r="L1130" i="6"/>
  <c r="E184" i="7"/>
  <c r="E1123" i="6" s="1"/>
  <c r="H184" i="7"/>
  <c r="H181" i="7"/>
  <c r="E336" i="6"/>
  <c r="E341" i="6"/>
  <c r="L1110" i="6"/>
  <c r="E180" i="7"/>
  <c r="L1104" i="6"/>
  <c r="E179" i="7"/>
  <c r="H179" i="7" s="1"/>
  <c r="H178" i="7"/>
  <c r="E324" i="6"/>
  <c r="J1094" i="6"/>
  <c r="G177" i="7" s="1"/>
  <c r="I323" i="6" s="1"/>
  <c r="J323" i="6" s="1"/>
  <c r="J325" i="6" s="1"/>
  <c r="G52" i="7" s="1"/>
  <c r="L1093" i="6"/>
  <c r="K1093" i="6"/>
  <c r="E323" i="6"/>
  <c r="H176" i="7"/>
  <c r="E305" i="6"/>
  <c r="L1084" i="6"/>
  <c r="H175" i="7"/>
  <c r="E304" i="6"/>
  <c r="H174" i="7"/>
  <c r="E1055" i="6"/>
  <c r="L1074" i="6"/>
  <c r="H173" i="7"/>
  <c r="E1054" i="6"/>
  <c r="L1068" i="6"/>
  <c r="G303" i="6"/>
  <c r="H303" i="6" s="1"/>
  <c r="G1053" i="6"/>
  <c r="H1053" i="6" s="1"/>
  <c r="H1056" i="6" s="1"/>
  <c r="F170" i="7" s="1"/>
  <c r="G298" i="6" s="1"/>
  <c r="H298" i="6" s="1"/>
  <c r="G322" i="6"/>
  <c r="H322" i="6" s="1"/>
  <c r="H172" i="7"/>
  <c r="E303" i="6"/>
  <c r="E1053" i="6"/>
  <c r="E322" i="6"/>
  <c r="E171" i="7"/>
  <c r="H171" i="7" s="1"/>
  <c r="I292" i="6"/>
  <c r="J292" i="6" s="1"/>
  <c r="I317" i="6"/>
  <c r="J317" i="6" s="1"/>
  <c r="K1048" i="6"/>
  <c r="L1048" i="6"/>
  <c r="L1049" i="6"/>
  <c r="G297" i="6"/>
  <c r="H297" i="6" s="1"/>
  <c r="G316" i="6"/>
  <c r="H316" i="6" s="1"/>
  <c r="G291" i="6"/>
  <c r="H291" i="6" s="1"/>
  <c r="G614" i="6"/>
  <c r="H614" i="6" s="1"/>
  <c r="I297" i="6"/>
  <c r="J297" i="6" s="1"/>
  <c r="J299" i="6" s="1"/>
  <c r="G48" i="7" s="1"/>
  <c r="I316" i="6"/>
  <c r="J316" i="6" s="1"/>
  <c r="I291" i="6"/>
  <c r="J291" i="6" s="1"/>
  <c r="I614" i="6"/>
  <c r="J614" i="6" s="1"/>
  <c r="J616" i="6" s="1"/>
  <c r="G99" i="7" s="1"/>
  <c r="H169" i="7"/>
  <c r="E297" i="6"/>
  <c r="E316" i="6"/>
  <c r="E614" i="6"/>
  <c r="E291" i="6"/>
  <c r="L1042" i="6"/>
  <c r="K1042" i="6"/>
  <c r="L1043" i="6"/>
  <c r="H168" i="7"/>
  <c r="E274" i="6"/>
  <c r="L1034" i="6"/>
  <c r="G266" i="6"/>
  <c r="H266" i="6" s="1"/>
  <c r="G273" i="6"/>
  <c r="H273" i="6" s="1"/>
  <c r="H275" i="6" s="1"/>
  <c r="F44" i="7" s="1"/>
  <c r="L1030" i="6"/>
  <c r="L1031" i="6"/>
  <c r="I268" i="6"/>
  <c r="J268" i="6" s="1"/>
  <c r="J269" i="6" s="1"/>
  <c r="G43" i="7" s="1"/>
  <c r="I255" i="6"/>
  <c r="J255" i="6" s="1"/>
  <c r="G268" i="6"/>
  <c r="H268" i="6" s="1"/>
  <c r="G255" i="6"/>
  <c r="H255" i="6" s="1"/>
  <c r="E268" i="6"/>
  <c r="E255" i="6"/>
  <c r="H166" i="7"/>
  <c r="I254" i="6"/>
  <c r="J254" i="6" s="1"/>
  <c r="J256" i="6" s="1"/>
  <c r="G41" i="7" s="1"/>
  <c r="H262" i="6"/>
  <c r="F42" i="7" s="1"/>
  <c r="G279" i="6"/>
  <c r="H279" i="6" s="1"/>
  <c r="G248" i="6"/>
  <c r="H248" i="6" s="1"/>
  <c r="H250" i="6" s="1"/>
  <c r="F40" i="7" s="1"/>
  <c r="F1012" i="6"/>
  <c r="K1012" i="6"/>
  <c r="G249" i="6"/>
  <c r="H249" i="6" s="1"/>
  <c r="G280" i="6"/>
  <c r="H280" i="6" s="1"/>
  <c r="L1020" i="6"/>
  <c r="L1019" i="6"/>
  <c r="I286" i="6"/>
  <c r="J286" i="6" s="1"/>
  <c r="I280" i="6"/>
  <c r="J280" i="6" s="1"/>
  <c r="I249" i="6"/>
  <c r="J249" i="6" s="1"/>
  <c r="J250" i="6" s="1"/>
  <c r="G40" i="7" s="1"/>
  <c r="I261" i="6"/>
  <c r="J261" i="6" s="1"/>
  <c r="H164" i="7"/>
  <c r="E261" i="6"/>
  <c r="E249" i="6"/>
  <c r="E286" i="6"/>
  <c r="E280" i="6"/>
  <c r="I279" i="6"/>
  <c r="J279" i="6" s="1"/>
  <c r="I285" i="6"/>
  <c r="J285" i="6" s="1"/>
  <c r="J287" i="6" s="1"/>
  <c r="G46" i="7" s="1"/>
  <c r="I260" i="6"/>
  <c r="J260" i="6" s="1"/>
  <c r="G285" i="6"/>
  <c r="H285" i="6" s="1"/>
  <c r="H287" i="6" s="1"/>
  <c r="F46" i="7" s="1"/>
  <c r="G254" i="6"/>
  <c r="H254" i="6" s="1"/>
  <c r="H256" i="6" s="1"/>
  <c r="F41" i="7" s="1"/>
  <c r="H161" i="7"/>
  <c r="E243" i="6"/>
  <c r="E231" i="6"/>
  <c r="L996" i="6"/>
  <c r="L995" i="6"/>
  <c r="I242" i="6"/>
  <c r="J242" i="6" s="1"/>
  <c r="I230" i="6"/>
  <c r="J230" i="6" s="1"/>
  <c r="G242" i="6"/>
  <c r="H242" i="6" s="1"/>
  <c r="G230" i="6"/>
  <c r="H230" i="6" s="1"/>
  <c r="H160" i="7"/>
  <c r="E242" i="6"/>
  <c r="E230" i="6"/>
  <c r="G613" i="6"/>
  <c r="H613" i="6" s="1"/>
  <c r="H616" i="6" s="1"/>
  <c r="F99" i="7" s="1"/>
  <c r="G296" i="6"/>
  <c r="H296" i="6" s="1"/>
  <c r="G207" i="6"/>
  <c r="H207" i="6" s="1"/>
  <c r="H208" i="6" s="1"/>
  <c r="F35" i="7" s="1"/>
  <c r="G321" i="6"/>
  <c r="H321" i="6" s="1"/>
  <c r="G603" i="6"/>
  <c r="H603" i="6" s="1"/>
  <c r="H605" i="6" s="1"/>
  <c r="F97" i="7" s="1"/>
  <c r="G315" i="6"/>
  <c r="H315" i="6" s="1"/>
  <c r="G739" i="6"/>
  <c r="H739" i="6" s="1"/>
  <c r="H742" i="6" s="1"/>
  <c r="F121" i="7" s="1"/>
  <c r="G608" i="6"/>
  <c r="H608" i="6" s="1"/>
  <c r="H610" i="6" s="1"/>
  <c r="F98" i="7" s="1"/>
  <c r="G290" i="6"/>
  <c r="H290" i="6" s="1"/>
  <c r="G215" i="6"/>
  <c r="H215" i="6" s="1"/>
  <c r="H216" i="6" s="1"/>
  <c r="F36" i="7" s="1"/>
  <c r="G302" i="6"/>
  <c r="H302" i="6" s="1"/>
  <c r="L978" i="6"/>
  <c r="E157" i="7"/>
  <c r="L965" i="6"/>
  <c r="E155" i="7"/>
  <c r="H155" i="7" s="1"/>
  <c r="E154" i="7"/>
  <c r="E192" i="6" s="1"/>
  <c r="H154" i="7"/>
  <c r="L945" i="6"/>
  <c r="E152" i="7"/>
  <c r="H152" i="7" s="1"/>
  <c r="I224" i="6"/>
  <c r="J224" i="6" s="1"/>
  <c r="I140" i="6"/>
  <c r="J140" i="6" s="1"/>
  <c r="J141" i="6" s="1"/>
  <c r="G25" i="7" s="1"/>
  <c r="I236" i="6"/>
  <c r="J236" i="6" s="1"/>
  <c r="K937" i="6"/>
  <c r="L937" i="6"/>
  <c r="L938" i="6"/>
  <c r="G224" i="6"/>
  <c r="H224" i="6" s="1"/>
  <c r="G140" i="6"/>
  <c r="H140" i="6" s="1"/>
  <c r="H141" i="6" s="1"/>
  <c r="F25" i="7" s="1"/>
  <c r="G236" i="6"/>
  <c r="H236" i="6" s="1"/>
  <c r="H151" i="7"/>
  <c r="E224" i="6"/>
  <c r="E140" i="6"/>
  <c r="E236" i="6"/>
  <c r="L925" i="6"/>
  <c r="H149" i="7"/>
  <c r="E135" i="6"/>
  <c r="H147" i="7"/>
  <c r="E130" i="6"/>
  <c r="K900" i="6"/>
  <c r="L900" i="6"/>
  <c r="F125" i="6"/>
  <c r="L125" i="6" s="1"/>
  <c r="K125" i="6"/>
  <c r="H145" i="7"/>
  <c r="L901" i="6"/>
  <c r="J114" i="6"/>
  <c r="G20" i="7" s="1"/>
  <c r="L889" i="6"/>
  <c r="L890" i="6"/>
  <c r="H143" i="7"/>
  <c r="E112" i="6"/>
  <c r="I770" i="6"/>
  <c r="J770" i="6" s="1"/>
  <c r="I780" i="6"/>
  <c r="J780" i="6" s="1"/>
  <c r="L877" i="6"/>
  <c r="E141" i="7"/>
  <c r="E140" i="7"/>
  <c r="H65" i="6"/>
  <c r="L65" i="6" s="1"/>
  <c r="K65" i="6"/>
  <c r="L867" i="6"/>
  <c r="G86" i="6"/>
  <c r="H86" i="6" s="1"/>
  <c r="G87" i="6" s="1"/>
  <c r="J66" i="6"/>
  <c r="G13" i="7" s="1"/>
  <c r="E139" i="7"/>
  <c r="L860" i="6"/>
  <c r="E138" i="7"/>
  <c r="G62" i="6"/>
  <c r="H62" i="6" s="1"/>
  <c r="L853" i="6"/>
  <c r="I779" i="6"/>
  <c r="J779" i="6" s="1"/>
  <c r="J781" i="6" s="1"/>
  <c r="G125" i="7" s="1"/>
  <c r="I771" i="6"/>
  <c r="J771" i="6" s="1"/>
  <c r="J772" i="6" s="1"/>
  <c r="G124" i="7" s="1"/>
  <c r="H137" i="7"/>
  <c r="E62" i="6"/>
  <c r="E85" i="6"/>
  <c r="E136" i="7"/>
  <c r="H136" i="7" s="1"/>
  <c r="L839" i="6"/>
  <c r="E840" i="6"/>
  <c r="E133" i="7"/>
  <c r="K36" i="6"/>
  <c r="H132" i="7"/>
  <c r="L36" i="6"/>
  <c r="L20" i="6"/>
  <c r="K20" i="6"/>
  <c r="H131" i="7"/>
  <c r="L820" i="6"/>
  <c r="L815" i="6"/>
  <c r="G706" i="6"/>
  <c r="H706" i="6" s="1"/>
  <c r="H130" i="7"/>
  <c r="E806" i="6"/>
  <c r="E706" i="6"/>
  <c r="F6" i="6"/>
  <c r="L763" i="6"/>
  <c r="E123" i="7"/>
  <c r="H709" i="6"/>
  <c r="F117" i="7" s="1"/>
  <c r="H110" i="7"/>
  <c r="L664" i="6"/>
  <c r="L657" i="6"/>
  <c r="F659" i="6"/>
  <c r="E109" i="7" s="1"/>
  <c r="L575" i="6"/>
  <c r="K520" i="6"/>
  <c r="L520" i="6"/>
  <c r="L439" i="6"/>
  <c r="K439" i="6"/>
  <c r="K432" i="6"/>
  <c r="L432" i="6"/>
  <c r="L431" i="6"/>
  <c r="L422" i="6"/>
  <c r="H65" i="7"/>
  <c r="L417" i="6"/>
  <c r="F64" i="7"/>
  <c r="H50" i="7"/>
  <c r="L312" i="6"/>
  <c r="L311" i="6"/>
  <c r="K205" i="6"/>
  <c r="L205" i="6"/>
  <c r="E33" i="7"/>
  <c r="L182" i="6"/>
  <c r="E32" i="7"/>
  <c r="L170" i="6"/>
  <c r="E30" i="7"/>
  <c r="L161" i="6"/>
  <c r="L146" i="6"/>
  <c r="K146" i="6"/>
  <c r="L147" i="6"/>
  <c r="H26" i="7"/>
  <c r="L121" i="6"/>
  <c r="L119" i="6"/>
  <c r="H21" i="7"/>
  <c r="E113" i="6"/>
  <c r="K108" i="6"/>
  <c r="I106" i="6"/>
  <c r="L104" i="6"/>
  <c r="K99" i="6"/>
  <c r="H57" i="6"/>
  <c r="F12" i="7" s="1"/>
  <c r="E12" i="7"/>
  <c r="L51" i="6"/>
  <c r="H5" i="7"/>
  <c r="L21" i="6"/>
  <c r="I42" i="11" l="1"/>
  <c r="Q16" i="11" s="1"/>
  <c r="G240" i="6"/>
  <c r="H240" i="6" s="1"/>
  <c r="H244" i="6" s="1"/>
  <c r="F39" i="7" s="1"/>
  <c r="G228" i="6"/>
  <c r="H228" i="6" s="1"/>
  <c r="I15" i="9"/>
  <c r="J15" i="9" s="1"/>
  <c r="H30" i="7"/>
  <c r="H109" i="7"/>
  <c r="I79" i="6"/>
  <c r="J79" i="6" s="1"/>
  <c r="J80" i="6" s="1"/>
  <c r="G16" i="7" s="1"/>
  <c r="E1407" i="6"/>
  <c r="E1238" i="6"/>
  <c r="L1696" i="6"/>
  <c r="I16" i="9"/>
  <c r="J16" i="9" s="1"/>
  <c r="E930" i="6"/>
  <c r="L928" i="6"/>
  <c r="J1390" i="6"/>
  <c r="G225" i="7" s="1"/>
  <c r="I591" i="6" s="1"/>
  <c r="J591" i="6" s="1"/>
  <c r="L24" i="6"/>
  <c r="F27" i="6"/>
  <c r="L1661" i="6"/>
  <c r="F1662" i="6"/>
  <c r="L915" i="6"/>
  <c r="E917" i="6"/>
  <c r="J1397" i="6"/>
  <c r="G226" i="7" s="1"/>
  <c r="I592" i="6" s="1"/>
  <c r="J592" i="6" s="1"/>
  <c r="H594" i="6"/>
  <c r="F95" i="7" s="1"/>
  <c r="H32" i="7"/>
  <c r="I12" i="9"/>
  <c r="J12" i="9" s="1"/>
  <c r="H196" i="7"/>
  <c r="K1661" i="6"/>
  <c r="E950" i="6"/>
  <c r="L949" i="6"/>
  <c r="L893" i="6"/>
  <c r="E894" i="6"/>
  <c r="F515" i="6"/>
  <c r="L511" i="6"/>
  <c r="E882" i="6"/>
  <c r="L881" i="6"/>
  <c r="J1404" i="6"/>
  <c r="G227" i="7" s="1"/>
  <c r="I593" i="6" s="1"/>
  <c r="J593" i="6" s="1"/>
  <c r="F598" i="6"/>
  <c r="L598" i="6" s="1"/>
  <c r="K598" i="6"/>
  <c r="H481" i="6"/>
  <c r="F77" i="7" s="1"/>
  <c r="G622" i="6"/>
  <c r="H622" i="6" s="1"/>
  <c r="H623" i="6" s="1"/>
  <c r="F100" i="7" s="1"/>
  <c r="G19" i="9" s="1"/>
  <c r="H19" i="9" s="1"/>
  <c r="G629" i="6"/>
  <c r="H629" i="6" s="1"/>
  <c r="H630" i="6" s="1"/>
  <c r="F101" i="7" s="1"/>
  <c r="L904" i="6"/>
  <c r="E905" i="6"/>
  <c r="H203" i="7"/>
  <c r="E1608" i="6"/>
  <c r="E1601" i="6"/>
  <c r="E1357" i="6"/>
  <c r="E1666" i="6"/>
  <c r="E1588" i="6"/>
  <c r="E1363" i="6"/>
  <c r="E1394" i="6"/>
  <c r="E1386" i="6"/>
  <c r="E1672" i="6"/>
  <c r="L25" i="9"/>
  <c r="T25" i="9" s="1"/>
  <c r="J61" i="11"/>
  <c r="J506" i="6"/>
  <c r="G82" i="7" s="1"/>
  <c r="F1381" i="6"/>
  <c r="K1381" i="6"/>
  <c r="H232" i="6"/>
  <c r="F38" i="7" s="1"/>
  <c r="G11" i="9"/>
  <c r="H11" i="9" s="1"/>
  <c r="J281" i="6"/>
  <c r="G45" i="7" s="1"/>
  <c r="H281" i="6"/>
  <c r="F45" i="7" s="1"/>
  <c r="F1169" i="6"/>
  <c r="L1166" i="6"/>
  <c r="F1007" i="6"/>
  <c r="L1006" i="6"/>
  <c r="L1220" i="6"/>
  <c r="F1223" i="6"/>
  <c r="H1373" i="6"/>
  <c r="F223" i="7" s="1"/>
  <c r="G587" i="6" s="1"/>
  <c r="H587" i="6" s="1"/>
  <c r="H588" i="6" s="1"/>
  <c r="F94" i="7" s="1"/>
  <c r="F1414" i="6"/>
  <c r="L1413" i="6"/>
  <c r="H66" i="6"/>
  <c r="F13" i="7" s="1"/>
  <c r="H269" i="6"/>
  <c r="F43" i="7" s="1"/>
  <c r="G12" i="9" s="1"/>
  <c r="H12" i="9" s="1"/>
  <c r="E329" i="6"/>
  <c r="E1548" i="6"/>
  <c r="L1547" i="6"/>
  <c r="E983" i="6"/>
  <c r="L982" i="6"/>
  <c r="J1005" i="6"/>
  <c r="K1005" i="6"/>
  <c r="H123" i="7"/>
  <c r="E205" i="7"/>
  <c r="J758" i="6"/>
  <c r="G122" i="7" s="1"/>
  <c r="I22" i="9" s="1"/>
  <c r="J22" i="9" s="1"/>
  <c r="F1289" i="6"/>
  <c r="L1286" i="6"/>
  <c r="H114" i="6"/>
  <c r="F20" i="7" s="1"/>
  <c r="G9" i="9" s="1"/>
  <c r="H9" i="9" s="1"/>
  <c r="F33" i="6"/>
  <c r="L30" i="6"/>
  <c r="H33" i="7"/>
  <c r="H486" i="6"/>
  <c r="F78" i="7" s="1"/>
  <c r="E970" i="6"/>
  <c r="L969" i="6"/>
  <c r="J1604" i="6"/>
  <c r="G261" i="7" s="1"/>
  <c r="I754" i="6" s="1"/>
  <c r="J754" i="6" s="1"/>
  <c r="K988" i="6"/>
  <c r="E833" i="6"/>
  <c r="L832" i="6"/>
  <c r="I629" i="6"/>
  <c r="J629" i="6" s="1"/>
  <c r="J630" i="6" s="1"/>
  <c r="G101" i="7" s="1"/>
  <c r="I622" i="6"/>
  <c r="J622" i="6" s="1"/>
  <c r="J623" i="6" s="1"/>
  <c r="G100" i="7" s="1"/>
  <c r="I19" i="9" s="1"/>
  <c r="J19" i="9" s="1"/>
  <c r="E1701" i="6"/>
  <c r="L1700" i="6"/>
  <c r="H157" i="7"/>
  <c r="E1448" i="6"/>
  <c r="H306" i="6"/>
  <c r="F49" i="7" s="1"/>
  <c r="H451" i="6"/>
  <c r="F71" i="7" s="1"/>
  <c r="G15" i="9" s="1"/>
  <c r="H15" i="9" s="1"/>
  <c r="K1036" i="6"/>
  <c r="F1036" i="6"/>
  <c r="L988" i="6"/>
  <c r="H717" i="6"/>
  <c r="F118" i="7" s="1"/>
  <c r="L714" i="6"/>
  <c r="L728" i="6"/>
  <c r="H733" i="6"/>
  <c r="F120" i="7" s="1"/>
  <c r="K25" i="9"/>
  <c r="L1689" i="6"/>
  <c r="E275" i="7"/>
  <c r="F796" i="6"/>
  <c r="L796" i="6" s="1"/>
  <c r="K796" i="6"/>
  <c r="K1643" i="6"/>
  <c r="F1643" i="6"/>
  <c r="L1643" i="6" s="1"/>
  <c r="K1633" i="6"/>
  <c r="F1633" i="6"/>
  <c r="F1642" i="6"/>
  <c r="K1642" i="6"/>
  <c r="K777" i="6"/>
  <c r="F777" i="6"/>
  <c r="L777" i="6" s="1"/>
  <c r="F768" i="6"/>
  <c r="L768" i="6" s="1"/>
  <c r="K768" i="6"/>
  <c r="E264" i="7"/>
  <c r="H264" i="7" s="1"/>
  <c r="F757" i="6"/>
  <c r="L757" i="6" s="1"/>
  <c r="K757" i="6"/>
  <c r="K753" i="6"/>
  <c r="F753" i="6"/>
  <c r="L753" i="6" s="1"/>
  <c r="H255" i="7"/>
  <c r="E732" i="6"/>
  <c r="E724" i="6"/>
  <c r="E716" i="6"/>
  <c r="E253" i="7"/>
  <c r="H253" i="7" s="1"/>
  <c r="K697" i="6"/>
  <c r="F697" i="6"/>
  <c r="L697" i="6" s="1"/>
  <c r="E250" i="7"/>
  <c r="H250" i="7" s="1"/>
  <c r="E690" i="6"/>
  <c r="H249" i="7"/>
  <c r="F689" i="6"/>
  <c r="L689" i="6" s="1"/>
  <c r="K689" i="6"/>
  <c r="F691" i="6"/>
  <c r="K691" i="6"/>
  <c r="K685" i="6"/>
  <c r="F685" i="6"/>
  <c r="L685" i="6" s="1"/>
  <c r="L1513" i="6"/>
  <c r="E246" i="7"/>
  <c r="L1505" i="6"/>
  <c r="E245" i="7"/>
  <c r="K679" i="6"/>
  <c r="H244" i="7"/>
  <c r="E242" i="7"/>
  <c r="H242" i="7" s="1"/>
  <c r="H241" i="7"/>
  <c r="E652" i="6"/>
  <c r="K1444" i="6"/>
  <c r="F1444" i="6"/>
  <c r="L1444" i="6" s="1"/>
  <c r="E1443" i="6"/>
  <c r="H239" i="7"/>
  <c r="H238" i="7"/>
  <c r="E1442" i="6"/>
  <c r="H237" i="7"/>
  <c r="E1441" i="6"/>
  <c r="H236" i="7"/>
  <c r="E1429" i="6"/>
  <c r="E620" i="6"/>
  <c r="E627" i="6"/>
  <c r="H233" i="7"/>
  <c r="E604" i="6"/>
  <c r="F604" i="6" s="1"/>
  <c r="L604" i="6" s="1"/>
  <c r="E609" i="6"/>
  <c r="F609" i="6" s="1"/>
  <c r="L609" i="6" s="1"/>
  <c r="F599" i="6"/>
  <c r="K599" i="6"/>
  <c r="L1353" i="6"/>
  <c r="E220" i="7"/>
  <c r="H582" i="6"/>
  <c r="F93" i="7" s="1"/>
  <c r="G18" i="9" s="1"/>
  <c r="H18" i="9" s="1"/>
  <c r="J582" i="6"/>
  <c r="G93" i="7" s="1"/>
  <c r="L1344" i="6"/>
  <c r="E219" i="7"/>
  <c r="E1570" i="6" s="1"/>
  <c r="F569" i="6"/>
  <c r="K569" i="6"/>
  <c r="H214" i="7"/>
  <c r="E554" i="6"/>
  <c r="E550" i="6"/>
  <c r="H213" i="7"/>
  <c r="F544" i="6"/>
  <c r="L544" i="6" s="1"/>
  <c r="K544" i="6"/>
  <c r="F539" i="6"/>
  <c r="L539" i="6" s="1"/>
  <c r="K539" i="6"/>
  <c r="F533" i="6"/>
  <c r="L533" i="6" s="1"/>
  <c r="K533" i="6"/>
  <c r="E526" i="6"/>
  <c r="F526" i="6" s="1"/>
  <c r="F532" i="6"/>
  <c r="K532" i="6"/>
  <c r="F1252" i="6"/>
  <c r="K1252" i="6"/>
  <c r="E1232" i="6"/>
  <c r="F1232" i="6" s="1"/>
  <c r="L1249" i="6"/>
  <c r="H466" i="6"/>
  <c r="F74" i="7" s="1"/>
  <c r="F480" i="6"/>
  <c r="L480" i="6" s="1"/>
  <c r="K480" i="6"/>
  <c r="F500" i="6"/>
  <c r="L500" i="6" s="1"/>
  <c r="K500" i="6"/>
  <c r="F445" i="6"/>
  <c r="L445" i="6" s="1"/>
  <c r="K445" i="6"/>
  <c r="F465" i="6"/>
  <c r="L465" i="6" s="1"/>
  <c r="K465" i="6"/>
  <c r="K485" i="6"/>
  <c r="F485" i="6"/>
  <c r="L485" i="6" s="1"/>
  <c r="K450" i="6"/>
  <c r="F450" i="6"/>
  <c r="L450" i="6" s="1"/>
  <c r="F470" i="6"/>
  <c r="L470" i="6" s="1"/>
  <c r="K470" i="6"/>
  <c r="F490" i="6"/>
  <c r="L490" i="6" s="1"/>
  <c r="K490" i="6"/>
  <c r="F455" i="6"/>
  <c r="L455" i="6" s="1"/>
  <c r="K455" i="6"/>
  <c r="F475" i="6"/>
  <c r="L475" i="6" s="1"/>
  <c r="K475" i="6"/>
  <c r="F495" i="6"/>
  <c r="L495" i="6" s="1"/>
  <c r="K495" i="6"/>
  <c r="F460" i="6"/>
  <c r="L460" i="6" s="1"/>
  <c r="K460" i="6"/>
  <c r="E440" i="6"/>
  <c r="K440" i="6" s="1"/>
  <c r="E433" i="6"/>
  <c r="K433" i="6" s="1"/>
  <c r="F433" i="6"/>
  <c r="F410" i="6"/>
  <c r="L410" i="6" s="1"/>
  <c r="K410" i="6"/>
  <c r="F393" i="6"/>
  <c r="L393" i="6" s="1"/>
  <c r="K393" i="6"/>
  <c r="E392" i="6"/>
  <c r="F392" i="6" s="1"/>
  <c r="F409" i="6"/>
  <c r="K409" i="6"/>
  <c r="F377" i="6"/>
  <c r="K377" i="6"/>
  <c r="L1191" i="6"/>
  <c r="F372" i="6"/>
  <c r="K372" i="6"/>
  <c r="F367" i="6"/>
  <c r="K367" i="6"/>
  <c r="H191" i="7"/>
  <c r="E673" i="6"/>
  <c r="E357" i="6"/>
  <c r="E352" i="6"/>
  <c r="H189" i="7"/>
  <c r="E361" i="6"/>
  <c r="F361" i="6" s="1"/>
  <c r="F351" i="6"/>
  <c r="K351" i="6"/>
  <c r="E1143" i="6"/>
  <c r="H187" i="7"/>
  <c r="H185" i="7"/>
  <c r="E345" i="6"/>
  <c r="F1123" i="6"/>
  <c r="K1123" i="6"/>
  <c r="K341" i="6"/>
  <c r="F341" i="6"/>
  <c r="F336" i="6"/>
  <c r="L336" i="6" s="1"/>
  <c r="K336" i="6"/>
  <c r="H180" i="7"/>
  <c r="E335" i="6"/>
  <c r="K329" i="6"/>
  <c r="F329" i="6"/>
  <c r="F324" i="6"/>
  <c r="L324" i="6" s="1"/>
  <c r="K324" i="6"/>
  <c r="H177" i="7"/>
  <c r="L1094" i="6"/>
  <c r="F323" i="6"/>
  <c r="L323" i="6" s="1"/>
  <c r="K323" i="6"/>
  <c r="F305" i="6"/>
  <c r="L305" i="6" s="1"/>
  <c r="K305" i="6"/>
  <c r="F304" i="6"/>
  <c r="L304" i="6" s="1"/>
  <c r="K304" i="6"/>
  <c r="F1055" i="6"/>
  <c r="L1055" i="6" s="1"/>
  <c r="K1055" i="6"/>
  <c r="J293" i="6"/>
  <c r="G47" i="7" s="1"/>
  <c r="F1054" i="6"/>
  <c r="L1054" i="6" s="1"/>
  <c r="K1054" i="6"/>
  <c r="H325" i="6"/>
  <c r="F52" i="7" s="1"/>
  <c r="J318" i="6"/>
  <c r="G51" i="7" s="1"/>
  <c r="H299" i="6"/>
  <c r="F48" i="7" s="1"/>
  <c r="G317" i="6"/>
  <c r="H317" i="6" s="1"/>
  <c r="G292" i="6"/>
  <c r="H292" i="6" s="1"/>
  <c r="H293" i="6" s="1"/>
  <c r="F47" i="7" s="1"/>
  <c r="G13" i="9" s="1"/>
  <c r="H13" i="9" s="1"/>
  <c r="F322" i="6"/>
  <c r="L322" i="6" s="1"/>
  <c r="K322" i="6"/>
  <c r="F1053" i="6"/>
  <c r="L1053" i="6" s="1"/>
  <c r="K1053" i="6"/>
  <c r="K303" i="6"/>
  <c r="F303" i="6"/>
  <c r="L303" i="6" s="1"/>
  <c r="E1052" i="6"/>
  <c r="K1052" i="6" s="1"/>
  <c r="H318" i="6"/>
  <c r="F51" i="7" s="1"/>
  <c r="F291" i="6"/>
  <c r="L291" i="6" s="1"/>
  <c r="K291" i="6"/>
  <c r="F614" i="6"/>
  <c r="L614" i="6" s="1"/>
  <c r="K614" i="6"/>
  <c r="K316" i="6"/>
  <c r="F316" i="6"/>
  <c r="L316" i="6" s="1"/>
  <c r="K297" i="6"/>
  <c r="F297" i="6"/>
  <c r="L297" i="6" s="1"/>
  <c r="F274" i="6"/>
  <c r="L274" i="6" s="1"/>
  <c r="K274" i="6"/>
  <c r="F268" i="6"/>
  <c r="K268" i="6"/>
  <c r="F255" i="6"/>
  <c r="L255" i="6" s="1"/>
  <c r="K255" i="6"/>
  <c r="F1013" i="6"/>
  <c r="L1012" i="6"/>
  <c r="J262" i="6"/>
  <c r="G42" i="7" s="1"/>
  <c r="F280" i="6"/>
  <c r="L280" i="6" s="1"/>
  <c r="K280" i="6"/>
  <c r="F286" i="6"/>
  <c r="L286" i="6" s="1"/>
  <c r="K286" i="6"/>
  <c r="F249" i="6"/>
  <c r="L249" i="6" s="1"/>
  <c r="K249" i="6"/>
  <c r="F261" i="6"/>
  <c r="L261" i="6" s="1"/>
  <c r="K261" i="6"/>
  <c r="F231" i="6"/>
  <c r="L231" i="6" s="1"/>
  <c r="K231" i="6"/>
  <c r="F243" i="6"/>
  <c r="L243" i="6" s="1"/>
  <c r="K243" i="6"/>
  <c r="F230" i="6"/>
  <c r="L230" i="6" s="1"/>
  <c r="K230" i="6"/>
  <c r="F242" i="6"/>
  <c r="L242" i="6" s="1"/>
  <c r="K242" i="6"/>
  <c r="E215" i="6"/>
  <c r="E290" i="6"/>
  <c r="F290" i="6" s="1"/>
  <c r="E315" i="6"/>
  <c r="F315" i="6" s="1"/>
  <c r="E603" i="6"/>
  <c r="E613" i="6"/>
  <c r="E302" i="6"/>
  <c r="K302" i="6" s="1"/>
  <c r="E608" i="6"/>
  <c r="F608" i="6" s="1"/>
  <c r="E739" i="6"/>
  <c r="K739" i="6" s="1"/>
  <c r="E296" i="6"/>
  <c r="F296" i="6" s="1"/>
  <c r="E521" i="6"/>
  <c r="K521" i="6" s="1"/>
  <c r="E321" i="6"/>
  <c r="F321" i="6" s="1"/>
  <c r="E207" i="6"/>
  <c r="F207" i="6" s="1"/>
  <c r="K215" i="6"/>
  <c r="F215" i="6"/>
  <c r="F603" i="6"/>
  <c r="K603" i="6"/>
  <c r="F613" i="6"/>
  <c r="K613" i="6"/>
  <c r="F302" i="6"/>
  <c r="F521" i="6"/>
  <c r="F192" i="6"/>
  <c r="K192" i="6"/>
  <c r="E150" i="6"/>
  <c r="F150" i="6" s="1"/>
  <c r="F236" i="6"/>
  <c r="K236" i="6"/>
  <c r="K140" i="6"/>
  <c r="F140" i="6"/>
  <c r="L140" i="6" s="1"/>
  <c r="F224" i="6"/>
  <c r="K224" i="6"/>
  <c r="F135" i="6"/>
  <c r="L135" i="6" s="1"/>
  <c r="K135" i="6"/>
  <c r="F130" i="6"/>
  <c r="L130" i="6" s="1"/>
  <c r="K130" i="6"/>
  <c r="F112" i="6"/>
  <c r="L112" i="6" s="1"/>
  <c r="K112" i="6"/>
  <c r="H141" i="7"/>
  <c r="E75" i="6"/>
  <c r="E70" i="6"/>
  <c r="H140" i="7"/>
  <c r="H87" i="6"/>
  <c r="K87" i="6"/>
  <c r="H139" i="7"/>
  <c r="E64" i="6"/>
  <c r="E86" i="6"/>
  <c r="E63" i="6"/>
  <c r="H138" i="7"/>
  <c r="K85" i="6"/>
  <c r="F85" i="6"/>
  <c r="F62" i="6"/>
  <c r="K62" i="6"/>
  <c r="F840" i="6"/>
  <c r="K840" i="6"/>
  <c r="H133" i="7"/>
  <c r="E37" i="6"/>
  <c r="F706" i="6"/>
  <c r="K706" i="6"/>
  <c r="F806" i="6"/>
  <c r="L806" i="6" s="1"/>
  <c r="I807" i="6" s="1"/>
  <c r="K806" i="6"/>
  <c r="L659" i="6"/>
  <c r="F113" i="6"/>
  <c r="K113" i="6"/>
  <c r="J106" i="6"/>
  <c r="K106" i="6"/>
  <c r="H12" i="7"/>
  <c r="L57" i="6"/>
  <c r="L1414" i="6" l="1"/>
  <c r="E229" i="7"/>
  <c r="E83" i="7"/>
  <c r="L515" i="6"/>
  <c r="F1448" i="6"/>
  <c r="K1448" i="6"/>
  <c r="E190" i="7"/>
  <c r="L1169" i="6"/>
  <c r="F1363" i="6"/>
  <c r="K1363" i="6"/>
  <c r="F983" i="6"/>
  <c r="K983" i="6"/>
  <c r="K321" i="6"/>
  <c r="L33" i="6"/>
  <c r="E7" i="7"/>
  <c r="J1007" i="6"/>
  <c r="G162" i="7" s="1"/>
  <c r="I989" i="6" s="1"/>
  <c r="J989" i="6" s="1"/>
  <c r="J990" i="6" s="1"/>
  <c r="G159" i="7" s="1"/>
  <c r="L1005" i="6"/>
  <c r="F1588" i="6"/>
  <c r="K1588" i="6"/>
  <c r="F930" i="6"/>
  <c r="K930" i="6"/>
  <c r="I13" i="9"/>
  <c r="J13" i="9" s="1"/>
  <c r="E199" i="7"/>
  <c r="L1223" i="6"/>
  <c r="F970" i="6"/>
  <c r="K970" i="6"/>
  <c r="F1666" i="6"/>
  <c r="K1666" i="6"/>
  <c r="F917" i="6"/>
  <c r="K917" i="6"/>
  <c r="F950" i="6"/>
  <c r="K950" i="6"/>
  <c r="L1662" i="6"/>
  <c r="E270" i="7"/>
  <c r="K1570" i="6"/>
  <c r="F1570" i="6"/>
  <c r="F1701" i="6"/>
  <c r="K1701" i="6"/>
  <c r="K1601" i="6"/>
  <c r="F1601" i="6"/>
  <c r="K392" i="6"/>
  <c r="F1608" i="6"/>
  <c r="K1608" i="6"/>
  <c r="F882" i="6"/>
  <c r="K882" i="6"/>
  <c r="F1037" i="6"/>
  <c r="L1036" i="6"/>
  <c r="E210" i="7"/>
  <c r="L1289" i="6"/>
  <c r="F1548" i="6"/>
  <c r="K1548" i="6"/>
  <c r="G7" i="9"/>
  <c r="H7" i="9" s="1"/>
  <c r="F1357" i="6"/>
  <c r="K1357" i="6"/>
  <c r="F905" i="6"/>
  <c r="K905" i="6"/>
  <c r="H205" i="7"/>
  <c r="E1239" i="6"/>
  <c r="F894" i="6"/>
  <c r="K894" i="6"/>
  <c r="F1407" i="6"/>
  <c r="L1407" i="6" s="1"/>
  <c r="K1407" i="6"/>
  <c r="K1238" i="6"/>
  <c r="F1238" i="6"/>
  <c r="L1238" i="6" s="1"/>
  <c r="F833" i="6"/>
  <c r="K833" i="6"/>
  <c r="F1672" i="6"/>
  <c r="K1672" i="6"/>
  <c r="E6" i="7"/>
  <c r="L27" i="6"/>
  <c r="L1381" i="6"/>
  <c r="F1382" i="6"/>
  <c r="E162" i="7"/>
  <c r="K1386" i="6"/>
  <c r="F1386" i="6"/>
  <c r="L1386" i="6" s="1"/>
  <c r="I8" i="9"/>
  <c r="J8" i="9" s="1"/>
  <c r="J70" i="11"/>
  <c r="K61" i="11"/>
  <c r="K70" i="11" s="1"/>
  <c r="K43" i="11" s="1"/>
  <c r="G79" i="6"/>
  <c r="H79" i="6" s="1"/>
  <c r="H80" i="6" s="1"/>
  <c r="F16" i="7" s="1"/>
  <c r="F1394" i="6"/>
  <c r="L1394" i="6" s="1"/>
  <c r="K1394" i="6"/>
  <c r="J594" i="6"/>
  <c r="G95" i="7" s="1"/>
  <c r="I18" i="9" s="1"/>
  <c r="J18" i="9" s="1"/>
  <c r="H275" i="7"/>
  <c r="E1681" i="6"/>
  <c r="L1633" i="6"/>
  <c r="F1634" i="6"/>
  <c r="L1642" i="6"/>
  <c r="F1644" i="6"/>
  <c r="E1582" i="6"/>
  <c r="F1582" i="6" s="1"/>
  <c r="E1576" i="6"/>
  <c r="F1576" i="6"/>
  <c r="K1576" i="6"/>
  <c r="F724" i="6"/>
  <c r="K724" i="6"/>
  <c r="F716" i="6"/>
  <c r="K716" i="6"/>
  <c r="K732" i="6"/>
  <c r="F732" i="6"/>
  <c r="E695" i="6"/>
  <c r="F695" i="6"/>
  <c r="L695" i="6" s="1"/>
  <c r="K695" i="6"/>
  <c r="F690" i="6"/>
  <c r="L690" i="6" s="1"/>
  <c r="K690" i="6"/>
  <c r="L691" i="6"/>
  <c r="F692" i="6"/>
  <c r="E684" i="6"/>
  <c r="E696" i="6"/>
  <c r="H246" i="7"/>
  <c r="H245" i="7"/>
  <c r="E683" i="6"/>
  <c r="E677" i="6"/>
  <c r="F677" i="6" s="1"/>
  <c r="F652" i="6"/>
  <c r="K652" i="6"/>
  <c r="F1443" i="6"/>
  <c r="L1443" i="6" s="1"/>
  <c r="K1443" i="6"/>
  <c r="F1442" i="6"/>
  <c r="L1442" i="6" s="1"/>
  <c r="K1442" i="6"/>
  <c r="F1441" i="6"/>
  <c r="K1441" i="6"/>
  <c r="K1429" i="6"/>
  <c r="F1429" i="6"/>
  <c r="F620" i="6"/>
  <c r="K620" i="6"/>
  <c r="F627" i="6"/>
  <c r="K627" i="6"/>
  <c r="K604" i="6"/>
  <c r="K609" i="6"/>
  <c r="L599" i="6"/>
  <c r="F600" i="6"/>
  <c r="E1334" i="6"/>
  <c r="H220" i="7"/>
  <c r="H219" i="7"/>
  <c r="E1322" i="6"/>
  <c r="E1328" i="6"/>
  <c r="F570" i="6"/>
  <c r="L569" i="6"/>
  <c r="K554" i="6"/>
  <c r="F554" i="6"/>
  <c r="F550" i="6"/>
  <c r="K550" i="6"/>
  <c r="K526" i="6"/>
  <c r="L532" i="6"/>
  <c r="F534" i="6"/>
  <c r="F529" i="6"/>
  <c r="L526" i="6"/>
  <c r="F1254" i="6"/>
  <c r="L1252" i="6"/>
  <c r="K1232" i="6"/>
  <c r="L1232" i="6"/>
  <c r="F440" i="6"/>
  <c r="L440" i="6" s="1"/>
  <c r="L433" i="6"/>
  <c r="F434" i="6"/>
  <c r="F412" i="6"/>
  <c r="L409" i="6"/>
  <c r="L392" i="6"/>
  <c r="F395" i="6"/>
  <c r="F378" i="6"/>
  <c r="L377" i="6"/>
  <c r="L372" i="6"/>
  <c r="F373" i="6"/>
  <c r="F368" i="6"/>
  <c r="L367" i="6"/>
  <c r="F673" i="6"/>
  <c r="K673" i="6"/>
  <c r="F357" i="6"/>
  <c r="L357" i="6" s="1"/>
  <c r="K357" i="6"/>
  <c r="F352" i="6"/>
  <c r="L352" i="6" s="1"/>
  <c r="K352" i="6"/>
  <c r="K361" i="6"/>
  <c r="L351" i="6"/>
  <c r="F363" i="6"/>
  <c r="L361" i="6"/>
  <c r="F1143" i="6"/>
  <c r="K1143" i="6"/>
  <c r="F345" i="6"/>
  <c r="K345" i="6"/>
  <c r="L1123" i="6"/>
  <c r="F1124" i="6"/>
  <c r="L341" i="6"/>
  <c r="F335" i="6"/>
  <c r="K335" i="6"/>
  <c r="L329" i="6"/>
  <c r="F330" i="6"/>
  <c r="F1052" i="6"/>
  <c r="F1056" i="6"/>
  <c r="L1052" i="6"/>
  <c r="L268" i="6"/>
  <c r="L1013" i="6"/>
  <c r="E163" i="7"/>
  <c r="K296" i="6"/>
  <c r="F739" i="6"/>
  <c r="L739" i="6" s="1"/>
  <c r="K315" i="6"/>
  <c r="K207" i="6"/>
  <c r="K290" i="6"/>
  <c r="K608" i="6"/>
  <c r="F306" i="6"/>
  <c r="L302" i="6"/>
  <c r="F208" i="6"/>
  <c r="L207" i="6"/>
  <c r="F523" i="6"/>
  <c r="L521" i="6"/>
  <c r="F605" i="6"/>
  <c r="L603" i="6"/>
  <c r="F325" i="6"/>
  <c r="L321" i="6"/>
  <c r="L296" i="6"/>
  <c r="L315" i="6"/>
  <c r="F616" i="6"/>
  <c r="L613" i="6"/>
  <c r="L290" i="6"/>
  <c r="F216" i="6"/>
  <c r="L215" i="6"/>
  <c r="F610" i="6"/>
  <c r="L608" i="6"/>
  <c r="L192" i="6"/>
  <c r="E195" i="6"/>
  <c r="K150" i="6"/>
  <c r="F153" i="6"/>
  <c r="L150" i="6"/>
  <c r="L236" i="6"/>
  <c r="L224" i="6"/>
  <c r="F75" i="6"/>
  <c r="K75" i="6"/>
  <c r="F70" i="6"/>
  <c r="K70" i="6"/>
  <c r="L87" i="6"/>
  <c r="H90" i="6"/>
  <c r="F17" i="7" s="1"/>
  <c r="F86" i="6"/>
  <c r="L86" i="6" s="1"/>
  <c r="K86" i="6"/>
  <c r="F64" i="6"/>
  <c r="L64" i="6" s="1"/>
  <c r="K64" i="6"/>
  <c r="K63" i="6"/>
  <c r="F63" i="6"/>
  <c r="L63" i="6" s="1"/>
  <c r="L62" i="6"/>
  <c r="L85" i="6"/>
  <c r="L840" i="6"/>
  <c r="F842" i="6"/>
  <c r="F37" i="6"/>
  <c r="K37" i="6"/>
  <c r="J807" i="6"/>
  <c r="K807" i="6"/>
  <c r="F709" i="6"/>
  <c r="L706" i="6"/>
  <c r="F114" i="6"/>
  <c r="L113" i="6"/>
  <c r="J109" i="6"/>
  <c r="L106" i="6"/>
  <c r="G8" i="9" l="1"/>
  <c r="H8" i="9" s="1"/>
  <c r="L950" i="6"/>
  <c r="F952" i="6"/>
  <c r="L1363" i="6"/>
  <c r="L1588" i="6"/>
  <c r="F1590" i="6"/>
  <c r="H6" i="7"/>
  <c r="L894" i="6"/>
  <c r="F895" i="6"/>
  <c r="E537" i="6"/>
  <c r="H210" i="7"/>
  <c r="E543" i="6"/>
  <c r="E918" i="6"/>
  <c r="L917" i="6"/>
  <c r="E356" i="6"/>
  <c r="H190" i="7"/>
  <c r="F90" i="6"/>
  <c r="K1239" i="6"/>
  <c r="F1239" i="6"/>
  <c r="L1701" i="6"/>
  <c r="F1703" i="6"/>
  <c r="I240" i="6"/>
  <c r="J240" i="6" s="1"/>
  <c r="J244" i="6" s="1"/>
  <c r="G39" i="7" s="1"/>
  <c r="I228" i="6"/>
  <c r="J228" i="6" s="1"/>
  <c r="J232" i="6" s="1"/>
  <c r="G38" i="7" s="1"/>
  <c r="L1382" i="6"/>
  <c r="E224" i="7"/>
  <c r="F6" i="11"/>
  <c r="D10" i="10"/>
  <c r="D16" i="10" s="1"/>
  <c r="F441" i="6"/>
  <c r="F1674" i="6"/>
  <c r="L1672" i="6"/>
  <c r="E167" i="7"/>
  <c r="L1037" i="6"/>
  <c r="L1570" i="6"/>
  <c r="F1572" i="6"/>
  <c r="F1668" i="6"/>
  <c r="L1666" i="6"/>
  <c r="H7" i="7"/>
  <c r="F1450" i="6"/>
  <c r="L1448" i="6"/>
  <c r="L1601" i="6"/>
  <c r="F66" i="6"/>
  <c r="L1007" i="6"/>
  <c r="H162" i="7"/>
  <c r="E989" i="6"/>
  <c r="L833" i="6"/>
  <c r="F835" i="6"/>
  <c r="L905" i="6"/>
  <c r="F906" i="6"/>
  <c r="L970" i="6"/>
  <c r="F972" i="6"/>
  <c r="H83" i="7"/>
  <c r="L930" i="6"/>
  <c r="E931" i="6"/>
  <c r="L882" i="6"/>
  <c r="F884" i="6"/>
  <c r="H270" i="7"/>
  <c r="E787" i="6"/>
  <c r="H229" i="7"/>
  <c r="E1408" i="6"/>
  <c r="L1548" i="6"/>
  <c r="F1550" i="6"/>
  <c r="F742" i="6"/>
  <c r="E121" i="7" s="1"/>
  <c r="F353" i="6"/>
  <c r="L1357" i="6"/>
  <c r="F1359" i="6"/>
  <c r="E479" i="6"/>
  <c r="E469" i="6"/>
  <c r="E459" i="6"/>
  <c r="E449" i="6"/>
  <c r="E474" i="6"/>
  <c r="E454" i="6"/>
  <c r="E494" i="6"/>
  <c r="E484" i="6"/>
  <c r="E464" i="6"/>
  <c r="H199" i="7"/>
  <c r="E444" i="6"/>
  <c r="E489" i="6"/>
  <c r="E499" i="6"/>
  <c r="L983" i="6"/>
  <c r="E984" i="6"/>
  <c r="L1608" i="6"/>
  <c r="F1681" i="6"/>
  <c r="K1681" i="6"/>
  <c r="L1634" i="6"/>
  <c r="E265" i="7"/>
  <c r="L1644" i="6"/>
  <c r="E267" i="7"/>
  <c r="K1582" i="6"/>
  <c r="F1584" i="6"/>
  <c r="L1582" i="6"/>
  <c r="F1578" i="6"/>
  <c r="L1576" i="6"/>
  <c r="F725" i="6"/>
  <c r="L724" i="6"/>
  <c r="L732" i="6"/>
  <c r="F733" i="6"/>
  <c r="L716" i="6"/>
  <c r="F717" i="6"/>
  <c r="L692" i="6"/>
  <c r="E115" i="7"/>
  <c r="F684" i="6"/>
  <c r="L684" i="6" s="1"/>
  <c r="K684" i="6"/>
  <c r="K696" i="6"/>
  <c r="F696" i="6"/>
  <c r="K683" i="6"/>
  <c r="F683" i="6"/>
  <c r="K677" i="6"/>
  <c r="F680" i="6"/>
  <c r="L677" i="6"/>
  <c r="F653" i="6"/>
  <c r="L652" i="6"/>
  <c r="L1441" i="6"/>
  <c r="F1445" i="6"/>
  <c r="F1430" i="6"/>
  <c r="L1429" i="6"/>
  <c r="L620" i="6"/>
  <c r="L627" i="6"/>
  <c r="E96" i="7"/>
  <c r="L600" i="6"/>
  <c r="F1334" i="6"/>
  <c r="K1334" i="6"/>
  <c r="F1328" i="6"/>
  <c r="K1328" i="6"/>
  <c r="F1322" i="6"/>
  <c r="K1322" i="6"/>
  <c r="E91" i="7"/>
  <c r="L570" i="6"/>
  <c r="F556" i="6"/>
  <c r="L554" i="6"/>
  <c r="F551" i="6"/>
  <c r="L550" i="6"/>
  <c r="E85" i="7"/>
  <c r="L529" i="6"/>
  <c r="L534" i="6"/>
  <c r="E86" i="7"/>
  <c r="L1254" i="6"/>
  <c r="E204" i="7"/>
  <c r="E69" i="7"/>
  <c r="L441" i="6"/>
  <c r="E68" i="7"/>
  <c r="L434" i="6"/>
  <c r="E64" i="7"/>
  <c r="L412" i="6"/>
  <c r="E63" i="7"/>
  <c r="L395" i="6"/>
  <c r="E62" i="7"/>
  <c r="L378" i="6"/>
  <c r="L373" i="6"/>
  <c r="E61" i="7"/>
  <c r="E60" i="7"/>
  <c r="L368" i="6"/>
  <c r="L673" i="6"/>
  <c r="F674" i="6"/>
  <c r="E57" i="7"/>
  <c r="L353" i="6"/>
  <c r="E59" i="7"/>
  <c r="L363" i="6"/>
  <c r="L1143" i="6"/>
  <c r="F1144" i="6"/>
  <c r="L345" i="6"/>
  <c r="L1124" i="6"/>
  <c r="E183" i="7"/>
  <c r="F337" i="6"/>
  <c r="L335" i="6"/>
  <c r="L330" i="6"/>
  <c r="E53" i="7"/>
  <c r="E170" i="7"/>
  <c r="L1056" i="6"/>
  <c r="H163" i="7"/>
  <c r="E248" i="6"/>
  <c r="E279" i="6"/>
  <c r="E260" i="6"/>
  <c r="E285" i="6"/>
  <c r="E254" i="6"/>
  <c r="E98" i="7"/>
  <c r="L610" i="6"/>
  <c r="E36" i="7"/>
  <c r="L216" i="6"/>
  <c r="L325" i="6"/>
  <c r="E52" i="7"/>
  <c r="E97" i="7"/>
  <c r="L605" i="6"/>
  <c r="E84" i="7"/>
  <c r="L523" i="6"/>
  <c r="E99" i="7"/>
  <c r="L616" i="6"/>
  <c r="E35" i="7"/>
  <c r="L208" i="6"/>
  <c r="L306" i="6"/>
  <c r="E49" i="7"/>
  <c r="F195" i="6"/>
  <c r="K195" i="6"/>
  <c r="E27" i="7"/>
  <c r="L153" i="6"/>
  <c r="F76" i="6"/>
  <c r="L75" i="6"/>
  <c r="L70" i="6"/>
  <c r="F71" i="6"/>
  <c r="G779" i="6"/>
  <c r="H779" i="6" s="1"/>
  <c r="H781" i="6" s="1"/>
  <c r="F125" i="7" s="1"/>
  <c r="G771" i="6"/>
  <c r="H771" i="6" s="1"/>
  <c r="H772" i="6" s="1"/>
  <c r="F124" i="7" s="1"/>
  <c r="G22" i="9" s="1"/>
  <c r="H22" i="9" s="1"/>
  <c r="G6" i="9" s="1"/>
  <c r="H6" i="9" s="1"/>
  <c r="G5" i="9" s="1"/>
  <c r="H5" i="9" s="1"/>
  <c r="E13" i="7"/>
  <c r="L66" i="6"/>
  <c r="E17" i="7"/>
  <c r="L90" i="6"/>
  <c r="L842" i="6"/>
  <c r="E135" i="7"/>
  <c r="H135" i="7" s="1"/>
  <c r="L37" i="6"/>
  <c r="F38" i="6"/>
  <c r="J808" i="6"/>
  <c r="L807" i="6"/>
  <c r="E117" i="7"/>
  <c r="L709" i="6"/>
  <c r="E20" i="7"/>
  <c r="L114" i="6"/>
  <c r="G19" i="7"/>
  <c r="F464" i="6" l="1"/>
  <c r="K464" i="6"/>
  <c r="H62" i="7"/>
  <c r="E221" i="7"/>
  <c r="L1359" i="6"/>
  <c r="E277" i="7"/>
  <c r="H277" i="7" s="1"/>
  <c r="L1703" i="6"/>
  <c r="F537" i="6"/>
  <c r="K537" i="6"/>
  <c r="H85" i="7"/>
  <c r="H84" i="7"/>
  <c r="H59" i="7"/>
  <c r="H86" i="7"/>
  <c r="I9" i="9"/>
  <c r="J9" i="9" s="1"/>
  <c r="H53" i="7"/>
  <c r="H57" i="7"/>
  <c r="H63" i="7"/>
  <c r="H91" i="7"/>
  <c r="H96" i="7"/>
  <c r="F444" i="6"/>
  <c r="K444" i="6"/>
  <c r="K931" i="6"/>
  <c r="F931" i="6"/>
  <c r="L895" i="6"/>
  <c r="E144" i="7"/>
  <c r="F489" i="6"/>
  <c r="K489" i="6"/>
  <c r="H97" i="7"/>
  <c r="H49" i="7"/>
  <c r="H52" i="7"/>
  <c r="H167" i="7"/>
  <c r="E273" i="6"/>
  <c r="E266" i="6"/>
  <c r="L1239" i="6"/>
  <c r="F1240" i="6"/>
  <c r="F484" i="6"/>
  <c r="K484" i="6"/>
  <c r="L1550" i="6"/>
  <c r="E252" i="7"/>
  <c r="H252" i="7" s="1"/>
  <c r="E272" i="7"/>
  <c r="L1674" i="6"/>
  <c r="F494" i="6"/>
  <c r="K494" i="6"/>
  <c r="L972" i="6"/>
  <c r="E156" i="7"/>
  <c r="H156" i="7" s="1"/>
  <c r="L1590" i="6"/>
  <c r="E259" i="7"/>
  <c r="H27" i="9"/>
  <c r="H10" i="11"/>
  <c r="H13" i="11" s="1"/>
  <c r="H36" i="7"/>
  <c r="F454" i="6"/>
  <c r="K454" i="6"/>
  <c r="F1408" i="6"/>
  <c r="K1408" i="6"/>
  <c r="E235" i="7"/>
  <c r="L1450" i="6"/>
  <c r="F356" i="6"/>
  <c r="K356" i="6"/>
  <c r="H64" i="7"/>
  <c r="H99" i="7"/>
  <c r="H98" i="7"/>
  <c r="H60" i="7"/>
  <c r="H69" i="7"/>
  <c r="H115" i="7"/>
  <c r="F474" i="6"/>
  <c r="K474" i="6"/>
  <c r="E146" i="7"/>
  <c r="L906" i="6"/>
  <c r="H35" i="7"/>
  <c r="H68" i="7"/>
  <c r="L742" i="6"/>
  <c r="H61" i="7"/>
  <c r="F449" i="6"/>
  <c r="K449" i="6"/>
  <c r="F787" i="6"/>
  <c r="K787" i="6"/>
  <c r="H224" i="7"/>
  <c r="E1401" i="6"/>
  <c r="E1370" i="6"/>
  <c r="H20" i="7"/>
  <c r="K984" i="6"/>
  <c r="F984" i="6"/>
  <c r="K459" i="6"/>
  <c r="F459" i="6"/>
  <c r="E134" i="7"/>
  <c r="H134" i="7" s="1"/>
  <c r="L835" i="6"/>
  <c r="F918" i="6"/>
  <c r="K918" i="6"/>
  <c r="L952" i="6"/>
  <c r="E153" i="7"/>
  <c r="H27" i="7"/>
  <c r="E1365" i="6"/>
  <c r="E1403" i="6"/>
  <c r="E1396" i="6"/>
  <c r="E1388" i="6"/>
  <c r="E1372" i="6"/>
  <c r="E1610" i="6"/>
  <c r="E1603" i="6"/>
  <c r="F469" i="6"/>
  <c r="K469" i="6"/>
  <c r="E142" i="7"/>
  <c r="L884" i="6"/>
  <c r="E271" i="7"/>
  <c r="L1668" i="6"/>
  <c r="I11" i="9"/>
  <c r="J11" i="9" s="1"/>
  <c r="K543" i="6"/>
  <c r="F543" i="6"/>
  <c r="K499" i="6"/>
  <c r="F499" i="6"/>
  <c r="F479" i="6"/>
  <c r="K479" i="6"/>
  <c r="F989" i="6"/>
  <c r="K989" i="6"/>
  <c r="L1572" i="6"/>
  <c r="E256" i="7"/>
  <c r="H117" i="7"/>
  <c r="H121" i="7"/>
  <c r="F1682" i="6"/>
  <c r="L1681" i="6"/>
  <c r="E776" i="6"/>
  <c r="H265" i="7"/>
  <c r="E767" i="6"/>
  <c r="H267" i="7"/>
  <c r="E769" i="6"/>
  <c r="E778" i="6"/>
  <c r="E257" i="7"/>
  <c r="L1578" i="6"/>
  <c r="L1584" i="6"/>
  <c r="E258" i="7"/>
  <c r="L725" i="6"/>
  <c r="E119" i="7"/>
  <c r="E118" i="7"/>
  <c r="L717" i="6"/>
  <c r="E120" i="7"/>
  <c r="L733" i="6"/>
  <c r="L696" i="6"/>
  <c r="F698" i="6"/>
  <c r="F686" i="6"/>
  <c r="L683" i="6"/>
  <c r="E113" i="7"/>
  <c r="L680" i="6"/>
  <c r="L653" i="6"/>
  <c r="E108" i="7"/>
  <c r="L1445" i="6"/>
  <c r="E234" i="7"/>
  <c r="E232" i="7"/>
  <c r="L1430" i="6"/>
  <c r="F1336" i="6"/>
  <c r="L1334" i="6"/>
  <c r="L1322" i="6"/>
  <c r="F1324" i="6"/>
  <c r="L1328" i="6"/>
  <c r="F1330" i="6"/>
  <c r="L556" i="6"/>
  <c r="E90" i="7"/>
  <c r="L551" i="6"/>
  <c r="E89" i="7"/>
  <c r="E1234" i="6"/>
  <c r="H204" i="7"/>
  <c r="E112" i="7"/>
  <c r="L674" i="6"/>
  <c r="L1144" i="6"/>
  <c r="E186" i="7"/>
  <c r="E1119" i="6"/>
  <c r="H183" i="7"/>
  <c r="E54" i="7"/>
  <c r="L337" i="6"/>
  <c r="H170" i="7"/>
  <c r="E298" i="6"/>
  <c r="E292" i="6"/>
  <c r="E317" i="6"/>
  <c r="F254" i="6"/>
  <c r="K254" i="6"/>
  <c r="F285" i="6"/>
  <c r="K285" i="6"/>
  <c r="F260" i="6"/>
  <c r="K260" i="6"/>
  <c r="F279" i="6"/>
  <c r="K279" i="6"/>
  <c r="K248" i="6"/>
  <c r="F248" i="6"/>
  <c r="L195" i="6"/>
  <c r="F200" i="6"/>
  <c r="E15" i="7"/>
  <c r="L76" i="6"/>
  <c r="L71" i="6"/>
  <c r="E14" i="7"/>
  <c r="E79" i="6"/>
  <c r="H13" i="7"/>
  <c r="E779" i="6"/>
  <c r="E771" i="6"/>
  <c r="H17" i="7"/>
  <c r="E8" i="7"/>
  <c r="L38" i="6"/>
  <c r="G129" i="7"/>
  <c r="L808" i="6"/>
  <c r="H54" i="7" l="1"/>
  <c r="H113" i="7"/>
  <c r="F1372" i="6"/>
  <c r="L1372" i="6" s="1"/>
  <c r="K1372" i="6"/>
  <c r="E129" i="6"/>
  <c r="H146" i="7"/>
  <c r="F273" i="6"/>
  <c r="K273" i="6"/>
  <c r="H144" i="7"/>
  <c r="E124" i="6"/>
  <c r="F1396" i="6"/>
  <c r="K1396" i="6"/>
  <c r="F476" i="6"/>
  <c r="L474" i="6"/>
  <c r="H272" i="7"/>
  <c r="E794" i="6"/>
  <c r="L931" i="6"/>
  <c r="F932" i="6"/>
  <c r="K16" i="11"/>
  <c r="K18" i="11"/>
  <c r="K29" i="11"/>
  <c r="K28" i="11"/>
  <c r="K20" i="11"/>
  <c r="K17" i="11"/>
  <c r="K19" i="11" s="1"/>
  <c r="K14" i="11"/>
  <c r="K15" i="11" s="1"/>
  <c r="F1365" i="6"/>
  <c r="K1365" i="6"/>
  <c r="F451" i="6"/>
  <c r="L449" i="6"/>
  <c r="H90" i="7"/>
  <c r="H256" i="7"/>
  <c r="E745" i="6"/>
  <c r="H271" i="7"/>
  <c r="E793" i="6"/>
  <c r="F446" i="6"/>
  <c r="L444" i="6"/>
  <c r="H112" i="7"/>
  <c r="E622" i="6"/>
  <c r="H235" i="7"/>
  <c r="E629" i="6"/>
  <c r="F461" i="6"/>
  <c r="L459" i="6"/>
  <c r="F1403" i="6"/>
  <c r="L1403" i="6" s="1"/>
  <c r="K1403" i="6"/>
  <c r="H8" i="7"/>
  <c r="E107" i="6"/>
  <c r="E98" i="6"/>
  <c r="H142" i="7"/>
  <c r="E163" i="6"/>
  <c r="H153" i="7"/>
  <c r="F1370" i="6"/>
  <c r="K1370" i="6"/>
  <c r="H221" i="7"/>
  <c r="E585" i="6"/>
  <c r="H259" i="7"/>
  <c r="E748" i="6"/>
  <c r="L989" i="6"/>
  <c r="F990" i="6"/>
  <c r="F1401" i="6"/>
  <c r="K1401" i="6"/>
  <c r="L1408" i="6"/>
  <c r="F1409" i="6"/>
  <c r="F496" i="6"/>
  <c r="L494" i="6"/>
  <c r="F486" i="6"/>
  <c r="L484" i="6"/>
  <c r="H14" i="7"/>
  <c r="F1388" i="6"/>
  <c r="L1388" i="6" s="1"/>
  <c r="K1388" i="6"/>
  <c r="H89" i="7"/>
  <c r="L984" i="6"/>
  <c r="F985" i="6"/>
  <c r="H108" i="7"/>
  <c r="F471" i="6"/>
  <c r="L469" i="6"/>
  <c r="L1240" i="6"/>
  <c r="E202" i="7"/>
  <c r="E16" i="9"/>
  <c r="L356" i="6"/>
  <c r="F358" i="6"/>
  <c r="F481" i="6"/>
  <c r="L479" i="6"/>
  <c r="F1603" i="6"/>
  <c r="K1603" i="6"/>
  <c r="L918" i="6"/>
  <c r="F919" i="6"/>
  <c r="F456" i="6"/>
  <c r="L454" i="6"/>
  <c r="F545" i="6"/>
  <c r="L543" i="6"/>
  <c r="F540" i="6"/>
  <c r="L537" i="6"/>
  <c r="F501" i="6"/>
  <c r="L499" i="6"/>
  <c r="F1610" i="6"/>
  <c r="K1610" i="6"/>
  <c r="F790" i="6"/>
  <c r="L787" i="6"/>
  <c r="F266" i="6"/>
  <c r="K266" i="6"/>
  <c r="F491" i="6"/>
  <c r="L489" i="6"/>
  <c r="F466" i="6"/>
  <c r="L464" i="6"/>
  <c r="H120" i="7"/>
  <c r="H119" i="7"/>
  <c r="H118" i="7"/>
  <c r="L1682" i="6"/>
  <c r="E274" i="7"/>
  <c r="F776" i="6"/>
  <c r="L776" i="6" s="1"/>
  <c r="K776" i="6"/>
  <c r="F767" i="6"/>
  <c r="L767" i="6" s="1"/>
  <c r="K767" i="6"/>
  <c r="F778" i="6"/>
  <c r="L778" i="6" s="1"/>
  <c r="K778" i="6"/>
  <c r="F769" i="6"/>
  <c r="L769" i="6" s="1"/>
  <c r="K769" i="6"/>
  <c r="H257" i="7"/>
  <c r="E746" i="6"/>
  <c r="E747" i="6"/>
  <c r="H258" i="7"/>
  <c r="E116" i="7"/>
  <c r="L698" i="6"/>
  <c r="E114" i="7"/>
  <c r="L686" i="6"/>
  <c r="H234" i="7"/>
  <c r="E621" i="6"/>
  <c r="E628" i="6"/>
  <c r="E626" i="6"/>
  <c r="H232" i="7"/>
  <c r="E619" i="6"/>
  <c r="E218" i="7"/>
  <c r="L1336" i="6"/>
  <c r="E217" i="7"/>
  <c r="L1330" i="6"/>
  <c r="L1324" i="6"/>
  <c r="E216" i="7"/>
  <c r="F1234" i="6"/>
  <c r="K1234" i="6"/>
  <c r="H186" i="7"/>
  <c r="E346" i="6"/>
  <c r="F1119" i="6"/>
  <c r="K1119" i="6"/>
  <c r="F317" i="6"/>
  <c r="K317" i="6"/>
  <c r="F292" i="6"/>
  <c r="K292" i="6"/>
  <c r="F298" i="6"/>
  <c r="K298" i="6"/>
  <c r="L254" i="6"/>
  <c r="F256" i="6"/>
  <c r="F250" i="6"/>
  <c r="L248" i="6"/>
  <c r="L279" i="6"/>
  <c r="F281" i="6"/>
  <c r="F262" i="6"/>
  <c r="L260" i="6"/>
  <c r="L285" i="6"/>
  <c r="F287" i="6"/>
  <c r="E34" i="7"/>
  <c r="L200" i="6"/>
  <c r="E770" i="6"/>
  <c r="E780" i="6"/>
  <c r="H15" i="7"/>
  <c r="F779" i="6"/>
  <c r="K779" i="6"/>
  <c r="K79" i="6"/>
  <c r="F79" i="6"/>
  <c r="K771" i="6"/>
  <c r="F771" i="6"/>
  <c r="I6" i="6"/>
  <c r="H129" i="7"/>
  <c r="L919" i="6" l="1"/>
  <c r="E148" i="7"/>
  <c r="F585" i="6"/>
  <c r="L585" i="6" s="1"/>
  <c r="K585" i="6"/>
  <c r="K107" i="6"/>
  <c r="F107" i="6"/>
  <c r="L476" i="6"/>
  <c r="E76" i="7"/>
  <c r="F275" i="6"/>
  <c r="L273" i="6"/>
  <c r="F98" i="6"/>
  <c r="K98" i="6"/>
  <c r="L501" i="6"/>
  <c r="E81" i="7"/>
  <c r="E80" i="7"/>
  <c r="L496" i="6"/>
  <c r="L451" i="6"/>
  <c r="E71" i="7"/>
  <c r="E78" i="7"/>
  <c r="L486" i="6"/>
  <c r="H34" i="7"/>
  <c r="L266" i="6"/>
  <c r="F269" i="6"/>
  <c r="L540" i="6"/>
  <c r="E87" i="7"/>
  <c r="L1603" i="6"/>
  <c r="F1604" i="6"/>
  <c r="F629" i="6"/>
  <c r="L629" i="6" s="1"/>
  <c r="K629" i="6"/>
  <c r="L456" i="6"/>
  <c r="E72" i="7"/>
  <c r="F1397" i="6"/>
  <c r="L1396" i="6"/>
  <c r="F129" i="6"/>
  <c r="K129" i="6"/>
  <c r="E77" i="7"/>
  <c r="L481" i="6"/>
  <c r="E75" i="7"/>
  <c r="L471" i="6"/>
  <c r="L1401" i="6"/>
  <c r="F1404" i="6"/>
  <c r="F622" i="6"/>
  <c r="L622" i="6" s="1"/>
  <c r="K622" i="6"/>
  <c r="L1365" i="6"/>
  <c r="F1366" i="6"/>
  <c r="E150" i="7"/>
  <c r="L932" i="6"/>
  <c r="L545" i="6"/>
  <c r="E88" i="7"/>
  <c r="E58" i="7"/>
  <c r="L358" i="6"/>
  <c r="L990" i="6"/>
  <c r="E159" i="7"/>
  <c r="K793" i="6"/>
  <c r="F793" i="6"/>
  <c r="H114" i="7"/>
  <c r="H116" i="7"/>
  <c r="L1370" i="6"/>
  <c r="F1373" i="6"/>
  <c r="L1610" i="6"/>
  <c r="F1611" i="6"/>
  <c r="L1409" i="6"/>
  <c r="E228" i="7"/>
  <c r="L985" i="6"/>
  <c r="E158" i="7"/>
  <c r="F748" i="6"/>
  <c r="L748" i="6" s="1"/>
  <c r="K748" i="6"/>
  <c r="L461" i="6"/>
  <c r="E73" i="7"/>
  <c r="F745" i="6"/>
  <c r="L745" i="6" s="1"/>
  <c r="K745" i="6"/>
  <c r="F16" i="9"/>
  <c r="L16" i="9" s="1"/>
  <c r="K16" i="9"/>
  <c r="F163" i="6"/>
  <c r="K163" i="6"/>
  <c r="E70" i="7"/>
  <c r="L446" i="6"/>
  <c r="F794" i="6"/>
  <c r="L794" i="6" s="1"/>
  <c r="K794" i="6"/>
  <c r="F124" i="6"/>
  <c r="K124" i="6"/>
  <c r="E74" i="7"/>
  <c r="L466" i="6"/>
  <c r="E79" i="7"/>
  <c r="L491" i="6"/>
  <c r="E126" i="7"/>
  <c r="L790" i="6"/>
  <c r="H202" i="7"/>
  <c r="E505" i="6"/>
  <c r="E800" i="6"/>
  <c r="H274" i="7"/>
  <c r="F747" i="6"/>
  <c r="L747" i="6" s="1"/>
  <c r="K747" i="6"/>
  <c r="K746" i="6"/>
  <c r="F746" i="6"/>
  <c r="K621" i="6"/>
  <c r="F621" i="6"/>
  <c r="L621" i="6" s="1"/>
  <c r="F628" i="6"/>
  <c r="L628" i="6" s="1"/>
  <c r="K628" i="6"/>
  <c r="F626" i="6"/>
  <c r="K626" i="6"/>
  <c r="F619" i="6"/>
  <c r="K619" i="6"/>
  <c r="H218" i="7"/>
  <c r="E581" i="6"/>
  <c r="H216" i="7"/>
  <c r="E578" i="6"/>
  <c r="E579" i="6"/>
  <c r="H217" i="7"/>
  <c r="L1234" i="6"/>
  <c r="F1235" i="6"/>
  <c r="F346" i="6"/>
  <c r="K346" i="6"/>
  <c r="F1120" i="6"/>
  <c r="L1119" i="6"/>
  <c r="L317" i="6"/>
  <c r="F318" i="6"/>
  <c r="L298" i="6"/>
  <c r="F299" i="6"/>
  <c r="L292" i="6"/>
  <c r="F293" i="6"/>
  <c r="L287" i="6"/>
  <c r="E46" i="7"/>
  <c r="L262" i="6"/>
  <c r="E42" i="7"/>
  <c r="L281" i="6"/>
  <c r="E45" i="7"/>
  <c r="E41" i="7"/>
  <c r="L256" i="6"/>
  <c r="L250" i="6"/>
  <c r="E40" i="7"/>
  <c r="K780" i="6"/>
  <c r="F780" i="6"/>
  <c r="L780" i="6" s="1"/>
  <c r="F770" i="6"/>
  <c r="L770" i="6" s="1"/>
  <c r="K770" i="6"/>
  <c r="L79" i="6"/>
  <c r="F80" i="6"/>
  <c r="L771" i="6"/>
  <c r="F772" i="6"/>
  <c r="L779" i="6"/>
  <c r="F781" i="6"/>
  <c r="J6" i="6"/>
  <c r="L6" i="6" s="1"/>
  <c r="I7" i="6" s="1"/>
  <c r="K6" i="6"/>
  <c r="H73" i="7" l="1"/>
  <c r="E223" i="7"/>
  <c r="L1373" i="6"/>
  <c r="H159" i="7"/>
  <c r="E228" i="6"/>
  <c r="E240" i="6"/>
  <c r="L129" i="6"/>
  <c r="F131" i="6"/>
  <c r="F100" i="6"/>
  <c r="L98" i="6"/>
  <c r="H87" i="7"/>
  <c r="L275" i="6"/>
  <c r="E44" i="7"/>
  <c r="H77" i="7"/>
  <c r="E20" i="9"/>
  <c r="E226" i="7"/>
  <c r="L1397" i="6"/>
  <c r="H76" i="7"/>
  <c r="F505" i="6"/>
  <c r="L505" i="6" s="1"/>
  <c r="K505" i="6"/>
  <c r="H70" i="7"/>
  <c r="E43" i="7"/>
  <c r="L269" i="6"/>
  <c r="E7" i="9"/>
  <c r="H126" i="7"/>
  <c r="H158" i="7"/>
  <c r="E235" i="6"/>
  <c r="E223" i="6"/>
  <c r="L107" i="6"/>
  <c r="F109" i="6"/>
  <c r="H40" i="7"/>
  <c r="H58" i="7"/>
  <c r="L1404" i="6"/>
  <c r="E227" i="7"/>
  <c r="E261" i="7"/>
  <c r="L1604" i="6"/>
  <c r="H79" i="7"/>
  <c r="L163" i="6"/>
  <c r="F164" i="6"/>
  <c r="H41" i="7"/>
  <c r="H228" i="7"/>
  <c r="E1389" i="6"/>
  <c r="H88" i="7"/>
  <c r="H80" i="7"/>
  <c r="H45" i="7"/>
  <c r="H74" i="7"/>
  <c r="H72" i="7"/>
  <c r="H46" i="7"/>
  <c r="E262" i="7"/>
  <c r="L1611" i="6"/>
  <c r="L793" i="6"/>
  <c r="F797" i="6"/>
  <c r="H75" i="7"/>
  <c r="H78" i="7"/>
  <c r="H81" i="7"/>
  <c r="E134" i="6"/>
  <c r="H148" i="7"/>
  <c r="L1366" i="6"/>
  <c r="E222" i="7"/>
  <c r="L124" i="6"/>
  <c r="F126" i="6"/>
  <c r="H42" i="7"/>
  <c r="H150" i="7"/>
  <c r="E139" i="6"/>
  <c r="H71" i="7"/>
  <c r="F800" i="6"/>
  <c r="K800" i="6"/>
  <c r="L746" i="6"/>
  <c r="L626" i="6"/>
  <c r="F630" i="6"/>
  <c r="L619" i="6"/>
  <c r="F623" i="6"/>
  <c r="F581" i="6"/>
  <c r="L581" i="6" s="1"/>
  <c r="K581" i="6"/>
  <c r="F579" i="6"/>
  <c r="L579" i="6" s="1"/>
  <c r="K579" i="6"/>
  <c r="F578" i="6"/>
  <c r="K578" i="6"/>
  <c r="E201" i="7"/>
  <c r="L1235" i="6"/>
  <c r="L346" i="6"/>
  <c r="F348" i="6"/>
  <c r="L1120" i="6"/>
  <c r="E182" i="7"/>
  <c r="E47" i="7"/>
  <c r="L293" i="6"/>
  <c r="E48" i="7"/>
  <c r="L299" i="6"/>
  <c r="E51" i="7"/>
  <c r="L318" i="6"/>
  <c r="L80" i="6"/>
  <c r="E16" i="7"/>
  <c r="L772" i="6"/>
  <c r="E124" i="7"/>
  <c r="L781" i="6"/>
  <c r="E125" i="7"/>
  <c r="J7" i="6"/>
  <c r="K7" i="6"/>
  <c r="E18" i="7" l="1"/>
  <c r="L100" i="6"/>
  <c r="L164" i="6"/>
  <c r="E29" i="7"/>
  <c r="L131" i="6"/>
  <c r="E23" i="7"/>
  <c r="F7" i="9"/>
  <c r="H51" i="7"/>
  <c r="H222" i="7"/>
  <c r="E586" i="6"/>
  <c r="H48" i="7"/>
  <c r="H262" i="7"/>
  <c r="E755" i="6"/>
  <c r="E21" i="9"/>
  <c r="K240" i="6"/>
  <c r="F240" i="6"/>
  <c r="L240" i="6" s="1"/>
  <c r="H125" i="7"/>
  <c r="H261" i="7"/>
  <c r="E754" i="6"/>
  <c r="F223" i="6"/>
  <c r="K223" i="6"/>
  <c r="H44" i="7"/>
  <c r="K228" i="6"/>
  <c r="F228" i="6"/>
  <c r="L228" i="6" s="1"/>
  <c r="H43" i="7"/>
  <c r="F139" i="6"/>
  <c r="K139" i="6"/>
  <c r="F235" i="6"/>
  <c r="K235" i="6"/>
  <c r="H124" i="7"/>
  <c r="E127" i="7"/>
  <c r="L797" i="6"/>
  <c r="H47" i="7"/>
  <c r="K1389" i="6"/>
  <c r="F1389" i="6"/>
  <c r="H227" i="7"/>
  <c r="E593" i="6"/>
  <c r="E587" i="6"/>
  <c r="H223" i="7"/>
  <c r="E19" i="7"/>
  <c r="L109" i="6"/>
  <c r="F134" i="6"/>
  <c r="K134" i="6"/>
  <c r="H16" i="7"/>
  <c r="H226" i="7"/>
  <c r="E592" i="6"/>
  <c r="E22" i="7"/>
  <c r="L126" i="6"/>
  <c r="F20" i="9"/>
  <c r="L20" i="9" s="1"/>
  <c r="K20" i="9"/>
  <c r="F801" i="6"/>
  <c r="L800" i="6"/>
  <c r="E100" i="7"/>
  <c r="L623" i="6"/>
  <c r="L630" i="6"/>
  <c r="E101" i="7"/>
  <c r="L578" i="6"/>
  <c r="F582" i="6"/>
  <c r="E504" i="6"/>
  <c r="H201" i="7"/>
  <c r="E56" i="7"/>
  <c r="L348" i="6"/>
  <c r="E340" i="6"/>
  <c r="H182" i="7"/>
  <c r="J8" i="6"/>
  <c r="L7" i="6"/>
  <c r="F1390" i="6" l="1"/>
  <c r="L1389" i="6"/>
  <c r="F586" i="6"/>
  <c r="K586" i="6"/>
  <c r="H100" i="7"/>
  <c r="L223" i="6"/>
  <c r="F232" i="6"/>
  <c r="H127" i="7"/>
  <c r="K754" i="6"/>
  <c r="F754" i="6"/>
  <c r="F141" i="6"/>
  <c r="L139" i="6"/>
  <c r="F21" i="9"/>
  <c r="L21" i="9" s="1"/>
  <c r="K21" i="9"/>
  <c r="F755" i="6"/>
  <c r="L755" i="6" s="1"/>
  <c r="K755" i="6"/>
  <c r="H23" i="7"/>
  <c r="F587" i="6"/>
  <c r="L587" i="6" s="1"/>
  <c r="K587" i="6"/>
  <c r="E17" i="9"/>
  <c r="H29" i="7"/>
  <c r="L134" i="6"/>
  <c r="F136" i="6"/>
  <c r="F592" i="6"/>
  <c r="L592" i="6" s="1"/>
  <c r="K592" i="6"/>
  <c r="H56" i="7"/>
  <c r="H101" i="7"/>
  <c r="F593" i="6"/>
  <c r="L593" i="6" s="1"/>
  <c r="K593" i="6"/>
  <c r="L235" i="6"/>
  <c r="F244" i="6"/>
  <c r="H19" i="7"/>
  <c r="H22" i="7"/>
  <c r="H18" i="7"/>
  <c r="E128" i="7"/>
  <c r="L801" i="6"/>
  <c r="E93" i="7"/>
  <c r="L582" i="6"/>
  <c r="F504" i="6"/>
  <c r="K504" i="6"/>
  <c r="F340" i="6"/>
  <c r="K340" i="6"/>
  <c r="G4" i="7"/>
  <c r="L8" i="6"/>
  <c r="H93" i="7" l="1"/>
  <c r="E38" i="7"/>
  <c r="L232" i="6"/>
  <c r="E12" i="9"/>
  <c r="E13" i="9"/>
  <c r="E39" i="7"/>
  <c r="L244" i="6"/>
  <c r="H4" i="7"/>
  <c r="E8" i="9"/>
  <c r="L141" i="6"/>
  <c r="E25" i="7"/>
  <c r="L586" i="6"/>
  <c r="F588" i="6"/>
  <c r="F17" i="9"/>
  <c r="L17" i="9" s="1"/>
  <c r="K17" i="9"/>
  <c r="L754" i="6"/>
  <c r="F758" i="6"/>
  <c r="L136" i="6"/>
  <c r="E24" i="7"/>
  <c r="L1390" i="6"/>
  <c r="E225" i="7"/>
  <c r="H128" i="7"/>
  <c r="F506" i="6"/>
  <c r="L504" i="6"/>
  <c r="L340" i="6"/>
  <c r="F342" i="6"/>
  <c r="E19" i="9" l="1"/>
  <c r="F13" i="9"/>
  <c r="L13" i="9" s="1"/>
  <c r="K13" i="9"/>
  <c r="E94" i="7"/>
  <c r="L588" i="6"/>
  <c r="H25" i="7"/>
  <c r="F8" i="9"/>
  <c r="L8" i="9" s="1"/>
  <c r="K8" i="9"/>
  <c r="E10" i="9"/>
  <c r="F12" i="9"/>
  <c r="L12" i="9" s="1"/>
  <c r="K12" i="9"/>
  <c r="E122" i="7"/>
  <c r="L758" i="6"/>
  <c r="H38" i="7"/>
  <c r="H39" i="7"/>
  <c r="E591" i="6"/>
  <c r="H225" i="7"/>
  <c r="H24" i="7"/>
  <c r="L506" i="6"/>
  <c r="E82" i="7"/>
  <c r="E55" i="7"/>
  <c r="L342" i="6"/>
  <c r="H55" i="7" l="1"/>
  <c r="H94" i="7"/>
  <c r="I7" i="9"/>
  <c r="H122" i="7"/>
  <c r="H82" i="7"/>
  <c r="K591" i="6"/>
  <c r="F591" i="6"/>
  <c r="F10" i="9"/>
  <c r="L10" i="9" s="1"/>
  <c r="K10" i="9"/>
  <c r="F19" i="9"/>
  <c r="L19" i="9" s="1"/>
  <c r="K19" i="9"/>
  <c r="E11" i="9" l="1"/>
  <c r="E9" i="9"/>
  <c r="F594" i="6"/>
  <c r="L591" i="6"/>
  <c r="J7" i="9"/>
  <c r="K7" i="9"/>
  <c r="E95" i="7" l="1"/>
  <c r="L594" i="6"/>
  <c r="F9" i="9"/>
  <c r="L9" i="9" s="1"/>
  <c r="K9" i="9"/>
  <c r="F11" i="9"/>
  <c r="L11" i="9" s="1"/>
  <c r="K11" i="9"/>
  <c r="E15" i="9"/>
  <c r="E22" i="9"/>
  <c r="E14" i="9"/>
  <c r="I6" i="9"/>
  <c r="J6" i="9" s="1"/>
  <c r="I5" i="9" s="1"/>
  <c r="J5" i="9" s="1"/>
  <c r="L7" i="9"/>
  <c r="F22" i="9" l="1"/>
  <c r="L22" i="9" s="1"/>
  <c r="K22" i="9"/>
  <c r="F15" i="9"/>
  <c r="L15" i="9" s="1"/>
  <c r="K15" i="9"/>
  <c r="J27" i="9"/>
  <c r="J10" i="11"/>
  <c r="J13" i="11" s="1"/>
  <c r="F14" i="9"/>
  <c r="K14" i="9"/>
  <c r="H95" i="7"/>
  <c r="L14" i="9" l="1"/>
  <c r="E18" i="9" l="1"/>
  <c r="F18" i="9" l="1"/>
  <c r="K18" i="9"/>
  <c r="L18" i="9" l="1"/>
  <c r="E6" i="9"/>
  <c r="K6" i="9" l="1"/>
  <c r="F6" i="9"/>
  <c r="L6" i="9" l="1"/>
  <c r="E5" i="9"/>
  <c r="F5" i="9" l="1"/>
  <c r="K5" i="9"/>
  <c r="F10" i="11" l="1"/>
  <c r="F27" i="9"/>
  <c r="L5" i="9"/>
  <c r="L27" i="9" s="1"/>
  <c r="F13" i="11" l="1"/>
  <c r="K10" i="11"/>
  <c r="K22" i="11" l="1"/>
  <c r="Q20" i="11"/>
  <c r="K13" i="11"/>
  <c r="M50" i="11"/>
  <c r="S20" i="11"/>
  <c r="S21" i="11"/>
  <c r="Q21" i="11"/>
  <c r="R20" i="11" l="1"/>
  <c r="K21" i="11" s="1"/>
  <c r="K25" i="11"/>
  <c r="K23" i="11"/>
  <c r="K24" i="11"/>
  <c r="N35" i="11"/>
  <c r="K32" i="11" l="1"/>
  <c r="K33" i="11" s="1"/>
  <c r="K34" i="11" s="1"/>
  <c r="Q25" i="11"/>
  <c r="P25" i="11"/>
  <c r="K35" i="11" l="1"/>
  <c r="K36" i="11" s="1"/>
  <c r="K37" i="11" s="1"/>
  <c r="K39" i="11" s="1"/>
  <c r="K40" i="11" s="1"/>
  <c r="K41" i="11" s="1"/>
  <c r="N41" i="11" l="1"/>
  <c r="O41" i="11" s="1"/>
  <c r="C10" i="10"/>
  <c r="F5" i="11"/>
  <c r="F4" i="11" s="1"/>
  <c r="B4" i="11" s="1"/>
  <c r="K46" i="11"/>
  <c r="K75" i="11" l="1"/>
  <c r="K50" i="11"/>
  <c r="P49" i="11"/>
  <c r="N49" i="11"/>
  <c r="O49" i="11"/>
  <c r="C16" i="10"/>
  <c r="F10" i="10"/>
  <c r="F16" i="10" s="1"/>
  <c r="G28" i="10" l="1"/>
  <c r="I26" i="10"/>
  <c r="K24" i="10"/>
  <c r="I24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시설2계</author>
  </authors>
  <commentList>
    <comment ref="O14" authorId="0" shapeId="0" xr:uid="{34CD6BD1-48C0-40EF-9953-9636175620B3}">
      <text>
        <r>
          <rPr>
            <b/>
            <sz val="9"/>
            <color indexed="81"/>
            <rFont val="굴림"/>
            <family val="3"/>
            <charset val="129"/>
          </rPr>
          <t>안전관리비 요율 / 일반건설공사(갑)
 &lt;공사금액(도급금액+관급금액)&gt; 4천만원 이상
 5억원 미만        - 2.93%
 5억~50억미만    - 1.86%    기초액  5,349,000
 50억원 이상      - 1.97%</t>
        </r>
      </text>
    </comment>
    <comment ref="A20" authorId="0" shapeId="0" xr:uid="{72E2EB0C-50C2-4BC5-B23A-74CED2D173CF}">
      <text>
        <r>
          <rPr>
            <b/>
            <sz val="9"/>
            <color indexed="81"/>
            <rFont val="굴림"/>
            <family val="3"/>
            <charset val="129"/>
          </rPr>
          <t>추정금액 5억원 이상
 추정가격 = 공사원가 (-) VAT (-) 관급자재
 추정금액 = 추정가격 (+) 관급자재
 예정가격 = 추정가격 (+) VAT
 에정금액 = 추정금액 (+) VAT</t>
        </r>
      </text>
    </comment>
  </commentList>
</comments>
</file>

<file path=xl/sharedStrings.xml><?xml version="1.0" encoding="utf-8"?>
<sst xmlns="http://schemas.openxmlformats.org/spreadsheetml/2006/main" count="31633" uniqueCount="4278">
  <si>
    <t>공 종 별 집 계 표</t>
  </si>
  <si>
    <t>[ 소초면수암리경로당신축공사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</si>
  <si>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</si>
  <si>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</si>
  <si>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</si>
  <si>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</si>
  <si>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</si>
  <si>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</si>
  <si>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</si>
  <si>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</si>
  <si>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</si>
  <si>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</si>
  <si>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</si>
  <si>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</si>
  <si>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</si>
  <si>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</si>
  <si>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</si>
  <si>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</si>
  <si>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</si>
  <si>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</si>
  <si>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</si>
  <si>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</si>
  <si>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</si>
  <si>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</si>
  <si>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</si>
  <si>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</si>
  <si>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</si>
  <si>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</si>
  <si>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</si>
  <si>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</si>
  <si>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</si>
  <si>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</si>
  <si>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</si>
  <si>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</si>
  <si>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</si>
  <si>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</si>
  <si>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</si>
  <si>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</si>
  <si>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</si>
  <si>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</si>
  <si>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</si>
  <si>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</si>
  <si>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</si>
  <si>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</si>
  <si>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</si>
  <si>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</si>
  <si>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</si>
  <si>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</si>
  <si>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</si>
  <si>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</si>
  <si>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</si>
  <si>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소초면수암리경로당신축공사</t>
  </si>
  <si>
    <t/>
  </si>
  <si>
    <t>01</t>
  </si>
  <si>
    <t>0101  11.수암리 경로당</t>
  </si>
  <si>
    <t>0101</t>
  </si>
  <si>
    <t>010101  가  설  공  사</t>
  </si>
  <si>
    <t>010101</t>
  </si>
  <si>
    <t>11.수암리 경로당</t>
    <phoneticPr fontId="1" type="noConversion"/>
  </si>
  <si>
    <t>컨테이너형 가설건축물 - 사무실.</t>
  </si>
  <si>
    <t>3.0*6.0*2.6m, 3개월</t>
  </si>
  <si>
    <t>개소</t>
  </si>
  <si>
    <t>호표 1</t>
  </si>
  <si>
    <t>44A735304AC8011FBE618314A667F</t>
  </si>
  <si>
    <t>T</t>
  </si>
  <si>
    <t>F</t>
  </si>
  <si>
    <t>01010144A735304AC8011FBE618314A667F</t>
  </si>
  <si>
    <t>강관 조립말비계(이동식)</t>
  </si>
  <si>
    <t>높이 2m, 3개월</t>
  </si>
  <si>
    <t>대</t>
  </si>
  <si>
    <t>호표 2</t>
  </si>
  <si>
    <t>44A7353049200C0D27FDC0823C5CD</t>
  </si>
  <si>
    <t>01010144A7353049200C0D27FDC0823C5CD</t>
  </si>
  <si>
    <t>수평 규준틀</t>
  </si>
  <si>
    <t>평</t>
  </si>
  <si>
    <t>호표 3</t>
  </si>
  <si>
    <t>44A7353049200C0D3000168D06884</t>
  </si>
  <si>
    <t>01010144A7353049200C0D3000168D06884</t>
  </si>
  <si>
    <t>귀</t>
  </si>
  <si>
    <t>호표 4</t>
  </si>
  <si>
    <t>44A7353049200C0D300016BA4C7C3</t>
  </si>
  <si>
    <t>01010144A7353049200C0D300016BA4C7C3</t>
  </si>
  <si>
    <t>먹메김</t>
  </si>
  <si>
    <t>M2</t>
  </si>
  <si>
    <t>호표 5</t>
  </si>
  <si>
    <t>44A7353049200C3A42D2A3725DCEE</t>
  </si>
  <si>
    <t>01010144A7353049200C3A42D2A3725DCEE</t>
  </si>
  <si>
    <t>건축물 현장정리</t>
  </si>
  <si>
    <t>목조, 철골조, 조적조</t>
  </si>
  <si>
    <t>호표 6</t>
  </si>
  <si>
    <t>44A735304CF602A620EFC88003EDC</t>
  </si>
  <si>
    <t>01010144A735304CF602A620EFC88003EDC</t>
  </si>
  <si>
    <t>준공청소</t>
  </si>
  <si>
    <t>호표 7</t>
  </si>
  <si>
    <t>44A735304CF602A620DD5FED453CF</t>
  </si>
  <si>
    <t>01010144A735304CF602A620DD5FED453CF</t>
  </si>
  <si>
    <t>건축물 보양 - 콘크리트</t>
  </si>
  <si>
    <t>부직포 양생</t>
  </si>
  <si>
    <t>호표 8</t>
  </si>
  <si>
    <t>44A735304CF5005045151A4AF6832</t>
  </si>
  <si>
    <t>01010144A735304CF5005045151A4AF6832</t>
  </si>
  <si>
    <t>건축물보양</t>
  </si>
  <si>
    <t>보양지 붙이기</t>
  </si>
  <si>
    <t>호표 9</t>
  </si>
  <si>
    <t>44A735304CF500504527955E282BC</t>
  </si>
  <si>
    <t>01010144A735304CF500504527955E282BC</t>
  </si>
  <si>
    <t>[ 합           계 ]</t>
  </si>
  <si>
    <t>TOTAL</t>
  </si>
  <si>
    <t>010102  토 및 지정공사</t>
  </si>
  <si>
    <t>010102</t>
  </si>
  <si>
    <t>터파기/토사</t>
  </si>
  <si>
    <t>보통, 굴삭기 0.7m3</t>
  </si>
  <si>
    <t>M3</t>
  </si>
  <si>
    <t>산근 1</t>
  </si>
  <si>
    <t>448233404FA30E573B10970846C94</t>
  </si>
  <si>
    <t>010102448233404FA30E573B10970846C94</t>
  </si>
  <si>
    <t>토사 운반/단지외 10km</t>
  </si>
  <si>
    <t>보통, 덤프 24ton+굴삭기 1.0m3(고르기 별도)</t>
  </si>
  <si>
    <t>산근 2</t>
  </si>
  <si>
    <t>448233404CED071D1373EF917E950</t>
  </si>
  <si>
    <t>010102448233404CED071D1373EF917E950</t>
  </si>
  <si>
    <t>되메우기 및 다짐</t>
  </si>
  <si>
    <t>소형장비</t>
  </si>
  <si>
    <t>호표 10</t>
  </si>
  <si>
    <t>4482334042EB0EB19134910EB621A</t>
  </si>
  <si>
    <t>0101024482334042EB0EB19134910EB621A</t>
  </si>
  <si>
    <t>발포폴리스티렌 바닥깔기</t>
  </si>
  <si>
    <t>T130 비드법보온판2종1호</t>
  </si>
  <si>
    <t>호표 11</t>
  </si>
  <si>
    <t>44A73BA044250EBE4D7CAF686DA49</t>
  </si>
  <si>
    <t>01010244A73BA044250EBE4D7CAF686DA49</t>
  </si>
  <si>
    <t>방습필름 - 바닥</t>
  </si>
  <si>
    <t>폴리에틸렌필름, 두께, 0.1mm, 2겹</t>
  </si>
  <si>
    <t>호표 12</t>
  </si>
  <si>
    <t>44A73BA04427094DDB63630048817</t>
  </si>
  <si>
    <t>01010244A73BA04427094DDB63630048817</t>
  </si>
  <si>
    <t>성토</t>
  </si>
  <si>
    <t>호표 13</t>
  </si>
  <si>
    <t>4482334043F002EAE815B547AC4A9</t>
  </si>
  <si>
    <t>0101024482334043F002EAE815B547AC4A9</t>
  </si>
  <si>
    <t>기초 지정</t>
  </si>
  <si>
    <t>잡석지정</t>
  </si>
  <si>
    <t>호표 14</t>
  </si>
  <si>
    <t>4482334043F705E043C0EEABDDB77</t>
  </si>
  <si>
    <t>0101024482334043F705E043C0EEABDDB77</t>
  </si>
  <si>
    <t>평판재하시험</t>
  </si>
  <si>
    <t>회</t>
  </si>
  <si>
    <t>451C35D045A60C65D5A746243F2F0279FE30F</t>
  </si>
  <si>
    <t>010102451C35D045A60C65D5A746243F2F0279FE30F</t>
  </si>
  <si>
    <t>010103  철근콘크리트공사</t>
  </si>
  <si>
    <t>010103</t>
  </si>
  <si>
    <t>레미콘[도급자-관급자재]</t>
  </si>
  <si>
    <t>25-24-15,구체Con'c</t>
  </si>
  <si>
    <t>1%</t>
  </si>
  <si>
    <t>438C3B704E610B68075E8F5F4A62FC415A686</t>
  </si>
  <si>
    <t>010103438C3B704E610B68075E8F5F4A62FC415A686</t>
  </si>
  <si>
    <t>25-18-8,버림Con'c</t>
  </si>
  <si>
    <t>2%</t>
  </si>
  <si>
    <t>438C3B704E610B68075E8F5F4A62FC41480F4</t>
  </si>
  <si>
    <t>010103438C3B704E610B68075E8F5F4A62FC41480F4</t>
  </si>
  <si>
    <t>콘크리트 펌프차 타설</t>
  </si>
  <si>
    <t>slump 15cm, 매트기초 등, f2 : Type-Ⅱ, 36m</t>
  </si>
  <si>
    <t>호표 15</t>
  </si>
  <si>
    <t>44A730B040BB0CE57FC5E3B2396F3</t>
  </si>
  <si>
    <t>01010344A730B040BB0CE57FC5E3B2396F3</t>
  </si>
  <si>
    <t>콘크리트 펌프차 타설(무근, 진동기無)</t>
  </si>
  <si>
    <t>slump 8~12cm, 매트기초 등, f2 : Type-Ⅰ, 36m</t>
  </si>
  <si>
    <t>호표 16</t>
  </si>
  <si>
    <t>44A730B040B8077837EB947CE0492</t>
  </si>
  <si>
    <t>01010344A730B040B8077837EB947CE0492</t>
  </si>
  <si>
    <t>철근콘크리트용봉강[도급자-관급자재]</t>
  </si>
  <si>
    <t>철근콘크리트용봉강, 이형봉강(SD400), HD-10, 하치장상차도</t>
  </si>
  <si>
    <t>톤</t>
  </si>
  <si>
    <t>438C3B704E60091AFB066EAA25F5F2C77940F</t>
  </si>
  <si>
    <t>010103438C3B704E60091AFB066EAA25F5F2C77940F</t>
  </si>
  <si>
    <t>철근콘크리트용봉강, 이형봉강(SD400), HD-13, 하치장상차도</t>
  </si>
  <si>
    <t>438C3B704E60091AFB066EAA25F5F2C779515</t>
  </si>
  <si>
    <t>010103438C3B704E60091AFB066EAA25F5F2C779515</t>
  </si>
  <si>
    <t>철근콘크리트용봉강, 이형봉강(SD400), HD-16, 하치장상차도</t>
  </si>
  <si>
    <t>438C3B704E60091AFB066EAA25F5F2C77963A</t>
  </si>
  <si>
    <t>010103438C3B704E60091AFB066EAA25F5F2C77963A</t>
  </si>
  <si>
    <t>철근 현장가공 및 현장조립</t>
  </si>
  <si>
    <t>Type-Ⅰ</t>
  </si>
  <si>
    <t>TON</t>
  </si>
  <si>
    <t>호표 17</t>
  </si>
  <si>
    <t>44A730B0441404E043B7AAE1767D9</t>
  </si>
  <si>
    <t>01010344A730B0441404E043B7AAE1767D9</t>
  </si>
  <si>
    <t>철근 현장조립</t>
  </si>
  <si>
    <t>호표 18</t>
  </si>
  <si>
    <t>44A730B0441404E043B7AAE1642FD</t>
  </si>
  <si>
    <t>01010344A730B0441404E043B7AAE1642FD</t>
  </si>
  <si>
    <t>유로폼 설치 및 해체</t>
  </si>
  <si>
    <t>3회, 간단, 수직고 7m까지</t>
  </si>
  <si>
    <t>호표 19</t>
  </si>
  <si>
    <t>44A730B047ED06EC9E44753EA8954</t>
  </si>
  <si>
    <t>01010344A730B047ED06EC9E44753EA8954</t>
  </si>
  <si>
    <t>3회, 보통, 수직고 7m까지</t>
  </si>
  <si>
    <t>호표 20</t>
  </si>
  <si>
    <t>44A730B047ED06EC9E44753EA884D</t>
  </si>
  <si>
    <t>01010344A730B047ED06EC9E44753EA884D</t>
  </si>
  <si>
    <t>합판거푸집 설치 및 해체</t>
  </si>
  <si>
    <t>보통 4회, 수직고 7m까지</t>
  </si>
  <si>
    <t>호표 21</t>
  </si>
  <si>
    <t>44A730B047EB0A0B5F21C96422D51</t>
  </si>
  <si>
    <t>01010344A730B047EB0A0B5F21C96422D51</t>
  </si>
  <si>
    <t>매우복잡 2회, 수직고 7m까지</t>
  </si>
  <si>
    <t>호표 22</t>
  </si>
  <si>
    <t>44A730B047EA09A68F92DB33BDF45</t>
  </si>
  <si>
    <t>01010344A730B047EA09A68F92DB33BDF45</t>
  </si>
  <si>
    <t>철강설</t>
  </si>
  <si>
    <t>철강설, 고철, 작업설부산물</t>
  </si>
  <si>
    <t>수집상차도</t>
  </si>
  <si>
    <t>43AF39704BAE0C5EE58B21D8BC9EB581077A1</t>
  </si>
  <si>
    <t>01010343AF39704BAE0C5EE58B21D8BC9EB581077A1</t>
  </si>
  <si>
    <t>010104  철  골  공  사</t>
  </si>
  <si>
    <t>010104</t>
  </si>
  <si>
    <t>일반구조용각형강관</t>
  </si>
  <si>
    <t>일반구조용각형강관, 각형강관, 100*100*3.2mm</t>
  </si>
  <si>
    <t>M</t>
  </si>
  <si>
    <t>43F73AA04F3908D329AF93B359830707E573B</t>
  </si>
  <si>
    <t>01010443F73AA04F3908D329AF93B359830707E573B</t>
  </si>
  <si>
    <t>일반구조용각형강관, 각형강관, 100*100*4.5mm</t>
  </si>
  <si>
    <t>43F73AA04F3908D329AF93B359830707E5739</t>
  </si>
  <si>
    <t>01010443F73AA04F3908D329AF93B359830707E5739</t>
  </si>
  <si>
    <t>일반구조용각형강관, 각형강관, 150*150*4.5mm</t>
  </si>
  <si>
    <t>43F73AA04F3908D329AF93B359830707E5088</t>
  </si>
  <si>
    <t>01010443F73AA04F3908D329AF93B359830707E5088</t>
  </si>
  <si>
    <t>일반구조용각형강관, 각형강관, 100*50*2.3mm</t>
  </si>
  <si>
    <t>43F73AA04F3908D329AF93B359830707F7946</t>
  </si>
  <si>
    <t>01010443F73AA04F3908D329AF93B359830707F7946</t>
  </si>
  <si>
    <t>일반구조용각형강관, 각형강관, 200*100*4.5mm</t>
  </si>
  <si>
    <t>43F73AA04F3908D329AF93B359830707F7ECE</t>
  </si>
  <si>
    <t>01010443F73AA04F3908D329AF93B359830707F7ECE</t>
  </si>
  <si>
    <t>ㄱ형강</t>
  </si>
  <si>
    <t>ㄱ형강, 등변, 70*70*6mm</t>
  </si>
  <si>
    <t>kg</t>
  </si>
  <si>
    <t>438C3B704E60091ACFD4BC4F65DED95F2A009</t>
  </si>
  <si>
    <t>010104438C3B704E60091ACFD4BC4F65DED95F2A009</t>
  </si>
  <si>
    <t>경량형강</t>
  </si>
  <si>
    <t>경량형강, 블랙C형강, 100*50*20, t3.2</t>
  </si>
  <si>
    <t>438C3B704E60091AEAA00671131F38FA17670</t>
  </si>
  <si>
    <t>010104438C3B704E60091AEAA00671131F38FA17670</t>
  </si>
  <si>
    <t>일반구조용압연강판</t>
  </si>
  <si>
    <t>일반구조용압연강판, 6.0mm</t>
  </si>
  <si>
    <t>438C3B704E60092B2C8782D4BE9116B5B8891</t>
  </si>
  <si>
    <t>010104438C3B704E60092B2C8782D4BE9116B5B8891</t>
  </si>
  <si>
    <t>일반구조용압연강판, 18mm</t>
  </si>
  <si>
    <t>438C3B704E60092B2C8782D4ACC7549492E91</t>
  </si>
  <si>
    <t>010104438C3B704E60092B2C8782D4ACC7549492E91</t>
  </si>
  <si>
    <t>앵커볼트</t>
  </si>
  <si>
    <t>앵커볼트, M16*600mm</t>
  </si>
  <si>
    <t>개</t>
  </si>
  <si>
    <t>438C3A50490504870549E6D49931FF3477108</t>
  </si>
  <si>
    <t>010104438C3A50490504870549E6D49931FF3477108</t>
  </si>
  <si>
    <t>고장력볼트</t>
  </si>
  <si>
    <t>고장력볼트, F10T, M16*40mm</t>
  </si>
  <si>
    <t>조</t>
  </si>
  <si>
    <t>438C3A5049050487055A543C3A2C12007EFD4</t>
  </si>
  <si>
    <t>010104438C3A5049050487055A543C3A2C12007EFD4</t>
  </si>
  <si>
    <t>앵커 볼트 설치</t>
  </si>
  <si>
    <t>∮16 이하</t>
  </si>
  <si>
    <t>호표 23</t>
  </si>
  <si>
    <t>44A731904FC9083DBE4962AE9B76F</t>
  </si>
  <si>
    <t>01010444A731904FC9083DBE4962AE9B76F</t>
  </si>
  <si>
    <t>철골 가공 조립(표준 라멘구조)</t>
  </si>
  <si>
    <t>Rolled shape, 60ton 미만</t>
  </si>
  <si>
    <t>호표 24</t>
  </si>
  <si>
    <t>44A731904E230600A651FB87116CE</t>
  </si>
  <si>
    <t>01010444A731904E230600A651FB87116CE</t>
  </si>
  <si>
    <t>경량형강철골조 조립, 설치</t>
  </si>
  <si>
    <t>내력식(지붕트러스), 4층 이하 기준</t>
  </si>
  <si>
    <t>호표 25</t>
  </si>
  <si>
    <t>44A731904E200AC447CDC1B79FAA0</t>
  </si>
  <si>
    <t>01010444A731904E200AC447CDC1B79FAA0</t>
  </si>
  <si>
    <t>부대철골 설치</t>
  </si>
  <si>
    <t>호표 26</t>
  </si>
  <si>
    <t>44A7319049A1026A9E31508B7F361</t>
  </si>
  <si>
    <t>01010444A7319049A1026A9E31508B7F361</t>
  </si>
  <si>
    <t>철골세우기 - 표준단가</t>
  </si>
  <si>
    <t>6층 미만</t>
  </si>
  <si>
    <t>호표 27</t>
  </si>
  <si>
    <t>44A731904898006D61609FF7B2FEA</t>
  </si>
  <si>
    <t>01010444A731904898006D61609FF7B2FEA</t>
  </si>
  <si>
    <t>수용접(Rolled shape 제작)</t>
  </si>
  <si>
    <t>20(m/t) 미만, 30ton 미만</t>
  </si>
  <si>
    <t>호표 28</t>
  </si>
  <si>
    <t>44A731904893085A1F8DB0F65E89E</t>
  </si>
  <si>
    <t>01010444A731904893085A1F8DB0F65E89E</t>
  </si>
  <si>
    <t>기둥밑 무수축 고름모르타르</t>
  </si>
  <si>
    <t>360*360*30mm</t>
  </si>
  <si>
    <t>호표 29</t>
  </si>
  <si>
    <t>44A7319048930849CB6ACD2A2CB2D</t>
  </si>
  <si>
    <t>01010444A7319048930849CB6ACD2A2CB2D</t>
  </si>
  <si>
    <t>280*280*30mm</t>
  </si>
  <si>
    <t>호표 30</t>
  </si>
  <si>
    <t>44A7319048930849CB6ACD2A2CB29</t>
  </si>
  <si>
    <t>01010444A7319048930849CB6ACD2A2CB29</t>
  </si>
  <si>
    <t>녹막이페인트/철골</t>
  </si>
  <si>
    <t>철재면, 1회, 1종</t>
  </si>
  <si>
    <t>호표 31</t>
  </si>
  <si>
    <t>44A73AB0486805AAA22B9BE018D84</t>
  </si>
  <si>
    <t>01010444A73AB0486805AAA22B9BE018D84</t>
  </si>
  <si>
    <t>운반비(트레일러 20ton+크레인 10ton)</t>
  </si>
  <si>
    <t>철골, L:10km</t>
  </si>
  <si>
    <t>산근 3</t>
  </si>
  <si>
    <t>44A630C04B8C0EE994F66DD8BCF43</t>
  </si>
  <si>
    <t>01010444A630C04B8C0EE994F66DD8BCF43</t>
  </si>
  <si>
    <t>010105  조  적  공  사</t>
  </si>
  <si>
    <t>010105</t>
  </si>
  <si>
    <t>콘크리트벽돌</t>
  </si>
  <si>
    <t>콘크리트벽돌, 190*57*90mm, 강원, C종2급</t>
  </si>
  <si>
    <t>매</t>
  </si>
  <si>
    <t>438C3B704E630650E3114BC27F18DEEDEDD74</t>
  </si>
  <si>
    <t>010105438C3B704E630650E3114BC27F18DEEDEDD74</t>
  </si>
  <si>
    <t>0.5B 벽돌쌓기</t>
  </si>
  <si>
    <t>3.6m 이하, 시공량 25m2/일당</t>
  </si>
  <si>
    <t>호표 32</t>
  </si>
  <si>
    <t>44A7328042A90E6113204B729756A</t>
  </si>
  <si>
    <t>01010544A7328042A90E6113204B729756A</t>
  </si>
  <si>
    <t>1.0B 벽돌쌓기</t>
  </si>
  <si>
    <t>3.6m 이하, 시공량 15m2/일당</t>
  </si>
  <si>
    <t>호표 33</t>
  </si>
  <si>
    <t>44A7328042A90E613FFB0695995A1</t>
  </si>
  <si>
    <t>01010544A7328042A90E613FFB0695995A1</t>
  </si>
  <si>
    <t>벽돌운반</t>
  </si>
  <si>
    <t>인력, 1층</t>
  </si>
  <si>
    <t>천매</t>
  </si>
  <si>
    <t>호표 34</t>
  </si>
  <si>
    <t>44A7328042AB095939DAE90BD4581</t>
  </si>
  <si>
    <t>01010544A7328042AB095939DAE90BD4581</t>
  </si>
  <si>
    <t>철근콘크리트인방</t>
  </si>
  <si>
    <t>100*100,(레미콘,철근-도,관급)</t>
  </si>
  <si>
    <t>호표 35</t>
  </si>
  <si>
    <t>44A73290412C0A07F411C89E5AE4A</t>
  </si>
  <si>
    <t>01010544A73290412C0A07F411C89E5AE4A</t>
  </si>
  <si>
    <t>200*200,(레미콘,철근-도,관급)</t>
  </si>
  <si>
    <t>호표 36</t>
  </si>
  <si>
    <t>44A73290412C0A07F411F5D415A8F</t>
  </si>
  <si>
    <t>01010544A73290412C0A07F411F5D415A8F</t>
  </si>
  <si>
    <t>010106  돌    공    사</t>
  </si>
  <si>
    <t>010106</t>
  </si>
  <si>
    <t>화강석붙임(습식, 버너)</t>
  </si>
  <si>
    <t>바닥, 포천석 30mm, 모르타르 50mm</t>
  </si>
  <si>
    <t>호표 37</t>
  </si>
  <si>
    <t>44A73950418C0A7D11FAAD12F0C06</t>
  </si>
  <si>
    <t>01010644A73950418C0A7D11FAAD12F0C06</t>
  </si>
  <si>
    <t>디딤판, 포천석 300*30mm, 모르타르 30mm</t>
  </si>
  <si>
    <t>호표 38</t>
  </si>
  <si>
    <t>44A73950418C0A7D11FAAD12F0D2C</t>
  </si>
  <si>
    <t>01010644A73950418C0A7D11FAAD12F0D2C</t>
  </si>
  <si>
    <t>화강석붙임(습식, 혼드)</t>
  </si>
  <si>
    <t>호표 39</t>
  </si>
  <si>
    <t>44A73950418C0A41D998D154959F5</t>
  </si>
  <si>
    <t>01010644A73950418C0A41D998D154959F5</t>
  </si>
  <si>
    <t>벽, 포천석 30mm, 모르타르 30mm</t>
  </si>
  <si>
    <t>호표 40</t>
  </si>
  <si>
    <t>44A73950418E0554DC0ABA53B8946</t>
  </si>
  <si>
    <t>01010644A73950418E0554DC0ABA53B8946</t>
  </si>
  <si>
    <t>화강석붙임(건식, 물갈기)</t>
  </si>
  <si>
    <t>걸레받이, 마천석 100*10mm</t>
  </si>
  <si>
    <t>호표 41</t>
  </si>
  <si>
    <t>44A7395041880CFD406DA470C085F</t>
  </si>
  <si>
    <t>01010644A7395041880CFD406DA470C085F</t>
  </si>
  <si>
    <t>인조석 재료분리대</t>
  </si>
  <si>
    <t>100*50</t>
  </si>
  <si>
    <t>호표 42</t>
  </si>
  <si>
    <t>44A73BA047FE086870F3000D0F12E</t>
  </si>
  <si>
    <t>01010644A73BA047FE086870F3000D0F12E</t>
  </si>
  <si>
    <t>130*30</t>
  </si>
  <si>
    <t>호표 43</t>
  </si>
  <si>
    <t>44A73BA047FE086870F3000D0F12B</t>
  </si>
  <si>
    <t>01010644A73BA047FE086870F3000D0F12B</t>
  </si>
  <si>
    <t>010107  타  일  공  사</t>
  </si>
  <si>
    <t>010107</t>
  </si>
  <si>
    <t>자기질타일/화장실</t>
  </si>
  <si>
    <t>자기질타일, 무유, 300*300*7mm</t>
  </si>
  <si>
    <t>438C3B704E630650FD8448BDFA1E1ECC46A1D</t>
  </si>
  <si>
    <t>010107438C3B704E630650FD8448BDFA1E1ECC46A1D</t>
  </si>
  <si>
    <t>자기질타일/다용도실</t>
  </si>
  <si>
    <t>438C3B704E630650FD8448BDFA1E1ECC4690F</t>
  </si>
  <si>
    <t>010107438C3B704E630650FD8448BDFA1E1ECC4690F</t>
  </si>
  <si>
    <t>도기질타일</t>
  </si>
  <si>
    <t>도기질타일,  300*600mm</t>
  </si>
  <si>
    <t>438C3B704E630650FD8448BDFA1E1ECC7235C</t>
  </si>
  <si>
    <t>010107438C3B704E630650FD8448BDFA1E1ECC7235C</t>
  </si>
  <si>
    <t>모자이크타일</t>
  </si>
  <si>
    <t>438C3B704E630650FD8448BDFA1E1ECC72358</t>
  </si>
  <si>
    <t>010107438C3B704E630650FD8448BDFA1E1ECC72358</t>
  </si>
  <si>
    <t>자기질타일</t>
  </si>
  <si>
    <t>자기질타일, 석재타일, 200*200*15mm</t>
  </si>
  <si>
    <t>438C3B704E630650FD8448BDFA70D63B0672F</t>
  </si>
  <si>
    <t>010107438C3B704E630650FD8448BDFA70D63B0672F</t>
  </si>
  <si>
    <t>타일압착붙임(바탕 35mm+압 5mm)/화장실</t>
  </si>
  <si>
    <t>바닥, 300*300(일반C, 일반줄눈)</t>
  </si>
  <si>
    <t>호표 44</t>
  </si>
  <si>
    <t>44A739504295044B2C062A42D8C4E</t>
  </si>
  <si>
    <t>01010744A739504295044B2C062A42D8C4E</t>
  </si>
  <si>
    <t>타일압착붙임(바탕 58mm+압 5mm)/다용도실</t>
  </si>
  <si>
    <t>호표 45</t>
  </si>
  <si>
    <t>44A739504295044B2C062A42D8C43</t>
  </si>
  <si>
    <t>01010744A739504295044B2C062A42D8C43</t>
  </si>
  <si>
    <t>타일떠붙임(22mm)/화장실</t>
  </si>
  <si>
    <t>벽, 300*600, 일반줄눈</t>
  </si>
  <si>
    <t>호표 46</t>
  </si>
  <si>
    <t>44A7395042970724F835D73A2C184</t>
  </si>
  <si>
    <t>01010744A7395042970724F835D73A2C184</t>
  </si>
  <si>
    <t>타일 붙임 / 접착 붙이기(주방)</t>
  </si>
  <si>
    <t>벽, 타일 0.04∼0.10m2 이하, 25m2/일당</t>
  </si>
  <si>
    <t>호표 47</t>
  </si>
  <si>
    <t>44A739504297071A5406CB48F8953</t>
  </si>
  <si>
    <t>01010744A739504297071A5406CB48F8953</t>
  </si>
  <si>
    <t>석재타일압착붙임(바탕 30mm+압 5mm)</t>
  </si>
  <si>
    <t>바닥, 200*200(일반C, 일반줄눈)</t>
  </si>
  <si>
    <t>호표 48</t>
  </si>
  <si>
    <t>44A739504295044B2C062A42D8C42</t>
  </si>
  <si>
    <t>01010744A739504295044B2C062A42D8C42</t>
  </si>
  <si>
    <t>석재타일붙이기, 벽(200*200)</t>
  </si>
  <si>
    <t>바탕18</t>
  </si>
  <si>
    <t>호표 49</t>
  </si>
  <si>
    <t>44A7395042970724F835D73A2CF63</t>
  </si>
  <si>
    <t>01010744A7395042970724F835D73A2CF63</t>
  </si>
  <si>
    <t>010108  목공사및수장공사</t>
  </si>
  <si>
    <t>010108</t>
  </si>
  <si>
    <t>DMC천장재</t>
  </si>
  <si>
    <t>300*600, 틀포함,시공도</t>
  </si>
  <si>
    <t>시공도</t>
  </si>
  <si>
    <t>438C3B704E66038D9E7CDCADA3871B4E24BBD</t>
  </si>
  <si>
    <t>010108438C3B704E66038D9E7CDCADA3871B4E24BBD</t>
  </si>
  <si>
    <t>비닐시트 깔기 - 전면접합</t>
  </si>
  <si>
    <t>비닐시트, 2.0mm, 경보행</t>
  </si>
  <si>
    <t>호표 50</t>
  </si>
  <si>
    <t>44A73BA04151008A8F78208490CEE</t>
  </si>
  <si>
    <t>01010844A73BA04151008A8F78208490CEE</t>
  </si>
  <si>
    <t>MDF걸레받이 붙임</t>
  </si>
  <si>
    <t>H:75*THK9, MDF 걸레받이, 방염필림부착</t>
  </si>
  <si>
    <t>호표 51</t>
  </si>
  <si>
    <t>44A73BA041550E792418661BC91BE</t>
  </si>
  <si>
    <t>01010844A73BA041550E792418661BC91BE</t>
  </si>
  <si>
    <t>MDF천정몰딩</t>
  </si>
  <si>
    <t>MDF 몰딩, 30*30</t>
  </si>
  <si>
    <t>호표 52</t>
  </si>
  <si>
    <t>44A73BA041550E06499C7AE0E6008</t>
  </si>
  <si>
    <t>01010844A73BA041550E06499C7AE0E6008</t>
  </si>
  <si>
    <t>집성목바닥</t>
  </si>
  <si>
    <t>T40, 집성목+투명락카</t>
  </si>
  <si>
    <t>호표 53</t>
  </si>
  <si>
    <t>44A73BA041550E06499C7AE0F0A4A</t>
  </si>
  <si>
    <t>01010844A73BA041550E06499C7AE0F0A4A</t>
  </si>
  <si>
    <t>도배바름(합판·석고보드면)</t>
  </si>
  <si>
    <t>벽, 친환경</t>
  </si>
  <si>
    <t>호표 54</t>
  </si>
  <si>
    <t>44A73BA042760649B6631781DD661</t>
  </si>
  <si>
    <t>01010844A73BA042760649B6631781DD661</t>
  </si>
  <si>
    <t>도배바름(콘크리트·모르타르면)</t>
  </si>
  <si>
    <t>호표 55</t>
  </si>
  <si>
    <t>44A73BA042760649C0DBB2030E5A3</t>
  </si>
  <si>
    <t>01010844A73BA042760649C0DBB2030E5A3</t>
  </si>
  <si>
    <t>천장, 친환경</t>
  </si>
  <si>
    <t>호표 56</t>
  </si>
  <si>
    <t>44A73BA042760649D14ADF8C19DEB</t>
  </si>
  <si>
    <t>01010844A73BA042760649D14ADF8C19DEB</t>
  </si>
  <si>
    <t>석고판 나사 고정(치장용) 설치</t>
  </si>
  <si>
    <t>벽,12.5*2겹,바탕용 석고판(1겹) + 치장용 석고판(1겹)</t>
  </si>
  <si>
    <t>호표 57</t>
  </si>
  <si>
    <t>44A73BA0431F09C3CA549ACBEA553</t>
  </si>
  <si>
    <t>01010844A73BA0431F09C3CA549ACBEA553</t>
  </si>
  <si>
    <t>석고판 나사 고정(바탕용) 설치</t>
  </si>
  <si>
    <t>천장, 9.5*1겹 붙임</t>
  </si>
  <si>
    <t>호표 58</t>
  </si>
  <si>
    <t>44A73BA0431F09C3F7ACEEE814D67</t>
  </si>
  <si>
    <t>01010844A73BA0431F09C3F7ACEEE814D67</t>
  </si>
  <si>
    <t>합판붙임</t>
  </si>
  <si>
    <t>천장, T4.8*1겹</t>
  </si>
  <si>
    <t>호표 59</t>
  </si>
  <si>
    <t>44A73BA0431907564D8A013FF8FD1</t>
  </si>
  <si>
    <t>01010844A73BA0431907564D8A013FF8FD1</t>
  </si>
  <si>
    <t>건식벽/일면</t>
  </si>
  <si>
    <t>T=90, W65 ST.STUD@450+T12.5 석고보드2겹</t>
  </si>
  <si>
    <t>호표 60</t>
  </si>
  <si>
    <t>44A73BA0431907565FF4C22DC211F</t>
  </si>
  <si>
    <t>01010844A73BA0431907565FF4C22DC211F</t>
  </si>
  <si>
    <t>건식벽/양면</t>
  </si>
  <si>
    <t>T=115, T12.5 석고보드2겹+W65 ST.STUD@450+T12.5 석고보드2겹</t>
  </si>
  <si>
    <t>호표 61</t>
  </si>
  <si>
    <t>44A73BA0431907565FF4C22DC2111</t>
  </si>
  <si>
    <t>01010844A73BA0431907565FF4C22DC2111</t>
  </si>
  <si>
    <t>롤블라인드(방염)</t>
  </si>
  <si>
    <t>1000*2800</t>
  </si>
  <si>
    <t>EA</t>
  </si>
  <si>
    <t>호표 62</t>
  </si>
  <si>
    <t>44A73BA0431907565FF4C22DFFBC1</t>
  </si>
  <si>
    <t>01010844A73BA0431907565FF4C22DFFBC1</t>
  </si>
  <si>
    <t>1050*2800</t>
  </si>
  <si>
    <t>호표 63</t>
  </si>
  <si>
    <t>44A73BA0431907565FF4C22DFFBC6</t>
  </si>
  <si>
    <t>01010844A73BA0431907565FF4C22DFFBC6</t>
  </si>
  <si>
    <t>1100*2000</t>
  </si>
  <si>
    <t>호표 64</t>
  </si>
  <si>
    <t>44A73BA0431907565FF4C22DFFBC9</t>
  </si>
  <si>
    <t>01010844A73BA0431907565FF4C22DFFBC9</t>
  </si>
  <si>
    <t>1.씽크대(상부+하부)</t>
  </si>
  <si>
    <t>3700*350(600)*900</t>
  </si>
  <si>
    <t>식</t>
  </si>
  <si>
    <t>전문견적</t>
  </si>
  <si>
    <t>43E531D0463A0E5785F8A171DAA9B3393CC8D</t>
  </si>
  <si>
    <t>01010843E531D0463A0E5785F8A171DAA9B3393CC8D</t>
  </si>
  <si>
    <t xml:space="preserve"> 인조대리석상판</t>
  </si>
  <si>
    <t>3700*600*50</t>
  </si>
  <si>
    <t>43E531D0463A0E5785F8A171DAA9B3393CC8F</t>
  </si>
  <si>
    <t>01010843E531D0463A0E5785F8A171DAA9B3393CC8F</t>
  </si>
  <si>
    <t xml:space="preserve"> 슬림후드- 하츠</t>
  </si>
  <si>
    <t>600</t>
  </si>
  <si>
    <t>43E531D0463A0E5785F8A171DAA9B3393CDAF</t>
  </si>
  <si>
    <t>01010843E531D0463A0E5785F8A171DAA9B3393CDAF</t>
  </si>
  <si>
    <t>입수전수도</t>
  </si>
  <si>
    <t>43E531D0463A0E5785F8A171DAA9B3393CDAB</t>
  </si>
  <si>
    <t>01010843E531D0463A0E5785F8A171DAA9B3393CDAB</t>
  </si>
  <si>
    <t xml:space="preserve"> 스텐선반</t>
  </si>
  <si>
    <t>43E531D0463A0E5785F8A171DAA9B3393CDA7</t>
  </si>
  <si>
    <t>01010843E531D0463A0E5785F8A171DAA9B3393CDA7</t>
  </si>
  <si>
    <t>하부정리대</t>
  </si>
  <si>
    <t>43E531D0463A0E5785F8A171DAA9B33923D20</t>
  </si>
  <si>
    <t>01010843E531D0463A0E5785F8A171DAA9B33923D20</t>
  </si>
  <si>
    <t>010109  판  넬  공  사</t>
  </si>
  <si>
    <t>010109</t>
  </si>
  <si>
    <t>샌드위치패널</t>
  </si>
  <si>
    <t>지붕재, T260 징크판넬(EPS 준불연)</t>
  </si>
  <si>
    <t>438C3B704E65013EBC011E5C5F86BA518C085</t>
  </si>
  <si>
    <t>010109438C3B704E65013EBC011E5C5F86BA518C085</t>
  </si>
  <si>
    <t>외벽재, T225 징크 판넬(EPS 준불연)</t>
  </si>
  <si>
    <t>438C3B704E65013EBC011E5C5F86BA518C083</t>
  </si>
  <si>
    <t>010109438C3B704E65013EBC011E5C5F86BA518C083</t>
  </si>
  <si>
    <t>운반비</t>
  </si>
  <si>
    <t>5톤</t>
  </si>
  <si>
    <t>438C3B704E65013EBC011E5C5F86BA518C08D</t>
  </si>
  <si>
    <t>010109438C3B704E65013EBC011E5C5F86BA518C08D</t>
  </si>
  <si>
    <t>샌드위치(단열)패널 - 지붕 설치비</t>
  </si>
  <si>
    <t>시공비, 두께 50~100mm 기준</t>
  </si>
  <si>
    <t>호표 65</t>
  </si>
  <si>
    <t>44A73BA042710E3641CF7C561F367</t>
  </si>
  <si>
    <t>01010944A73BA042710E3641CF7C561F367</t>
  </si>
  <si>
    <t>샌드위치(단열)패널 설치 - 외벽</t>
  </si>
  <si>
    <t>두께 50~100mm 기준</t>
  </si>
  <si>
    <t>호표 66</t>
  </si>
  <si>
    <t>44A73BA042710E3641CF7C561F097</t>
  </si>
  <si>
    <t>01010944A73BA042710E3641CF7C561F097</t>
  </si>
  <si>
    <t>처마후레싱1</t>
  </si>
  <si>
    <t>C/S 0.5T(20+20+500+300+20+20+175+30)</t>
  </si>
  <si>
    <t>호표 67</t>
  </si>
  <si>
    <t>44A73F304AA508F4A76183EA947A5</t>
  </si>
  <si>
    <t>01010944A73F304AA508F4A76183EA947A5</t>
  </si>
  <si>
    <t>처마후레싱2</t>
  </si>
  <si>
    <t>C/S 0.5T(20+5+50+300+20+20+185+30)</t>
  </si>
  <si>
    <t>호표 68</t>
  </si>
  <si>
    <t>44A73F304AA508F4A76183EA947A8</t>
  </si>
  <si>
    <t>01010944A73F304AA508F4A76183EA947A8</t>
  </si>
  <si>
    <t>처마후레싱3</t>
  </si>
  <si>
    <t>C/S 0.5T(20+5+50+300+20+20+710+30)</t>
  </si>
  <si>
    <t>호표 69</t>
  </si>
  <si>
    <t>44A73F304AA508F4A76183EA947A9</t>
  </si>
  <si>
    <t>01010944A73F304AA508F4A76183EA947A9</t>
  </si>
  <si>
    <t>베이스후레싱</t>
  </si>
  <si>
    <t>C/S 0.5T(50+225+50)</t>
  </si>
  <si>
    <t>호표 70</t>
  </si>
  <si>
    <t>44A73F304AA508F4A76183EAE31B1</t>
  </si>
  <si>
    <t>01010944A73F304AA508F4A76183EAE31B1</t>
  </si>
  <si>
    <t>두겁후레싱</t>
  </si>
  <si>
    <t>호표 71</t>
  </si>
  <si>
    <t>44A73F304AA508F4A76183EAE325F</t>
  </si>
  <si>
    <t>01010944A73F304AA508F4A76183EAE325F</t>
  </si>
  <si>
    <t>용마루상부후레싱</t>
  </si>
  <si>
    <t>C/S 0.5T(30+30+310+310+30+30)</t>
  </si>
  <si>
    <t>호표 72</t>
  </si>
  <si>
    <t>44A73F304AA508F4A76183EAE325C</t>
  </si>
  <si>
    <t>01010944A73F304AA508F4A76183EAE325C</t>
  </si>
  <si>
    <t>창상부후레싱1</t>
  </si>
  <si>
    <t>C/S 0.5T(15+15+120+100+15+15)</t>
  </si>
  <si>
    <t>호표 73</t>
  </si>
  <si>
    <t>44A73F304AA508F4A76183EAE325D</t>
  </si>
  <si>
    <t>01010944A73F304AA508F4A76183EAE325D</t>
  </si>
  <si>
    <t>용마루하부후레싱</t>
  </si>
  <si>
    <t>C/S 0.5T(300+300)</t>
  </si>
  <si>
    <t>호표 74</t>
  </si>
  <si>
    <t>44A73F304AA508F4A76183EAE325B</t>
  </si>
  <si>
    <t>01010944A73F304AA508F4A76183EAE325B</t>
  </si>
  <si>
    <t>창하부후레싱1</t>
  </si>
  <si>
    <t>호표 75</t>
  </si>
  <si>
    <t>44A73F304AA508F4A76183EAE3256</t>
  </si>
  <si>
    <t>01010944A73F304AA508F4A76183EAE3256</t>
  </si>
  <si>
    <t>창상부후레싱2</t>
  </si>
  <si>
    <t>C/S 0.5T(15+40+100+200+15+15)</t>
  </si>
  <si>
    <t>호표 76</t>
  </si>
  <si>
    <t>44A73F304AA508F4A76183EAE3364</t>
  </si>
  <si>
    <t>01010944A73F304AA508F4A76183EAE3364</t>
  </si>
  <si>
    <t>창하부후레싱2</t>
  </si>
  <si>
    <t>호표 77</t>
  </si>
  <si>
    <t>44A73F304AA508F4A76183EAE3360</t>
  </si>
  <si>
    <t>01010944A73F304AA508F4A76183EAE3360</t>
  </si>
  <si>
    <t>코너후레싱</t>
  </si>
  <si>
    <t>C/S 0.5T(15+40+100+100+40+15)</t>
  </si>
  <si>
    <t>호표 78</t>
  </si>
  <si>
    <t>44A73F304AA508F4A76183EAE340D</t>
  </si>
  <si>
    <t>01010944A73F304AA508F4A76183EAE340D</t>
  </si>
  <si>
    <t>BASE찬넬/외부</t>
  </si>
  <si>
    <t>1.6T  ST'L(100+150+100+100+30)</t>
  </si>
  <si>
    <t>호표 79</t>
  </si>
  <si>
    <t>44A73F304998077C5DB510A61B79F</t>
  </si>
  <si>
    <t>01010944A73F304998077C5DB510A61B79F</t>
  </si>
  <si>
    <t>010110  방  수  공  사</t>
  </si>
  <si>
    <t>010110</t>
  </si>
  <si>
    <t>시멘트 액체 방수</t>
  </si>
  <si>
    <t>바닥</t>
  </si>
  <si>
    <t>호표 80</t>
  </si>
  <si>
    <t>44A73C804E320EDDAA300D2CDD53F</t>
  </si>
  <si>
    <t>01011044A73C804E320EDDAA300D2CDD53F</t>
  </si>
  <si>
    <t>수직부</t>
  </si>
  <si>
    <t>호표 81</t>
  </si>
  <si>
    <t>44A73C804E320EDDAA303A6ABED3A</t>
  </si>
  <si>
    <t>01011044A73C804E320EDDAA303A6ABED3A</t>
  </si>
  <si>
    <t>방수 모르타르.</t>
  </si>
  <si>
    <t>바닥, THK24</t>
  </si>
  <si>
    <t>호표 82</t>
  </si>
  <si>
    <t>44A73C8040540EF62895FD051F025</t>
  </si>
  <si>
    <t>01011044A73C8040540EF62895FD051F025</t>
  </si>
  <si>
    <t>벽, THK24</t>
  </si>
  <si>
    <t>호표 83</t>
  </si>
  <si>
    <t>44A73C8040540EF62895FD051F1C2</t>
  </si>
  <si>
    <t>01011044A73C8040540EF62895FD051F1C2</t>
  </si>
  <si>
    <t>010111  지붕 및 홈통공사</t>
  </si>
  <si>
    <t>010111</t>
  </si>
  <si>
    <t>아연도선홈통설치</t>
  </si>
  <si>
    <t>T1.2,100*60</t>
  </si>
  <si>
    <t>호표 84</t>
  </si>
  <si>
    <t>44A73F30499D0F2AE8AFCB0412D3E</t>
  </si>
  <si>
    <t>01011144A73F30499D0F2AE8AFCB0412D3E</t>
  </si>
  <si>
    <t>SST처마홈통설치</t>
  </si>
  <si>
    <t>T1.2 SST, 120*150</t>
  </si>
  <si>
    <t>호표 85</t>
  </si>
  <si>
    <t>44A73F304998077C435CF995ED9CD</t>
  </si>
  <si>
    <t>01011144A73F304998077C435CF995ED9CD</t>
  </si>
  <si>
    <t>루프드레인설치</t>
  </si>
  <si>
    <t>수직형, D100㎜</t>
  </si>
  <si>
    <t>호표 86</t>
  </si>
  <si>
    <t>44A73F3048F405D57F693B01BE8A9</t>
  </si>
  <si>
    <t>01011144A73F3048F405D57F693B01BE8A9</t>
  </si>
  <si>
    <t>캐노피차양</t>
  </si>
  <si>
    <t>1500*600</t>
  </si>
  <si>
    <t>호표 87</t>
  </si>
  <si>
    <t>44A73F30499D0F2AE8AFCB0412FED</t>
  </si>
  <si>
    <t>01011144A73F30499D0F2AE8AFCB0412FED</t>
  </si>
  <si>
    <t>010112  금  속  공  사</t>
  </si>
  <si>
    <t>010112</t>
  </si>
  <si>
    <t>경량 천장 철골틀</t>
  </si>
  <si>
    <t>M-BAR, 인서트유@300미만</t>
  </si>
  <si>
    <t>호표 88</t>
  </si>
  <si>
    <t>44A73ED04D8D0C10F0DF7D1712F71</t>
  </si>
  <si>
    <t>01011244A73ED04D8D0C10F0DF7D1712F71</t>
  </si>
  <si>
    <t>타일벽코너가드.</t>
  </si>
  <si>
    <t>스텐1.2t*10*10</t>
  </si>
  <si>
    <t>호표 89</t>
  </si>
  <si>
    <t>44A733E0402507CAB7BAA4257513D</t>
  </si>
  <si>
    <t>01011244A733E0402507CAB7BAA4257513D</t>
  </si>
  <si>
    <t>스테인리스핸드레일/경사로</t>
  </si>
  <si>
    <t>H:900,D38+25@300</t>
  </si>
  <si>
    <t>호표 90</t>
  </si>
  <si>
    <t>44A73ED0476600AA25B5C4A8A1CBD</t>
  </si>
  <si>
    <t>01011244A73ED0476600AA25B5C4A8A1CBD</t>
  </si>
  <si>
    <t>스테인리스재료분리대</t>
  </si>
  <si>
    <t>바닥, W40*H20*1.5t</t>
  </si>
  <si>
    <t>호표 91</t>
  </si>
  <si>
    <t>44A73BA047F9006BBFB78680D5C2D</t>
  </si>
  <si>
    <t>01011244A73BA047F9006BBFB78680D5C2D</t>
  </si>
  <si>
    <t>철재커텐박스(ㄱ자형)</t>
  </si>
  <si>
    <t>120*120*1.2t, STL(도장 유)</t>
  </si>
  <si>
    <t>호표 92</t>
  </si>
  <si>
    <t>44A73BA0489E0C3F78928E8AAD429</t>
  </si>
  <si>
    <t>01011244A73BA0489E0C3F78928E8AAD429</t>
  </si>
  <si>
    <t>AL몰딩설(ㄷ형)</t>
  </si>
  <si>
    <t>30*30*1.0mm</t>
  </si>
  <si>
    <t>호표 93</t>
  </si>
  <si>
    <t>44A73BA049A402D16E6CD52BFEEDF</t>
  </si>
  <si>
    <t>01011244A73BA049A402D16E6CD52BFEEDF</t>
  </si>
  <si>
    <t>010113  미  장  공  사</t>
  </si>
  <si>
    <t>010113</t>
  </si>
  <si>
    <t>모르타르 바름</t>
  </si>
  <si>
    <t>내벽, 11mm, 3.6m 이하</t>
  </si>
  <si>
    <t>호표 94</t>
  </si>
  <si>
    <t>44A733E04BCE0CD054E311199DFA1</t>
  </si>
  <si>
    <t>01011344A733E04BCE0CD054E311199DFA1</t>
  </si>
  <si>
    <t>외벽, 15mm</t>
  </si>
  <si>
    <t>호표 95</t>
  </si>
  <si>
    <t>44A733E04BCE0CD054A5640202859</t>
  </si>
  <si>
    <t>01011344A733E04BCE0CD054A5640202859</t>
  </si>
  <si>
    <t>바닥, 110mm</t>
  </si>
  <si>
    <t>호표 96</t>
  </si>
  <si>
    <t>44A733E04BCE0CF37214838F703E1</t>
  </si>
  <si>
    <t>01011344A733E04BCE0CF37214838F703E1</t>
  </si>
  <si>
    <t>바닥난방/주방,거실,방</t>
  </si>
  <si>
    <t>T=148mm(T20 비드법2종1호+T88 경량기포콘크리트+T40 시멘트 몰탈/난방배관)</t>
  </si>
  <si>
    <t>호표 97</t>
  </si>
  <si>
    <t>44A733E04CD4016E9E68483F0B661</t>
  </si>
  <si>
    <t>01011344A733E04CD4016E9E68483F0B661</t>
  </si>
  <si>
    <t>바닥난방/화장실</t>
  </si>
  <si>
    <t>T=130mm(T20 비드법2종1호+T80 경량기포콘크리트+T30 시멘트 몰탈/난방배관)</t>
  </si>
  <si>
    <t>호표 98</t>
  </si>
  <si>
    <t>44A733E04CD4016E9E68483F0B66C</t>
  </si>
  <si>
    <t>01011344A733E04CD4016E9E68483F0B66C</t>
  </si>
  <si>
    <t>010114  창호 및 유리공사</t>
  </si>
  <si>
    <t>010114</t>
  </si>
  <si>
    <t>PW01[플라스틱 미서기 이중창]</t>
  </si>
  <si>
    <t>3.900 x 2.200 = 8.580</t>
  </si>
  <si>
    <t>호표 99</t>
  </si>
  <si>
    <t>44A738604D090F44300D4BD927529</t>
  </si>
  <si>
    <t>01011444A738604D090F44300D4BD927529</t>
  </si>
  <si>
    <t>PW03[플라스틱 미서기 이중창]</t>
  </si>
  <si>
    <t>1.200 x 1.500 = 1.800</t>
  </si>
  <si>
    <t>호표 100</t>
  </si>
  <si>
    <t>44A738604D090F44300D4BD927418</t>
  </si>
  <si>
    <t>01011444A738604D090F44300D4BD927418</t>
  </si>
  <si>
    <t>PW04[플라스틱 미서기 이중창]</t>
  </si>
  <si>
    <t>1.200 x 0.550 = 0.660</t>
  </si>
  <si>
    <t>호표 101</t>
  </si>
  <si>
    <t>44A738604D090F44300D4BD92741A</t>
  </si>
  <si>
    <t>01011444A738604D090F44300D4BD92741A</t>
  </si>
  <si>
    <t>PW05[플라스틱 미서기 이중창]</t>
  </si>
  <si>
    <t>0.900 x 0.900 = 0.810</t>
  </si>
  <si>
    <t>호표 102</t>
  </si>
  <si>
    <t>44A738604D090F44300D4BD92741C</t>
  </si>
  <si>
    <t>01011444A738604D090F44300D4BD92741C</t>
  </si>
  <si>
    <t>PW06[플라스틱 미서기 이중창]</t>
  </si>
  <si>
    <t>0.900 x 1.200 = 1.080</t>
  </si>
  <si>
    <t>호표 103</t>
  </si>
  <si>
    <t>44A738604D090F44300D4BD92741E</t>
  </si>
  <si>
    <t>01011444A738604D090F44300D4BD92741E</t>
  </si>
  <si>
    <t>PW07[플라스틱 미서기 이중창]</t>
  </si>
  <si>
    <t>0.600 x 0.600 = 0.360</t>
  </si>
  <si>
    <t>호표 104</t>
  </si>
  <si>
    <t>44A738604D090F44300D4BD927410</t>
  </si>
  <si>
    <t>01011444A738604D090F44300D4BD927410</t>
  </si>
  <si>
    <t xml:space="preserve"> SSD-1 [ 단열 ]</t>
  </si>
  <si>
    <t>1.050*2.200</t>
  </si>
  <si>
    <t>438C3B704E670DE6555FEDB00CCD9FFDB0C8A</t>
  </si>
  <si>
    <t>010114438C3B704E670DE6555FEDB00CCD9FFDB0C8A</t>
  </si>
  <si>
    <t xml:space="preserve"> SD-1 [ 단열 ]</t>
  </si>
  <si>
    <t>0.800*2.100</t>
  </si>
  <si>
    <t>438C3B704E670DE6555FEDB00CCD9FFDB0C8E</t>
  </si>
  <si>
    <t>010114438C3B704E670DE6555FEDB00CCD9FFDB0C8E</t>
  </si>
  <si>
    <t xml:space="preserve"> AD-1 [ 삼연동 도어 ]</t>
  </si>
  <si>
    <t>1.900*2.150,T8 강화유리포함</t>
  </si>
  <si>
    <t>438C3B704E670DE6555FEDB00CCD9FFDB0DAE</t>
  </si>
  <si>
    <t>010114438C3B704E670DE6555FEDB00CCD9FFDB0DAE</t>
  </si>
  <si>
    <t xml:space="preserve"> ABS-1</t>
  </si>
  <si>
    <t xml:space="preserve"> 0.900*2.100</t>
  </si>
  <si>
    <t>438C3B704E670DE6555FEDB00CCD9FFDB0DA9</t>
  </si>
  <si>
    <t>010114438C3B704E670DE6555FEDB00CCD9FFDB0DA9</t>
  </si>
  <si>
    <t xml:space="preserve"> ABS-2</t>
  </si>
  <si>
    <t>0.750*2.100,불투명 유리 포함</t>
  </si>
  <si>
    <t>438C3B704E670DE6555FEDB00CCD9FFDB0ADA</t>
  </si>
  <si>
    <t>010114438C3B704E670DE6555FEDB00CCD9FFDB0ADA</t>
  </si>
  <si>
    <t xml:space="preserve"> ABS-3 [ 행거도어 ]</t>
  </si>
  <si>
    <t>1.970*2.150,,불투명 유리 포함</t>
  </si>
  <si>
    <t>438C3B704E670DE6555FEDB00CCD9FFDB0ADD</t>
  </si>
  <si>
    <t>010114438C3B704E670DE6555FEDB00CCD9FFDB0ADD</t>
  </si>
  <si>
    <t xml:space="preserve"> 세이프 강화도어 [ 단열 ]</t>
  </si>
  <si>
    <t>1.050*2.200,도어유리포함</t>
  </si>
  <si>
    <t>438C3B704E670DE6555FEDB00CCD9FFDB0BE3</t>
  </si>
  <si>
    <t>010114438C3B704E670DE6555FEDB00CCD9FFDB0BE3</t>
  </si>
  <si>
    <t xml:space="preserve"> 플로어힌지</t>
  </si>
  <si>
    <t>K-8300</t>
  </si>
  <si>
    <t>438C3B704E670DE6555FEDB00CCD9FFDB0BE4</t>
  </si>
  <si>
    <t>010114438C3B704E670DE6555FEDB00CCD9FFDB0BE4</t>
  </si>
  <si>
    <t xml:space="preserve"> 강화도어 손잡이</t>
  </si>
  <si>
    <t>H : 600</t>
  </si>
  <si>
    <t>438C3B704E670DE6555FEDB00CCD9FFDB082C</t>
  </si>
  <si>
    <t>010114438C3B704E670DE6555FEDB00CCD9FFDB082C</t>
  </si>
  <si>
    <t xml:space="preserve"> 도어핸들</t>
  </si>
  <si>
    <t>레버형</t>
  </si>
  <si>
    <t>438C3B704E670DE6555FEDB00CCD9FFDB082B</t>
  </si>
  <si>
    <t>010114438C3B704E670DE6555FEDB00CCD9FFDB082B</t>
  </si>
  <si>
    <t xml:space="preserve"> 도어체크</t>
  </si>
  <si>
    <t>K-1630</t>
  </si>
  <si>
    <t>438C3B704E670DE6555FEDB00CCD9FFDB0935</t>
  </si>
  <si>
    <t>010114438C3B704E670DE6555FEDB00CCD9FFDB0935</t>
  </si>
  <si>
    <t xml:space="preserve"> 경첩</t>
  </si>
  <si>
    <t>1조(3EA)</t>
  </si>
  <si>
    <t>438C3B704E670DE6555FEDB00CCD9FFDB0932</t>
  </si>
  <si>
    <t>010114438C3B704E670DE6555FEDB00CCD9FFDB0932</t>
  </si>
  <si>
    <t>로이복층유리</t>
  </si>
  <si>
    <t>22로이복층유리(5CL+12Air+5LE(PLAONE))</t>
  </si>
  <si>
    <t>438C3B704E670DE6555FEDB00CCD9FFD4DBCF</t>
  </si>
  <si>
    <t>010114438C3B704E670DE6555FEDB00CCD9FFD4DBCF</t>
  </si>
  <si>
    <t>수밀코킹(실리콘)</t>
  </si>
  <si>
    <t>삼각, 10mm, 창호주위</t>
  </si>
  <si>
    <t>호표 105</t>
  </si>
  <si>
    <t>44A73C8041790C901FEDB69107B1F</t>
  </si>
  <si>
    <t>01011444A73C8041790C901FEDB69107B1F</t>
  </si>
  <si>
    <t>창문틀 주위 충전</t>
  </si>
  <si>
    <t>발포우레탄 충전</t>
  </si>
  <si>
    <t>호표 106</t>
  </si>
  <si>
    <t>44A738604AB10DAAAF09E641237AA</t>
  </si>
  <si>
    <t>01011444A738604AB10DAAAF09E641237AA</t>
  </si>
  <si>
    <t>유리끼우기 - 복층유리, 일반창호</t>
  </si>
  <si>
    <t>22mm(5+12A+5)</t>
  </si>
  <si>
    <t>호표 107</t>
  </si>
  <si>
    <t>44A73860442D0518BD970D092FFD6</t>
  </si>
  <si>
    <t>01011444A73860442D0518BD970D092FFD6</t>
  </si>
  <si>
    <t>복층유리주위코킹</t>
  </si>
  <si>
    <t>5*5, 실리콘</t>
  </si>
  <si>
    <t>호표 108</t>
  </si>
  <si>
    <t>44A73860442407DBD732BDE16DFB4</t>
  </si>
  <si>
    <t>01011444A73860442407DBD732BDE16DFB4</t>
  </si>
  <si>
    <t>에칭필림지붙임</t>
  </si>
  <si>
    <t>호표 109</t>
  </si>
  <si>
    <t>44A73BA042760649E3BB5940E55EE</t>
  </si>
  <si>
    <t>01011444A73BA042760649E3BB5940E55EE</t>
  </si>
  <si>
    <t>010115  칠    공    사</t>
  </si>
  <si>
    <t>010115</t>
  </si>
  <si>
    <t>바탕만들기+걸레받이용 페인트칠</t>
  </si>
  <si>
    <t>붓칠 2회, G.B.면(줄퍼티)</t>
  </si>
  <si>
    <t>호표 110</t>
  </si>
  <si>
    <t>44A73AB04B3E0E7E303A2F46687A4</t>
  </si>
  <si>
    <t>01011544A73AB04B3E0E7E303A2F46687A4</t>
  </si>
  <si>
    <t>바탕만들기+수성페인트 롤러칠</t>
  </si>
  <si>
    <t>내부 2회, G.B.면 줄퍼티, 친환경</t>
  </si>
  <si>
    <t>호표 111</t>
  </si>
  <si>
    <t>44A73AB04A170DFCA1C27DF5F5F99</t>
  </si>
  <si>
    <t>01011544A73AB04A170DFCA1C27DF5F5F99</t>
  </si>
  <si>
    <t>내천장 2회, G.B.면 줄퍼티, 친환경</t>
  </si>
  <si>
    <t>호표 112</t>
  </si>
  <si>
    <t>44A73AB04A170DFCA1C2D6411F626</t>
  </si>
  <si>
    <t>01011544A73AB04A170DFCA1C2D6411F626</t>
  </si>
  <si>
    <t>외부 2회, con'c·mortar면, 친환경</t>
  </si>
  <si>
    <t>호표 113</t>
  </si>
  <si>
    <t>44A73AB04A170DFCA1227618344F5</t>
  </si>
  <si>
    <t>01011544A73AB04A170DFCA1227618344F5</t>
  </si>
  <si>
    <t>010116  부  대  공  사</t>
  </si>
  <si>
    <t>010116</t>
  </si>
  <si>
    <t>오수맨홀</t>
  </si>
  <si>
    <t>900*900,기성품</t>
  </si>
  <si>
    <t>호표 114</t>
  </si>
  <si>
    <t>44A63460468A056B9AD6F75EE4951</t>
  </si>
  <si>
    <t>01011644A63460468A056B9AD6F75EE4951</t>
  </si>
  <si>
    <t>하수관</t>
  </si>
  <si>
    <t>PVC D100,VG1</t>
  </si>
  <si>
    <t>호표 115</t>
  </si>
  <si>
    <t>44A63460468A056B9AD6F75EE4A7E</t>
  </si>
  <si>
    <t>01011644A63460468A056B9AD6F75EE4A7E</t>
  </si>
  <si>
    <t>오수관</t>
  </si>
  <si>
    <t>PVC D150,VG1</t>
  </si>
  <si>
    <t>호표 116</t>
  </si>
  <si>
    <t>44A63460468A056B9AD6F75EE4A7C</t>
  </si>
  <si>
    <t>01011644A63460468A056B9AD6F75EE4A7C</t>
  </si>
  <si>
    <t>우수관</t>
  </si>
  <si>
    <t>호표 117</t>
  </si>
  <si>
    <t>44A63460468A056B9AD6F75EE4A73</t>
  </si>
  <si>
    <t>01011644A63460468A056B9AD6F75EE4A73</t>
  </si>
  <si>
    <t>신설우수받이</t>
  </si>
  <si>
    <t>PE 430*370+그레이팅</t>
  </si>
  <si>
    <t>호표 118</t>
  </si>
  <si>
    <t>44A63460468A056B9AD6F75EE4C28</t>
  </si>
  <si>
    <t>01011644A63460468A056B9AD6F75EE4C28</t>
  </si>
  <si>
    <t>국기게양대</t>
  </si>
  <si>
    <t>2500*D270*H300,3봉</t>
  </si>
  <si>
    <t>호표 119</t>
  </si>
  <si>
    <t>44A63460468A056B9AD6F75EE4FFE</t>
  </si>
  <si>
    <t>01011644A63460468A056B9AD6F75EE4FFE</t>
  </si>
  <si>
    <t>오수정화조</t>
  </si>
  <si>
    <t>6톤</t>
  </si>
  <si>
    <t>호표 120</t>
  </si>
  <si>
    <t>44A63460468A056B9AD6F75EF6825</t>
  </si>
  <si>
    <t>01011644A63460468A056B9AD6F75EF6825</t>
  </si>
  <si>
    <t>콘크리트포장/건물주변</t>
  </si>
  <si>
    <t>T100무근+방습필름+T100 잡석다짐,(레미콘-도,관급)</t>
  </si>
  <si>
    <t>호표 121</t>
  </si>
  <si>
    <t>44A63460468A056B9AD6F75EC9827</t>
  </si>
  <si>
    <t>01011644A63460468A056B9AD6F75EC9827</t>
  </si>
  <si>
    <t>콘크리트포장/진입로</t>
  </si>
  <si>
    <t>T150무근+방습필름+T100 잡석다짐,(레미콘-도,관급)</t>
  </si>
  <si>
    <t>호표 122</t>
  </si>
  <si>
    <t>44A63460468A056B9AD6F75EC9821</t>
  </si>
  <si>
    <t>01011644A63460468A056B9AD6F75EC9821</t>
  </si>
  <si>
    <t>U형측구</t>
  </si>
  <si>
    <t>30*300/W400 철제그레이팅뚜껑포함</t>
  </si>
  <si>
    <t>호표 123</t>
  </si>
  <si>
    <t>44A63460468A056B9AD6F75EC9F57</t>
  </si>
  <si>
    <t>01011644A63460468A056B9AD6F75EC9F57</t>
  </si>
  <si>
    <t>스텐평철난간</t>
  </si>
  <si>
    <t>W:50+W50@300,H300</t>
  </si>
  <si>
    <t>호표 124</t>
  </si>
  <si>
    <t>44A63460468A056B9AD6F75EC9E49</t>
  </si>
  <si>
    <t>01011644A63460468A056B9AD6F75EC9E49</t>
  </si>
  <si>
    <t>라인마킹</t>
  </si>
  <si>
    <t>호표 125</t>
  </si>
  <si>
    <t>44A73AB046C40E11713AB3F44E81E</t>
  </si>
  <si>
    <t>01011644A73AB046C40E11713AB3F44E81E</t>
  </si>
  <si>
    <t>010117  골    재    비</t>
  </si>
  <si>
    <t>010117</t>
  </si>
  <si>
    <t>시멘트</t>
  </si>
  <si>
    <t>건재상,40KG</t>
  </si>
  <si>
    <t>포</t>
  </si>
  <si>
    <t>438C3B704E610B683C9EA43BC003C69AB5B4C</t>
  </si>
  <si>
    <t>010117438C3B704E610B683C9EA43BC003C69AB5B4C</t>
  </si>
  <si>
    <t>모래</t>
  </si>
  <si>
    <t>모래, 원주, (육상), 도착도</t>
  </si>
  <si>
    <t>43AF39704BA50E6F7410AD6085993D12AFF62</t>
  </si>
  <si>
    <t>01011743AF39704BA50E6F7410AD6085993D12AFF62</t>
  </si>
  <si>
    <t>자갈</t>
  </si>
  <si>
    <t>자갈, 원주, 도착도, #467</t>
  </si>
  <si>
    <t>43AF39704BA608F2E1E7AEB7B95045F4A6279</t>
  </si>
  <si>
    <t>01011743AF39704BA608F2E1E7AEB7B95045F4A6279</t>
  </si>
  <si>
    <t>혼합골재</t>
  </si>
  <si>
    <t>혼합골재, 원주, 도착도, 보조기층용</t>
  </si>
  <si>
    <t>438C3B704E60099F6A4928AC71FA0ECCD85AF</t>
  </si>
  <si>
    <t>010117438C3B704E60099F6A4928AC71FA0ECCD85AF</t>
  </si>
  <si>
    <t>시멘트운반</t>
  </si>
  <si>
    <t>L:10km, 덤프 8ton</t>
  </si>
  <si>
    <t>산근 4</t>
  </si>
  <si>
    <t>44A630C04B8B0C7F072A2136E53C6</t>
  </si>
  <si>
    <t>01011744A630C04B8B0C7F072A2136E53C6</t>
  </si>
  <si>
    <t>철근, L:10km</t>
  </si>
  <si>
    <t>산근 5</t>
  </si>
  <si>
    <t>44A630C04B8C0EE994F66DFB9CADD</t>
  </si>
  <si>
    <t>01011744A630C04B8C0EE994F66DFB9CADD</t>
  </si>
  <si>
    <t>010118  도급자관급자재비[레미콘,철근]</t>
  </si>
  <si>
    <t>010118</t>
  </si>
  <si>
    <t>[부가가치세포함]</t>
  </si>
  <si>
    <t>7</t>
  </si>
  <si>
    <t>레미콘[식별번호:22594182]</t>
  </si>
  <si>
    <t>레미콘, 강원(원주권), 25-24-150</t>
  </si>
  <si>
    <t>438C3B704E610B68075E8F5F4A62FC4175464</t>
  </si>
  <si>
    <t>010118438C3B704E610B68075E8F5F4A62FC4175464</t>
  </si>
  <si>
    <t>레미콘[식별번호:23734421]</t>
  </si>
  <si>
    <t>레미콘, 강원(원주권), 25-18-120</t>
  </si>
  <si>
    <t>438C3B704E610B68075E8F5F4A62FC4175469</t>
  </si>
  <si>
    <t>010118438C3B704E610B68075E8F5F4A62FC4175469</t>
  </si>
  <si>
    <t>레미콘[식별번호:23734420]</t>
  </si>
  <si>
    <t>레미콘, 강원(원주권), 25-18-80</t>
  </si>
  <si>
    <t>438C3B704E610B68075E8F5F4A62FC4148083</t>
  </si>
  <si>
    <t>010118438C3B704E610B68075E8F5F4A62FC4148083</t>
  </si>
  <si>
    <t>철근콘크리트용봉강[식별번호:25786553]</t>
  </si>
  <si>
    <t>438C3B704E60091AFB066EAA25F5F2C75E7B8</t>
  </si>
  <si>
    <t>010118438C3B704E60091AFB066EAA25F5F2C75E7B8</t>
  </si>
  <si>
    <t>철근콘크리트용봉강[식별번호:25786558]</t>
  </si>
  <si>
    <t>438C3B704E60091AFB066EAA25F5F2C75E58A</t>
  </si>
  <si>
    <t>010118438C3B704E60091AFB066EAA25F5F2C75E58A</t>
  </si>
  <si>
    <t>철근콘크리트용봉강[식별번호:25786556]</t>
  </si>
  <si>
    <t>438C3B704E60091AFB066EAA25F5F2C75E4E5</t>
  </si>
  <si>
    <t>010118438C3B704E60091AFB066EAA25F5F2C75E4E5</t>
  </si>
  <si>
    <t>조달수수료</t>
  </si>
  <si>
    <t>주재료비의 0.54%</t>
  </si>
  <si>
    <t>45BD37E044C20A79D8934349948001</t>
  </si>
  <si>
    <t>01011845BD37E044C20A79D8934349948001</t>
  </si>
  <si>
    <t>010119  관급자관급자재비[합성수지제창]</t>
  </si>
  <si>
    <t>010119</t>
  </si>
  <si>
    <t>[부가가치세포함,현장설치도]</t>
  </si>
  <si>
    <t>8</t>
  </si>
  <si>
    <t>미서기이중창[식별번호:25917665]</t>
  </si>
  <si>
    <t>RE-BF-235R-1-1R</t>
  </si>
  <si>
    <t>KG</t>
  </si>
  <si>
    <t>43E531D0463A0E5785F8A171DAA9B339238BE</t>
  </si>
  <si>
    <t>01011943E531D0463A0E5785F8A171DAA9B339238BE</t>
  </si>
  <si>
    <t>보강재[식별번호:26040739]</t>
  </si>
  <si>
    <t>NBF-235</t>
  </si>
  <si>
    <t>43E531D0463A0E5785F8A171DAA9B339238B9</t>
  </si>
  <si>
    <t>01011943E531D0463A0E5785F8A171DAA9B339238B9</t>
  </si>
  <si>
    <t>방충망[식별번호:25902591]</t>
  </si>
  <si>
    <t>RE-MF-100</t>
  </si>
  <si>
    <t>43E531D0463A0E5785F8A171DAA9B33923B73</t>
  </si>
  <si>
    <t>01011943E531D0463A0E5785F8A171DAA9B33923B73</t>
  </si>
  <si>
    <t>핸들[식별번호:25917665]</t>
  </si>
  <si>
    <t>AH2002</t>
  </si>
  <si>
    <t>43E531D0463A0E5785F8A171DAA9B33923B77</t>
  </si>
  <si>
    <t>01011943E531D0463A0E5785F8A171DAA9B33923B77</t>
  </si>
  <si>
    <t>01011945BD37E044C20A79D8934349948001</t>
  </si>
  <si>
    <t>산업안전보건관리비</t>
  </si>
  <si>
    <t>(4583060*70%)*3.11%</t>
  </si>
  <si>
    <t>451C35D045A60C65D5A746243F2F0279FE30C</t>
  </si>
  <si>
    <t>010119451C35D045A60C65D5A746243F2F0279FE30C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</si>
  <si>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</si>
  <si>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</si>
  <si>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</si>
  <si>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</si>
  <si>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</si>
  <si>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</si>
  <si>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</si>
  <si>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</si>
  <si>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</si>
  <si>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</si>
  <si>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</si>
  <si>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</si>
  <si>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</si>
  <si>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</si>
  <si>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</si>
  <si>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</si>
  <si>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</si>
  <si>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</si>
  <si>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</si>
  <si>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</si>
  <si>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할증체크</t>
  </si>
  <si>
    <t>컨테이너형 가설건축물 - 사무실.  3.0*6.0*2.6m, 3개월  개소     ( 호표 1 )</t>
  </si>
  <si>
    <t>컨테이너하우스</t>
  </si>
  <si>
    <t>컨테이너하우스, 사무실용, 3.0*6.0*2.6m</t>
  </si>
  <si>
    <t>금액제외</t>
  </si>
  <si>
    <t>438C3B704D5A044A8EAB7096035A7B8BF7876</t>
  </si>
  <si>
    <t>44A735304AC8011FBE618314A667F438C3B704D5A044A8EAB7096035A7B8BF7876</t>
  </si>
  <si>
    <t>-</t>
  </si>
  <si>
    <t>콘테이너형 가설건축물 설치 및 해체</t>
  </si>
  <si>
    <t>3.0*6.0m</t>
  </si>
  <si>
    <t>44A735304AC8011FBEE6EA807C08C</t>
  </si>
  <si>
    <t>44A735304AC8011FBE618314A667F44A735304AC8011FBEE6EA807C08C</t>
  </si>
  <si>
    <t>경비로 적용</t>
  </si>
  <si>
    <t>합계의 100%</t>
  </si>
  <si>
    <t>44A735304AC8011FBE618314A667F45BD37E044C20A79D8934349948001</t>
  </si>
  <si>
    <t xml:space="preserve"> [ 합          계 ]</t>
  </si>
  <si>
    <t>강관 조립말비계(이동식)  높이 2m, 3개월  대     ( 호표 2 )</t>
  </si>
  <si>
    <t>비계안정장치</t>
  </si>
  <si>
    <t>비계안정장치, 비계기본틀, 기둥, 1.2*1.7m</t>
  </si>
  <si>
    <t>438C3B704E6908CD8FFA0D8120391DD3E6081</t>
  </si>
  <si>
    <t>44A7353049200C0D27FDC0823C5CD438C3B704E6908CD8FFA0D8120391DD3E6081</t>
  </si>
  <si>
    <t>비계안정장치, 가새, 1.2*1.9m</t>
  </si>
  <si>
    <t>438C3B704E6908CD8FFA0D8120391DD3E608F</t>
  </si>
  <si>
    <t>44A7353049200C0D27FDC0823C5CD438C3B704E6908CD8FFA0D8120391DD3E608F</t>
  </si>
  <si>
    <t>비계안정장치, 수평띠장, 1829mm</t>
  </si>
  <si>
    <t>438C3B704E6908CD8FFA0D8120391DD3E6F09</t>
  </si>
  <si>
    <t>44A7353049200C0D27FDC0823C5CD438C3B704E6908CD8FFA0D8120391DD3E6F09</t>
  </si>
  <si>
    <t>비계안정장치, 손잡이기둥</t>
  </si>
  <si>
    <t>438C3B704E6908CD8FFA0D8120391DD3E6F0E</t>
  </si>
  <si>
    <t>44A7353049200C0D27FDC0823C5CD438C3B704E6908CD8FFA0D8120391DD3E6F0E</t>
  </si>
  <si>
    <t>비계안정장치, 손잡이, 1229mm</t>
  </si>
  <si>
    <t>438C3B704E6908CD8FFA0D8120391DD3E6F08</t>
  </si>
  <si>
    <t>44A7353049200C0D27FDC0823C5CD438C3B704E6908CD8FFA0D8120391DD3E6F08</t>
  </si>
  <si>
    <t>비계안정장치, 손잡이, 1829mm</t>
  </si>
  <si>
    <t>438C3B704E6908CD8FFA0D8120391DD3E6F0F</t>
  </si>
  <si>
    <t>44A7353049200C0D27FDC0823C5CD438C3B704E6908CD8FFA0D8120391DD3E6F0F</t>
  </si>
  <si>
    <t>비계안정장치, 바퀴</t>
  </si>
  <si>
    <t>438C3B704E6908CD8FFA0D8120391DD3E6F0D</t>
  </si>
  <si>
    <t>44A7353049200C0D27FDC0823C5CD438C3B704E6908CD8FFA0D8120391DD3E6F0D</t>
  </si>
  <si>
    <t>비계안정장치, 쟈키</t>
  </si>
  <si>
    <t>438C3B704E6908CD8FFA0D8120391DD3E6F0C</t>
  </si>
  <si>
    <t>44A7353049200C0D27FDC0823C5CD438C3B704E6908CD8FFA0D8120391DD3E6F0C</t>
  </si>
  <si>
    <t>비계안정장치, 발판, 40*200*2000</t>
  </si>
  <si>
    <t>장</t>
  </si>
  <si>
    <t>438C3B704E6908CD8FFA0D81056C33661C471</t>
  </si>
  <si>
    <t>44A7353049200C0D27FDC0823C5CD438C3B704E6908CD8FFA0D81056C33661C471</t>
  </si>
  <si>
    <t>강관 조립말비계(이동식)설치 및 해체</t>
  </si>
  <si>
    <t>높이 2m, 노무비</t>
  </si>
  <si>
    <t>호표 128</t>
  </si>
  <si>
    <t>44A7353049200C0D27FDC09CA0C13</t>
  </si>
  <si>
    <t>44A7353049200C0D27FDC0823C5CD44A7353049200C0D27FDC09CA0C13</t>
  </si>
  <si>
    <t>수평 규준틀  평  개소     ( 호표 3 )</t>
  </si>
  <si>
    <t>각재</t>
  </si>
  <si>
    <t>각재, 외송</t>
  </si>
  <si>
    <t>438C3B704E60093505CBBA8DDB47ABC43FBAA</t>
  </si>
  <si>
    <t>44A7353049200C0D3000168D06884438C3B704E60093505CBBA8DDB47ABC43FBAA</t>
  </si>
  <si>
    <t>건축목공</t>
  </si>
  <si>
    <t>일반공사 직종</t>
  </si>
  <si>
    <t>인</t>
  </si>
  <si>
    <t>447B30604E9108BAB48F0C0642FC18C3D29BB</t>
  </si>
  <si>
    <t>44A7353049200C0D3000168D06884447B30604E9108BAB48F0C0642FC18C3D29BB</t>
  </si>
  <si>
    <t>보통인부</t>
  </si>
  <si>
    <t>447B30604E9108BAB48F0C0642FC18C3D2B64</t>
  </si>
  <si>
    <t>44A7353049200C0D3000168D06884447B30604E9108BAB48F0C0642FC18C3D2B64</t>
  </si>
  <si>
    <t>수평 규준틀  귀  개소     ( 호표 4 )</t>
  </si>
  <si>
    <t>44A7353049200C0D300016BA4C7C3438C3B704E60093505CBBA8DDB47ABC43FBAA</t>
  </si>
  <si>
    <t>44A7353049200C0D300016BA4C7C3447B30604E9108BAB48F0C0642FC18C3D29BB</t>
  </si>
  <si>
    <t>44A7353049200C0D300016BA4C7C3447B30604E9108BAB48F0C0642FC18C3D2B64</t>
  </si>
  <si>
    <t>먹메김    M2     ( 호표 5 )</t>
  </si>
  <si>
    <t>거푸집 먹매김</t>
  </si>
  <si>
    <t>일반 - 조달자원 대체</t>
  </si>
  <si>
    <t>호표 129</t>
  </si>
  <si>
    <t>44A735304CF50050725316AACFFB9</t>
  </si>
  <si>
    <t>44A7353049200C3A42D2A3725DCEE44A735304CF50050725316AACFFB9</t>
  </si>
  <si>
    <t>구조부 먹매김</t>
  </si>
  <si>
    <t>호표 130</t>
  </si>
  <si>
    <t>44A735304CF50050725316AACF910</t>
  </si>
  <si>
    <t>44A7353049200C3A42D2A3725DCEE44A735304CF50050725316AACF910</t>
  </si>
  <si>
    <t>건축물 현장정리  목조, 철골조, 조적조  M2     ( 호표 6 )</t>
  </si>
  <si>
    <t>44A735304CF602A620EFC88003EDC447B30604E9108BAB48F0C0642FC18C3D2B64</t>
  </si>
  <si>
    <t>준공청소    M2     ( 호표 7 )</t>
  </si>
  <si>
    <t>44A735304CF602A620DD5FED453CF447B30604E9108BAB48F0C0642FC18C3D2B64</t>
  </si>
  <si>
    <t>건축물 보양 - 콘크리트  부직포 양생  M2     ( 호표 8 )</t>
  </si>
  <si>
    <t>토목용부직포</t>
  </si>
  <si>
    <t>토목용부직포, 부직포, PE망</t>
  </si>
  <si>
    <t>438C3B704E6205F3A27814261A2526790F4AF</t>
  </si>
  <si>
    <t>44A735304CF5005045151A4AF6832438C3B704E6205F3A27814261A2526790F4AF</t>
  </si>
  <si>
    <t>44A735304CF5005045151A4AF6832447B30604E9108BAB48F0C0642FC18C3D2B64</t>
  </si>
  <si>
    <t>건축물보양  보양지 붙이기  M2     ( 호표 9 )</t>
  </si>
  <si>
    <t>공통자재</t>
  </si>
  <si>
    <t>하드롱지</t>
  </si>
  <si>
    <t>439D36C04DD503E635EE4488D49A62C9E41DC</t>
  </si>
  <si>
    <t>44A735304CF500504527955E282BC439D36C04DD503E635EE4488D49A62C9E41DC</t>
  </si>
  <si>
    <t>합성풀</t>
  </si>
  <si>
    <t>합성풀, 화학접착제, 석고본드</t>
  </si>
  <si>
    <t>438C3A504A2A0A4623E28B724DEFD602CA616</t>
  </si>
  <si>
    <t>44A735304CF500504527955E282BC438C3A504A2A0A4623E28B724DEFD602CA616</t>
  </si>
  <si>
    <t>44A735304CF500504527955E282BC447B30604E9108BAB48F0C0642FC18C3D2B64</t>
  </si>
  <si>
    <t>되메우기 및 다짐  소형장비  M3     ( 호표 10 )</t>
  </si>
  <si>
    <t>특별인부</t>
  </si>
  <si>
    <t>447B30604E9108BAB48F0C0642FC18C3D2B65</t>
  </si>
  <si>
    <t>4482334042EB0EB19134910EB621A447B30604E9108BAB48F0C0642FC18C3D2B65</t>
  </si>
  <si>
    <t>4482334042EB0EB19134910EB621A447B30604E9108BAB48F0C0642FC18C3D2B64</t>
  </si>
  <si>
    <t>굴착기(무한궤도)</t>
  </si>
  <si>
    <t>0.2㎥</t>
  </si>
  <si>
    <t>HR</t>
  </si>
  <si>
    <t>호표 134</t>
  </si>
  <si>
    <t>43B93FD04DBF0335B6774A367DE31B328F10682</t>
  </si>
  <si>
    <t>4482334042EB0EB19134910EB621A43B93FD04DBF0335B6774A367DE31B328F10682</t>
  </si>
  <si>
    <t>물탱크(살수차)</t>
  </si>
  <si>
    <t>5500L</t>
  </si>
  <si>
    <t>호표 135</t>
  </si>
  <si>
    <t>43B93FD04DBF0346259C9408A22705A5D776F6E</t>
  </si>
  <si>
    <t>4482334042EB0EB19134910EB621A43B93FD04DBF0346259C9408A22705A5D776F6E</t>
  </si>
  <si>
    <t>진동롤러(핸드가이드식)</t>
  </si>
  <si>
    <t>0.7ton</t>
  </si>
  <si>
    <t>호표 136</t>
  </si>
  <si>
    <t>43B93FD04DBF032B129839554B19C7B63721106</t>
  </si>
  <si>
    <t>4482334042EB0EB19134910EB621A43B93FD04DBF032B129839554B19C7B63721106</t>
  </si>
  <si>
    <t>진동롤러(핸드가이드식) 조정원 계산안함</t>
  </si>
  <si>
    <t>조정원의 100%</t>
  </si>
  <si>
    <t>4482334042EB0EB19134910EB621A45BD37E044C20A79D8934349948001</t>
  </si>
  <si>
    <t>발포폴리스티렌 바닥깔기  T130 비드법보온판2종1호  M2     ( 호표 11 )</t>
  </si>
  <si>
    <t>발포폴리스티렌단열재</t>
  </si>
  <si>
    <t>발포폴리스티렌단열재, 0.03, 900*1800*130mm, 2종</t>
  </si>
  <si>
    <t>438C3B704E6400AC10841F805A1FDD3695E9D</t>
  </si>
  <si>
    <t>44A73BA044250EBE4D7CAF686DA49438C3B704E6400AC10841F805A1FDD3695E9D</t>
  </si>
  <si>
    <t>단열재 슬래브 위 깔기</t>
  </si>
  <si>
    <t>200mm 이하</t>
  </si>
  <si>
    <t>호표 137</t>
  </si>
  <si>
    <t>44A73BA044250E936BD62EE5545F4</t>
  </si>
  <si>
    <t>44A73BA044250EBE4D7CAF686DA4944A73BA044250E936BD62EE5545F4</t>
  </si>
  <si>
    <t>방습필름 - 바닥  폴리에틸렌필름, 두께, 0.1mm, 2겹  M2     ( 호표 12 )</t>
  </si>
  <si>
    <t>폴리에틸렌필름</t>
  </si>
  <si>
    <t>폴리에틸렌필름, 두께, 0.10mm</t>
  </si>
  <si>
    <t>43AF3B204902096C871F4FBCBE2079DC6EEE0</t>
  </si>
  <si>
    <t>44A73BA04427094DDB6363004881743AF3B204902096C871F4FBCBE2079DC6EEE0</t>
  </si>
  <si>
    <t>방습필름 설치</t>
  </si>
  <si>
    <t>호표 138</t>
  </si>
  <si>
    <t>44A73BA04427094DF64929710CA34</t>
  </si>
  <si>
    <t>44A73BA04427094DDB6363004881744A73BA04427094DF64929710CA34</t>
  </si>
  <si>
    <t>성토    M3     ( 호표 13 )</t>
  </si>
  <si>
    <t>4482334043F002EAE815B547AC4A94482334042EB0EB19134910EB621A</t>
  </si>
  <si>
    <t>기초 지정  잡석지정  M3     ( 호표 14 )</t>
  </si>
  <si>
    <t>4482334043F705E043C0EEABDDB77447B30604E9108BAB48F0C0642FC18C3D2B65</t>
  </si>
  <si>
    <t>4482334043F705E043C0EEABDDB77447B30604E9108BAB48F0C0642FC18C3D2B64</t>
  </si>
  <si>
    <t>4482334043F705E043C0EEABDDB7743B93FD04DBF0335B6774A367DE31B328F10682</t>
  </si>
  <si>
    <t>4482334043F705E043C0EEABDDB7743B93FD04DBF032B129839554B19C7B63721106</t>
  </si>
  <si>
    <t>4482334043F705E043C0EEABDDB7745BD37E044C20A79D8934349948001</t>
  </si>
  <si>
    <t>(별도), 40mm, #467</t>
  </si>
  <si>
    <t>별도</t>
  </si>
  <si>
    <t>43AF39704BA608F2E1E7AEB7B95045F4B0089</t>
  </si>
  <si>
    <t>4482334043F705E043C0EEABDDB7743AF39704BA608F2E1E7AEB7B95045F4B0089</t>
  </si>
  <si>
    <t>잡석</t>
  </si>
  <si>
    <t>(별도)</t>
  </si>
  <si>
    <t>43AF39704BA608F2E1622412295CD45E8F59A</t>
  </si>
  <si>
    <t>4482334043F705E043C0EEABDDB7743AF39704BA608F2E1622412295CD45E8F59A</t>
  </si>
  <si>
    <t>콘크리트 펌프차 타설  slump 15cm, 매트기초 등, f2 : Type-Ⅱ, 36m  M3     ( 호표 15 )</t>
  </si>
  <si>
    <t>콘크리트공</t>
  </si>
  <si>
    <t>447B30604E9108BAB48F0C0642FC18C3D2A5C</t>
  </si>
  <si>
    <t>44A730B040BB0CE57FC5E3B2396F3447B30604E9108BAB48F0C0642FC18C3D2A5C</t>
  </si>
  <si>
    <t>44A730B040BB0CE57FC5E3B2396F3447B30604E9108BAB48F0C0642FC18C3D2B65</t>
  </si>
  <si>
    <t>형틀목공</t>
  </si>
  <si>
    <t>447B30604E9108BAB48F0C0642FC18C3D2B61</t>
  </si>
  <si>
    <t>44A730B040BB0CE57FC5E3B2396F3447B30604E9108BAB48F0C0642FC18C3D2B61</t>
  </si>
  <si>
    <t>44A730B040BB0CE57FC5E3B2396F3447B30604E9108BAB48F0C0642FC18C3D2B64</t>
  </si>
  <si>
    <t>공구손료</t>
  </si>
  <si>
    <t>인력품의 5%</t>
  </si>
  <si>
    <t>44A730B040BB0CE57FC5E3B2396F345BD37E044C20A79D8934349948001</t>
  </si>
  <si>
    <t>콘크리트 펌프차</t>
  </si>
  <si>
    <t>36m(80∼95㎥/hr)</t>
  </si>
  <si>
    <t>호표 139</t>
  </si>
  <si>
    <t>43B93FD04DBF03731B69690A107BB462510CD73</t>
  </si>
  <si>
    <t>44A730B040BB0CE57FC5E3B2396F343B93FD04DBF03731B69690A107BB462510CD73</t>
  </si>
  <si>
    <t>잔여 콘크리트</t>
  </si>
  <si>
    <t>45BD37E044C20A79D893434994B002</t>
  </si>
  <si>
    <t>44A730B040BB0CE57FC5E3B2396F345BD37E044C20A79D893434994B002</t>
  </si>
  <si>
    <t>콘크리트 펌프차 타설(무근, 진동기無)  slump 8~12cm, 매트기초 등, f2 : Type-Ⅰ, 36m  M3     ( 호표 16 )</t>
  </si>
  <si>
    <t>44A730B040B8077837EB947CE0492447B30604E9108BAB48F0C0642FC18C3D2A5C</t>
  </si>
  <si>
    <t>44A730B040B8077837EB947CE0492447B30604E9108BAB48F0C0642FC18C3D2B61</t>
  </si>
  <si>
    <t>44A730B040B8077837EB947CE0492447B30604E9108BAB48F0C0642FC18C3D2B64</t>
  </si>
  <si>
    <t>44A730B040B8077837EB947CE049245BD37E044C20A79D8934349948001</t>
  </si>
  <si>
    <t>44A730B040B8077837EB947CE049243B93FD04DBF03731B69690A107BB462510CD73</t>
  </si>
  <si>
    <t>44A730B040B8077837EB947CE049245BD37E044C20A79D893434994B002</t>
  </si>
  <si>
    <t>철근 현장가공 및 현장조립  Type-Ⅰ  TON     ( 호표 17 )</t>
  </si>
  <si>
    <t>철근 현장가공</t>
  </si>
  <si>
    <t>호표 140</t>
  </si>
  <si>
    <t>44A730B0441404E043B7AAE1641D7</t>
  </si>
  <si>
    <t>44A730B0441404E043B7AAE1767D944A730B0441404E043B7AAE1641D7</t>
  </si>
  <si>
    <t>44A730B0441404E043B7AAE1767D944A730B0441404E043B7AAE1642FD</t>
  </si>
  <si>
    <t>철근 현장조립  Type-Ⅰ  TON     ( 호표 18 )</t>
  </si>
  <si>
    <t>철근공</t>
  </si>
  <si>
    <t>447B30604E9108BAB48F0C0642FC18C3D2B6E</t>
  </si>
  <si>
    <t>44A730B0441404E043B7AAE1642FD447B30604E9108BAB48F0C0642FC18C3D2B6E</t>
  </si>
  <si>
    <t>44A730B0441404E043B7AAE1642FD447B30604E9108BAB48F0C0642FC18C3D2B64</t>
  </si>
  <si>
    <t>인력품의 2%</t>
  </si>
  <si>
    <t>44A730B0441404E043B7AAE1642FD45BD37E044C20A79D8934349948001</t>
  </si>
  <si>
    <t>철선</t>
  </si>
  <si>
    <t>철선, 어닐링, ∮0.9mm</t>
  </si>
  <si>
    <t>438C3A5049060596550F388D16E1C56273581</t>
  </si>
  <si>
    <t>44A730B0441404E043B7AAE1642FD438C3A5049060596550F388D16E1C56273581</t>
  </si>
  <si>
    <t>유로폼 설치 및 해체  3회, 간단, 수직고 7m까지  M2     ( 호표 19 )</t>
  </si>
  <si>
    <t>유로폼 - 재료비</t>
  </si>
  <si>
    <t>3회, 간단</t>
  </si>
  <si>
    <t>10M2</t>
  </si>
  <si>
    <t>호표 141</t>
  </si>
  <si>
    <t>44A730B047ED06EC9E56D5642C303</t>
  </si>
  <si>
    <t>44A730B047ED06EC9E44753EA895444A730B047ED06EC9E56D5642C303</t>
  </si>
  <si>
    <t>유로폼 - 인력투입</t>
  </si>
  <si>
    <t>간단, 수직고 7m까지</t>
  </si>
  <si>
    <t>호표 142</t>
  </si>
  <si>
    <t>44A730B047ED06EC9E56F0317028B</t>
  </si>
  <si>
    <t>44A730B047ED06EC9E44753EA895444A730B047ED06EC9E56F0317028B</t>
  </si>
  <si>
    <t>유로폼 설치 및 해체  3회, 보통, 수직고 7m까지  M2     ( 호표 20 )</t>
  </si>
  <si>
    <t>3회, 보통</t>
  </si>
  <si>
    <t>호표 143</t>
  </si>
  <si>
    <t>44A730B047ED06EC9E56D5642C27C</t>
  </si>
  <si>
    <t>44A730B047ED06EC9E44753EA884D44A730B047ED06EC9E56D5642C27C</t>
  </si>
  <si>
    <t>보통, 수직고 7m까지</t>
  </si>
  <si>
    <t>호표 144</t>
  </si>
  <si>
    <t>44A730B047ED06EC9E56F03170392</t>
  </si>
  <si>
    <t>44A730B047ED06EC9E44753EA884D44A730B047ED06EC9E56F03170392</t>
  </si>
  <si>
    <t>합판거푸집 설치 및 해체  보통 4회, 수직고 7m까지  M2     ( 호표 21 )</t>
  </si>
  <si>
    <t>합판거푸집 - 자재비</t>
  </si>
  <si>
    <t>4회</t>
  </si>
  <si>
    <t>호표 145</t>
  </si>
  <si>
    <t>44A730B047EB0A0B5F324AE1CC9BD</t>
  </si>
  <si>
    <t>44A730B047EB0A0B5F21C96422D5144A730B047EB0A0B5F324AE1CC9BD</t>
  </si>
  <si>
    <t>합판거푸집 - 인력투입</t>
  </si>
  <si>
    <t>호표 146</t>
  </si>
  <si>
    <t>44A730B047EB0A0B5F325B50E8385</t>
  </si>
  <si>
    <t>44A730B047EB0A0B5F21C96422D5144A730B047EB0A0B5F325B50E8385</t>
  </si>
  <si>
    <t>합판거푸집 설치 및 해체  매우복잡 2회, 수직고 7m까지  M2     ( 호표 22 )</t>
  </si>
  <si>
    <t>2회</t>
  </si>
  <si>
    <t>호표 147</t>
  </si>
  <si>
    <t>44A730B047EA09A68F806AA789419</t>
  </si>
  <si>
    <t>44A730B047EA09A68F92DB33BDF4544A730B047EA09A68F806AA789419</t>
  </si>
  <si>
    <t>매우복잡, 수직고 7m까지</t>
  </si>
  <si>
    <t>호표 148</t>
  </si>
  <si>
    <t>44A730B047EA09A68F806AA79BEF6</t>
  </si>
  <si>
    <t>44A730B047EA09A68F92DB33BDF4544A730B047EA09A68F806AA79BEF6</t>
  </si>
  <si>
    <t>앵커 볼트 설치  ∮16 이하  개     ( 호표 23 )</t>
  </si>
  <si>
    <t>철골공</t>
  </si>
  <si>
    <t>447B30604E9108BAB48F0C0642FC18C3D2A5E</t>
  </si>
  <si>
    <t>44A731904FC9083DBE4962AE9B76F447B30604E9108BAB48F0C0642FC18C3D2A5E</t>
  </si>
  <si>
    <t>44A731904FC9083DBE4962AE9B76F447B30604E9108BAB48F0C0642FC18C3D2B65</t>
  </si>
  <si>
    <t>44A731904FC9083DBE4962AE9B76F45BD37E044C20A79D8934349948001</t>
  </si>
  <si>
    <t>철골 가공 조립(표준 라멘구조)  Rolled shape, 60ton 미만  TON     ( 호표 24 )</t>
  </si>
  <si>
    <t>철골공수 산정방법&lt;소요 부자재량&gt;</t>
  </si>
  <si>
    <t>H형강부재(Rolled shape)</t>
  </si>
  <si>
    <t>호표 149</t>
  </si>
  <si>
    <t>44A731904E230600A651CE5B91E69</t>
  </si>
  <si>
    <t>44A731904E230600A651FB87116CE44A731904E230600A651CE5B91E69</t>
  </si>
  <si>
    <t>44A731904E230600A651FB87116CE447B30604E9108BAB48F0C0642FC18C3D2A5E</t>
  </si>
  <si>
    <t>제경비</t>
  </si>
  <si>
    <t>인력품의 60%</t>
  </si>
  <si>
    <t>44A731904E230600A651FB87116CE45BD37E044C20A79D8934349948001</t>
  </si>
  <si>
    <t>경량형강철골조 조립, 설치  내력식(지붕트러스), 4층 이하 기준  TON     ( 호표 25 )</t>
  </si>
  <si>
    <t>철공</t>
  </si>
  <si>
    <t>447B30604E9108BAB48F0C0642FC18C3D2B6F</t>
  </si>
  <si>
    <t>44A731904E200AC447CDC1B79FAA0447B30604E9108BAB48F0C0642FC18C3D2B6F</t>
  </si>
  <si>
    <t>인력품의 3%</t>
  </si>
  <si>
    <t>44A731904E200AC447CDC1B79FAA045BD37E044C20A79D8934349948001</t>
  </si>
  <si>
    <t>부대철골 설치    TON     ( 호표 26 )</t>
  </si>
  <si>
    <t>44A7319049A1026A9E31508B7F361447B30604E9108BAB48F0C0642FC18C3D2A5E</t>
  </si>
  <si>
    <t>44A7319049A1026A9E31508B7F361447B30604E9108BAB48F0C0642FC18C3D2B65</t>
  </si>
  <si>
    <t>크레인(타이어)</t>
  </si>
  <si>
    <t>50ton</t>
  </si>
  <si>
    <t>호표 150</t>
  </si>
  <si>
    <t>43B93FD04DBF031AD8CD05E3019675389FE332A</t>
  </si>
  <si>
    <t>44A7319049A1026A9E31508B7F36143B93FD04DBF031AD8CD05E3019675389FE332A</t>
  </si>
  <si>
    <t>철골세우기 - 표준단가  6층 미만  TON     ( 호표 27 )</t>
  </si>
  <si>
    <t>44A731904898006D61609FF7B2FEA447B30604E9108BAB48F0C0642FC18C3D2A5E</t>
  </si>
  <si>
    <t>비계공</t>
  </si>
  <si>
    <t>447B30604E9108BAB48F0C0642FC18C3D2B60</t>
  </si>
  <si>
    <t>44A731904898006D61609FF7B2FEA447B30604E9108BAB48F0C0642FC18C3D2B60</t>
  </si>
  <si>
    <t>44A731904898006D61609FF7B2FEA447B30604E9108BAB48F0C0642FC18C3D2B65</t>
  </si>
  <si>
    <t>수용접(Rolled shape 제작)  20(m/t) 미만, 30ton 미만  TON     ( 호표 28 )</t>
  </si>
  <si>
    <t>용접봉(연강용)</t>
  </si>
  <si>
    <t>3.2(KSE4301)</t>
  </si>
  <si>
    <t>439D314048000C1BFA0264F3D5A3CC928BAED</t>
  </si>
  <si>
    <t>44A731904893085A1F8DB0F65E89E439D314048000C1BFA0264F3D5A3CC928BAED</t>
  </si>
  <si>
    <t>용접공</t>
  </si>
  <si>
    <t>447B30604E9108BAB48F0C0642FC18C3D2A5D</t>
  </si>
  <si>
    <t>44A731904893085A1F8DB0F65E89E447B30604E9108BAB48F0C0642FC18C3D2A5D</t>
  </si>
  <si>
    <t>44A731904893085A1F8DB0F65E89E45BD37E044C20A79D8934349948001</t>
  </si>
  <si>
    <t>기둥밑 무수축 고름모르타르  360*360*30mm  개소     ( 호표 29 )</t>
  </si>
  <si>
    <t>미장공</t>
  </si>
  <si>
    <t>447B30604E9108BAB48F0C0642FC18C3D29BF</t>
  </si>
  <si>
    <t>44A7319048930849CB6ACD2A2CB2D447B30604E9108BAB48F0C0642FC18C3D29BF</t>
  </si>
  <si>
    <t>44A7319048930849CB6ACD2A2CB2D447B30604E9108BAB48F0C0642FC18C3D2B64</t>
  </si>
  <si>
    <t>무수축모르타르</t>
  </si>
  <si>
    <t>GP600</t>
  </si>
  <si>
    <t>438C3B704E610B68075E999AA302A927ED4E3</t>
  </si>
  <si>
    <t>44A7319048930849CB6ACD2A2CB2D438C3B704E610B68075E999AA302A927ED4E3</t>
  </si>
  <si>
    <t>기둥밑 무수축 고름모르타르  280*280*30mm  개소     ( 호표 30 )</t>
  </si>
  <si>
    <t>44A7319048930849CB6ACD2A2CB29447B30604E9108BAB48F0C0642FC18C3D29BF</t>
  </si>
  <si>
    <t>44A7319048930849CB6ACD2A2CB29447B30604E9108BAB48F0C0642FC18C3D2B64</t>
  </si>
  <si>
    <t>44A7319048930849CB6ACD2A2CB29438C3B704E610B68075E999AA302A927ED4E3</t>
  </si>
  <si>
    <t>녹막이페인트/철골  철재면, 1회, 1종  M2     ( 호표 31 )</t>
  </si>
  <si>
    <t>퍼티</t>
  </si>
  <si>
    <t>퍼티, 319퍼티, 백색</t>
  </si>
  <si>
    <t>1L=1.55kg</t>
  </si>
  <si>
    <t>438C3A504A2A0A4623E2C12584B1163830DE0</t>
  </si>
  <si>
    <t>44A73AB0486805AAA22B9BE018D84438C3A504A2A0A4623E2C12584B1163830DE0</t>
  </si>
  <si>
    <t>도장 후 퍼티 및 연마</t>
  </si>
  <si>
    <t>노무비</t>
  </si>
  <si>
    <t>호표 151</t>
  </si>
  <si>
    <t>44A73AA04A8B063233B0CF06CACCE</t>
  </si>
  <si>
    <t>44A73AB0486805AAA22B9BE018D8444A73AA04A8B063233B0CF06CACCE</t>
  </si>
  <si>
    <t>방청페인트</t>
  </si>
  <si>
    <t>방청페인트, KSM6030-1종1류, 광명단페인트</t>
  </si>
  <si>
    <t>L</t>
  </si>
  <si>
    <t>438C3A504A2B04D99B2F61F1B5F86FE9D8577</t>
  </si>
  <si>
    <t>44A73AB0486805AAA22B9BE018D84438C3A504A2B04D99B2F61F1B5F86FE9D8577</t>
  </si>
  <si>
    <t>시너</t>
  </si>
  <si>
    <t>시너, KSM6060, 2종</t>
  </si>
  <si>
    <t>438C3A504A2B04D943AFC66D1FD00333A1FE0</t>
  </si>
  <si>
    <t>44A73AB0486805AAA22B9BE018D84438C3A504A2B04D943AFC66D1FD00333A1FE0</t>
  </si>
  <si>
    <t>소모재료비</t>
  </si>
  <si>
    <t>주재료비의 10%</t>
  </si>
  <si>
    <t>44A73AB0486805AAA22B9BE018D8445BD37E044C20A79D8934349948001</t>
  </si>
  <si>
    <t>연마지</t>
  </si>
  <si>
    <t>연마지, #120~180, 230*280mm</t>
  </si>
  <si>
    <t>438C3A50490A0CA75F02820928B68EC191346</t>
  </si>
  <si>
    <t>44A73AB0486805AAA22B9BE018D84438C3A50490A0CA75F02820928B68EC191346</t>
  </si>
  <si>
    <t>도장공</t>
  </si>
  <si>
    <t>447B30604E9108BAB48F0C0642FC18C3D29B1</t>
  </si>
  <si>
    <t>44A73AB0486805AAA22B9BE018D84447B30604E9108BAB48F0C0642FC18C3D29B1</t>
  </si>
  <si>
    <t>44A73AB0486805AAA22B9BE018D84447B30604E9108BAB48F0C0642FC18C3D2B64</t>
  </si>
  <si>
    <t>엔진식도장기등</t>
  </si>
  <si>
    <t>44A73AB0486805AAA22B9BE018D8445BD37E044C20A79D893434994A003</t>
  </si>
  <si>
    <t>0.5B 벽돌쌓기  3.6m 이하, 시공량 25m2/일당  M2     ( 호표 32 )</t>
  </si>
  <si>
    <t>조적공</t>
  </si>
  <si>
    <t>447B30604E9108BAB48F0C0642FC18C3D29B9</t>
  </si>
  <si>
    <t>44A7328042A90E6113204B729756A447B30604E9108BAB48F0C0642FC18C3D29B9</t>
  </si>
  <si>
    <t>44A7328042A90E6113204B729756A447B30604E9108BAB48F0C0642FC18C3D2B64</t>
  </si>
  <si>
    <t>44A7328042A90E6113204B729756A45BD37E044C20A79D8934349948001</t>
  </si>
  <si>
    <t>콘크리트벽돌, 190*57*90mm, C종2급, - 별도 -</t>
  </si>
  <si>
    <t>438C3B704E630650E3114BC26E1BC3C1B47C9</t>
  </si>
  <si>
    <t>44A7328042A90E6113204B729756A438C3B704E630650E3114BC26E1BC3C1B47C9</t>
  </si>
  <si>
    <t>모르타르 배합(배합품 포함)</t>
  </si>
  <si>
    <t>배합용적비 1:3, 시멘트, 모래 별도</t>
  </si>
  <si>
    <t>호표 154</t>
  </si>
  <si>
    <t>44A733E04BCE0CC60F2C322F6B5FB</t>
  </si>
  <si>
    <t>44A7328042A90E6113204B729756A44A733E04BCE0CC60F2C322F6B5FB</t>
  </si>
  <si>
    <t>1.0B 벽돌쌓기  3.6m 이하, 시공량 15m2/일당  M2     ( 호표 33 )</t>
  </si>
  <si>
    <t>44A7328042A90E613FFB0695995A1447B30604E9108BAB48F0C0642FC18C3D29B9</t>
  </si>
  <si>
    <t>44A7328042A90E613FFB0695995A1447B30604E9108BAB48F0C0642FC18C3D2B64</t>
  </si>
  <si>
    <t>44A7328042A90E613FFB0695995A145BD37E044C20A79D8934349948001</t>
  </si>
  <si>
    <t>44A7328042A90E613FFB0695995A1438C3B704E630650E3114BC26E1BC3C1B47C9</t>
  </si>
  <si>
    <t>44A7328042A90E613FFB0695995A144A733E04BCE0CC60F2C322F6B5FB</t>
  </si>
  <si>
    <t>벽돌운반  인력, 1층  천매     ( 호표 34 )</t>
  </si>
  <si>
    <t>44A7328042AB095939DAE90BD4581447B30604E9108BAB48F0C0642FC18C3D2B64</t>
  </si>
  <si>
    <t>철근콘크리트인방  100*100,(레미콘,철근-도,관급)  M     ( 호표 35 )</t>
  </si>
  <si>
    <t>3회</t>
  </si>
  <si>
    <t>호표 155</t>
  </si>
  <si>
    <t>44A730B047EB0A0B5F324AE1CCE3F</t>
  </si>
  <si>
    <t>44A73290412C0A07F411C89E5AE4A44A730B047EB0A0B5F324AE1CCE3F</t>
  </si>
  <si>
    <t>44A73290412C0A07F411C89E5AE4A44A730B047EA09A68F806AA79BEF6</t>
  </si>
  <si>
    <t>44A73290412C0A07F411C89E5AE4A438C3B704E60091AFB066EAA25F5F2C77940F</t>
  </si>
  <si>
    <t>44A73290412C0A07F411C89E5AE4A438C3B704E60091AFB066EAA25F5F2C77963A</t>
  </si>
  <si>
    <t>43AF39704BAE0C5EE58B21D8BC9EB581077A2</t>
  </si>
  <si>
    <t>44A73290412C0A07F411C89E5AE4A43AF39704BAE0C5EE58B21D8BC9EB581077A2</t>
  </si>
  <si>
    <t>Type-Ⅰ, 소량(0.5ton 미만) 시공</t>
  </si>
  <si>
    <t>호표 156</t>
  </si>
  <si>
    <t>44A730B0441404E043B7AAD71845A</t>
  </si>
  <si>
    <t>44A73290412C0A07F411C89E5AE4A44A730B0441404E043B7AAD71845A</t>
  </si>
  <si>
    <t>44A73290412C0A07F411C89E5AE4A438C3B704E610B68075E8F5F4A62FC415A686</t>
  </si>
  <si>
    <t>레디믹스트콘크리트 인력운반 소량(12㎥ 이하) 타설</t>
  </si>
  <si>
    <t>철근구조물</t>
  </si>
  <si>
    <t>호표 157</t>
  </si>
  <si>
    <t>44A730B040B901D678797E10DF38B</t>
  </si>
  <si>
    <t>44A73290412C0A07F411C89E5AE4A44A730B040B901D678797E10DF38B</t>
  </si>
  <si>
    <t>인방보 설치</t>
  </si>
  <si>
    <t>벽돌</t>
  </si>
  <si>
    <t>호표 158</t>
  </si>
  <si>
    <t>44A73290412C0A1050C8A68F77146</t>
  </si>
  <si>
    <t>44A73290412C0A07F411C89E5AE4A44A73290412C0A1050C8A68F77146</t>
  </si>
  <si>
    <t>철근콘크리트인방  200*200,(레미콘,철근-도,관급)  M     ( 호표 36 )</t>
  </si>
  <si>
    <t>44A73290412C0A07F411F5D415A8F44A730B047EB0A0B5F324AE1CCE3F</t>
  </si>
  <si>
    <t>44A73290412C0A07F411F5D415A8F44A730B047EA09A68F806AA79BEF6</t>
  </si>
  <si>
    <t>44A73290412C0A07F411F5D415A8F438C3B704E60091AFB066EAA25F5F2C77940F</t>
  </si>
  <si>
    <t>44A73290412C0A07F411F5D415A8F438C3B704E60091AFB066EAA25F5F2C77963A</t>
  </si>
  <si>
    <t>44A73290412C0A07F411F5D415A8F43AF39704BAE0C5EE58B21D8BC9EB581077A2</t>
  </si>
  <si>
    <t>44A73290412C0A07F411F5D415A8F44A730B0441404E043B7AAD71845A</t>
  </si>
  <si>
    <t>44A73290412C0A07F411F5D415A8F438C3B704E610B68075E8F5F4A62FC415A686</t>
  </si>
  <si>
    <t>44A73290412C0A07F411F5D415A8F44A730B040B901D678797E10DF38B</t>
  </si>
  <si>
    <t>44A73290412C0A07F411F5D415A8F44A73290412C0A1050C8A68F77146</t>
  </si>
  <si>
    <t>화강석붙임(습식, 버너)  바닥, 포천석 30mm, 모르타르 50mm  M2     ( 호표 37 )</t>
  </si>
  <si>
    <t>자연석판석</t>
  </si>
  <si>
    <t>자연석판석, 버너마감, 30mm, 포천석판재</t>
  </si>
  <si>
    <t>438C3B704E630650FD842D98851558BAF5CEA</t>
  </si>
  <si>
    <t>44A73950418C0A7D11FAAD12F0C06438C3B704E630650FD842D98851558BAF5CEA</t>
  </si>
  <si>
    <t>모르타르비빔 - 돌붙임(바닥)</t>
  </si>
  <si>
    <t>호표 160</t>
  </si>
  <si>
    <t>44A73950418F07AA9CDA8942CC2C1</t>
  </si>
  <si>
    <t>44A73950418C0A7D11FAAD12F0C0644A73950418F07AA9CDA8942CC2C1</t>
  </si>
  <si>
    <t>석재판 붙임 - 습식공법(화강석)</t>
  </si>
  <si>
    <t>바닥부, 시공량 12m2/일당</t>
  </si>
  <si>
    <t>호표 161</t>
  </si>
  <si>
    <t>44A73950418C0A41D998FC3E57439</t>
  </si>
  <si>
    <t>44A73950418C0A7D11FAAD12F0C0644A73950418C0A41D998FC3E57439</t>
  </si>
  <si>
    <t>화강석붙임(습식, 버너)  디딤판, 포천석 300*30mm, 모르타르 30mm  M     ( 호표 38 )</t>
  </si>
  <si>
    <t>44A73950418C0A7D11FAAD12F0D2C438C3B704E630650FD842D98851558BAF5CEA</t>
  </si>
  <si>
    <t>44A73950418C0A7D11FAAD12F0D2C44A73950418F07AA9CDA8942CC2C1</t>
  </si>
  <si>
    <t>계단부, 시공량 11m2/일당</t>
  </si>
  <si>
    <t>호표 163</t>
  </si>
  <si>
    <t>44A73950418E05654313BEFBBAE84</t>
  </si>
  <si>
    <t>44A73950418C0A7D11FAAD12F0D2C44A73950418E05654313BEFBBAE84</t>
  </si>
  <si>
    <t>화강석붙임(습식, 혼드)  바닥, 포천석 30mm, 모르타르 50mm  M2     ( 호표 39 )</t>
  </si>
  <si>
    <t>자연석판석, 혼드, 30mm, 포천석판재</t>
  </si>
  <si>
    <t>438C3B704E630650FD842D98851558BAF5C98</t>
  </si>
  <si>
    <t>44A73950418C0A41D998D154959F5438C3B704E630650FD842D98851558BAF5C98</t>
  </si>
  <si>
    <t>44A73950418C0A41D998D154959F544A73950418F07AA9CDA8942CC2C1</t>
  </si>
  <si>
    <t>44A73950418C0A41D998D154959F544A73950418C0A41D998FC3E57439</t>
  </si>
  <si>
    <t>화강석붙임(습식, 버너)  벽, 포천석 30mm, 모르타르 30mm  M2     ( 호표 40 )</t>
  </si>
  <si>
    <t>44A73950418E0554DC0ABA53B8946438C3B704E630650FD842D98851558BAF5CEA</t>
  </si>
  <si>
    <t>모르타르비빔 - 돌붙임(벽)</t>
  </si>
  <si>
    <t>호표 164</t>
  </si>
  <si>
    <t>44A73950418F07AA9CDA8942CC13A</t>
  </si>
  <si>
    <t>44A73950418E0554DC0ABA53B894644A73950418F07AA9CDA8942CC13A</t>
  </si>
  <si>
    <t>동합금선(銅合金線)</t>
  </si>
  <si>
    <t>황동, ∮4.9∼3.0mm</t>
  </si>
  <si>
    <t>438C3B704E60091AFB06FC7EDA5ECAEE8392F</t>
  </si>
  <si>
    <t>44A73950418E0554DC0ABA53B8946438C3B704E60091AFB06FC7EDA5ECAEE8392F</t>
  </si>
  <si>
    <t>44A73950418E0554DC0ABA53B894644A73950418E05654313BEFBBAE84</t>
  </si>
  <si>
    <t>화강석붙임(건식, 물갈기)  걸레받이, 마천석 100*10mm  M     ( 호표 41 )</t>
  </si>
  <si>
    <t>자연석판석, 물갈기, 10mm, 마천석판재</t>
  </si>
  <si>
    <t>438C3B704E630650FD842D98851558BAEB081</t>
  </si>
  <si>
    <t>44A7395041880CFD406DA470C085F438C3B704E630650FD842D98851558BAEB081</t>
  </si>
  <si>
    <t>44A7395041880CFD406DA470C085F44A73950418F07AA9CDA8942CC13A</t>
  </si>
  <si>
    <t>걸레받이 설치</t>
  </si>
  <si>
    <t>석재류, H=75~120mm 기준</t>
  </si>
  <si>
    <t>호표 165</t>
  </si>
  <si>
    <t>44A73BA041550E5E8402F37CEB2C4</t>
  </si>
  <si>
    <t>44A7395041880CFD406DA470C085F44A73BA041550E5E8402F37CEB2C4</t>
  </si>
  <si>
    <t>인조석 재료분리대  100*50  M     ( 호표 42 )</t>
  </si>
  <si>
    <t>인조대리석</t>
  </si>
  <si>
    <t>인조대리석, 30mm, 칸스톤</t>
  </si>
  <si>
    <t>438C3B704E66038D8C02326B3A1626F5A40C8</t>
  </si>
  <si>
    <t>44A73BA047FE086870F3000D0F12E438C3B704E66038D8C02326B3A1626F5A40C8</t>
  </si>
  <si>
    <t>44A73BA047FE086870F3000D0F12E44A73950418F07AA9CDA8942CC2C1</t>
  </si>
  <si>
    <t>44A73BA047FE086870F3000D0F12E44A73950418C0A41D998FC3E57439</t>
  </si>
  <si>
    <t>인조석 재료분리대  130*30  M     ( 호표 43 )</t>
  </si>
  <si>
    <t>44A73BA047FE086870F3000D0F12B438C3B704E66038D8C02326B3A1626F5A40C8</t>
  </si>
  <si>
    <t>44A73BA047FE086870F3000D0F12B44A73950418F07AA9CDA8942CC2C1</t>
  </si>
  <si>
    <t>44A73BA047FE086870F3000D0F12B44A73950418C0A41D998FC3E57439</t>
  </si>
  <si>
    <t>타일압착붙임(바탕 35mm+압 5mm)/화장실  바닥, 300*300(일반C, 일반줄눈)  M2     ( 호표 44 )</t>
  </si>
  <si>
    <t>44A739504295044B2C062A42D8C4E44A733E04BCE0CC60F2C322F6B5FB</t>
  </si>
  <si>
    <t>바탕 고르기</t>
  </si>
  <si>
    <t>바닥, 24mm 이하 기준, 62m2/일당</t>
  </si>
  <si>
    <t>호표 166</t>
  </si>
  <si>
    <t>44A739504297073533F00AA62F16F</t>
  </si>
  <si>
    <t>44A739504295044B2C062A42D8C4E44A739504297073533F00AA62F16F</t>
  </si>
  <si>
    <t>압착 붙이기, 바닥면, 바름두께 5mm</t>
  </si>
  <si>
    <t>0.04∼0.10 이하, 일반C, 일반줄눈</t>
  </si>
  <si>
    <t>호표 167</t>
  </si>
  <si>
    <t>44A739504295044B3E811CB188FE8</t>
  </si>
  <si>
    <t>44A739504295044B2C062A42D8C4E44A739504295044B3E811CB188FE8</t>
  </si>
  <si>
    <t>타일압착붙임(바탕 58mm+압 5mm)/다용도실  바닥, 300*300(일반C, 일반줄눈)  M2     ( 호표 45 )</t>
  </si>
  <si>
    <t>44A739504295044B2C062A42D8C4344A733E04BCE0CC60F2C322F6B5FB</t>
  </si>
  <si>
    <t>44A739504295044B2C062A42D8C4344A739504297073533F00AA62F16F</t>
  </si>
  <si>
    <t>44A739504295044B2C062A42D8C4344A739504295044B3E811CB188FE8</t>
  </si>
  <si>
    <t>타일떠붙임(22mm)/화장실  벽, 300*600, 일반줄눈  M2     ( 호표 46 )</t>
  </si>
  <si>
    <t>44A7395042970724F835D73A2C18444A733E04BCE0CC60F2C322F6B5FB</t>
  </si>
  <si>
    <t>배합용적비 1:1, 시멘트, 모래 별도</t>
  </si>
  <si>
    <t>호표 169</t>
  </si>
  <si>
    <t>44A733E04BCE0CC60F2C320C9402D</t>
  </si>
  <si>
    <t>44A7395042970724F835D73A2C18444A733E04BCE0CC60F2C320C9402D</t>
  </si>
  <si>
    <t>타일 붙임 / 떠붙이기</t>
  </si>
  <si>
    <t>타일규격 m2, 0.11 ~ 0.20 이하, 15m2/일당</t>
  </si>
  <si>
    <t>호표 172</t>
  </si>
  <si>
    <t>44A7395042970724EF826BF47DDDA</t>
  </si>
  <si>
    <t>44A7395042970724F835D73A2C18444A7395042970724EF826BF47DDDA</t>
  </si>
  <si>
    <t>타일줄눈 설치 / 벽면</t>
  </si>
  <si>
    <t>타일규격 m2, 0.11 ~ 0.20 이하</t>
  </si>
  <si>
    <t>호표 173</t>
  </si>
  <si>
    <t>44A73950429707A828C5323636DBB</t>
  </si>
  <si>
    <t>44A7395042970724F835D73A2C18444A73950429707A828C5323636DBB</t>
  </si>
  <si>
    <t>타일 붙임 / 접착 붙이기(주방)  벽, 타일 0.04∼0.10m2 이하, 25m2/일당  M2     ( 호표 47 )</t>
  </si>
  <si>
    <t>타일공</t>
  </si>
  <si>
    <t>447B30604E9108BAB48F0C0642FC18C3D29B0</t>
  </si>
  <si>
    <t>44A739504297071A5406CB48F8953447B30604E9108BAB48F0C0642FC18C3D29B0</t>
  </si>
  <si>
    <t>44A739504297071A5406CB48F8953447B30604E9108BAB48F0C0642FC18C3D2B64</t>
  </si>
  <si>
    <t>44A739504297071A5406CB48F895345BD37E044C20A79D8934349948001</t>
  </si>
  <si>
    <t>석재타일압착붙임(바탕 30mm+압 5mm)  바닥, 200*200(일반C, 일반줄눈)  M2     ( 호표 48 )</t>
  </si>
  <si>
    <t>44A739504295044B2C062A42D8C4244A733E04BCE0CC60F2C322F6B5FB</t>
  </si>
  <si>
    <t>44A739504295044B2C062A42D8C4244A739504297073533F00AA62F16F</t>
  </si>
  <si>
    <t>44A739504295044B2C062A42D8C4244A739504295044B3E811CB188FE8</t>
  </si>
  <si>
    <t>석재타일붙이기, 벽(200*200)  바탕18  M2     ( 호표 49 )</t>
  </si>
  <si>
    <t>44A7395042970724F835D73A2CF6344A733E04BCE0CC60F2C322F6B5FB</t>
  </si>
  <si>
    <t>44A7395042970724F835D73A2CF6344A733E04BCE0CC60F2C320C9402D</t>
  </si>
  <si>
    <t>타일규격 m2, 0.04 ~ 0.10 이하, 13m2/일당</t>
  </si>
  <si>
    <t>호표 174</t>
  </si>
  <si>
    <t>44A7395042970724EF826BF4510AE</t>
  </si>
  <si>
    <t>44A7395042970724F835D73A2CF6344A7395042970724EF826BF4510AE</t>
  </si>
  <si>
    <t>타일규격 m2, 0.04 ~ 0.10 이하</t>
  </si>
  <si>
    <t>호표 175</t>
  </si>
  <si>
    <t>44A73950429707A828C53236099DC</t>
  </si>
  <si>
    <t>44A7395042970724F835D73A2CF6344A73950429707A828C53236099DC</t>
  </si>
  <si>
    <t>비닐시트 깔기 - 전면접합  비닐시트, 2.0mm, 경보행  M2     ( 호표 50 )</t>
  </si>
  <si>
    <t>비닐시트</t>
  </si>
  <si>
    <t>비닐시트, 2.2t*1830, 명가</t>
  </si>
  <si>
    <t>438C3B704E66038D8C026FE4E83588887B9BB</t>
  </si>
  <si>
    <t>44A73BA04151008A8F78208490CEE438C3B704E66038D8C026FE4E83588887B9BB</t>
  </si>
  <si>
    <t>PVC계 바닥재 설치 - 시트형</t>
  </si>
  <si>
    <t>주재료 제외, 전면접착 방식</t>
  </si>
  <si>
    <t>호표 176</t>
  </si>
  <si>
    <t>44A73BA04151008A99C5FBE00CB5D</t>
  </si>
  <si>
    <t>44A73BA04151008A8F78208490CEE44A73BA04151008A99C5FBE00CB5D</t>
  </si>
  <si>
    <t>MDF걸레받이 붙임  H:75*THK9, MDF 걸레받이, 방염필림부착  M     ( 호표 51 )</t>
  </si>
  <si>
    <t>중밀도섬유판</t>
  </si>
  <si>
    <t>중밀도섬유판, 9.0*1220*2440mm</t>
  </si>
  <si>
    <t>43AF39704BA50E5E920E62F94A6C684F5164F</t>
  </si>
  <si>
    <t>44A73BA041550E792418661BC91BE43AF39704BA50E5E920E62F94A6C684F5164F</t>
  </si>
  <si>
    <t>고무접착제</t>
  </si>
  <si>
    <t>고무접착제, 건설용고무풀</t>
  </si>
  <si>
    <t>438C3A504A2A0A4623E2D3586BE2CA9B1D868</t>
  </si>
  <si>
    <t>44A73BA041550E792418661BC91BE438C3A504A2A0A4623E2D3586BE2CA9B1D868</t>
  </si>
  <si>
    <t>중밀도섬유판, H=75~120mm 기준</t>
  </si>
  <si>
    <t>호표 177</t>
  </si>
  <si>
    <t>44A73BA041550E5E8402F37CEB017</t>
  </si>
  <si>
    <t>44A73BA041550E792418661BC91BE44A73BA041550E5E8402F37CEB017</t>
  </si>
  <si>
    <t>인테리어필름붙임</t>
  </si>
  <si>
    <t>방염</t>
  </si>
  <si>
    <t>호표 178</t>
  </si>
  <si>
    <t>44A73BA042710E638FB56E5605742</t>
  </si>
  <si>
    <t>44A73BA041550E792418661BC91BE44A73BA042710E638FB56E5605742</t>
  </si>
  <si>
    <t>MDF천정몰딩  MDF 몰딩, 30*30  M     ( 호표 52 )</t>
  </si>
  <si>
    <t>MDF붙임</t>
  </si>
  <si>
    <t>벽, 12t</t>
  </si>
  <si>
    <t>호표 179</t>
  </si>
  <si>
    <t>44A73BA0431C0C96123E8F147F5F6</t>
  </si>
  <si>
    <t>44A73BA041550E06499C7AE0E600844A73BA0431C0C96123E8F147F5F6</t>
  </si>
  <si>
    <t>44A73BA041550E06499C7AE0E600844A73BA042710E638FB56E5605742</t>
  </si>
  <si>
    <t>집성목바닥  T40, 집성목+투명락카  M2     ( 호표 53 )</t>
  </si>
  <si>
    <t>플로어링 마루 설치</t>
  </si>
  <si>
    <t>호표 182</t>
  </si>
  <si>
    <t>44A73DE04F070E707948B250D81DE</t>
  </si>
  <si>
    <t>44A73BA041550E06499C7AE0F0A4A44A73DE04F070E707948B250D81DE</t>
  </si>
  <si>
    <t>바니시칠(방염)</t>
  </si>
  <si>
    <t>2회, 목재면</t>
  </si>
  <si>
    <t>호표 183</t>
  </si>
  <si>
    <t>44A73AB04F980CDE8B47340EC84E0</t>
  </si>
  <si>
    <t>44A73BA041550E06499C7AE0F0A4A44A73AB04F980CDE8B47340EC84E0</t>
  </si>
  <si>
    <t>낙엽송데크</t>
  </si>
  <si>
    <t>105*40T(19T*2겹)</t>
  </si>
  <si>
    <t>438C3B704E60093505CBBA8DDB47ABC43FD55</t>
  </si>
  <si>
    <t>44A73BA041550E06499C7AE0F0A4A438C3B704E60093505CBBA8DDB47ABC43FD55</t>
  </si>
  <si>
    <t>도배바름(합판·석고보드면)  벽, 친환경  M2     ( 호표 54 )</t>
  </si>
  <si>
    <t>재료비, 친환경</t>
  </si>
  <si>
    <t>호표 185</t>
  </si>
  <si>
    <t>44A73BA0427606499B97CD95D9336</t>
  </si>
  <si>
    <t>44A73BA042760649B6631781DD66144A73BA0427606499B97CD95D9336</t>
  </si>
  <si>
    <t>도배바름</t>
  </si>
  <si>
    <t>합판·석고보드면, 벽</t>
  </si>
  <si>
    <t>호표 186</t>
  </si>
  <si>
    <t>44A73BA042760649892537F8F8FDF</t>
  </si>
  <si>
    <t>44A73BA042760649B6631781DD66144A73BA042760649892537F8F8FDF</t>
  </si>
  <si>
    <t>도배바름(콘크리트·모르타르면)  벽, 친환경  M2     ( 호표 55 )</t>
  </si>
  <si>
    <t>호표 187</t>
  </si>
  <si>
    <t>44A73BA042760649A40CED8AB7CC5</t>
  </si>
  <si>
    <t>44A73BA042760649C0DBB2030E5A344A73BA042760649A40CED8AB7CC5</t>
  </si>
  <si>
    <t>콘크리트·모르타르면, 벽</t>
  </si>
  <si>
    <t>호표 188</t>
  </si>
  <si>
    <t>44A73BA042760649892537F8F8C0B</t>
  </si>
  <si>
    <t>44A73BA042760649C0DBB2030E5A344A73BA042760649892537F8F8C0B</t>
  </si>
  <si>
    <t>도배바름(합판·석고보드면)  천장, 친환경  M2     ( 호표 56 )</t>
  </si>
  <si>
    <t>44A73BA042760649D14ADF8C19DEB44A73BA0427606499B97CD95D9336</t>
  </si>
  <si>
    <t>합판·석고보드면, 천장</t>
  </si>
  <si>
    <t>호표 189</t>
  </si>
  <si>
    <t>44A73BA042760649892537EE80517</t>
  </si>
  <si>
    <t>44A73BA042760649D14ADF8C19DEB44A73BA042760649892537EE80517</t>
  </si>
  <si>
    <t>석고판 나사 고정(치장용) 설치  벽,12.5*2겹,바탕용 석고판(1겹) + 치장용 석고판(1겹)  M2     ( 호표 57 )</t>
  </si>
  <si>
    <t>석고보드</t>
  </si>
  <si>
    <t>석고보드, 평보드, 9.5*900*1800mm(㎡)</t>
  </si>
  <si>
    <t>438C3B704E66038DA8EB00B340467B8048DC6</t>
  </si>
  <si>
    <t>44A73BA0431F09C3CA549ACBEA553438C3B704E66038DA8EB00B340467B8048DC6</t>
  </si>
  <si>
    <t>석고판 설치(나사고정) - 바탕용</t>
  </si>
  <si>
    <t>벽, 1겹 붙임</t>
  </si>
  <si>
    <t>호표 190</t>
  </si>
  <si>
    <t>44A73BA0431F09C3CA549ACBEA1F7</t>
  </si>
  <si>
    <t>44A73BA0431F09C3CA549ACBEA55344A73BA0431F09C3CA549ACBEA1F7</t>
  </si>
  <si>
    <t>석고판 나사 고정(바탕용) 설치  천장, 9.5*1겹 붙임  M2     ( 호표 58 )</t>
  </si>
  <si>
    <t>44A73BA0431F09C3F7ACEEE814D67438C3B704E66038DA8EB00B340467B8048DC6</t>
  </si>
  <si>
    <t>천장, 1겹 붙임</t>
  </si>
  <si>
    <t>호표 191</t>
  </si>
  <si>
    <t>44A73BA0431F09C3F7ACEEE814D64</t>
  </si>
  <si>
    <t>44A73BA0431F09C3F7ACEEE814D6744A73BA0431F09C3F7ACEEE814D64</t>
  </si>
  <si>
    <t>합판붙임  천장, T4.8*1겹  M2     ( 호표 59 )</t>
  </si>
  <si>
    <t>보통합판</t>
  </si>
  <si>
    <t>보통합판, 1급, 4.8*1220*2440mm</t>
  </si>
  <si>
    <t>43AF39704BA50E5E920E47D5E17FC26D28167</t>
  </si>
  <si>
    <t>44A73BA0431907564D8A013FF8FD143AF39704BA50E5E920E47D5E17FC26D28167</t>
  </si>
  <si>
    <t>천정, 합판붙임</t>
  </si>
  <si>
    <t>합판별도</t>
  </si>
  <si>
    <t>호표 192</t>
  </si>
  <si>
    <t>44A73BA0431907567AC00BA69BE01</t>
  </si>
  <si>
    <t>44A73BA0431907564D8A013FF8FD144A73BA0431907567AC00BA69BE01</t>
  </si>
  <si>
    <t>건식벽/일면  T=90, W65 ST.STUD@450+T12.5 석고보드2겹  M2     ( 호표 60 )</t>
  </si>
  <si>
    <t>석고보드, 평보드, 12.5*900*2400mm(㎡)</t>
  </si>
  <si>
    <t>438C3B704E66038DA8EB00B340467B8048C2F</t>
  </si>
  <si>
    <t>44A73BA0431907565FF4C22DC211F438C3B704E66038DA8EB00B340467B8048C2F</t>
  </si>
  <si>
    <t>C-RUNNER</t>
  </si>
  <si>
    <t>67*40*0.8t</t>
  </si>
  <si>
    <t>438C3B704E66038D9E7CB19EBE909CC7EE9E8</t>
  </si>
  <si>
    <t>44A73BA0431907565FF4C22DC211F438C3B704E66038D9E7CB19EBE909CC7EE9E8</t>
  </si>
  <si>
    <t>C-STUD</t>
  </si>
  <si>
    <t>65*45*0.8t</t>
  </si>
  <si>
    <t>438C3B704E66038D9E7CB19EBE909CF3290C0</t>
  </si>
  <si>
    <t>44A73BA0431907565FF4C22DC211F438C3B704E66038D9E7CB19EBE909CF3290C0</t>
  </si>
  <si>
    <t>RUNNER 고정용 핀</t>
  </si>
  <si>
    <t>NK-27</t>
  </si>
  <si>
    <t>438C3A50490504BCAFB978D9CAD01B8C4FC8E</t>
  </si>
  <si>
    <t>44A73BA0431907565FF4C22DC211F438C3A50490504BCAFB978D9CAD01B8C4FC8E</t>
  </si>
  <si>
    <t>집성스크류</t>
  </si>
  <si>
    <t>φ4*32mm(1¼")</t>
  </si>
  <si>
    <t>438C3A50490504873290C15E2E12115632654</t>
  </si>
  <si>
    <t>44A73BA0431907565FF4C22DC211F438C3A50490504873290C15E2E12115632654</t>
  </si>
  <si>
    <t>φ4*44mm(1¾")</t>
  </si>
  <si>
    <t>438C3A50490504873290C15E2E12115632650</t>
  </si>
  <si>
    <t>44A73BA0431907565FF4C22DC211F438C3A50490504873290C15E2E12115632650</t>
  </si>
  <si>
    <t>섬유단열재</t>
  </si>
  <si>
    <t>섬유단열재, 밀도24kg/㎥, 50T, 유리면크린매트</t>
  </si>
  <si>
    <t>438C3B704E6400AC109642A15E74C1899B3C4</t>
  </si>
  <si>
    <t>44A73BA0431907565FF4C22DC211F438C3B704E6400AC109642A15E74C1899B3C4</t>
  </si>
  <si>
    <t>보온핀</t>
  </si>
  <si>
    <t>50t용</t>
  </si>
  <si>
    <t>438C3A50490504BCB80BBF0CDE07D8039EA9A</t>
  </si>
  <si>
    <t>44A73BA0431907565FF4C22DC211F438C3A50490504BCB80BBF0CDE07D8039EA9A</t>
  </si>
  <si>
    <t>조인트테이프</t>
  </si>
  <si>
    <t>7.5cm</t>
  </si>
  <si>
    <t>438C3B704E66038D9E7CB19EBE909B875A1FF</t>
  </si>
  <si>
    <t>44A73BA0431907565FF4C22DC211F438C3B704E66038D9E7CB19EBE909B875A1FF</t>
  </si>
  <si>
    <t>조인트 콤파운드</t>
  </si>
  <si>
    <t>Kg</t>
  </si>
  <si>
    <t>438C3B704E66038D9E7CB19EBE909B875A1FC</t>
  </si>
  <si>
    <t>44A73BA0431907565FF4C22DC211F438C3B704E66038D9E7CB19EBE909B875A1FC</t>
  </si>
  <si>
    <t>실링재</t>
  </si>
  <si>
    <t>실링재, 실리콘, 비초산, 죠인트용</t>
  </si>
  <si>
    <t>438C3A504A2B04D9B6949E2FFE0C961677498</t>
  </si>
  <si>
    <t>44A73BA0431907565FF4C22DC211F438C3A504A2B04D9B6949E2FFE0C961677498</t>
  </si>
  <si>
    <t>경량벽체철골틀 설치</t>
  </si>
  <si>
    <t>호표 193</t>
  </si>
  <si>
    <t>44A73BA042710E638FB56E601BB59</t>
  </si>
  <si>
    <t>44A73BA0431907565FF4C22DC211F44A73BA042710E638FB56E601BB59</t>
  </si>
  <si>
    <t>석고판 설치(나사고정) - 치장용</t>
  </si>
  <si>
    <t>벽, 바탕용(1겹) + 치장용(1겹)</t>
  </si>
  <si>
    <t>호표 194</t>
  </si>
  <si>
    <t>44A73BA0431F09C3CA549ACBEA3A4</t>
  </si>
  <si>
    <t>44A73BA0431907565FF4C22DC211F44A73BA0431F09C3CA549ACBEA3A4</t>
  </si>
  <si>
    <t>44A73BA0431907565FF4C22DC211F447B30604E9108BAB48F0C0642FC18C3D2B64</t>
  </si>
  <si>
    <t>건식벽/양면  T=115, T12.5 석고보드2겹+W65 ST.STUD@450+T12.5 석고보드2겹  M2     ( 호표 61 )</t>
  </si>
  <si>
    <t>44A73BA0431907565FF4C22DC2111438C3B704E66038DA8EB00B340467B8048C2F</t>
  </si>
  <si>
    <t>44A73BA0431907565FF4C22DC2111438C3B704E66038D9E7CB19EBE909CC7EE9E8</t>
  </si>
  <si>
    <t>44A73BA0431907565FF4C22DC2111438C3B704E66038D9E7CB19EBE909CF3290C0</t>
  </si>
  <si>
    <t>44A73BA0431907565FF4C22DC2111438C3A50490504BCAFB978D9CAD01B8C4FC8E</t>
  </si>
  <si>
    <t>44A73BA0431907565FF4C22DC2111438C3A50490504873290C15E2E12115632654</t>
  </si>
  <si>
    <t>44A73BA0431907565FF4C22DC2111438C3A50490504873290C15E2E12115632650</t>
  </si>
  <si>
    <t>44A73BA0431907565FF4C22DC2111438C3B704E6400AC109642A15E74C1899B3C4</t>
  </si>
  <si>
    <t>44A73BA0431907565FF4C22DC2111438C3A50490504BCB80BBF0CDE07D8039EA9A</t>
  </si>
  <si>
    <t>44A73BA0431907565FF4C22DC2111438C3B704E66038D9E7CB19EBE909B875A1FF</t>
  </si>
  <si>
    <t>44A73BA0431907565FF4C22DC2111438C3B704E66038D9E7CB19EBE909B875A1FC</t>
  </si>
  <si>
    <t>44A73BA0431907565FF4C22DC2111438C3A504A2B04D9B6949E2FFE0C961677498</t>
  </si>
  <si>
    <t>44A73BA0431907565FF4C22DC211144A73BA042710E638FB56E601BB59</t>
  </si>
  <si>
    <t>44A73BA0431907565FF4C22DC211144A73BA0431F09C3CA549ACBEA3A4</t>
  </si>
  <si>
    <t>44A73BA0431907565FF4C22DC2111447B30604E9108BAB48F0C0642FC18C3D2B64</t>
  </si>
  <si>
    <t>롤블라인드(방염)  1000*2800  EA     ( 호표 62 )</t>
  </si>
  <si>
    <t>친환경콤비롤스크린</t>
  </si>
  <si>
    <t>43E531D0463A0E5785F8A171DAA9B3394E9AF</t>
  </si>
  <si>
    <t>44A73BA0431907565FF4C22DFFBC143E531D0463A0E5785F8A171DAA9B3394E9AF</t>
  </si>
  <si>
    <t>수동설치비</t>
  </si>
  <si>
    <t>43E531D0463A0E5785F8A171DAA9B3394E884</t>
  </si>
  <si>
    <t>44A73BA0431907565FF4C22DFFBC143E531D0463A0E5785F8A171DAA9B3394E884</t>
  </si>
  <si>
    <t>롤블라인드(방염)  1050*2800  EA     ( 호표 63 )</t>
  </si>
  <si>
    <t>44A73BA0431907565FF4C22DFFBC643E531D0463A0E5785F8A171DAA9B3394E9AF</t>
  </si>
  <si>
    <t>44A73BA0431907565FF4C22DFFBC643E531D0463A0E5785F8A171DAA9B3394E884</t>
  </si>
  <si>
    <t>롤블라인드(방염)  1100*2000  EA     ( 호표 64 )</t>
  </si>
  <si>
    <t>44A73BA0431907565FF4C22DFFBC943E531D0463A0E5785F8A171DAA9B3394E9AF</t>
  </si>
  <si>
    <t>44A73BA0431907565FF4C22DFFBC943E531D0463A0E5785F8A171DAA9B3394E884</t>
  </si>
  <si>
    <t>샌드위치(단열)패널 - 지붕 설치비  시공비, 두께 50~100mm 기준  M2     ( 호표 65 )</t>
  </si>
  <si>
    <t>내장공</t>
  </si>
  <si>
    <t>447B30604E9108BAB48F0C0642FC18C3D2891</t>
  </si>
  <si>
    <t>44A73BA042710E3641CF7C561F367447B30604E9108BAB48F0C0642FC18C3D2891</t>
  </si>
  <si>
    <t>44A73BA042710E3641CF7C561F367447B30604E9108BAB48F0C0642FC18C3D2B64</t>
  </si>
  <si>
    <t>44A73BA042710E3641CF7C561F36745BD37E044C20A79D8934349948001</t>
  </si>
  <si>
    <t>20ton</t>
  </si>
  <si>
    <t>호표 195</t>
  </si>
  <si>
    <t>43B93FD04DBF031AD8CD05E301EE96D333C8150</t>
  </si>
  <si>
    <t>44A73BA042710E3641CF7C561F36743B93FD04DBF031AD8CD05E301EE96D333C8150</t>
  </si>
  <si>
    <t>샌드위치(단열)패널 설치 - 외벽  두께 50~100mm 기준  M2     ( 호표 66 )</t>
  </si>
  <si>
    <t>44A73BA042710E3641CF7C561F097447B30604E9108BAB48F0C0642FC18C3D2891</t>
  </si>
  <si>
    <t>44A73BA042710E3641CF7C561F097447B30604E9108BAB48F0C0642FC18C3D2B64</t>
  </si>
  <si>
    <t>44A73BA042710E3641CF7C561F09745BD37E044C20A79D8934349948001</t>
  </si>
  <si>
    <t>44A73BA042710E3641CF7C561F09743B93FD04DBF031AD8CD05E301EE96D333C8150</t>
  </si>
  <si>
    <t>처마후레싱1  C/S 0.5T(20+20+500+300+20+20+175+30)  M     ( 호표 67 )</t>
  </si>
  <si>
    <t>칼라강판</t>
  </si>
  <si>
    <t>C/S 0.5T</t>
  </si>
  <si>
    <t>㎡</t>
  </si>
  <si>
    <t>호표 196</t>
  </si>
  <si>
    <t>44A73F304AA70BE6F6F7C562264E4</t>
  </si>
  <si>
    <t>44A73F304AA508F4A76183EA947A544A73F304AA70BE6F6F7C562264E4</t>
  </si>
  <si>
    <t>후레싱 설치</t>
  </si>
  <si>
    <t>경사 3/4 미만</t>
  </si>
  <si>
    <t>호표 197</t>
  </si>
  <si>
    <t>44A73F304AA70BCBFC1C57A15F0A5</t>
  </si>
  <si>
    <t>44A73F304AA508F4A76183EA947A544A73F304AA70BCBFC1C57A15F0A5</t>
  </si>
  <si>
    <t>처마후레싱2  C/S 0.5T(20+5+50+300+20+20+185+30)  M     ( 호표 68 )</t>
  </si>
  <si>
    <t>44A73F304AA508F4A76183EA947A844A73F304AA70BE6F6F7C562264E4</t>
  </si>
  <si>
    <t>44A73F304AA508F4A76183EA947A844A73F304AA70BCBFC1C57A15F0A5</t>
  </si>
  <si>
    <t>처마후레싱3  C/S 0.5T(20+5+50+300+20+20+710+30)  M     ( 호표 69 )</t>
  </si>
  <si>
    <t>44A73F304AA508F4A76183EA947A944A73F304AA70BE6F6F7C562264E4</t>
  </si>
  <si>
    <t>44A73F304AA508F4A76183EA947A944A73F304AA70BCBFC1C57A15F0A5</t>
  </si>
  <si>
    <t>베이스후레싱  C/S 0.5T(50+225+50)  M     ( 호표 70 )</t>
  </si>
  <si>
    <t>44A73F304AA508F4A76183EAE31B144A73F304AA70BE6F6F7C562264E4</t>
  </si>
  <si>
    <t>44A73F304AA508F4A76183EAE31B144A73F304AA70BCBFC1C57A15F0A5</t>
  </si>
  <si>
    <t>두겁후레싱  C/S 0.5T(50+225+50)  M     ( 호표 71 )</t>
  </si>
  <si>
    <t>44A73F304AA508F4A76183EAE325F44A73F304AA70BE6F6F7C562264E4</t>
  </si>
  <si>
    <t>44A73F304AA508F4A76183EAE325F44A73F304AA70BCBFC1C57A15F0A5</t>
  </si>
  <si>
    <t>용마루상부후레싱  C/S 0.5T(30+30+310+310+30+30)  M     ( 호표 72 )</t>
  </si>
  <si>
    <t>44A73F304AA508F4A76183EAE325C44A73F304AA70BE6F6F7C562264E4</t>
  </si>
  <si>
    <t>44A73F304AA508F4A76183EAE325C44A73F304AA70BCBFC1C57A15F0A5</t>
  </si>
  <si>
    <t>창상부후레싱1  C/S 0.5T(15+15+120+100+15+15)  M     ( 호표 73 )</t>
  </si>
  <si>
    <t>44A73F304AA508F4A76183EAE325D44A73F304AA70BE6F6F7C562264E4</t>
  </si>
  <si>
    <t>44A73F304AA508F4A76183EAE325D44A73F304AA70BCBFC1C57A15F0A5</t>
  </si>
  <si>
    <t>용마루하부후레싱  C/S 0.5T(300+300)  M     ( 호표 74 )</t>
  </si>
  <si>
    <t>44A73F304AA508F4A76183EAE325B44A73F304AA70BE6F6F7C562264E4</t>
  </si>
  <si>
    <t>44A73F304AA508F4A76183EAE325B44A73F304AA70BCBFC1C57A15F0A5</t>
  </si>
  <si>
    <t>창하부후레싱1  C/S 0.5T(15+15+120+100+15+15)  M     ( 호표 75 )</t>
  </si>
  <si>
    <t>44A73F304AA508F4A76183EAE325644A73F304AA70BE6F6F7C562264E4</t>
  </si>
  <si>
    <t>44A73F304AA508F4A76183EAE325644A73F304AA70BCBFC1C57A15F0A5</t>
  </si>
  <si>
    <t>창상부후레싱2  C/S 0.5T(15+40+100+200+15+15)  M     ( 호표 76 )</t>
  </si>
  <si>
    <t>44A73F304AA508F4A76183EAE336444A73F304AA70BE6F6F7C562264E4</t>
  </si>
  <si>
    <t>44A73F304AA508F4A76183EAE336444A73F304AA70BCBFC1C57A15F0A5</t>
  </si>
  <si>
    <t>창하부후레싱2  C/S 0.5T(15+40+100+200+15+15)  M     ( 호표 77 )</t>
  </si>
  <si>
    <t>44A73F304AA508F4A76183EAE336044A73F304AA70BE6F6F7C562264E4</t>
  </si>
  <si>
    <t>44A73F304AA508F4A76183EAE336044A73F304AA70BCBFC1C57A15F0A5</t>
  </si>
  <si>
    <t>코너후레싱  C/S 0.5T(15+40+100+100+40+15)  M     ( 호표 78 )</t>
  </si>
  <si>
    <t>44A73F304AA508F4A76183EAE340D44A73F304AA70BE6F6F7C562264E4</t>
  </si>
  <si>
    <t>44A73F304AA508F4A76183EAE340D44A73F304AA70BCBFC1C57A15F0A5</t>
  </si>
  <si>
    <t>BASE찬넬/외부  1.6T  ST'L(100+150+100+100+30)  M     ( 호표 79 )</t>
  </si>
  <si>
    <t>철판제작설치_</t>
  </si>
  <si>
    <t>1.6t,녹막1회</t>
  </si>
  <si>
    <t>호표 198</t>
  </si>
  <si>
    <t>44A73ED0491000B19883E6893F5DE</t>
  </si>
  <si>
    <t>44A73F304998077C5DB510A61B79F44A73ED0491000B19883E6893F5DE</t>
  </si>
  <si>
    <t>유성페인트 붓칠(재료비 포함)</t>
  </si>
  <si>
    <t>철재면, 2회 1급</t>
  </si>
  <si>
    <t>호표 199</t>
  </si>
  <si>
    <t>44A73AB04B3C0394871B4636D345C</t>
  </si>
  <si>
    <t>44A73F304998077C5DB510A61B79F44A73AB04B3C0394871B4636D345C</t>
  </si>
  <si>
    <t>시멘트 액체 방수  바닥  M2     ( 호표 80 )</t>
  </si>
  <si>
    <t>시멘트(별도)</t>
  </si>
  <si>
    <t>438C3B704E610B683C9EA43BC003C69AB5B48</t>
  </si>
  <si>
    <t>44A73C804E320EDDAA300D2CDD53F438C3B704E610B683C9EA43BC003C69AB5B48</t>
  </si>
  <si>
    <t>43AF39704BA608F2F267289F998D93E415865</t>
  </si>
  <si>
    <t>44A73C804E320EDDAA300D2CDD53F43AF39704BA608F2F267289F998D93E415865</t>
  </si>
  <si>
    <t>기타도막방수재</t>
  </si>
  <si>
    <t>기타도막방수재, 방수액고점도(1:50희석)</t>
  </si>
  <si>
    <t>43AF3A00404A056B2B650A336AB7DEE3683A7</t>
  </si>
  <si>
    <t>44A73C804E320EDDAA300D2CDD53F43AF3A00404A056B2B650A336AB7DEE3683A7</t>
  </si>
  <si>
    <t>방수공</t>
  </si>
  <si>
    <t>447B30604E9108BAB48F0C0642FC18C3D29BE</t>
  </si>
  <si>
    <t>44A73C804E320EDDAA300D2CDD53F447B30604E9108BAB48F0C0642FC18C3D29BE</t>
  </si>
  <si>
    <t>44A73C804E320EDDAA300D2CDD53F447B30604E9108BAB48F0C0642FC18C3D2B64</t>
  </si>
  <si>
    <t>44A73C804E320EDDAA300D2CDD53F45BD37E044C20A79D8934349948001</t>
  </si>
  <si>
    <t>시멘트 액체 방수  수직부  M2     ( 호표 81 )</t>
  </si>
  <si>
    <t>44A73C804E320EDDAA303A6ABED3A447B30604E9108BAB48F0C0642FC18C3D29BE</t>
  </si>
  <si>
    <t>44A73C804E320EDDAA303A6ABED3A447B30604E9108BAB48F0C0642FC18C3D2B64</t>
  </si>
  <si>
    <t>44A73C804E320EDDAA303A6ABED3A45BD37E044C20A79D8934349948001</t>
  </si>
  <si>
    <t>44A73C804E320EDDAA303A6ABED3A44A733E04BCE0CC60F2C322F6B5FB</t>
  </si>
  <si>
    <t>44A73C804E320EDDAA303A6ABED3A43AF3A00404A056B2B650A336AB7DEE3683A7</t>
  </si>
  <si>
    <t>방수 모르타르.  바닥, THK24  M2     ( 호표 82 )</t>
  </si>
  <si>
    <t>방수 모르타르 비빔.</t>
  </si>
  <si>
    <t>1:3, 방수액 포함</t>
  </si>
  <si>
    <t>호표 205</t>
  </si>
  <si>
    <t>44A73C8040540EF6288B866425B02</t>
  </si>
  <si>
    <t>44A73C8040540EF62895FD051F02544A73C8040540EF6288B866425B02</t>
  </si>
  <si>
    <t>44A73C8040540EF62895FD051F025447B30604E9108BAB48F0C0642FC18C3D29BF</t>
  </si>
  <si>
    <t>44A73C8040540EF62895FD051F025447B30604E9108BAB48F0C0642FC18C3D2B64</t>
  </si>
  <si>
    <t>방수 모르타르.  벽, THK24  M2     ( 호표 83 )</t>
  </si>
  <si>
    <t>44A73C8040540EF62895FD051F1C244A73C8040540EF6288B866425B02</t>
  </si>
  <si>
    <t>방수모르타르 바름</t>
  </si>
  <si>
    <t>20mm 이하, 벽돌, 콘크리트 바탕</t>
  </si>
  <si>
    <t>호표 206</t>
  </si>
  <si>
    <t>44A73C8040540EF62895FD050EDA9</t>
  </si>
  <si>
    <t>44A73C8040540EF62895FD051F1C244A73C8040540EF62895FD050EDA9</t>
  </si>
  <si>
    <t>아연도선홈통설치  T1.2,100*60  M     ( 호표 84 )</t>
  </si>
  <si>
    <t>아연도강판</t>
  </si>
  <si>
    <t>1.2T</t>
  </si>
  <si>
    <t>호표 207</t>
  </si>
  <si>
    <t>44A73F304AA70BE6F6F7C562267B3</t>
  </si>
  <si>
    <t>44A73F30499D0F2AE8AFCB0412D3E44A73F304AA70BE6F6F7C562267B3</t>
  </si>
  <si>
    <t>일반철물</t>
  </si>
  <si>
    <t>일반철물, 선홈통지지철물, 철재</t>
  </si>
  <si>
    <t>438C3A50490504BC342A74CF9F74072C7A133</t>
  </si>
  <si>
    <t>44A73F30499D0F2AE8AFCB0412D3E438C3A50490504BC342A74CF9F74072C7A133</t>
  </si>
  <si>
    <t>금속 선홈통 설치</t>
  </si>
  <si>
    <t>지름 150mm, 두께 2mm 이하 기준</t>
  </si>
  <si>
    <t>호표 208</t>
  </si>
  <si>
    <t>44A73F30499D0F6093A51DF2B041E</t>
  </si>
  <si>
    <t>44A73F30499D0F2AE8AFCB0412D3E44A73F30499D0F6093A51DF2B041E</t>
  </si>
  <si>
    <t>SST처마홈통설치  T1.2 SST, 120*150  M     ( 호표 85 )</t>
  </si>
  <si>
    <t>44A73F304998077C435CF995ED9CD44A73F304AA70BE6F6F7C562267B3</t>
  </si>
  <si>
    <t>금속 처마홈통 설치</t>
  </si>
  <si>
    <t>폭 150mm 이하 기준</t>
  </si>
  <si>
    <t>호표 209</t>
  </si>
  <si>
    <t>44A73F304998075169AFCB9497886</t>
  </si>
  <si>
    <t>44A73F304998077C435CF995ED9CD44A73F304998075169AFCB9497886</t>
  </si>
  <si>
    <t>루프드레인설치  수직형, D100㎜  개소     ( 호표 86 )</t>
  </si>
  <si>
    <t>루프드레인</t>
  </si>
  <si>
    <t>루프드레인, ISRD1610, 100mm</t>
  </si>
  <si>
    <t>438C3B704E65013E5B7423C28465FE4F4EE5F</t>
  </si>
  <si>
    <t>44A73F3048F405D57F693B01BE8A9438C3B704E65013E5B7423C28465FE4F4EE5F</t>
  </si>
  <si>
    <t>잡재료</t>
  </si>
  <si>
    <t>재료비의 2%</t>
  </si>
  <si>
    <t>44A73F3048F405D57F693B01BE8A945BD37E044C20A79D8934349948001</t>
  </si>
  <si>
    <t>루프드레인 설치</t>
  </si>
  <si>
    <t>호표 210</t>
  </si>
  <si>
    <t>44A73F3048F405F044B470C98DD08</t>
  </si>
  <si>
    <t>44A73F3048F405D57F693B01BE8A944A73F3048F405F044B470C98DD08</t>
  </si>
  <si>
    <t>캐노피차양  1500*600  개소     ( 호표 87 )</t>
  </si>
  <si>
    <t>폴리카보네이트 설치</t>
  </si>
  <si>
    <t>지붕재 16mm이하 기준, 시공량 21m2/일당</t>
  </si>
  <si>
    <t>호표 211</t>
  </si>
  <si>
    <t>44A73BA045CA0670C5DA529B50B36</t>
  </si>
  <si>
    <t>44A73F30499D0F2AE8AFCB0412FED44A73BA045CA0670C5DA529B50B36</t>
  </si>
  <si>
    <t>캐노피</t>
  </si>
  <si>
    <t>STS304 1000*1000(암대식)</t>
  </si>
  <si>
    <t>43E531D0463A0E5785F8A171DAA9B3393C281</t>
  </si>
  <si>
    <t>44A73F30499D0F2AE8AFCB0412FED43E531D0463A0E5785F8A171DAA9B3393C281</t>
  </si>
  <si>
    <t>경량 천장 철골틀  M-BAR, 인서트유@300미만  M2     ( 호표 88 )</t>
  </si>
  <si>
    <t>인서트</t>
  </si>
  <si>
    <t>인서트, 주물, ∮6mm</t>
  </si>
  <si>
    <t>438C3A50490504BC34B9D632160EC1A394280</t>
  </si>
  <si>
    <t>44A73ED04D8D0C10F0DF7D1712F71438C3A50490504BC34B9D632160EC1A394280</t>
  </si>
  <si>
    <t>경량철골천장틀</t>
  </si>
  <si>
    <t>경량철골천장틀, 달대볼트, 상6*1000mm</t>
  </si>
  <si>
    <t>438C3B704E66038D9E7CB19EBE909BFA0911C</t>
  </si>
  <si>
    <t>44A73ED04D8D0C10F0DF7D1712F71438C3B704E66038D9E7CB19EBE909BFA0911C</t>
  </si>
  <si>
    <t>경량철골천장틀, 캐링찬넬, 38*12*1.2mm</t>
  </si>
  <si>
    <t>438C3B704E66038D9E7CB19EBE909BFA09222</t>
  </si>
  <si>
    <t>44A73ED04D8D0C10F0DF7D1712F71438C3B704E66038D9E7CB19EBE909BFA09222</t>
  </si>
  <si>
    <t>경량철골천장틀, 마이너찬넬, 19*10*1.2mm</t>
  </si>
  <si>
    <t>438C3B704E66038D9E7CB19EBE909BFA09223</t>
  </si>
  <si>
    <t>44A73ED04D8D0C10F0DF7D1712F71438C3B704E66038D9E7CB19EBE909BFA09223</t>
  </si>
  <si>
    <t>경량철골천장틀, 행가및핀, 110*23*18*2.3mm</t>
  </si>
  <si>
    <t>438C3B704E66038D9E7CB19EBE909BFA09220</t>
  </si>
  <si>
    <t>44A73ED04D8D0C10F0DF7D1712F71438C3B704E66038D9E7CB19EBE909BFA09220</t>
  </si>
  <si>
    <t>경량철골천장틀, 찬넬크립, 37*30*10*1.2mm</t>
  </si>
  <si>
    <t>438C3B704E66038D9E7CB19EBE909BFA09221</t>
  </si>
  <si>
    <t>44A73ED04D8D0C10F0DF7D1712F71438C3B704E66038D9E7CB19EBE909BFA09221</t>
  </si>
  <si>
    <t>경량철골천장틀, 캐링조인트, 90*40*13*0.5mm</t>
  </si>
  <si>
    <t>438C3B704E66038D9E7CB19EBE909BFA09226</t>
  </si>
  <si>
    <t>44A73ED04D8D0C10F0DF7D1712F71438C3B704E66038D9E7CB19EBE909BFA09226</t>
  </si>
  <si>
    <t>경량철골천장틀, M-BAR더블, 50*19*0.5mm</t>
  </si>
  <si>
    <t>438C3B704E66038D9E7CB19EBE909BFA09699</t>
  </si>
  <si>
    <t>44A73ED04D8D0C10F0DF7D1712F71438C3B704E66038D9E7CB19EBE909BFA09699</t>
  </si>
  <si>
    <t>경량철골천장틀, BAR크립, 더블</t>
  </si>
  <si>
    <t>438C3B704E66038D9E7CB19EBE909BFA09227</t>
  </si>
  <si>
    <t>44A73ED04D8D0C10F0DF7D1712F71438C3B704E66038D9E7CB19EBE909BFA09227</t>
  </si>
  <si>
    <t>경량철골천장틀, BAR조인트, 더블</t>
  </si>
  <si>
    <t>438C3B704E66038D9E7CB19EBE909BFA09225</t>
  </si>
  <si>
    <t>44A73ED04D8D0C10F0DF7D1712F71438C3B704E66038D9E7CB19EBE909BFA09225</t>
  </si>
  <si>
    <t>경량천장철골틀 설치</t>
  </si>
  <si>
    <t>BAR 간격 300mm</t>
  </si>
  <si>
    <t>호표 212</t>
  </si>
  <si>
    <t>44A73ED04D8D0C10F0DF7D1712E50</t>
  </si>
  <si>
    <t>44A73ED04D8D0C10F0DF7D1712F7144A73ED04D8D0C10F0DF7D1712E50</t>
  </si>
  <si>
    <t>타일벽코너가드.  스텐1.2t*10*10  M     ( 호표 89 )</t>
  </si>
  <si>
    <t>44A733E0402507CAB7BAA4257513D447B30604E9108BAB48F0C0642FC18C3D29BF</t>
  </si>
  <si>
    <t>코너비드</t>
  </si>
  <si>
    <t>코너비드, SUS 타일코너, 10mm</t>
  </si>
  <si>
    <t>438C3B704E65013EBC010DFFBD9A6934A5C52</t>
  </si>
  <si>
    <t>44A733E0402507CAB7BAA4257513D438C3B704E65013EBC010DFFBD9A6934A5C52</t>
  </si>
  <si>
    <t>스테인리스핸드레일/경사로  H:900,D38+25@300  M     ( 호표 90 )</t>
  </si>
  <si>
    <t>스텐파이프(난간)_</t>
  </si>
  <si>
    <t>Ø38.1*1.5t</t>
  </si>
  <si>
    <t>호표 213</t>
  </si>
  <si>
    <t>44A73ED0491000B19883191898143</t>
  </si>
  <si>
    <t>44A73ED0476600AA25B5C4A8A1CBD44A73ED0491000B19883191898143</t>
  </si>
  <si>
    <t>Ø25.4*1.5t</t>
  </si>
  <si>
    <t>호표 214</t>
  </si>
  <si>
    <t>44A73ED0491000B19883190E79B7B</t>
  </si>
  <si>
    <t>44A73ED0476600AA25B5C4A8A1CBD44A73ED0491000B19883190E79B7B</t>
  </si>
  <si>
    <t>세트앵커</t>
  </si>
  <si>
    <t>세트앵커, M10*L75mm</t>
  </si>
  <si>
    <t>438C3A50490504BCAFB91653F7A7A7595142F</t>
  </si>
  <si>
    <t>44A73ED0476600AA25B5C4A8A1CBD438C3A50490504BCAFB91653F7A7A7595142F</t>
  </si>
  <si>
    <t>스테인리스 CAP</t>
  </si>
  <si>
    <t>D60*1.2t</t>
  </si>
  <si>
    <t>호표 215</t>
  </si>
  <si>
    <t>44A73ED04765064DDC80A8C45E293</t>
  </si>
  <si>
    <t>44A73ED0476600AA25B5C4A8A1CBD44A73ED04765064DDC80A8C45E293</t>
  </si>
  <si>
    <t>스테인리스재료분리대  바닥, W40*H20*1.5t  M     ( 호표 91 )</t>
  </si>
  <si>
    <t>스텐제작설치_</t>
  </si>
  <si>
    <t>1.5t</t>
  </si>
  <si>
    <t>호표 218</t>
  </si>
  <si>
    <t>44A73ED0491000B1988346440F52B</t>
  </si>
  <si>
    <t>44A73BA047F9006BBFB78680D5C2D44A73ED0491000B1988346440F52B</t>
  </si>
  <si>
    <t>철판제작설치</t>
  </si>
  <si>
    <t>호표 219</t>
  </si>
  <si>
    <t>44A73ED0491000B19883E68949D6F</t>
  </si>
  <si>
    <t>44A73BA047F9006BBFB78680D5C2D44A73ED0491000B19883E68949D6F</t>
  </si>
  <si>
    <t>환봉제작설치_</t>
  </si>
  <si>
    <t>Ø9,녹막1회</t>
  </si>
  <si>
    <t>호표 220</t>
  </si>
  <si>
    <t>44A73ED0491000B198836123DFE2F</t>
  </si>
  <si>
    <t>44A73BA047F9006BBFB78680D5C2D44A73ED0491000B198836123DFE2F</t>
  </si>
  <si>
    <t>철재커텐박스(ㄱ자형)  120*120*1.2t, STL(도장 유)  M     ( 호표 92 )</t>
  </si>
  <si>
    <t>1.2t,녹막1회+조합2회*1면</t>
  </si>
  <si>
    <t>호표 222</t>
  </si>
  <si>
    <t>44A73ED0491000B19883E6891C63C</t>
  </si>
  <si>
    <t>44A73BA0489E0C3F78928E8AAD42944A73ED0491000B19883E6891C63C</t>
  </si>
  <si>
    <t>2.3t,녹막1회</t>
  </si>
  <si>
    <t>호표 223</t>
  </si>
  <si>
    <t>44A73ED0491000B19883E69BC4BEE</t>
  </si>
  <si>
    <t>44A73BA0489E0C3F78928E8AAD42944A73ED0491000B19883E69BC4BEE</t>
  </si>
  <si>
    <t>L형강제작설치_</t>
  </si>
  <si>
    <t>L-30*30*3t,녹막1회</t>
  </si>
  <si>
    <t>호표 224</t>
  </si>
  <si>
    <t>44A73ED0491000B19883CBA3DB589</t>
  </si>
  <si>
    <t>44A73BA0489E0C3F78928E8AAD42944A73ED0491000B19883CBA3DB589</t>
  </si>
  <si>
    <t>AL몰딩설(ㄷ형)  30*30*1.0mm  M     ( 호표 93 )</t>
  </si>
  <si>
    <t>경량철골천장틀, 몰딩(알루미늄), ㄷ형, 15*30*1.0mm</t>
  </si>
  <si>
    <t>438C3B704E66038D9E7CB19EBE909BFA09DCC</t>
  </si>
  <si>
    <t>44A73BA049A402D16E6CD52BFEEDF438C3B704E66038D9E7CB19EBE909BFA09DCC</t>
  </si>
  <si>
    <t>주재료비의 5%</t>
  </si>
  <si>
    <t>44A73BA049A402D16E6CD52BFEEDF45BD37E044C20A79D8934349948001</t>
  </si>
  <si>
    <t>몰딩 설치.</t>
  </si>
  <si>
    <t>호표 227</t>
  </si>
  <si>
    <t>44A73BA049A60DAAA80D81696A8A9</t>
  </si>
  <si>
    <t>44A73BA049A402D16E6CD52BFEEDF44A73BA049A60DAAA80D81696A8A9</t>
  </si>
  <si>
    <t>모르타르 바름  내벽, 11mm, 3.6m 이하  M2     ( 호표 94 )</t>
  </si>
  <si>
    <t>44A733E04BCE0CD054E311199DFA144A733E04BCE0CC60F2C322F6B5FB</t>
  </si>
  <si>
    <t>3.6m 이하, 2회, 29m2/일당</t>
  </si>
  <si>
    <t>호표 228</t>
  </si>
  <si>
    <t>44A733E04BCE0CD077CCD888F243F</t>
  </si>
  <si>
    <t>44A733E04BCE0CD054E311199DFA144A733E04BCE0CD077CCD888F243F</t>
  </si>
  <si>
    <t>모르타르 바름  외벽, 15mm  M2     ( 호표 95 )</t>
  </si>
  <si>
    <t>44A733E04BCE0CD054A564020285944A733E04BCE0CC60F2C322F6B5FB</t>
  </si>
  <si>
    <t>44A733E04BCE0CD054A564020285944A733E04BCE0CD077CCD888F243F</t>
  </si>
  <si>
    <t>모르타르 바름  바닥, 110mm  M2     ( 호표 96 )</t>
  </si>
  <si>
    <t>44A733E04BCE0CF37214838F703E144A733E04BCE0CC60F2C322F6B5FB</t>
  </si>
  <si>
    <t>44A733E04BCE0CF37214838F703E144A739504297073533F00AA62F16F</t>
  </si>
  <si>
    <t>44A733E04BCE0CF37214838F703E1447B30604E9108BAB48F0C0642FC18C3D2B64</t>
  </si>
  <si>
    <t>바닥난방/주방,거실,방  T=148mm(T20 비드법2종1호+T88 경량기포콘크리트+T40 시멘트 몰탈/난방배관)  M2     ( 호표 97 )</t>
  </si>
  <si>
    <t>발포폴리스티렌 슬래브 위 깔기</t>
  </si>
  <si>
    <t>비드법 2종1호, 비중 0.03, 20mm</t>
  </si>
  <si>
    <t>호표 229</t>
  </si>
  <si>
    <t>44A73BA044250EBE4D7CAF687E368</t>
  </si>
  <si>
    <t>44A733E04CD4016E9E68483F0B66144A73BA044250EBE4D7CAF687E368</t>
  </si>
  <si>
    <t>경량기포 재료비</t>
  </si>
  <si>
    <t>호표 230</t>
  </si>
  <si>
    <t>44A730B041410F4C875095C51B413</t>
  </si>
  <si>
    <t>44A733E04CD4016E9E68483F0B66144A730B041410F4C875095C51B413</t>
  </si>
  <si>
    <t>경량기포콘크리트 타설</t>
  </si>
  <si>
    <t>65m2/일당</t>
  </si>
  <si>
    <t>호표 231</t>
  </si>
  <si>
    <t>44A733E04BCB076B4246C81AB0192</t>
  </si>
  <si>
    <t>44A733E04CD4016E9E68483F0B66144A733E04BCB076B4246C81AB0192</t>
  </si>
  <si>
    <t>바닥, 40mm</t>
  </si>
  <si>
    <t>호표 232</t>
  </si>
  <si>
    <t>44A733E04BCE0CF372148399A11FA</t>
  </si>
  <si>
    <t>44A733E04CD4016E9E68483F0B66144A733E04BCE0CF372148399A11FA</t>
  </si>
  <si>
    <t>바닥난방/화장실  T=130mm(T20 비드법2종1호+T80 경량기포콘크리트+T30 시멘트 몰탈/난방배관)  M2     ( 호표 98 )</t>
  </si>
  <si>
    <t>44A733E04CD4016E9E68483F0B66C44A73BA044250EBE4D7CAF687E368</t>
  </si>
  <si>
    <t>44A733E04CD4016E9E68483F0B66C44A730B041410F4C875095C51B413</t>
  </si>
  <si>
    <t>44A733E04CD4016E9E68483F0B66C44A733E04BCB076B4246C81AB0192</t>
  </si>
  <si>
    <t>44A733E04CD4016E9E68483F0B66C44A733E04BCE0CF372148399A11FA</t>
  </si>
  <si>
    <t>PW01[플라스틱 미서기 이중창]  3.900 x 2.200 = 8.580  EA     ( 호표 99 )</t>
  </si>
  <si>
    <t>PW03[플라스틱 미서기 이중창]  1.200 x 1.500 = 1.800  EA     ( 호표 100 )</t>
  </si>
  <si>
    <t>PW04[플라스틱 미서기 이중창]  1.200 x 0.550 = 0.660  EA     ( 호표 101 )</t>
  </si>
  <si>
    <t>PW05[플라스틱 미서기 이중창]  0.900 x 0.900 = 0.810  EA     ( 호표 102 )</t>
  </si>
  <si>
    <t>PW06[플라스틱 미서기 이중창]  0.900 x 1.200 = 1.080  EA     ( 호표 103 )</t>
  </si>
  <si>
    <t>PW07[플라스틱 미서기 이중창]  0.600 x 0.600 = 0.360  EA     ( 호표 104 )</t>
  </si>
  <si>
    <t>수밀코킹(실리콘)  삼각, 10mm, 창호주위  M     ( 호표 105 )</t>
  </si>
  <si>
    <t>실링재, 실리콘, 비초산, 유리용, 창호주위</t>
  </si>
  <si>
    <t>438C3A504A2B04D9B6949E2FFE0C961677497</t>
  </si>
  <si>
    <t>44A73C8041790C901FEDB69107B1F438C3A504A2B04D9B6949E2FFE0C961677497</t>
  </si>
  <si>
    <t>수밀코킹</t>
  </si>
  <si>
    <t>재료비 별도</t>
  </si>
  <si>
    <t>호표 238</t>
  </si>
  <si>
    <t>44A73C80417A0D221B18F9DA1C651</t>
  </si>
  <si>
    <t>44A73C8041790C901FEDB69107B1F44A73C80417A0D221B18F9DA1C651</t>
  </si>
  <si>
    <t>창문틀 주위 충전  발포우레탄 충전  M     ( 호표 106 )</t>
  </si>
  <si>
    <t>실링재, 폴리우레탄</t>
  </si>
  <si>
    <t>438C3A504A2B04D9B6949E2FFE0C9616772E2</t>
  </si>
  <si>
    <t>44A738604AB10DAAAF09E641237AA438C3A504A2B04D9B6949E2FFE0C9616772E2</t>
  </si>
  <si>
    <t>44A738604AB10DAAAF09E641237AA447B30604E9108BAB48F0C0642FC18C3D29BF</t>
  </si>
  <si>
    <t>44A738604AB10DAAAF09E641237AA447B30604E9108BAB48F0C0642FC18C3D2B64</t>
  </si>
  <si>
    <t>유리끼우기 - 복층유리, 일반창호  22mm(5+12A+5)  M2     ( 호표 107 )</t>
  </si>
  <si>
    <t>유리공</t>
  </si>
  <si>
    <t>447B30604E9108BAB48F0C0642FC18C3D29BD</t>
  </si>
  <si>
    <t>44A73860442D0518BD970D092FFD6447B30604E9108BAB48F0C0642FC18C3D29BD</t>
  </si>
  <si>
    <t>44A73860442D0518BD970D092FFD6447B30604E9108BAB48F0C0642FC18C3D2B64</t>
  </si>
  <si>
    <t>복층유리주위코킹  5*5, 실리콘  M     ( 호표 108 )</t>
  </si>
  <si>
    <t>44A73860442407DBD732BDE16DFB4438C3A504A2B04D9B6949E2FFE0C961677497</t>
  </si>
  <si>
    <t>에칭필림지붙임    M2     ( 호표 109 )</t>
  </si>
  <si>
    <t>유리에칭필름</t>
  </si>
  <si>
    <t>유리에칭효과, 비산방지, 엠보싱</t>
  </si>
  <si>
    <t>438C3B704E6400AC108444C47532DB7370E6C</t>
  </si>
  <si>
    <t>44A73BA042760649E3BB5940E55EE438C3B704E6400AC108444C47532DB7370E6C</t>
  </si>
  <si>
    <t>주재료비의 3%</t>
  </si>
  <si>
    <t>44A73BA042760649E3BB5940E55EE45BD37E044C20A79D8934349948001</t>
  </si>
  <si>
    <t>44A73BA042760649E3BB5940E55EE44A73BA042760649892537F8F8C0B</t>
  </si>
  <si>
    <t>바탕만들기+걸레받이용 페인트칠  붓칠 2회, G.B.면(줄퍼티)  M2     ( 호표 110 )</t>
  </si>
  <si>
    <t>석고보드면 바탕만들기</t>
  </si>
  <si>
    <t>줄퍼티 노무비</t>
  </si>
  <si>
    <t>호표 239</t>
  </si>
  <si>
    <t>44A73AA04A8B063233B0F4655F685</t>
  </si>
  <si>
    <t>44A73AB04B3E0E7E303A2F46687A444A73AA04A8B063233B0F4655F685</t>
  </si>
  <si>
    <t>걸레받이용 페인트칠</t>
  </si>
  <si>
    <t>붓칠 2회 노무비</t>
  </si>
  <si>
    <t>호표 240</t>
  </si>
  <si>
    <t>44A73AB04B3E0E7E303A2F6135803</t>
  </si>
  <si>
    <t>44A73AB04B3E0E7E303A2F46687A444A73AB04B3E0E7E303A2F6135803</t>
  </si>
  <si>
    <t>걸레받이용 페인트칠 재료비(20년 품셈기준)</t>
  </si>
  <si>
    <t>붓칠, 2회</t>
  </si>
  <si>
    <t>호표 241</t>
  </si>
  <si>
    <t>44A73AB04B3E0E7E303A2F73A63F3</t>
  </si>
  <si>
    <t>44A73AB04B3E0E7E303A2F46687A444A73AB04B3E0E7E303A2F73A63F3</t>
  </si>
  <si>
    <t>바탕만들기+수성페인트 롤러칠  내부 2회, G.B.면 줄퍼티, 친환경  M2     ( 호표 111 )</t>
  </si>
  <si>
    <t>줄퍼티 친환경 노무비</t>
  </si>
  <si>
    <t>호표 242</t>
  </si>
  <si>
    <t>44A73AA04A8B063233B0F477DA632</t>
  </si>
  <si>
    <t>44A73AB04A170DFCA1C27DF5F5F9944A73AA04A8B063233B0F477DA632</t>
  </si>
  <si>
    <t>수성페인트 롤러칠</t>
  </si>
  <si>
    <t>2회 노무비</t>
  </si>
  <si>
    <t>호표 243</t>
  </si>
  <si>
    <t>44A73AB04A170DFCA19514D83659E</t>
  </si>
  <si>
    <t>44A73AB04A170DFCA1C27DF5F5F9944A73AB04A170DFCA19514D83659E</t>
  </si>
  <si>
    <t>수성페인트 롤러칠 재료비(20년 품셈기준)</t>
  </si>
  <si>
    <t>내부, 2회, 친환경페인트(진품)</t>
  </si>
  <si>
    <t>호표 244</t>
  </si>
  <si>
    <t>44A73AB04A170DFCA1C252CA38375</t>
  </si>
  <si>
    <t>44A73AB04A170DFCA1C27DF5F5F9944A73AB04A170DFCA1C252CA38375</t>
  </si>
  <si>
    <t>바탕만들기+수성페인트 롤러칠  내천장 2회, G.B.면 줄퍼티, 친환경  M2     ( 호표 112 )</t>
  </si>
  <si>
    <t>줄퍼티 천장 친환경, 노무비</t>
  </si>
  <si>
    <t>호표 245</t>
  </si>
  <si>
    <t>44A73AA04A8B063233B0F477E49C1</t>
  </si>
  <si>
    <t>44A73AB04A170DFCA1C2D6411F62644A73AA04A8B063233B0F477E49C1</t>
  </si>
  <si>
    <t>천장 2회 노무비</t>
  </si>
  <si>
    <t>호표 246</t>
  </si>
  <si>
    <t>44A73AB04A170DFCA1ED0F2CF18D6</t>
  </si>
  <si>
    <t>44A73AB04A170DFCA1C2D6411F62644A73AB04A170DFCA1ED0F2CF18D6</t>
  </si>
  <si>
    <t>44A73AB04A170DFCA1C2D6411F62644A73AB04A170DFCA1C252CA38375</t>
  </si>
  <si>
    <t>바탕만들기+수성페인트 롤러칠  외부 2회, con'c·mortar면, 친환경  M2     ( 호표 113 )</t>
  </si>
  <si>
    <t>con'c, mortar면 바탕만들기</t>
  </si>
  <si>
    <t>외부 친환경 노무비</t>
  </si>
  <si>
    <t>호표 247</t>
  </si>
  <si>
    <t>44A73AA04A8B063233B0CF79D286C</t>
  </si>
  <si>
    <t>44A73AB04A170DFCA1227618344F544A73AA04A8B063233B0CF79D286C</t>
  </si>
  <si>
    <t>44A73AB04A170DFCA1227618344F544A73AB04A170DFCA19514D83659E</t>
  </si>
  <si>
    <t>외부, 2회, 친환경페인트(POP)</t>
  </si>
  <si>
    <t>호표 248</t>
  </si>
  <si>
    <t>44A73AB04A170DFCA1C252E5054D1</t>
  </si>
  <si>
    <t>44A73AB04A170DFCA1227618344F544A73AB04A170DFCA1C252E5054D1</t>
  </si>
  <si>
    <t>오수맨홀  900*900,기성품  개소     ( 호표 114 )</t>
  </si>
  <si>
    <t>44A63460468A056B9AD6F75EE4951448233404FA30E573B10970846C94</t>
  </si>
  <si>
    <t>되메우고 다지기</t>
  </si>
  <si>
    <t>보통, 유압식백호 0.7m3+콤팩터</t>
  </si>
  <si>
    <t>산근 6</t>
  </si>
  <si>
    <t>4482334042EB0EC3F147314B4FA72</t>
  </si>
  <si>
    <t>44A63460468A056B9AD6F75EE49514482334042EB0EC3F147314B4FA72</t>
  </si>
  <si>
    <t>보통, 덤프 15톤(적재백호0.7M3)</t>
  </si>
  <si>
    <t>산근 7</t>
  </si>
  <si>
    <t>448233404CED071D1373EF917EB1C</t>
  </si>
  <si>
    <t>44A63460468A056B9AD6F75EE4951448233404CED071D1373EF917EB1C</t>
  </si>
  <si>
    <t>맨홀뚜껑</t>
  </si>
  <si>
    <t>Φ648</t>
  </si>
  <si>
    <t>438C3B704E6205F3BC798F2EA1D61BA308F5E</t>
  </si>
  <si>
    <t>44A63460468A056B9AD6F75EE4951438C3B704E6205F3BC798F2EA1D61BA308F5E</t>
  </si>
  <si>
    <t>사각맨홀</t>
  </si>
  <si>
    <t>900*900*1000*70</t>
  </si>
  <si>
    <t>438C3B704E6205F3BC798F2EA1D0D053B8D6D</t>
  </si>
  <si>
    <t>44A63460468A056B9AD6F75EE4951438C3B704E6205F3BC798F2EA1D0D053B8D6D</t>
  </si>
  <si>
    <t>10ton</t>
  </si>
  <si>
    <t>호표 127</t>
  </si>
  <si>
    <t>43B93FD04DBF031AD8CD05E301DC243B20159EC</t>
  </si>
  <si>
    <t>44A63460468A056B9AD6F75EE495143B93FD04DBF031AD8CD05E301DC243B20159EC</t>
  </si>
  <si>
    <t>44A63460468A056B9AD6F75EE4951447B30604E9108BAB48F0C0642FC18C3D2B64</t>
  </si>
  <si>
    <t>배관공</t>
  </si>
  <si>
    <t>447B30604E9108BAB48F0C0642FC18C3D2898</t>
  </si>
  <si>
    <t>44A63460468A056B9AD6F75EE4951447B30604E9108BAB48F0C0642FC18C3D2898</t>
  </si>
  <si>
    <t>하수관  PVC D100,VG1  M     ( 호표 115 )</t>
  </si>
  <si>
    <t>44A63460468A056B9AD6F75EE4A7E448233404FA30E573B10970846C94</t>
  </si>
  <si>
    <t>44A63460468A056B9AD6F75EE4A7E4482334042EB0EC3F147314B4FA72</t>
  </si>
  <si>
    <t>44A63460468A056B9AD6F75EE4A7E448233404CED071D1373EF917EB1C</t>
  </si>
  <si>
    <t>일반용경질폴리염화비닐관</t>
  </si>
  <si>
    <t>일반용 VN SDR 17(구 VG1), ∮100mm</t>
  </si>
  <si>
    <t>43F73AA04F3908D329AFBE4EEE83289279FEE</t>
  </si>
  <si>
    <t>44A63460468A056B9AD6F75EE4A7E43F73AA04F3908D329AFBE4EEE83289279FEE</t>
  </si>
  <si>
    <t>P.E.관 접합(밴드)</t>
  </si>
  <si>
    <t>150mm L:6m</t>
  </si>
  <si>
    <t>호표 252</t>
  </si>
  <si>
    <t>4482301043070A696F8873C2EABF7</t>
  </si>
  <si>
    <t>44A63460468A056B9AD6F75EE4A7E4482301043070A696F8873C2EABF7</t>
  </si>
  <si>
    <t>오수관  PVC D150,VG1  M     ( 호표 116 )</t>
  </si>
  <si>
    <t>44A63460468A056B9AD6F75EE4A7C448233404FA30E573B10970846C94</t>
  </si>
  <si>
    <t>44A63460468A056B9AD6F75EE4A7C4482334042EB0EC3F147314B4FA72</t>
  </si>
  <si>
    <t>44A63460468A056B9AD6F75EE4A7C448233404CED071D1373EF917EB1C</t>
  </si>
  <si>
    <t>일반용 VN SDR 17(구 VG1), ∮150mm</t>
  </si>
  <si>
    <t>43F73AA04F3908D329AFBE4EEE83289279FE2</t>
  </si>
  <si>
    <t>44A63460468A056B9AD6F75EE4A7C43F73AA04F3908D329AFBE4EEE83289279FE2</t>
  </si>
  <si>
    <t>44A63460468A056B9AD6F75EE4A7C4482301043070A696F8873C2EABF7</t>
  </si>
  <si>
    <t>우수관  PVC D150,VG1  M     ( 호표 117 )</t>
  </si>
  <si>
    <t>44A63460468A056B9AD6F75EE4A73448233404FA30E573B10970846C94</t>
  </si>
  <si>
    <t>44A63460468A056B9AD6F75EE4A734482334042EB0EC3F147314B4FA72</t>
  </si>
  <si>
    <t>44A63460468A056B9AD6F75EE4A73448233404CED071D1373EF917EB1C</t>
  </si>
  <si>
    <t>44A63460468A056B9AD6F75EE4A7343F73AA04F3908D329AFBE4EEE83289279FE2</t>
  </si>
  <si>
    <t>44A63460468A056B9AD6F75EE4A734482301043070A696F8873C2EABF7</t>
  </si>
  <si>
    <t>신설우수받이  PE 430*370+그레이팅  EA     ( 호표 118 )</t>
  </si>
  <si>
    <t>44A63460468A056B9AD6F75EE4C28448233404FA30E573B10970846C94</t>
  </si>
  <si>
    <t>44A63460468A056B9AD6F75EE4C284482334042EB0EC3F147314B4FA72</t>
  </si>
  <si>
    <t>44A63460468A056B9AD6F75EE4C28448233404CED071D1373EF917EB1C</t>
  </si>
  <si>
    <t>44A63460468A056B9AD6F75EE4C2844A733E04BCE0CC60F2C322F6B5FB</t>
  </si>
  <si>
    <t>PE빗물받이</t>
  </si>
  <si>
    <t>430×370, 뚜껑포함</t>
  </si>
  <si>
    <t>공장상차도</t>
  </si>
  <si>
    <t>43F73AA04F3908EDDBF213DFC72D0A78FF8CD</t>
  </si>
  <si>
    <t>44A63460468A056B9AD6F75EE4C2843F73AA04F3908EDDBF213DFC72D0A78FF8CD</t>
  </si>
  <si>
    <t>44A63460468A056B9AD6F75EE4C28447B30604E9108BAB48F0C0642FC18C3D2B64</t>
  </si>
  <si>
    <t>국기게양대  2500*D270*H300,3봉  식     ( 호표 119 )</t>
  </si>
  <si>
    <t>스텐파이프_</t>
  </si>
  <si>
    <t>Ø101.6*2.0t</t>
  </si>
  <si>
    <t>호표 253</t>
  </si>
  <si>
    <t>44A73ED0491000B19883191814AF9</t>
  </si>
  <si>
    <t>44A63460468A056B9AD6F75EE4FFE44A73ED0491000B19883191814AF9</t>
  </si>
  <si>
    <t>Ø76.3*2.0t</t>
  </si>
  <si>
    <t>호표 254</t>
  </si>
  <si>
    <t>44A73ED0491000B198831918F2C51</t>
  </si>
  <si>
    <t>44A63460468A056B9AD6F75EE4FFE44A73ED0491000B198831918F2C51</t>
  </si>
  <si>
    <t>Ø50.8*2.0t</t>
  </si>
  <si>
    <t>호표 255</t>
  </si>
  <si>
    <t>44A73ED0491000B198831918B4C07</t>
  </si>
  <si>
    <t>44A63460468A056B9AD6F75EE4FFE44A73ED0491000B198831918B4C07</t>
  </si>
  <si>
    <t>5.0t</t>
  </si>
  <si>
    <t>호표 256</t>
  </si>
  <si>
    <t>44A73ED0491000B19883464446BF2</t>
  </si>
  <si>
    <t>44A63460468A056B9AD6F75EE4FFE44A73ED0491000B19883464446BF2</t>
  </si>
  <si>
    <t>육각볼트</t>
  </si>
  <si>
    <t>육각볼트, 스테인리스, M16*160mm</t>
  </si>
  <si>
    <t>438C3A50490504870564CCA3816F5844A357E</t>
  </si>
  <si>
    <t>44A63460468A056B9AD6F75EE4FFE438C3A50490504870564CCA3816F5844A357E</t>
  </si>
  <si>
    <t>국기봉</t>
  </si>
  <si>
    <t>황동</t>
  </si>
  <si>
    <t>438C3A504906051135B7532984953E8E7E8EF</t>
  </si>
  <si>
    <t>44A63460468A056B9AD6F75EE4FFE438C3A504906051135B7532984953E8E7E8EF</t>
  </si>
  <si>
    <t>도르레</t>
  </si>
  <si>
    <t>438C3A504906051135B7532984953E8E414B1</t>
  </si>
  <si>
    <t>44A63460468A056B9AD6F75EE4FFE438C3A504906051135B7532984953E8E414B1</t>
  </si>
  <si>
    <t>나이론로우프</t>
  </si>
  <si>
    <t>6mm</t>
  </si>
  <si>
    <t>438C3A504906051135B7532984953E8E53B5B</t>
  </si>
  <si>
    <t>44A63460468A056B9AD6F75EE4FFE438C3A504906051135B7532984953E8E53B5B</t>
  </si>
  <si>
    <t>에폭시 콘크리트(신구접착)</t>
  </si>
  <si>
    <t>접착제바르기</t>
  </si>
  <si>
    <t>호표 257</t>
  </si>
  <si>
    <t>44823270414D012B8094C5F6EE209</t>
  </si>
  <si>
    <t>44A63460468A056B9AD6F75EE4FFE44823270414D012B8094C5F6EE209</t>
  </si>
  <si>
    <t>20t,녹막1회</t>
  </si>
  <si>
    <t>호표 258</t>
  </si>
  <si>
    <t>44A73ED0491000B19883E6A4277E8</t>
  </si>
  <si>
    <t>44A63460468A056B9AD6F75EE4FFE44A73ED0491000B19883E6A4277E8</t>
  </si>
  <si>
    <t>7.0t,녹막1회</t>
  </si>
  <si>
    <t>호표 259</t>
  </si>
  <si>
    <t>44A73ED0491000B19883E6892EEED</t>
  </si>
  <si>
    <t>44A63460468A056B9AD6F75EE4FFE44A73ED0491000B19883E6892EEED</t>
  </si>
  <si>
    <t>알루미늄 시트패널</t>
  </si>
  <si>
    <t>평판 t=3 불소수지</t>
  </si>
  <si>
    <t>438C3B704E65013EBC011E6EDA161DAA0CCCC</t>
  </si>
  <si>
    <t>44A63460468A056B9AD6F75EE4FFE438C3B704E65013EBC011E6EDA161DAA0CCCC</t>
  </si>
  <si>
    <t>케미컬앙카설치</t>
  </si>
  <si>
    <t>M16-190</t>
  </si>
  <si>
    <t>호표 260</t>
  </si>
  <si>
    <t>44A731904FC9083DBE645A8D931C5</t>
  </si>
  <si>
    <t>44A63460468A056B9AD6F75EE4FFE44A731904FC9083DBE645A8D931C5</t>
  </si>
  <si>
    <t>오수정화조  6톤  식     ( 호표 120 )</t>
  </si>
  <si>
    <t>FRP오수처리시설</t>
  </si>
  <si>
    <t>3㎥/일</t>
  </si>
  <si>
    <t>438C3B704E66038D9E7CB19EBE909B87768C0</t>
  </si>
  <si>
    <t>44A63460468A056B9AD6F75EF6825438C3B704E66038D9E7CB19EBE909B87768C0</t>
  </si>
  <si>
    <t>오수처리시설설치공사</t>
  </si>
  <si>
    <t>상하부콘크리트공사 및배관공사</t>
  </si>
  <si>
    <t>438C3B704E66038D9E7CB19EBE909B8776B94</t>
  </si>
  <si>
    <t>44A63460468A056B9AD6F75EF6825438C3B704E66038D9E7CB19EBE909B8776B94</t>
  </si>
  <si>
    <t>콘크리트포장/건물주변  T100무근+방습필름+T100 잡석다짐,(레미콘-도,관급)  M2     ( 호표 121 )</t>
  </si>
  <si>
    <t>25-18-12,무근Con'c</t>
  </si>
  <si>
    <t>438C3B704E610B68075E8F5F4A62FC415A680</t>
  </si>
  <si>
    <t>44A63460468A056B9AD6F75EC9827438C3B704E610B68075E8F5F4A62FC415A680</t>
  </si>
  <si>
    <t>레디믹스트콘크리트 장비사용 타설</t>
  </si>
  <si>
    <t>무근구조물, 굴착기(무한궤도), 0.6㎥</t>
  </si>
  <si>
    <t>호표 262</t>
  </si>
  <si>
    <t>44A730B040B901D66FD0EC8FD8987</t>
  </si>
  <si>
    <t>44A63460468A056B9AD6F75EC982744A730B040B901D66FD0EC8FD8987</t>
  </si>
  <si>
    <t>표면 마무리</t>
  </si>
  <si>
    <t>호표 263</t>
  </si>
  <si>
    <t>44A730A044890FE4880CFDF3C2444</t>
  </si>
  <si>
    <t>44A63460468A056B9AD6F75EC982744A730A044890FE4880CFDF3C2444</t>
  </si>
  <si>
    <t>와이어메시 바닥깔기</t>
  </si>
  <si>
    <t>#8-150*150</t>
  </si>
  <si>
    <t>호표 264</t>
  </si>
  <si>
    <t>44A73ED040340E8A0261B116DCAC5</t>
  </si>
  <si>
    <t>44A63460468A056B9AD6F75EC982744A73ED040340E8A0261B116DCAC5</t>
  </si>
  <si>
    <t>44A63460468A056B9AD6F75EC982744A73BA04427094DDB63630048817</t>
  </si>
  <si>
    <t>44A63460468A056B9AD6F75EC98274482334043F705E043C0EEABDDB77</t>
  </si>
  <si>
    <t>콘크리트포장/진입로  T150무근+방습필름+T100 잡석다짐,(레미콘-도,관급)  M2     ( 호표 122 )</t>
  </si>
  <si>
    <t>44A63460468A056B9AD6F75EC9821438C3B704E610B68075E8F5F4A62FC415A680</t>
  </si>
  <si>
    <t>44A63460468A056B9AD6F75EC982144A730B040B901D66FD0EC8FD8987</t>
  </si>
  <si>
    <t>44A63460468A056B9AD6F75EC982144A730A044890FE4880CFDF3C2444</t>
  </si>
  <si>
    <t>44A63460468A056B9AD6F75EC982144A73ED040340E8A0261B116DCAC5</t>
  </si>
  <si>
    <t>44A63460468A056B9AD6F75EC98214482334043F705E043C0EEABDDB77</t>
  </si>
  <si>
    <t>44A63460468A056B9AD6F75EC982144A73BA04427094DDB63630048817</t>
  </si>
  <si>
    <t>U형측구  30*300/W400 철제그레이팅뚜껑포함  M     ( 호표 123 )</t>
  </si>
  <si>
    <t>44A63460468A056B9AD6F75EC9F57448233404FA30E573B10970846C94</t>
  </si>
  <si>
    <t>44A63460468A056B9AD6F75EC9F574482334042EB0EC3F147314B4FA72</t>
  </si>
  <si>
    <t>44A63460468A056B9AD6F75EC9F57448233404CED071D1373EF917EB1C</t>
  </si>
  <si>
    <t>플륨관 설치</t>
  </si>
  <si>
    <t>중량500~700KG미만</t>
  </si>
  <si>
    <t>본</t>
  </si>
  <si>
    <t>호표 267</t>
  </si>
  <si>
    <t>44823F90495004395099F944446F6</t>
  </si>
  <si>
    <t>44A63460468A056B9AD6F75EC9F5744823F90495004395099F944446F6</t>
  </si>
  <si>
    <t>철근콘크리트 측구수로관</t>
  </si>
  <si>
    <t>300*300*120,L:2000 앵글포함</t>
  </si>
  <si>
    <t>43F73AA04F3908EDDBF2B223FBFC14EC0EEB4</t>
  </si>
  <si>
    <t>44A63460468A056B9AD6F75EC9F5743F73AA04F3908EDDBF2B223FBFC14EC0EEB4</t>
  </si>
  <si>
    <t>스틸그레이팅</t>
  </si>
  <si>
    <t>스틸그레이팅, 상판용, I-50×7×4, 995×1000mm</t>
  </si>
  <si>
    <t>438C3B704E600935430D59E3480012DD99DE6</t>
  </si>
  <si>
    <t>44A63460468A056B9AD6F75EC9F57438C3B704E600935430D59E3480012DD99DE6</t>
  </si>
  <si>
    <t>스텐평철난간  W:50+W50@300,H300  M     ( 호표 124 )</t>
  </si>
  <si>
    <t>스텐평강설치_</t>
  </si>
  <si>
    <t>W50*7T</t>
  </si>
  <si>
    <t>호표 268</t>
  </si>
  <si>
    <t>44A73ED0491000B198834656D2217</t>
  </si>
  <si>
    <t>44A63460468A056B9AD6F75EC9E4944A73ED0491000B198834656D2217</t>
  </si>
  <si>
    <t>7.0t</t>
  </si>
  <si>
    <t>호표 269</t>
  </si>
  <si>
    <t>44A73ED0491000B1988346446183C</t>
  </si>
  <si>
    <t>44A63460468A056B9AD6F75EC9E4944A73ED0491000B1988346446183C</t>
  </si>
  <si>
    <t>육각볼트, 스테인리스, M8*100mm</t>
  </si>
  <si>
    <t>438C3A50490504870564CCA3816F5844A38C8</t>
  </si>
  <si>
    <t>44A63460468A056B9AD6F75EC9E49438C3A50490504870564CCA3816F5844A38C8</t>
  </si>
  <si>
    <t>셋트앙카설치</t>
  </si>
  <si>
    <t>호표 270</t>
  </si>
  <si>
    <t>44A731904FC9083DBE645A8DADD8B</t>
  </si>
  <si>
    <t>44A63460468A056B9AD6F75EC9E4944A731904FC9083DBE645A8DADD8B</t>
  </si>
  <si>
    <t>라인마킹    M     ( 호표 125 )</t>
  </si>
  <si>
    <t>차선도색/수용성형 페인트 수동식/신설공사</t>
  </si>
  <si>
    <t>실선(백색) W:150 / 자재[2019 품셈 준용]</t>
  </si>
  <si>
    <t>호표 271</t>
  </si>
  <si>
    <t>44823B704786008E960559DD98709</t>
  </si>
  <si>
    <t>44A73AB046C40E11713AB3F44E81E44823B704786008E960559DD98709</t>
  </si>
  <si>
    <t>콘테이너형 가설건축물 설치 및 해체  3.0*6.0m  개소     ( 호표 126 )</t>
  </si>
  <si>
    <t>호표 126</t>
  </si>
  <si>
    <t>44A735304AC8011FBEE6EA807C08C447B30604E9108BAB48F0C0642FC18C3D2B60</t>
  </si>
  <si>
    <t>44A735304AC8011FBEE6EA807C08C447B30604E9108BAB48F0C0642FC18C3D2B65</t>
  </si>
  <si>
    <t>44A735304AC8011FBEE6EA807C08C43B93FD04DBF031AD8CD05E301DC243B20159EC</t>
  </si>
  <si>
    <t>44A735304AC8011FBEE6EA807C08C45BD37E044C20A79D8934349948001</t>
  </si>
  <si>
    <t>크레인(타이어)  10ton  HR     ( 호표 127 )</t>
  </si>
  <si>
    <t>A</t>
  </si>
  <si>
    <t>천원</t>
  </si>
  <si>
    <t>43B93FD04DBF031AD8CD05E301DC243B20159</t>
  </si>
  <si>
    <t>43B93FD04DBF031AD8CD05E301DC243B20159EC43B93FD04DBF031AD8CD05E301DC243B20159</t>
  </si>
  <si>
    <t>경유</t>
  </si>
  <si>
    <t>경유, 저유황</t>
  </si>
  <si>
    <t>43AF3DD044E90E371B6F4891BDE265D6E7749</t>
  </si>
  <si>
    <t>43B93FD04DBF031AD8CD05E301DC243B20159EC43AF3DD044E90E371B6F4891BDE265D6E7749</t>
  </si>
  <si>
    <t>주연료비의 39%</t>
  </si>
  <si>
    <t>43B93FD04DBF031AD8CD05E301DC243B20159EC45BD37E044C20A79D8934349948001</t>
  </si>
  <si>
    <t>건설기계운전사</t>
  </si>
  <si>
    <t>447B30604E9108BAB48F0C0642FC18C3D2FC9</t>
  </si>
  <si>
    <t>43B93FD04DBF031AD8CD05E301DC243B20159EC447B30604E9108BAB48F0C0642FC18C3D2FC9</t>
  </si>
  <si>
    <t>강관 조립말비계(이동식)설치 및 해체  높이 2m, 노무비  대     ( 호표 128 )</t>
  </si>
  <si>
    <t>44A7353049200C0D27FDC09CA0C13447B30604E9108BAB48F0C0642FC18C3D2B60</t>
  </si>
  <si>
    <t>44A7353049200C0D27FDC09CA0C13447B30604E9108BAB48F0C0642FC18C3D2B64</t>
  </si>
  <si>
    <t>거푸집 먹매김  일반 - 조달자원 대체  M2     ( 호표 129 )</t>
  </si>
  <si>
    <t>44A735304CF50050725316AACFFB9447B30604E9108BAB48F0C0642FC18C3D29BB</t>
  </si>
  <si>
    <t>구조부 먹매김  일반 - 조달자원 대체  M2     ( 호표 130 )</t>
  </si>
  <si>
    <t>44A735304CF50050725316AACF910447B30604E9108BAB48F0C0642FC18C3D29BB</t>
  </si>
  <si>
    <t>굴착기(무한궤도)  0.7㎥  HR     ( 호표 131 )</t>
  </si>
  <si>
    <t>43B93FD04DBF0335B6774A367DB7D8C93B5AE0A</t>
  </si>
  <si>
    <t>0.7㎥</t>
  </si>
  <si>
    <t>호표 131</t>
  </si>
  <si>
    <t>43B93FD04DBF0335B6774A367DB7D8C93B5AE</t>
  </si>
  <si>
    <t>43B93FD04DBF0335B6774A367DB7D8C93B5AE0A43B93FD04DBF0335B6774A367DB7D8C93B5AE</t>
  </si>
  <si>
    <t>43B93FD04DBF0335B6774A367DB7D8C93B5AE0A43AF3DD044E90E371B6F4891BDE265D6E7749</t>
  </si>
  <si>
    <t>주연료비의 22%</t>
  </si>
  <si>
    <t>43B93FD04DBF0335B6774A367DB7D8C93B5AE0A45BD37E044C20A79D8934349948001</t>
  </si>
  <si>
    <t>43B93FD04DBF0335B6774A367DB7D8C93B5AE0A447B30604E9108BAB48F0C0642FC18C3D2FC9</t>
  </si>
  <si>
    <t>덤프트럭  24ton  HR     ( 호표 132 )</t>
  </si>
  <si>
    <t>43B93FD04DBF0335FC26720CBEACC5075125751</t>
  </si>
  <si>
    <t>덤프트럭</t>
  </si>
  <si>
    <t>24ton</t>
  </si>
  <si>
    <t>호표 132</t>
  </si>
  <si>
    <t>43B93FD04DBF0335FC26720CBEACC50751257</t>
  </si>
  <si>
    <t>43B93FD04DBF0335FC26720CBEACC507512575143B93FD04DBF0335FC26720CBEACC50751257</t>
  </si>
  <si>
    <t>43B93FD04DBF0335FC26720CBEACC507512575143AF3DD044E90E371B6F4891BDE265D6E7749</t>
  </si>
  <si>
    <t>주연료비의 38%</t>
  </si>
  <si>
    <t>43B93FD04DBF0335FC26720CBEACC507512575145BD37E044C20A79D8934349948001</t>
  </si>
  <si>
    <t>43B93FD04DBF0335FC26720CBEACC5075125751447B30604E9108BAB48F0C0642FC18C3D2FC9</t>
  </si>
  <si>
    <t>덤프트럭 자동덮개시설  24ton  HR     ( 호표 133 )</t>
  </si>
  <si>
    <t>43B93FD04DBF0335FC30CFC1461C6DDB8B20B08</t>
  </si>
  <si>
    <t>덤프트럭 자동덮개시설</t>
  </si>
  <si>
    <t>호표 133</t>
  </si>
  <si>
    <t>43B93FD04DBF0335FC30CFC1461C6DDB8B20B</t>
  </si>
  <si>
    <t>43B93FD04DBF0335FC30CFC1461C6DDB8B20B0843B93FD04DBF0335FC30CFC1461C6DDB8B20B</t>
  </si>
  <si>
    <t>굴착기(무한궤도)  0.2㎥  HR     ( 호표 134 )</t>
  </si>
  <si>
    <t>43B93FD04DBF0335B6774A367DE31B328F106</t>
  </si>
  <si>
    <t>43B93FD04DBF0335B6774A367DE31B328F1068243B93FD04DBF0335B6774A367DE31B328F106</t>
  </si>
  <si>
    <t>43B93FD04DBF0335B6774A367DE31B328F1068243AF3DD044E90E371B6F4891BDE265D6E7749</t>
  </si>
  <si>
    <t>주연료비의 21%</t>
  </si>
  <si>
    <t>43B93FD04DBF0335B6774A367DE31B328F1068245BD37E044C20A79D8934349948001</t>
  </si>
  <si>
    <t>43B93FD04DBF0335B6774A367DE31B328F10682447B30604E9108BAB48F0C0642FC18C3D2FC9</t>
  </si>
  <si>
    <t>물탱크(살수차)  5500L  HR     ( 호표 135 )</t>
  </si>
  <si>
    <t>43B93FD04DBF0346259C9408A22705A5D776F</t>
  </si>
  <si>
    <t>43B93FD04DBF0346259C9408A22705A5D776F6E43B93FD04DBF0346259C9408A22705A5D776F</t>
  </si>
  <si>
    <t>43B93FD04DBF0346259C9408A22705A5D776F6E43AF3DD044E90E371B6F4891BDE265D6E7749</t>
  </si>
  <si>
    <t>주연료비의 30%</t>
  </si>
  <si>
    <t>43B93FD04DBF0346259C9408A22705A5D776F6E45BD37E044C20A79D8934349948001</t>
  </si>
  <si>
    <t>화물차운전사</t>
  </si>
  <si>
    <t>447B30604E9108BAB48F0C0642FC18C3D2FC8</t>
  </si>
  <si>
    <t>43B93FD04DBF0346259C9408A22705A5D776F6E447B30604E9108BAB48F0C0642FC18C3D2FC8</t>
  </si>
  <si>
    <t>진동롤러(핸드가이드식)  0.7ton  HR     ( 호표 136 )</t>
  </si>
  <si>
    <t>43B93FD04DBF032B129839554B19C7B637211</t>
  </si>
  <si>
    <t>43B93FD04DBF032B129839554B19C7B6372110643B93FD04DBF032B129839554B19C7B637211</t>
  </si>
  <si>
    <t>43B93FD04DBF032B129839554B19C7B6372110643AF3DD044E90E371B6F4891BDE265D6E7749</t>
  </si>
  <si>
    <t>주연료비의 13%</t>
  </si>
  <si>
    <t>43B93FD04DBF032B129839554B19C7B6372110645BD37E044C20A79D8934349948001</t>
  </si>
  <si>
    <t>일반기계운전사</t>
  </si>
  <si>
    <t>447B30604E9108BAB48F0C0642FC18C3D2E3A</t>
  </si>
  <si>
    <t>43B93FD04DBF032B129839554B19C7B63721106447B30604E9108BAB48F0C0642FC18C3D2E3A</t>
  </si>
  <si>
    <t>단열재 슬래브 위 깔기  200mm 이하  M2     ( 호표 137 )</t>
  </si>
  <si>
    <t>44A73BA044250E936BD62EE5545F4447B30604E9108BAB48F0C0642FC18C3D2891</t>
  </si>
  <si>
    <t>44A73BA044250E936BD62EE5545F4447B30604E9108BAB48F0C0642FC18C3D2B64</t>
  </si>
  <si>
    <t>방습필름 설치  바닥  M2     ( 호표 138 )</t>
  </si>
  <si>
    <t>44A73BA04427094DF64929710CA34447B30604E9108BAB48F0C0642FC18C3D2891</t>
  </si>
  <si>
    <t>44A73BA04427094DF64929710CA34447B30604E9108BAB48F0C0642FC18C3D2B64</t>
  </si>
  <si>
    <t>콘크리트 펌프차  36m(80∼95㎥/hr)  HR     ( 호표 139 )</t>
  </si>
  <si>
    <t>43B93FD04DBF03731B69690A107BB462510CD</t>
  </si>
  <si>
    <t>43B93FD04DBF03731B69690A107BB462510CD7343B93FD04DBF03731B69690A107BB462510CD</t>
  </si>
  <si>
    <t>43B93FD04DBF03731B69690A107BB462510CD7343AF3DD044E90E371B6F4891BDE265D6E7749</t>
  </si>
  <si>
    <t>주연료비의 35%</t>
  </si>
  <si>
    <t>43B93FD04DBF03731B69690A107BB462510CD7345BD37E044C20A79D8934349948001</t>
  </si>
  <si>
    <t>43B93FD04DBF03731B69690A107BB462510CD73447B30604E9108BAB48F0C0642FC18C3D2FC9</t>
  </si>
  <si>
    <t>철근 현장가공  Type-Ⅰ  TON     ( 호표 140 )</t>
  </si>
  <si>
    <t>44A730B0441404E043B7AAE1641D7447B30604E9108BAB48F0C0642FC18C3D2B6E</t>
  </si>
  <si>
    <t>44A730B0441404E043B7AAE1641D7447B30604E9108BAB48F0C0642FC18C3D2B64</t>
  </si>
  <si>
    <t>인력품의 9%</t>
  </si>
  <si>
    <t>44A730B0441404E043B7AAE1641D745BD37E044C20A79D8934349948001</t>
  </si>
  <si>
    <t>유로폼 - 재료비  3회, 간단  10M2     ( 호표 141 )</t>
  </si>
  <si>
    <t>건설용거푸집</t>
  </si>
  <si>
    <t>건설용거푸집, 강, 600*1200*63.5mm</t>
  </si>
  <si>
    <t>438C3B704E69084816916C4F31384201D3C71</t>
  </si>
  <si>
    <t>44A730B047ED06EC9E56D5642C303438C3B704E69084816916C4F31384201D3C71</t>
  </si>
  <si>
    <t>내부패널 / 부자재 / 소모자재</t>
  </si>
  <si>
    <t>주자재비의 24%</t>
  </si>
  <si>
    <t>44A730B047ED06EC9E56D5642C30345BD37E044C20A79D8934349948001</t>
  </si>
  <si>
    <t>유로폼 - 인력투입  간단, 수직고 7m까지  M2     ( 호표 142 )</t>
  </si>
  <si>
    <t>44A730B047ED06EC9E56F0317028B447B30604E9108BAB48F0C0642FC18C3D2B61</t>
  </si>
  <si>
    <t>44A730B047ED06EC9E56F0317028B447B30604E9108BAB48F0C0642FC18C3D2B64</t>
  </si>
  <si>
    <t>44A730B047ED06EC9E56F0317028B45BD37E044C20A79D893434994A003</t>
  </si>
  <si>
    <t>유로폼 - 재료비  3회, 보통  10M2     ( 호표 143 )</t>
  </si>
  <si>
    <t>44A730B047ED06EC9E56D5642C27C438C3B704E69084816916C4F31384201D3C71</t>
  </si>
  <si>
    <t>주자재비의 44%</t>
  </si>
  <si>
    <t>44A730B047ED06EC9E56D5642C27C45BD37E044C20A79D8934349948001</t>
  </si>
  <si>
    <t>유로폼 - 인력투입  보통, 수직고 7m까지  M2     ( 호표 144 )</t>
  </si>
  <si>
    <t>44A730B047ED06EC9E56F03170392447B30604E9108BAB48F0C0642FC18C3D2B61</t>
  </si>
  <si>
    <t>44A730B047ED06EC9E56F03170392447B30604E9108BAB48F0C0642FC18C3D2B64</t>
  </si>
  <si>
    <t>44A730B047ED06EC9E56F0317039245BD37E044C20A79D893434994A003</t>
  </si>
  <si>
    <t>합판거푸집 - 자재비  4회  M2     ( 호표 145 )</t>
  </si>
  <si>
    <t>내수합판</t>
  </si>
  <si>
    <t>내수합판, 1급, 12*1220*2440mm</t>
  </si>
  <si>
    <t>43AF39704BA50E5E920E47D5E17FC26D285C9</t>
  </si>
  <si>
    <t>44A730B047EB0A0B5F324AE1CC9BD43AF39704BA50E5E920E47D5E17FC26D285C9</t>
  </si>
  <si>
    <t>44A730B047EB0A0B5F324AE1CC9BD438C3B704E60093505CBBA8DDB47ABC43FBAA</t>
  </si>
  <si>
    <t>적용비율</t>
  </si>
  <si>
    <t>주재료비의 38%</t>
  </si>
  <si>
    <t>44A730B047EB0A0B5F324AE1CC9BD45BD37E044C20A79D893434994C005</t>
  </si>
  <si>
    <t>소모자재(박리재 등)</t>
  </si>
  <si>
    <t>주재료비의 9%</t>
  </si>
  <si>
    <t>44A730B047EB0A0B5F324AE1CC9BD45BD37E044C20A79D893434994A003</t>
  </si>
  <si>
    <t>합판거푸집 - 인력투입  보통, 수직고 7m까지  M2     ( 호표 146 )</t>
  </si>
  <si>
    <t>44A730B047EB0A0B5F325B50E8385447B30604E9108BAB48F0C0642FC18C3D2B61</t>
  </si>
  <si>
    <t>44A730B047EB0A0B5F325B50E8385447B30604E9108BAB48F0C0642FC18C3D2B64</t>
  </si>
  <si>
    <t>인력품의 1%</t>
  </si>
  <si>
    <t>44A730B047EB0A0B5F325B50E838545BD37E044C20A79D8934349948001</t>
  </si>
  <si>
    <t>합판거푸집 - 자재비  2회  M2     ( 호표 147 )</t>
  </si>
  <si>
    <t>44A730B047EA09A68F806AA78941943AF39704BA50E5E920E47D5E17FC26D285C9</t>
  </si>
  <si>
    <t>44A730B047EA09A68F806AA789419438C3B704E60093505CBBA8DDB47ABC43FBAA</t>
  </si>
  <si>
    <t>주재료비의 55%</t>
  </si>
  <si>
    <t>44A730B047EA09A68F806AA78941945BD37E044C20A79D893434994C005</t>
  </si>
  <si>
    <t>주재료비의 7%</t>
  </si>
  <si>
    <t>44A730B047EA09A68F806AA78941945BD37E044C20A79D893434994A003</t>
  </si>
  <si>
    <t>합판거푸집 - 인력투입  매우복잡, 수직고 7m까지  M2     ( 호표 148 )</t>
  </si>
  <si>
    <t>44A730B047EA09A68F806AA79BEF6447B30604E9108BAB48F0C0642FC18C3D2B61</t>
  </si>
  <si>
    <t>44A730B047EA09A68F806AA79BEF6447B30604E9108BAB48F0C0642FC18C3D2B64</t>
  </si>
  <si>
    <t>44A730B047EA09A68F806AA79BEF645BD37E044C20A79D8934349948001</t>
  </si>
  <si>
    <t>철골공수 산정방법&lt;소요 부자재량&gt;  H형강부재(Rolled shape)  TON     ( 호표 149 )</t>
  </si>
  <si>
    <t>산소가스</t>
  </si>
  <si>
    <t>산소가스, 기체(㎥)</t>
  </si>
  <si>
    <t>대기압상태기준</t>
  </si>
  <si>
    <t>43AF3A0040480A502D936E4ACC0E7F90483E7</t>
  </si>
  <si>
    <t>44A731904E230600A651CE5B91E6943AF3A0040480A502D936E4ACC0E7F90483E7</t>
  </si>
  <si>
    <t>액화석유가스</t>
  </si>
  <si>
    <t>액화석유가스, 건설용 LPG</t>
  </si>
  <si>
    <t>43AF3DD044E80DA50DC3402D08317A7E30873</t>
  </si>
  <si>
    <t>44A731904E230600A651CE5B91E6943AF3DD044E80DA50DC3402D08317A7E30873</t>
  </si>
  <si>
    <t>육각볼트, M20*100</t>
  </si>
  <si>
    <t>438C3A50490504870564CCA3816F5844913D9</t>
  </si>
  <si>
    <t>44A731904E230600A651CE5B91E69438C3A50490504870564CCA3816F5844913D9</t>
  </si>
  <si>
    <t>보조강재</t>
  </si>
  <si>
    <t>대강</t>
  </si>
  <si>
    <t>438C3B704E60091AEAA00645C66499ED3F024</t>
  </si>
  <si>
    <t>44A731904E230600A651CE5B91E69438C3B704E60091AEAA00645C66499ED3F024</t>
  </si>
  <si>
    <t>크레인(타이어)  50ton  HR     ( 호표 150 )</t>
  </si>
  <si>
    <t>43B93FD04DBF031AD8CD05E3019675389FE33</t>
  </si>
  <si>
    <t>43B93FD04DBF031AD8CD05E3019675389FE332A43B93FD04DBF031AD8CD05E3019675389FE33</t>
  </si>
  <si>
    <t>43B93FD04DBF031AD8CD05E3019675389FE332A43AF3DD044E90E371B6F4891BDE265D6E7749</t>
  </si>
  <si>
    <t>주연료비의 57%</t>
  </si>
  <si>
    <t>43B93FD04DBF031AD8CD05E3019675389FE332A45BD37E044C20A79D8934349948001</t>
  </si>
  <si>
    <t>43B93FD04DBF031AD8CD05E3019675389FE332A447B30604E9108BAB48F0C0642FC18C3D2FC9</t>
  </si>
  <si>
    <t>도장 후 퍼티 및 연마  노무비  M2     ( 호표 151 )</t>
  </si>
  <si>
    <t>44A73AA04A8B063233B0CF06CACCE447B30604E9108BAB48F0C0642FC18C3D29B1</t>
  </si>
  <si>
    <t>44A73AA04A8B063233B0CF06CACCE447B30604E9108BAB48F0C0642FC18C3D2B64</t>
  </si>
  <si>
    <t>공구손료 및 잡재료비</t>
  </si>
  <si>
    <t>44A73AA04A8B063233B0CF06CACCE45BD37E044C20A79D8934349948001</t>
  </si>
  <si>
    <t>트럭 트랙터 및 평판트레일러  20ton  HR     ( 호표 152 )</t>
  </si>
  <si>
    <t>43B93FD04DBF031ABDE7A1F821372029EC46C14</t>
  </si>
  <si>
    <t>트럭 트랙터 및 평판트레일러</t>
  </si>
  <si>
    <t>호표 152</t>
  </si>
  <si>
    <t>43B93FD04DBF031ABDE7A1F821372029EC46C</t>
  </si>
  <si>
    <t>43B93FD04DBF031ABDE7A1F821372029EC46C1443B93FD04DBF031ABDE7A1F821372029EC46C</t>
  </si>
  <si>
    <t>43B93FD04DBF031ABDE7A1F821372029EC46C1443AF3DD044E90E371B6F4891BDE265D6E7749</t>
  </si>
  <si>
    <t>43B93FD04DBF031ABDE7A1F821372029EC46C1445BD37E044C20A79D8934349948001</t>
  </si>
  <si>
    <t>43B93FD04DBF031ABDE7A1F821372029EC46C14447B30604E9108BAB48F0C0642FC18C3D2FC9</t>
  </si>
  <si>
    <t>트럭탑재형 크레인  10ton  HR     ( 호표 153 )</t>
  </si>
  <si>
    <t>43B93FD04DBF031AD8CD16522D267CC781338CE</t>
  </si>
  <si>
    <t>트럭탑재형 크레인</t>
  </si>
  <si>
    <t>호표 153</t>
  </si>
  <si>
    <t>43B93FD04DBF031AD8CD16522D267CC781338</t>
  </si>
  <si>
    <t>43B93FD04DBF031AD8CD16522D267CC781338CE43B93FD04DBF031AD8CD16522D267CC781338</t>
  </si>
  <si>
    <t>43B93FD04DBF031AD8CD16522D267CC781338CE43AF3DD044E90E371B6F4891BDE265D6E7749</t>
  </si>
  <si>
    <t>주연료비의 20%</t>
  </si>
  <si>
    <t>43B93FD04DBF031AD8CD16522D267CC781338CE45BD37E044C20A79D8934349948001</t>
  </si>
  <si>
    <t>43B93FD04DBF031AD8CD16522D267CC781338CE447B30604E9108BAB48F0C0642FC18C3D2FC8</t>
  </si>
  <si>
    <t>모르타르 배합(배합품 포함)  배합용적비 1:3, 시멘트, 모래 별도  M3     ( 호표 154 )</t>
  </si>
  <si>
    <t>44A733E04BCE0CC60F2C322F6B5FB438C3B704E610B683C9EA43BC003C69AB5B48</t>
  </si>
  <si>
    <t>44A733E04BCE0CC60F2C322F6B5FB43AF39704BA608F2F267289F998D93E415865</t>
  </si>
  <si>
    <t>44A733E04BCE0CC60F2C322F6B5FB447B30604E9108BAB48F0C0642FC18C3D2B64</t>
  </si>
  <si>
    <t>합판거푸집 - 자재비  3회  M2     ( 호표 155 )</t>
  </si>
  <si>
    <t>44A730B047EB0A0B5F324AE1CCE3F43AF39704BA50E5E920E47D5E17FC26D285C9</t>
  </si>
  <si>
    <t>44A730B047EB0A0B5F324AE1CCE3F438C3B704E60093505CBBA8DDB47ABC43FBAA</t>
  </si>
  <si>
    <t>주재료비의 44.3%</t>
  </si>
  <si>
    <t>44A730B047EB0A0B5F324AE1CCE3F45BD37E044C20A79D893434994C005</t>
  </si>
  <si>
    <t>주재료비의 8%</t>
  </si>
  <si>
    <t>44A730B047EB0A0B5F324AE1CCE3F45BD37E044C20A79D893434994A003</t>
  </si>
  <si>
    <t>철근 현장가공 및 현장조립  Type-Ⅰ, 소량(0.5ton 미만) 시공  TON     ( 호표 156 )</t>
  </si>
  <si>
    <t>44A730B0441404E043B7AAD71845A44A730B0441404E043B7AAE1641D7</t>
  </si>
  <si>
    <t>호표 159</t>
  </si>
  <si>
    <t>44A730B0441404E043B7AAD70FFB5</t>
  </si>
  <si>
    <t>44A730B0441404E043B7AAD71845A44A730B0441404E043B7AAD70FFB5</t>
  </si>
  <si>
    <t>레디믹스트콘크리트 인력운반 소량(12㎥ 이하) 타설  철근구조물  M3     ( 호표 157 )</t>
  </si>
  <si>
    <t>44A730B040B901D678797E10DF38B447B30604E9108BAB48F0C0642FC18C3D2A5C</t>
  </si>
  <si>
    <t>44A730B040B901D678797E10DF38B447B30604E9108BAB48F0C0642FC18C3D2B64</t>
  </si>
  <si>
    <t>44A730B040B901D678797E10DF38B45BD37E044C20A79D8934349948001</t>
  </si>
  <si>
    <t>인방보 설치  벽돌  M     ( 호표 158 )</t>
  </si>
  <si>
    <t>44A73290412C0A1050C8A68F77146447B30604E9108BAB48F0C0642FC18C3D29B9</t>
  </si>
  <si>
    <t>철근 현장조립  Type-Ⅰ, 소량(0.5ton 미만) 시공  TON     ( 호표 159 )</t>
  </si>
  <si>
    <t>44A730B0441404E043B7AAD70FFB5447B30604E9108BAB48F0C0642FC18C3D2B6E</t>
  </si>
  <si>
    <t>44A730B0441404E043B7AAD70FFB5447B30604E9108BAB48F0C0642FC18C3D2B64</t>
  </si>
  <si>
    <t>44A730B0441404E043B7AAD70FFB545BD37E044C20A79D8934349948001</t>
  </si>
  <si>
    <t>44A730B0441404E043B7AAD70FFB5438C3A5049060596550F388D16E1C56273581</t>
  </si>
  <si>
    <t>모르타르비빔 - 돌붙임(바닥)  배합용적비 1:3, 시멘트, 모래 별도  M3     ( 호표 160 )</t>
  </si>
  <si>
    <t>44A73950418F07AA9CDA8942CC2C1438C3B704E610B683C9EA43BC003C69AB5B48</t>
  </si>
  <si>
    <t>44A73950418F07AA9CDA8942CC2C143AF39704BA608F2F267289F998D93E415865</t>
  </si>
  <si>
    <t>모르타르 배합</t>
  </si>
  <si>
    <t>모래채가름 포함</t>
  </si>
  <si>
    <t>호표 162</t>
  </si>
  <si>
    <t>44A733E04BCE0CC60F2C321D0B203</t>
  </si>
  <si>
    <t>44A73950418F07AA9CDA8942CC2C144A733E04BCE0CC60F2C321D0B203</t>
  </si>
  <si>
    <t>석재판 붙임 - 습식공법(화강석)  바닥부, 시공량 12m2/일당  M2     ( 호표 161 )</t>
  </si>
  <si>
    <t>석공</t>
  </si>
  <si>
    <t>447B30604E9108BAB48F0C0642FC18C3D2892</t>
  </si>
  <si>
    <t>44A73950418C0A41D998FC3E57439447B30604E9108BAB48F0C0642FC18C3D2892</t>
  </si>
  <si>
    <t>줄눈공</t>
  </si>
  <si>
    <t>447B30604E9108BAB48F0C0642FC18C3D2895</t>
  </si>
  <si>
    <t>44A73950418C0A41D998FC3E57439447B30604E9108BAB48F0C0642FC18C3D2895</t>
  </si>
  <si>
    <t>44A73950418C0A41D998FC3E57439447B30604E9108BAB48F0C0642FC18C3D2B64</t>
  </si>
  <si>
    <t>44A73950418C0A41D998FC3E5743945BD37E044C20A79D8934349948001</t>
  </si>
  <si>
    <t>모르타르 배합  모래채가름 포함  M3     ( 호표 162 )</t>
  </si>
  <si>
    <t>44A733E04BCE0CC60F2C321D0B203447B30604E9108BAB48F0C0642FC18C3D2B64</t>
  </si>
  <si>
    <t>석재판 붙임 - 습식공법(화강석)  계단부, 시공량 11m2/일당  M2     ( 호표 163 )</t>
  </si>
  <si>
    <t>44A73950418E05654313BEFBBAE84447B30604E9108BAB48F0C0642FC18C3D2892</t>
  </si>
  <si>
    <t>44A73950418E05654313BEFBBAE84447B30604E9108BAB48F0C0642FC18C3D2895</t>
  </si>
  <si>
    <t>44A73950418E05654313BEFBBAE84447B30604E9108BAB48F0C0642FC18C3D2B64</t>
  </si>
  <si>
    <t>44A73950418E05654313BEFBBAE8445BD37E044C20A79D8934349948001</t>
  </si>
  <si>
    <t>모르타르비빔 - 돌붙임(벽)  배합용적비 1:3, 시멘트, 모래 별도  M3     ( 호표 164 )</t>
  </si>
  <si>
    <t>44A73950418F07AA9CDA8942CC13A438C3B704E610B683C9EA43BC003C69AB5B48</t>
  </si>
  <si>
    <t>44A73950418F07AA9CDA8942CC13A43AF39704BA608F2F267289F998D93E415865</t>
  </si>
  <si>
    <t>44A73950418F07AA9CDA8942CC13A44A733E04BCE0CC60F2C321D0B203</t>
  </si>
  <si>
    <t>걸레받이 설치  석재류, H=75~120mm 기준  M     ( 호표 165 )</t>
  </si>
  <si>
    <t>44A73BA041550E5E8402F37CEB2C4447B30604E9108BAB48F0C0642FC18C3D2892</t>
  </si>
  <si>
    <t>44A73BA041550E5E8402F37CEB2C4447B30604E9108BAB48F0C0642FC18C3D2B64</t>
  </si>
  <si>
    <t>44A73BA041550E5E8402F37CEB2C445BD37E044C20A79D8934349948001</t>
  </si>
  <si>
    <t>바탕 고르기  바닥, 24mm 이하 기준, 62m2/일당  M2     ( 호표 166 )</t>
  </si>
  <si>
    <t>44A739504297073533F00AA62F16F447B30604E9108BAB48F0C0642FC18C3D29BF</t>
  </si>
  <si>
    <t>44A739504297073533F00AA62F16F447B30604E9108BAB48F0C0642FC18C3D2B64</t>
  </si>
  <si>
    <t>44A739504297073533F00AA62F16F45BD37E044C20A79D8934349948001</t>
  </si>
  <si>
    <t>압착 붙이기, 바닥면, 바름두께 5mm  0.04∼0.10 이하, 일반C, 일반줄눈  M2     ( 호표 167 )</t>
  </si>
  <si>
    <t>배합용적비 1:2, 시멘트, 모래 별도</t>
  </si>
  <si>
    <t>호표 168</t>
  </si>
  <si>
    <t>44A733E04BCE0CC60F2C3239D3FE4</t>
  </si>
  <si>
    <t>44A739504295044B3E811CB188FE844A733E04BCE0CC60F2C3239D3FE4</t>
  </si>
  <si>
    <t>44A739504295044B3E811CB188FE844A733E04BCE0CC60F2C320C9402D</t>
  </si>
  <si>
    <t>타일 붙임 / 압착 붙이기</t>
  </si>
  <si>
    <t>바닥, 타일 0.04 ~ 0.10m2 이하, 18m2/일당</t>
  </si>
  <si>
    <t>호표 170</t>
  </si>
  <si>
    <t>44A739504295044B2C4DCA4EF9F5A</t>
  </si>
  <si>
    <t>44A739504295044B3E811CB188FE844A739504295044B2C4DCA4EF9F5A</t>
  </si>
  <si>
    <t>타일줄눈 설치 / 바닥면</t>
  </si>
  <si>
    <t>타일규격 m2, 0.04 ∼ 0.10 이하</t>
  </si>
  <si>
    <t>호표 171</t>
  </si>
  <si>
    <t>44A73950429707A828C5323651B16</t>
  </si>
  <si>
    <t>44A739504295044B3E811CB188FE844A73950429707A828C5323651B16</t>
  </si>
  <si>
    <t>모르타르 배합(배합품 포함)  배합용적비 1:2, 시멘트, 모래 별도  M3     ( 호표 168 )</t>
  </si>
  <si>
    <t>44A733E04BCE0CC60F2C3239D3FE4438C3B704E610B683C9EA43BC003C69AB5B48</t>
  </si>
  <si>
    <t>44A733E04BCE0CC60F2C3239D3FE443AF39704BA608F2F267289F998D93E415865</t>
  </si>
  <si>
    <t>44A733E04BCE0CC60F2C3239D3FE4447B30604E9108BAB48F0C0642FC18C3D2B64</t>
  </si>
  <si>
    <t>모르타르 배합(배합품 포함)  배합용적비 1:1, 시멘트, 모래 별도  M3     ( 호표 169 )</t>
  </si>
  <si>
    <t>44A733E04BCE0CC60F2C320C9402D438C3B704E610B683C9EA43BC003C69AB5B48</t>
  </si>
  <si>
    <t>44A733E04BCE0CC60F2C320C9402D43AF39704BA608F2F267289F998D93E415865</t>
  </si>
  <si>
    <t>44A733E04BCE0CC60F2C320C9402D447B30604E9108BAB48F0C0642FC18C3D2B64</t>
  </si>
  <si>
    <t>타일 붙임 / 압착 붙이기  바닥, 타일 0.04 ~ 0.10m2 이하, 18m2/일당  M2     ( 호표 170 )</t>
  </si>
  <si>
    <t>44A739504295044B2C4DCA4EF9F5A447B30604E9108BAB48F0C0642FC18C3D29B0</t>
  </si>
  <si>
    <t>44A739504295044B2C4DCA4EF9F5A447B30604E9108BAB48F0C0642FC18C3D2B64</t>
  </si>
  <si>
    <t>44A739504295044B2C4DCA4EF9F5A45BD37E044C20A79D893434994B002</t>
  </si>
  <si>
    <t>타일줄눈 설치 / 바닥면  타일규격 m2, 0.04 ∼ 0.10 이하  M2     ( 호표 171 )</t>
  </si>
  <si>
    <t>44A73950429707A828C5323651B16447B30604E9108BAB48F0C0642FC18C3D2895</t>
  </si>
  <si>
    <t>타일 붙임 / 떠붙이기  타일규격 m2, 0.11 ~ 0.20 이하, 15m2/일당  M2     ( 호표 172 )</t>
  </si>
  <si>
    <t>44A7395042970724EF826BF47DDDA447B30604E9108BAB48F0C0642FC18C3D29B0</t>
  </si>
  <si>
    <t>44A7395042970724EF826BF47DDDA447B30604E9108BAB48F0C0642FC18C3D2B64</t>
  </si>
  <si>
    <t>44A7395042970724EF826BF47DDDA45BD37E044C20A79D8934349948001</t>
  </si>
  <si>
    <t>타일줄눈 설치 / 벽면  타일규격 m2, 0.11 ~ 0.20 이하  M2     ( 호표 173 )</t>
  </si>
  <si>
    <t>44A73950429707A828C5323636DBB447B30604E9108BAB48F0C0642FC18C3D2895</t>
  </si>
  <si>
    <t>타일 붙임 / 떠붙이기  타일규격 m2, 0.04 ~ 0.10 이하, 13m2/일당  M2     ( 호표 174 )</t>
  </si>
  <si>
    <t>44A7395042970724EF826BF4510AE447B30604E9108BAB48F0C0642FC18C3D29B0</t>
  </si>
  <si>
    <t>44A7395042970724EF826BF4510AE447B30604E9108BAB48F0C0642FC18C3D2B64</t>
  </si>
  <si>
    <t>44A7395042970724EF826BF4510AE45BD37E044C20A79D8934349948001</t>
  </si>
  <si>
    <t>타일줄눈 설치 / 벽면  타일규격 m2, 0.04 ~ 0.10 이하  M2     ( 호표 175 )</t>
  </si>
  <si>
    <t>44A73950429707A828C53236099DC447B30604E9108BAB48F0C0642FC18C3D2895</t>
  </si>
  <si>
    <t>PVC계 바닥재 설치 - 시트형  주재료 제외, 전면접착 방식  M2     ( 호표 176 )</t>
  </si>
  <si>
    <t>44A73BA04151008A99C5FBE00CB5D447B30604E9108BAB48F0C0642FC18C3D2891</t>
  </si>
  <si>
    <t>44A73BA04151008A99C5FBE00CB5D447B30604E9108BAB48F0C0642FC18C3D2B64</t>
  </si>
  <si>
    <t>초산비닐계접착제</t>
  </si>
  <si>
    <t>초산비닐계접착제, 비닐타일용</t>
  </si>
  <si>
    <t>438C3A504A2A0A4623E28B727A97928FD22FE</t>
  </si>
  <si>
    <t>44A73BA04151008A99C5FBE00CB5D438C3A504A2A0A4623E28B727A97928FD22FE</t>
  </si>
  <si>
    <t>걸레받이 설치  중밀도섬유판, H=75~120mm 기준  M     ( 호표 177 )</t>
  </si>
  <si>
    <t>44A73BA041550E5E8402F37CEB017447B30604E9108BAB48F0C0642FC18C3D2891</t>
  </si>
  <si>
    <t>44A73BA041550E5E8402F37CEB017447B30604E9108BAB48F0C0642FC18C3D2B64</t>
  </si>
  <si>
    <t>44A73BA041550E5E8402F37CEB01745BD37E044C20A79D8934349948001</t>
  </si>
  <si>
    <t>인테리어필름붙임  방염  M2     ( 호표 178 )</t>
  </si>
  <si>
    <t>인테리어필름</t>
  </si>
  <si>
    <t>0.20*1220MM</t>
  </si>
  <si>
    <t>438C3B704E66038DA8EBC39A8D8B8BA78D522</t>
  </si>
  <si>
    <t>44A73BA042710E638FB56E5605742438C3B704E66038DA8EBC39A8D8B8BA78D522</t>
  </si>
  <si>
    <t>MDF붙임  벽, 12t  M2     ( 호표 179 )</t>
  </si>
  <si>
    <t>중밀도섬유판, 12*1220*2440mm</t>
  </si>
  <si>
    <t>43AF39704BA50E5E920E62F94A6C684F5164E</t>
  </si>
  <si>
    <t>44A73BA0431C0C96123E8F147F5F643AF39704BA50E5E920E62F94A6C684F5164E</t>
  </si>
  <si>
    <t>일반못</t>
  </si>
  <si>
    <t>일반못, 50mm</t>
  </si>
  <si>
    <t>438C3A50490504BCB815DF98275A19BD24778</t>
  </si>
  <si>
    <t>44A73BA0431C0C96123E8F147F5F6438C3A50490504BCB815DF98275A19BD24778</t>
  </si>
  <si>
    <t>MDF 설치</t>
  </si>
  <si>
    <t>자재 별도</t>
  </si>
  <si>
    <t>호표 180</t>
  </si>
  <si>
    <t>44A73BA0431C0C96123E8F147F7A0</t>
  </si>
  <si>
    <t>44A73BA0431C0C96123E8F147F5F644A73BA0431C0C96123E8F147F7A0</t>
  </si>
  <si>
    <t>MDF 설치  자재 별도  M2     ( 호표 180 )</t>
  </si>
  <si>
    <t>벽체합판 설치</t>
  </si>
  <si>
    <t>합판 별도</t>
  </si>
  <si>
    <t>호표 181</t>
  </si>
  <si>
    <t>44A73BA0431907567AC00BA69BE04</t>
  </si>
  <si>
    <t>44A73BA0431C0C96123E8F147F7A044A73BA0431907567AC00BA69BE04</t>
  </si>
  <si>
    <t>벽체합판 설치  합판 별도  M2     ( 호표 181 )</t>
  </si>
  <si>
    <t>44A73BA0431907567AC00BA69BE04447B30604E9108BAB48F0C0642FC18C3D29BB</t>
  </si>
  <si>
    <t>44A73BA0431907567AC00BA69BE04447B30604E9108BAB48F0C0642FC18C3D2B64</t>
  </si>
  <si>
    <t>44A73BA0431907567AC00BA69BE0445BD37E044C20A79D8934349948001</t>
  </si>
  <si>
    <t>플로어링 마루 설치    M2     ( 호표 182 )</t>
  </si>
  <si>
    <t>44A73DE04F070E707948B250D81DE447B30604E9108BAB48F0C0642FC18C3D2891</t>
  </si>
  <si>
    <t>44A73DE04F070E707948B250D81DE447B30604E9108BAB48F0C0642FC18C3D2B64</t>
  </si>
  <si>
    <t>44A73DE04F070E707948B250D81DE45BD37E044C20A79D8934349948001</t>
  </si>
  <si>
    <t>바니시칠(방염)  2회, 목재면  M2     ( 호표 183 )</t>
  </si>
  <si>
    <t>바니시</t>
  </si>
  <si>
    <t>방염바니시</t>
  </si>
  <si>
    <t>438C3A504A2B04D9B694A87BC7D2E1EF71B39</t>
  </si>
  <si>
    <t>44A73AB04F980CDE8B47340EC84E0438C3A504A2B04D9B694A87BC7D2E1EF71B39</t>
  </si>
  <si>
    <t>시너, KSM6060, 1종</t>
  </si>
  <si>
    <t>438C3A504A2B04D943AFC66D1FD00333A1FE1</t>
  </si>
  <si>
    <t>44A73AB04F980CDE8B47340EC84E0438C3A504A2B04D943AFC66D1FD00333A1FE1</t>
  </si>
  <si>
    <t>44A73AB04F980CDE8B47340EC84E045BD37E044C20A79D8934349948001</t>
  </si>
  <si>
    <t>44A73AB04F980CDE8B47340EC84E0438C3A50490A0CA75F02820928B68EC191346</t>
  </si>
  <si>
    <t>유성페인트 붓칠</t>
  </si>
  <si>
    <t>철재면 2회 노무비</t>
  </si>
  <si>
    <t>호표 184</t>
  </si>
  <si>
    <t>44A73AB04B3C0394871B467C82636</t>
  </si>
  <si>
    <t>44A73AB04F980CDE8B47340EC84E044A73AB04B3C0394871B467C82636</t>
  </si>
  <si>
    <t>유성페인트 붓칠  철재면 2회 노무비  M2     ( 호표 184 )</t>
  </si>
  <si>
    <t>44A73AB04B3C0394871B467C82636447B30604E9108BAB48F0C0642FC18C3D29B1</t>
  </si>
  <si>
    <t>44A73AB04B3C0394871B467C82636447B30604E9108BAB48F0C0642FC18C3D2B64</t>
  </si>
  <si>
    <t>44A73AB04B3C0394871B467C8263645BD37E044C20A79D8934349948001</t>
  </si>
  <si>
    <t>도배바름(합판·석고보드면)  재료비, 친환경  M2     ( 호표 185 )</t>
  </si>
  <si>
    <t>종이벽지</t>
  </si>
  <si>
    <t>종이벽지, 초배지</t>
  </si>
  <si>
    <t>438C3B704E66038DA8EBB1679C1F669DBC86A</t>
  </si>
  <si>
    <t>44A73BA0427606499B97CD95D9336438C3B704E66038DA8EBB1679C1F669DBC86A</t>
  </si>
  <si>
    <t>친환경벽지</t>
  </si>
  <si>
    <t>438C3B704E66038DA8EBB1679C1F669DA3986</t>
  </si>
  <si>
    <t>44A73BA0427606499B97CD95D9336438C3B704E66038DA8EBB1679C1F669DA3986</t>
  </si>
  <si>
    <t>초산비닐계접착제, 벽지용</t>
  </si>
  <si>
    <t>438C3A504A2A0A4623E28B727A97928FD238D</t>
  </si>
  <si>
    <t>44A73BA0427606499B97CD95D9336438C3A504A2A0A4623E28B727A97928FD238D</t>
  </si>
  <si>
    <t>도배바름  합판·석고보드면, 벽  M2     ( 호표 186 )</t>
  </si>
  <si>
    <t>도배공</t>
  </si>
  <si>
    <t>447B30604E9108BAB48F0C0642FC18C3D2890</t>
  </si>
  <si>
    <t>44A73BA042760649892537F8F8FDF447B30604E9108BAB48F0C0642FC18C3D2890</t>
  </si>
  <si>
    <t>44A73BA042760649892537F8F8FDF447B30604E9108BAB48F0C0642FC18C3D2B64</t>
  </si>
  <si>
    <t>도배바름(콘크리트·모르타르면)  재료비, 친환경  M2     ( 호표 187 )</t>
  </si>
  <si>
    <t>44A73BA042760649A40CED8AB7CC5438C3B704E66038DA8EBB1679C1F669DBC86A</t>
  </si>
  <si>
    <t>44A73BA042760649A40CED8AB7CC5438C3B704E66038DA8EBB1679C1F669DA3986</t>
  </si>
  <si>
    <t>44A73BA042760649A40CED8AB7CC5438C3A504A2A0A4623E28B727A97928FD238D</t>
  </si>
  <si>
    <t>도배바름  콘크리트·모르타르면, 벽  M2     ( 호표 188 )</t>
  </si>
  <si>
    <t>44A73BA042760649892537F8F8C0B447B30604E9108BAB48F0C0642FC18C3D2890</t>
  </si>
  <si>
    <t>44A73BA042760649892537F8F8C0B447B30604E9108BAB48F0C0642FC18C3D2B64</t>
  </si>
  <si>
    <t>도배바름  합판·석고보드면, 천장  M2     ( 호표 189 )</t>
  </si>
  <si>
    <t>44A73BA042760649892537EE80517447B30604E9108BAB48F0C0642FC18C3D2890</t>
  </si>
  <si>
    <t>44A73BA042760649892537EE80517447B30604E9108BAB48F0C0642FC18C3D2B64</t>
  </si>
  <si>
    <t>석고판 설치(나사고정) - 바탕용  벽, 1겹 붙임  M2     ( 호표 190 )</t>
  </si>
  <si>
    <t>44A73BA0431F09C3CA549ACBEA1F7447B30604E9108BAB48F0C0642FC18C3D2891</t>
  </si>
  <si>
    <t>44A73BA0431F09C3CA549ACBEA1F7447B30604E9108BAB48F0C0642FC18C3D2B64</t>
  </si>
  <si>
    <t>44A73BA0431F09C3CA549ACBEA1F745BD37E044C20A79D8934349948001</t>
  </si>
  <si>
    <t>석고판 설치(나사고정) - 바탕용  천장, 1겹 붙임  M2     ( 호표 191 )</t>
  </si>
  <si>
    <t>44A73BA0431F09C3F7ACEEE814D64447B30604E9108BAB48F0C0642FC18C3D2891</t>
  </si>
  <si>
    <t>44A73BA0431F09C3F7ACEEE814D64447B30604E9108BAB48F0C0642FC18C3D2B64</t>
  </si>
  <si>
    <t>44A73BA0431F09C3F7ACEEE814D6445BD37E044C20A79D8934349948001</t>
  </si>
  <si>
    <t>천정, 합판붙임  합판별도  M2     ( 호표 192 )</t>
  </si>
  <si>
    <t>44A73BA0431907567AC00BA69BE01447B30604E9108BAB48F0C0642FC18C3D29BB</t>
  </si>
  <si>
    <t>44A73BA0431907567AC00BA69BE01447B30604E9108BAB48F0C0642FC18C3D2B64</t>
  </si>
  <si>
    <t>44A73BA0431907567AC00BA69BE0145BD37E044C20A79D8934349948001</t>
  </si>
  <si>
    <t>경량벽체철골틀 설치    M2     ( 호표 193 )</t>
  </si>
  <si>
    <t>44A73BA042710E638FB56E601BB59447B30604E9108BAB48F0C0642FC18C3D2891</t>
  </si>
  <si>
    <t>44A73BA042710E638FB56E601BB59447B30604E9108BAB48F0C0642FC18C3D2B64</t>
  </si>
  <si>
    <t>인력품의 6%</t>
  </si>
  <si>
    <t>44A73BA042710E638FB56E601BB5945BD37E044C20A79D8934349948001</t>
  </si>
  <si>
    <t>석고판 설치(나사고정) - 치장용  벽, 바탕용(1겹) + 치장용(1겹)  M2     ( 호표 194 )</t>
  </si>
  <si>
    <t>44A73BA0431F09C3CA549ACBEA3A4447B30604E9108BAB48F0C0642FC18C3D2891</t>
  </si>
  <si>
    <t>44A73BA0431F09C3CA549ACBEA3A4447B30604E9108BAB48F0C0642FC18C3D2B64</t>
  </si>
  <si>
    <t>44A73BA0431F09C3CA549ACBEA3A445BD37E044C20A79D8934349948001</t>
  </si>
  <si>
    <t>크레인(타이어)  20ton  HR     ( 호표 195 )</t>
  </si>
  <si>
    <t>43B93FD04DBF031AD8CD05E301EE96D333C81</t>
  </si>
  <si>
    <t>43B93FD04DBF031AD8CD05E301EE96D333C815043B93FD04DBF031AD8CD05E301EE96D333C81</t>
  </si>
  <si>
    <t>43B93FD04DBF031AD8CD05E301EE96D333C815043AF3DD044E90E371B6F4891BDE265D6E7749</t>
  </si>
  <si>
    <t>43B93FD04DBF031AD8CD05E301EE96D333C815045BD37E044C20A79D8934349948001</t>
  </si>
  <si>
    <t>43B93FD04DBF031AD8CD05E301EE96D333C8150447B30604E9108BAB48F0C0642FC18C3D2FC9</t>
  </si>
  <si>
    <t>칼라강판  C/S 0.5T  ㎡     ( 호표 196 )</t>
  </si>
  <si>
    <t>도장용융아연도강판</t>
  </si>
  <si>
    <t>도장용융아연도강판, 불소수지(일면), 0.50mm</t>
  </si>
  <si>
    <t>438C3B704E60092B2C8782D4BE91164297DAD</t>
  </si>
  <si>
    <t>44A73F304AA70BE6F6F7C562264E4438C3B704E60092B2C8782D4BE91164297DAD</t>
  </si>
  <si>
    <t>Metal Screw</t>
  </si>
  <si>
    <t>#8, ∮4.2*13mm</t>
  </si>
  <si>
    <t>438C3A50490504BCB80BBF0CDE07D81D62932</t>
  </si>
  <si>
    <t>44A73F304AA70BE6F6F7C562264E4438C3A50490504BCB80BBF0CDE07D81D62932</t>
  </si>
  <si>
    <t>초산비닐계접착제, 스치로폴, 암면</t>
  </si>
  <si>
    <t>438C3A504A2A0A4623E28B727A97928FD22FC</t>
  </si>
  <si>
    <t>44A73F304AA70BE6F6F7C562264E4438C3A504A2A0A4623E28B727A97928FD22FC</t>
  </si>
  <si>
    <t>44A73F304AA70BE6F6F7C562264E443AF39704BAE0C5EE58B21D8BC9EB581077A2</t>
  </si>
  <si>
    <t>후레싱 설치  경사 3/4 미만  M     ( 호표 197 )</t>
  </si>
  <si>
    <t>지붕잇기공</t>
  </si>
  <si>
    <t>447B30604E9108BAB48F0C0642FC18C3D2897</t>
  </si>
  <si>
    <t>44A73F304AA70BCBFC1C57A15F0A5447B30604E9108BAB48F0C0642FC18C3D2897</t>
  </si>
  <si>
    <t>44A73F304AA70BCBFC1C57A15F0A545BD37E044C20A79D8934349948001</t>
  </si>
  <si>
    <t>철판제작설치_  1.6t,녹막1회  M2     ( 호표 198 )</t>
  </si>
  <si>
    <t>일반구조용압연강판, 1.4∼1.6mm</t>
  </si>
  <si>
    <t>438C3B704E60092B2C8782D4BE9116B5B878D</t>
  </si>
  <si>
    <t>44A73ED0491000B19883E6893F5DE438C3B704E60092B2C8782D4BE9116B5B878D</t>
  </si>
  <si>
    <t>잡철물 제작 및 설치</t>
  </si>
  <si>
    <t>현장제작 설치, 일반철재</t>
  </si>
  <si>
    <t>호표 200</t>
  </si>
  <si>
    <t>44A73ED049130C0A6491682E937E3</t>
  </si>
  <si>
    <t>44A73ED0491000B19883E6893F5DE44A73ED049130C0A6491682E937E3</t>
  </si>
  <si>
    <t>44A73ED0491000B19883E6893F5DE43AF39704BAE0C5EE58B21D8BC9EB581077A2</t>
  </si>
  <si>
    <t>녹막이페인트 붓칠(재료비 포함)</t>
  </si>
  <si>
    <t>철재면, 1회 2종</t>
  </si>
  <si>
    <t>호표 201</t>
  </si>
  <si>
    <t>44A73AB0486805AAA22B9BF27F0E1</t>
  </si>
  <si>
    <t>44A73ED0491000B19883E6893F5DE44A73AB0486805AAA22B9BF27F0E1</t>
  </si>
  <si>
    <t>유성페인트 붓칠(재료비 포함)  철재면, 2회 1급  M2     ( 호표 199 )</t>
  </si>
  <si>
    <t>44A73AB04B3C0394871B4636D345C44A73AB04B3C0394871B467C82636</t>
  </si>
  <si>
    <t>유성페인트 붓칠 재료비(20년 품셈기준)</t>
  </si>
  <si>
    <t>철재면, 2회, 1급</t>
  </si>
  <si>
    <t>호표 202</t>
  </si>
  <si>
    <t>44A73AB04B3C0394871B467CAD34A</t>
  </si>
  <si>
    <t>44A73AB04B3C0394871B4636D345C44A73AB04B3C0394871B467CAD34A</t>
  </si>
  <si>
    <t>잡철물 제작 및 설치  현장제작 설치, 일반철재  kg     ( 호표 200 )</t>
  </si>
  <si>
    <t>44A73ED049130C0A6491682E937E3447B30604E9108BAB48F0C0642FC18C3D2B6F</t>
  </si>
  <si>
    <t>44A73ED049130C0A6491682E937E3447B30604E9108BAB48F0C0642FC18C3D2A5D</t>
  </si>
  <si>
    <t>44A73ED049130C0A6491682E937E3447B30604E9108BAB48F0C0642FC18C3D2B65</t>
  </si>
  <si>
    <t>44A73ED049130C0A6491682E937E3447B30604E9108BAB48F0C0642FC18C3D2B64</t>
  </si>
  <si>
    <t>44A73ED049130C0A6491682E937E345BD37E044C20A79D8934349948001</t>
  </si>
  <si>
    <t>44A73ED049130C0A6491682E937E345BD37E044C20A79D893434994B002</t>
  </si>
  <si>
    <t>녹막이페인트 붓칠(재료비 포함)  철재면, 1회 2종  M2     ( 호표 201 )</t>
  </si>
  <si>
    <t>녹막이 페인트칠</t>
  </si>
  <si>
    <t>철재면 1회 노무비</t>
  </si>
  <si>
    <t>호표 203</t>
  </si>
  <si>
    <t>44A73AB0486805AAA234117B21DCF</t>
  </si>
  <si>
    <t>44A73AB0486805AAA22B9BF27F0E144A73AB0486805AAA234117B21DCF</t>
  </si>
  <si>
    <t>녹막이 페인트칠 재료비(20년 품셈기준)</t>
  </si>
  <si>
    <t>철재면, 1회, 2종</t>
  </si>
  <si>
    <t>호표 204</t>
  </si>
  <si>
    <t>44A73AB0486805AAA234071EEAC03</t>
  </si>
  <si>
    <t>44A73AB0486805AAA22B9BF27F0E144A73AB0486805AAA234071EEAC03</t>
  </si>
  <si>
    <t>유성페인트 붓칠 재료비(20년 품셈기준)  철재면, 2회, 1급  M2     ( 호표 202 )</t>
  </si>
  <si>
    <t>조합페인트</t>
  </si>
  <si>
    <t>조합페인트, KSM6020-1종1급, 백색</t>
  </si>
  <si>
    <t>438C3A504A2B04D99B2F2A05746F87E60E69B</t>
  </si>
  <si>
    <t>44A73AB04B3C0394871B467CAD34A438C3A504A2B04D99B2F2A05746F87E60E69B</t>
  </si>
  <si>
    <t>44A73AB04B3C0394871B467CAD34A438C3A504A2B04D943AFC66D1FD00333A1FE1</t>
  </si>
  <si>
    <t>녹막이 페인트칠  철재면 1회 노무비  M2     ( 호표 203 )</t>
  </si>
  <si>
    <t>44A73AB0486805AAA234117B21DCF447B30604E9108BAB48F0C0642FC18C3D29B1</t>
  </si>
  <si>
    <t>44A73AB0486805AAA234117B21DCF447B30604E9108BAB48F0C0642FC18C3D2B64</t>
  </si>
  <si>
    <t>44A73AB0486805AAA234117B21DCF45BD37E044C20A79D8934349948001</t>
  </si>
  <si>
    <t>녹막이 페인트칠 재료비(20년 품셈기준)  철재면, 1회, 2종  M2     ( 호표 204 )</t>
  </si>
  <si>
    <t>방청페인트, KSM6030-1종2류, 광명단페인트</t>
  </si>
  <si>
    <t>438C3A504A2B04D99B2F61F1B5F86FE9D8576</t>
  </si>
  <si>
    <t>44A73AB0486805AAA234071EEAC03438C3A504A2B04D99B2F61F1B5F86FE9D8576</t>
  </si>
  <si>
    <t>44A73AB0486805AAA234071EEAC03438C3A504A2B04D943AFC66D1FD00333A1FE0</t>
  </si>
  <si>
    <t>방수 모르타르 비빔.  1:3, 방수액 포함  M3     ( 호표 205 )</t>
  </si>
  <si>
    <t>44A73C8040540EF6288B866425B02438C3B704E610B683C9EA43BC003C69AB5B48</t>
  </si>
  <si>
    <t>44A73C8040540EF6288B866425B0243AF39704BA608F2F267289F998D93E415865</t>
  </si>
  <si>
    <t>44A73C8040540EF6288B866425B0243AF3A00404A056B2B650A336AB7DEE3683A7</t>
  </si>
  <si>
    <t>방수모르타르 바름  20mm 이하, 벽돌, 콘크리트 바탕  M2     ( 호표 206 )</t>
  </si>
  <si>
    <t>44A73C8040540EF62895FD050EDA9447B30604E9108BAB48F0C0642FC18C3D29BF</t>
  </si>
  <si>
    <t>44A73C8040540EF62895FD050EDA9447B30604E9108BAB48F0C0642FC18C3D2B64</t>
  </si>
  <si>
    <t>44A73C8040540EF62895FD050EDA945BD37E044C20A79D8934349948001</t>
  </si>
  <si>
    <t>아연도강판  1.2T  ㎡     ( 호표 207 )</t>
  </si>
  <si>
    <t>도장용융아연도강판, 불소수지(일면), 1.20mm</t>
  </si>
  <si>
    <t>438C3B704E60092B2C8782D4BE91164297DA6</t>
  </si>
  <si>
    <t>44A73F304AA70BE6F6F7C562267B3438C3B704E60092B2C8782D4BE91164297DA6</t>
  </si>
  <si>
    <t>44A73F304AA70BE6F6F7C562267B3438C3A50490504BCB80BBF0CDE07D81D62932</t>
  </si>
  <si>
    <t>44A73F304AA70BE6F6F7C562267B3438C3A504A2A0A4623E28B727A97928FD22FC</t>
  </si>
  <si>
    <t>44A73F304AA70BE6F6F7C562267B343AF39704BAE0C5EE58B21D8BC9EB581077A2</t>
  </si>
  <si>
    <t>금속 선홈통 설치  지름 150mm, 두께 2mm 이하 기준  M     ( 호표 208 )</t>
  </si>
  <si>
    <t>44A73F30499D0F6093A51DF2B041E447B30604E9108BAB48F0C0642FC18C3D2898</t>
  </si>
  <si>
    <t>44A73F30499D0F6093A51DF2B041E447B30604E9108BAB48F0C0642FC18C3D2B64</t>
  </si>
  <si>
    <t>44A73F30499D0F6093A51DF2B041E45BD37E044C20A79D8934349948001</t>
  </si>
  <si>
    <t>금속 처마홈통 설치  폭 150mm 이하 기준  M     ( 호표 209 )</t>
  </si>
  <si>
    <t>44A73F304998075169AFCB9497886447B30604E9108BAB48F0C0642FC18C3D2898</t>
  </si>
  <si>
    <t>44A73F304998075169AFCB9497886447B30604E9108BAB48F0C0642FC18C3D2B64</t>
  </si>
  <si>
    <t>44A73F304998075169AFCB949788645BD37E044C20A79D8934349948001</t>
  </si>
  <si>
    <t>루프드레인 설치    개소     ( 호표 210 )</t>
  </si>
  <si>
    <t>44A73F3048F405F044B470C98DD08447B30604E9108BAB48F0C0642FC18C3D2898</t>
  </si>
  <si>
    <t>44A73F3048F405F044B470C98DD08447B30604E9108BAB48F0C0642FC18C3D2B64</t>
  </si>
  <si>
    <t>폴리카보네이트 설치  지붕재 16mm이하 기준, 시공량 21m2/일당  M2     ( 호표 211 )</t>
  </si>
  <si>
    <t>44A73BA045CA0670C5DA529B50B36447B30604E9108BAB48F0C0642FC18C3D2897</t>
  </si>
  <si>
    <t>44A73BA045CA0670C5DA529B50B36447B30604E9108BAB48F0C0642FC18C3D2B64</t>
  </si>
  <si>
    <t>44A73BA045CA0670C5DA529B50B3645BD37E044C20A79D8934349948001</t>
  </si>
  <si>
    <t>경량천장철골틀 설치  BAR 간격 300mm  M2     ( 호표 212 )</t>
  </si>
  <si>
    <t>44A73ED04D8D0C10F0DF7D1712E50447B30604E9108BAB48F0C0642FC18C3D2891</t>
  </si>
  <si>
    <t>44A73ED04D8D0C10F0DF7D1712E50447B30604E9108BAB48F0C0642FC18C3D2B64</t>
  </si>
  <si>
    <t>44A73ED04D8D0C10F0DF7D1712E5045BD37E044C20A79D8934349948001</t>
  </si>
  <si>
    <t>스텐파이프(난간)_  Ø38.1*1.5t  M     ( 호표 213 )</t>
  </si>
  <si>
    <t>기계구조용스테인리스강관</t>
  </si>
  <si>
    <t>기계구조용스테인리스강관, ∮38.0*1.5mm</t>
  </si>
  <si>
    <t>43F73AA04F3908D329AF666B017A62DDEC1E5</t>
  </si>
  <si>
    <t>44A73ED0491000B1988319189814343F73AA04F3908D329AF666B017A62DDEC1E5</t>
  </si>
  <si>
    <t>용접식난간 설치</t>
  </si>
  <si>
    <t>규격철물 설치, 경량철물(스테인리스)</t>
  </si>
  <si>
    <t>호표 216</t>
  </si>
  <si>
    <t>44A73ED04765064DDCA37E17A447B</t>
  </si>
  <si>
    <t>44A73ED0491000B1988319189814344A73ED04765064DDCA37E17A447B</t>
  </si>
  <si>
    <t>철강설, 스텐레스, 작업설부산물</t>
  </si>
  <si>
    <t>43AF39704BAE0C5EE58B21D8BC9EB5810769B</t>
  </si>
  <si>
    <t>44A73ED0491000B1988319189814343AF39704BAE0C5EE58B21D8BC9EB5810769B</t>
  </si>
  <si>
    <t>스텐파이프(난간)_  Ø25.4*1.5t  M     ( 호표 214 )</t>
  </si>
  <si>
    <t>기계구조용스테인리스강관, ∮25.4*1.5mm</t>
  </si>
  <si>
    <t>43F73AA04F3908D329AF666B017A62DD101D5</t>
  </si>
  <si>
    <t>44A73ED0491000B19883190E79B7B43F73AA04F3908D329AF666B017A62DD101D5</t>
  </si>
  <si>
    <t>44A73ED0491000B19883190E79B7B44A73ED04765064DDCA37E17A447B</t>
  </si>
  <si>
    <t>44A73ED0491000B19883190E79B7B43AF39704BAE0C5EE58B21D8BC9EB5810769B</t>
  </si>
  <si>
    <t>스테인리스 CAP  D60*1.2t  개     ( 호표 215 )</t>
  </si>
  <si>
    <t>스테인리스강판</t>
  </si>
  <si>
    <t>스테인리스강판, STS304, 1.2mm</t>
  </si>
  <si>
    <t>438C3B704E60092B2C87934BDC08D144CF979</t>
  </si>
  <si>
    <t>44A73ED04765064DDC80A8C45E293438C3B704E60092B2C87934BDC08D144CF979</t>
  </si>
  <si>
    <t>현장제작 설치, 경량철재</t>
  </si>
  <si>
    <t>호표 217</t>
  </si>
  <si>
    <t>44A73ED049130C0A64914D5142130</t>
  </si>
  <si>
    <t>44A73ED04765064DDC80A8C45E29344A73ED049130C0A64914D5142130</t>
  </si>
  <si>
    <t>44A73ED04765064DDC80A8C45E29343AF39704BAE0C5EE58B21D8BC9EB5810769B</t>
  </si>
  <si>
    <t>용접식난간 설치  규격철물 설치, 경량철물(스테인리스)  kg     ( 호표 216 )</t>
  </si>
  <si>
    <t>44A73ED04765064DDCA37E17A447B447B30604E9108BAB48F0C0642FC18C3D2A5D</t>
  </si>
  <si>
    <t>44A73ED04765064DDCA37E17A447B447B30604E9108BAB48F0C0642FC18C3D2B6F</t>
  </si>
  <si>
    <t>44A73ED04765064DDCA37E17A447B447B30604E9108BAB48F0C0642FC18C3D2B64</t>
  </si>
  <si>
    <t>44A73ED04765064DDCA37E17A447B45BD37E044C20A79D8934349948001</t>
  </si>
  <si>
    <t>44A73ED04765064DDCA37E17A447B45BD37E044C20A79D893434994B002</t>
  </si>
  <si>
    <t>잡철물 제작 및 설치  현장제작 설치, 경량철재  kg     ( 호표 217 )</t>
  </si>
  <si>
    <t>44A73ED049130C0A64914D5142130447B30604E9108BAB48F0C0642FC18C3D2B6F</t>
  </si>
  <si>
    <t>44A73ED049130C0A64914D5142130447B30604E9108BAB48F0C0642FC18C3D2A5D</t>
  </si>
  <si>
    <t>44A73ED049130C0A64914D5142130447B30604E9108BAB48F0C0642FC18C3D2B65</t>
  </si>
  <si>
    <t>44A73ED049130C0A64914D5142130447B30604E9108BAB48F0C0642FC18C3D2B64</t>
  </si>
  <si>
    <t>인력품의 4%</t>
  </si>
  <si>
    <t>44A73ED049130C0A64914D514213045BD37E044C20A79D8934349948001</t>
  </si>
  <si>
    <t>44A73ED049130C0A64914D514213045BD37E044C20A79D893434994B002</t>
  </si>
  <si>
    <t>스텐제작설치_  1.5t  M2     ( 호표 218 )</t>
  </si>
  <si>
    <t>스테인리스강판, STS304, 1.5mm</t>
  </si>
  <si>
    <t>438C3B704E60092B2C87934BDC08D144CF978</t>
  </si>
  <si>
    <t>44A73ED0491000B1988346440F52B438C3B704E60092B2C87934BDC08D144CF978</t>
  </si>
  <si>
    <t>44A73ED0491000B1988346440F52B44A73ED049130C0A6491682E937E3</t>
  </si>
  <si>
    <t>44A73ED0491000B1988346440F52B43AF39704BAE0C5EE58B21D8BC9EB5810769B</t>
  </si>
  <si>
    <t>철판제작설치  1.6t,녹막1회  M2     ( 호표 219 )</t>
  </si>
  <si>
    <t>일반구조용압연강판, 1.6mm</t>
  </si>
  <si>
    <t>438C3B704E60092B2C8782D4BE9116B5AF8E6</t>
  </si>
  <si>
    <t>44A73ED0491000B19883E68949D6F438C3B704E60092B2C8782D4BE9116B5AF8E6</t>
  </si>
  <si>
    <t>44A73ED0491000B19883E68949D6F44A73ED049130C0A6491682E937E3</t>
  </si>
  <si>
    <t>44A73ED0491000B19883E68949D6F43AF39704BAE0C5EE58B21D8BC9EB581077A2</t>
  </si>
  <si>
    <t>44A73ED0491000B19883E68949D6F44A73AB0486805AAA22B9BF27F0E1</t>
  </si>
  <si>
    <t>환봉제작설치_  Ø9,녹막1회  M     ( 호표 220 )</t>
  </si>
  <si>
    <t>일반봉강</t>
  </si>
  <si>
    <t>일반봉강, SS275, ∮9mm</t>
  </si>
  <si>
    <t>438C3B704E60091AFB171B7CBAF1DB567285B</t>
  </si>
  <si>
    <t>44A73ED0491000B198836123DFE2F438C3B704E60091AFB171B7CBAF1DB567285B</t>
  </si>
  <si>
    <t>제품 설치, 일반철재</t>
  </si>
  <si>
    <t>호표 221</t>
  </si>
  <si>
    <t>44A73ED0491000B19E0E009BF9763</t>
  </si>
  <si>
    <t>44A73ED0491000B198836123DFE2F44A73ED0491000B19E0E009BF9763</t>
  </si>
  <si>
    <t>44A73ED0491000B198836123DFE2F43AF39704BAE0C5EE58B21D8BC9EB581077A2</t>
  </si>
  <si>
    <t>44A73ED0491000B198836123DFE2F44A73AB0486805AAA22B9BF27F0E1</t>
  </si>
  <si>
    <t>잡철물 제작 및 설치  제품 설치, 일반철재  kg     ( 호표 221 )</t>
  </si>
  <si>
    <t>44A73ED0491000B19E0E009BF9763447B30604E9108BAB48F0C0642FC18C3D2B6F</t>
  </si>
  <si>
    <t>44A73ED0491000B19E0E009BF9763447B30604E9108BAB48F0C0642FC18C3D2A5D</t>
  </si>
  <si>
    <t>44A73ED0491000B19E0E009BF9763447B30604E9108BAB48F0C0642FC18C3D2B65</t>
  </si>
  <si>
    <t>44A73ED0491000B19E0E009BF9763447B30604E9108BAB48F0C0642FC18C3D2B64</t>
  </si>
  <si>
    <t>44A73ED0491000B19E0E009BF976345BD37E044C20A79D8934349948001</t>
  </si>
  <si>
    <t>44A73ED0491000B19E0E009BF976345BD37E044C20A79D893434994B002</t>
  </si>
  <si>
    <t>철판제작설치_  1.2t,녹막1회+조합2회*1면  M2     ( 호표 222 )</t>
  </si>
  <si>
    <t>일반구조용압연강판, 1.2∼1.35mm</t>
  </si>
  <si>
    <t>438C3B704E60092B2C8782D4BE9116B5B86E1</t>
  </si>
  <si>
    <t>44A73ED0491000B19883E6891C63C438C3B704E60092B2C8782D4BE9116B5B86E1</t>
  </si>
  <si>
    <t>44A73ED0491000B19883E6891C63C44A73ED049130C0A6491682E937E3</t>
  </si>
  <si>
    <t>44A73ED0491000B19883E6891C63C43AF39704BAE0C5EE58B21D8BC9EB581077A2</t>
  </si>
  <si>
    <t>44A73ED0491000B19883E6891C63C44A73AB0486805AAA22B9BF27F0E1</t>
  </si>
  <si>
    <t>철재면, 2회 2급</t>
  </si>
  <si>
    <t>호표 225</t>
  </si>
  <si>
    <t>44A73AB04B3C0394871B4624731EB</t>
  </si>
  <si>
    <t>44A73ED0491000B19883E6891C63C44A73AB04B3C0394871B4624731EB</t>
  </si>
  <si>
    <t>철판제작설치_  2.3t,녹막1회  M2     ( 호표 223 )</t>
  </si>
  <si>
    <t>일반구조용압연강판, 2.0∼2.3mm</t>
  </si>
  <si>
    <t>438C3B704E60092B2C8782D4BE9116B5B8789</t>
  </si>
  <si>
    <t>44A73ED0491000B19883E69BC4BEE438C3B704E60092B2C8782D4BE9116B5B8789</t>
  </si>
  <si>
    <t>44A73ED0491000B19883E69BC4BEE44A73ED049130C0A6491682E937E3</t>
  </si>
  <si>
    <t>44A73ED0491000B19883E69BC4BEE43AF39704BAE0C5EE58B21D8BC9EB581077A2</t>
  </si>
  <si>
    <t>44A73ED0491000B19883E69BC4BEE44A73AB0486805AAA22B9BF27F0E1</t>
  </si>
  <si>
    <t>L형강제작설치_  L-30*30*3t,녹막1회  M     ( 호표 224 )</t>
  </si>
  <si>
    <t>ㄱ형강, 등변, 30*30*3mm</t>
  </si>
  <si>
    <t>438C3B704E60091ACFD4BC4F65DED95F34E16</t>
  </si>
  <si>
    <t>44A73ED0491000B19883CBA3DB589438C3B704E60091ACFD4BC4F65DED95F34E16</t>
  </si>
  <si>
    <t>44A73ED0491000B19883CBA3DB58944A73ED0491000B19E0E009BF9763</t>
  </si>
  <si>
    <t>44A73ED0491000B19883CBA3DB58943AF39704BAE0C5EE58B21D8BC9EB581077A2</t>
  </si>
  <si>
    <t>44A73ED0491000B19883CBA3DB58944A73AB0486805AAA22B9BF27F0E1</t>
  </si>
  <si>
    <t>유성페인트 붓칠(재료비 포함)  철재면, 2회 2급  M2     ( 호표 225 )</t>
  </si>
  <si>
    <t>44A73AB04B3C0394871B4624731EB44A73AB04B3C0394871B467C82636</t>
  </si>
  <si>
    <t>철재면, 2회, 2급</t>
  </si>
  <si>
    <t>호표 226</t>
  </si>
  <si>
    <t>44A73AB04B3C0394871B467CAD0F6</t>
  </si>
  <si>
    <t>44A73AB04B3C0394871B4624731EB44A73AB04B3C0394871B467CAD0F6</t>
  </si>
  <si>
    <t>유성페인트 붓칠 재료비(20년 품셈기준)  철재면, 2회, 2급  M2     ( 호표 226 )</t>
  </si>
  <si>
    <t>조합페인트, KSM6020-1종2급, 백색</t>
  </si>
  <si>
    <t>438C3A504A2B04D99B2F2A05746F87E60E7BF</t>
  </si>
  <si>
    <t>44A73AB04B3C0394871B467CAD0F6438C3A504A2B04D99B2F2A05746F87E60E7BF</t>
  </si>
  <si>
    <t>44A73AB04B3C0394871B467CAD0F6438C3A504A2B04D943AFC66D1FD00333A1FE0</t>
  </si>
  <si>
    <t>몰딩 설치.    M     ( 호표 227 )</t>
  </si>
  <si>
    <t>44A73BA049A60DAAA80D81696A8A9447B30604E9108BAB48F0C0642FC18C3D2891</t>
  </si>
  <si>
    <t>44A73BA049A60DAAA80D81696A8A945BD37E044C20A79D8934349948001</t>
  </si>
  <si>
    <t>모르타르 바름  3.6m 이하, 2회, 29m2/일당  M2     ( 호표 228 )</t>
  </si>
  <si>
    <t>44A733E04BCE0CD077CCD888F243F447B30604E9108BAB48F0C0642FC18C3D29BF</t>
  </si>
  <si>
    <t>44A733E04BCE0CD077CCD888F243F447B30604E9108BAB48F0C0642FC18C3D2B64</t>
  </si>
  <si>
    <t>44A733E04BCE0CD077CCD888F243F45BD37E044C20A79D8934349948001</t>
  </si>
  <si>
    <t>발포폴리스티렌 슬래브 위 깔기  비드법 2종1호, 비중 0.03, 20mm  M2     ( 호표 229 )</t>
  </si>
  <si>
    <t>발포폴리스티렌단열재, 0.03, 900*1800*20mm, 2종</t>
  </si>
  <si>
    <t>438C3B704E6400AC10841F805A1FDD368B717</t>
  </si>
  <si>
    <t>44A73BA044250EBE4D7CAF687E368438C3B704E6400AC10841F805A1FDD368B717</t>
  </si>
  <si>
    <t>50mm 이하</t>
  </si>
  <si>
    <t>호표 233</t>
  </si>
  <si>
    <t>44A73BA044250E936BD62EE54BC74</t>
  </si>
  <si>
    <t>44A73BA044250EBE4D7CAF687E36844A73BA044250E936BD62EE54BC74</t>
  </si>
  <si>
    <t>경량기포 재료비    M3     ( 호표 230 )</t>
  </si>
  <si>
    <t>시멘트, 거리50km, 도착도</t>
  </si>
  <si>
    <t>438C3B704E610B683C9EA43BC003C69AB5AA0</t>
  </si>
  <si>
    <t>44A730B041410F4C875095C51B413438C3B704E610B683C9EA43BC003C69AB5AA0</t>
  </si>
  <si>
    <t>기포액</t>
  </si>
  <si>
    <t>동물성단백질</t>
  </si>
  <si>
    <t>438C3B704E6400AC10841F80769E23E1A08A0</t>
  </si>
  <si>
    <t>44A730B041410F4C875095C51B413438C3B704E6400AC10841F80769E23E1A08A0</t>
  </si>
  <si>
    <t>경량기포콘크리트 타설  65m2/일당  M3     ( 호표 231 )</t>
  </si>
  <si>
    <t>44A733E04BCB076B4246C81AB0192447B30604E9108BAB48F0C0642FC18C3D29BF</t>
  </si>
  <si>
    <t>기계설비공</t>
  </si>
  <si>
    <t>447B30604E9108BAB48F0C0642FC18C3D2E3B</t>
  </si>
  <si>
    <t>44A733E04BCB076B4246C81AB0192447B30604E9108BAB48F0C0642FC18C3D2E3B</t>
  </si>
  <si>
    <t>44A733E04BCB076B4246C81AB0192447B30604E9108BAB48F0C0642FC18C3D2B64</t>
  </si>
  <si>
    <t>모르타르펌프</t>
  </si>
  <si>
    <t>37kw</t>
  </si>
  <si>
    <t>호표 234</t>
  </si>
  <si>
    <t>43B93FD04DBF03469816D35C3B91D66FE16C1A6</t>
  </si>
  <si>
    <t>44A733E04BCB076B4246C81AB019243B93FD04DBF03469816D35C3B91D66FE16C1A6</t>
  </si>
  <si>
    <t>모르타르 믹서</t>
  </si>
  <si>
    <t>0.3m3</t>
  </si>
  <si>
    <t>호표 235</t>
  </si>
  <si>
    <t>43B93FD04DBF03469816EDC0F0233B92334FB6A</t>
  </si>
  <si>
    <t>44A733E04BCB076B4246C81AB019243B93FD04DBF03469816EDC0F0233B92334FB6A</t>
  </si>
  <si>
    <t>양수기</t>
  </si>
  <si>
    <t>1.49kw</t>
  </si>
  <si>
    <t>호표 236</t>
  </si>
  <si>
    <t>43B93FD04DBF03469816FE25A6D7E1D72277DE1</t>
  </si>
  <si>
    <t>44A733E04BCB076B4246C81AB019243B93FD04DBF03469816FE25A6D7E1D72277DE1</t>
  </si>
  <si>
    <t>배관파이프</t>
  </si>
  <si>
    <t>∮50㎜∼2.6m</t>
  </si>
  <si>
    <t>호표 237</t>
  </si>
  <si>
    <t>43B93FD04DBF0346981695A75724402ACA5092C</t>
  </si>
  <si>
    <t>44A733E04BCB076B4246C81AB019243B93FD04DBF0346981695A75724402ACA5092C</t>
  </si>
  <si>
    <t>모르타르 바름  바닥, 40mm  M2     ( 호표 232 )</t>
  </si>
  <si>
    <t>44A733E04BCE0CF372148399A11FA44A733E04BCE0CC60F2C322F6B5FB</t>
  </si>
  <si>
    <t>44A733E04BCE0CF372148399A11FA44A739504297073533F00AA62F16F</t>
  </si>
  <si>
    <t>단열재 슬래브 위 깔기  50mm 이하  M2     ( 호표 233 )</t>
  </si>
  <si>
    <t>44A73BA044250E936BD62EE54BC74447B30604E9108BAB48F0C0642FC18C3D2891</t>
  </si>
  <si>
    <t>44A73BA044250E936BD62EE54BC74447B30604E9108BAB48F0C0642FC18C3D2B64</t>
  </si>
  <si>
    <t>모르타르펌프  37kw  HR     ( 호표 234 )</t>
  </si>
  <si>
    <t>43B93FD04DBF03469816D35C3B91D66FE16C1</t>
  </si>
  <si>
    <t>43B93FD04DBF03469816D35C3B91D66FE16C1A643B93FD04DBF03469816D35C3B91D66FE16C1</t>
  </si>
  <si>
    <t>일반경비</t>
  </si>
  <si>
    <t>전력</t>
  </si>
  <si>
    <t>kwh</t>
  </si>
  <si>
    <t>44EF3FD045AB02F2DA043C67231FF6F74FCE9</t>
  </si>
  <si>
    <t>43B93FD04DBF03469816D35C3B91D66FE16C1A644EF3FD045AB02F2DA043C67231FF6F74FCE9</t>
  </si>
  <si>
    <t>모르타르 믹서  0.3m3  HR     ( 호표 235 )</t>
  </si>
  <si>
    <t>43B93FD04DBF03469816EDC0F0233B92334FB</t>
  </si>
  <si>
    <t>43B93FD04DBF03469816EDC0F0233B92334FB6A43B93FD04DBF03469816EDC0F0233B92334FB</t>
  </si>
  <si>
    <t>43B93FD04DBF03469816EDC0F0233B92334FB6A44EF3FD045AB02F2DA043C67231FF6F74FCE9</t>
  </si>
  <si>
    <t>공업용휘발유</t>
  </si>
  <si>
    <t>공업용휘발유, 무연</t>
  </si>
  <si>
    <t>43AF3DD044E90E371B6F75DF996409035AD46</t>
  </si>
  <si>
    <t>43B93FD04DBF03469816EDC0F0233B92334FB6A43AF3DD044E90E371B6F75DF996409035AD46</t>
  </si>
  <si>
    <t>주연료비의 2%</t>
  </si>
  <si>
    <t>43B93FD04DBF03469816EDC0F0233B92334FB6A45BD37E044C20A79D8934349948001</t>
  </si>
  <si>
    <t>양수기  1.49kw  HR     ( 호표 236 )</t>
  </si>
  <si>
    <t>1.49kw, 2HP</t>
  </si>
  <si>
    <t>43B93FD04DBF03469816FE25A6D7E1D72277D</t>
  </si>
  <si>
    <t>43B93FD04DBF03469816FE25A6D7E1D72277DE143B93FD04DBF03469816FE25A6D7E1D72277D</t>
  </si>
  <si>
    <t>43B93FD04DBF03469816FE25A6D7E1D72277DE144EF3FD045AB02F2DA043C67231FF6F74FCE9</t>
  </si>
  <si>
    <t>배관파이프  ∮50㎜∼2.6m  HR     ( 호표 237 )</t>
  </si>
  <si>
    <t>43B93FD04DBF0346981695A75724402ACA509</t>
  </si>
  <si>
    <t>43B93FD04DBF0346981695A75724402ACA5092C43B93FD04DBF0346981695A75724402ACA509</t>
  </si>
  <si>
    <t>수밀코킹  재료비 별도  M     ( 호표 238 )</t>
  </si>
  <si>
    <t>코킹공</t>
  </si>
  <si>
    <t>기타 직종</t>
  </si>
  <si>
    <t>447B30604E9108BAB48F4BBEF9D82B3E6273C</t>
  </si>
  <si>
    <t>44A73C80417A0D221B18F9DA1C651447B30604E9108BAB48F4BBEF9D82B3E6273C</t>
  </si>
  <si>
    <t>석고보드면 바탕만들기  줄퍼티 노무비  M2     ( 호표 239 )</t>
  </si>
  <si>
    <t>44A73AA04A8B063233B0F4655F685447B30604E9108BAB48F0C0642FC18C3D29B1</t>
  </si>
  <si>
    <t>44A73AA04A8B063233B0F4655F685447B30604E9108BAB48F0C0642FC18C3D2B64</t>
  </si>
  <si>
    <t>44A73AA04A8B063233B0F4655F68545BD37E044C20A79D8934349948001</t>
  </si>
  <si>
    <t>걸레받이용 페인트칠  붓칠 2회 노무비  M2     ( 호표 240 )</t>
  </si>
  <si>
    <t>44A73AB04B3E0E7E303A2F6135803447B30604E9108BAB48F0C0642FC18C3D29B1</t>
  </si>
  <si>
    <t>44A73AB04B3E0E7E303A2F6135803447B30604E9108BAB48F0C0642FC18C3D2B64</t>
  </si>
  <si>
    <t>44A73AB04B3E0E7E303A2F613580345BD37E044C20A79D8934349948001</t>
  </si>
  <si>
    <t>걸레받이용 페인트칠 재료비(20년 품셈기준)  붓칠, 2회  M2     ( 호표 241 )</t>
  </si>
  <si>
    <t>아크릴수지페인트</t>
  </si>
  <si>
    <t>아크릴수지페인트, KSM6020-2종2급, 흑색</t>
  </si>
  <si>
    <t>438C3A504A2B04D99BBD9D2ACA38665C29BCE</t>
  </si>
  <si>
    <t>44A73AB04B3E0E7E303A2F73A63F3438C3A504A2B04D99BBD9D2ACA38665C29BCE</t>
  </si>
  <si>
    <t>44A73AB04B3E0E7E303A2F73A63F3438C3A504A2B04D943AFC66D1FD00333A1FE1</t>
  </si>
  <si>
    <t>퍼티, 319퍼티, 회색</t>
  </si>
  <si>
    <t>438C3A504A2A0A4623E2C12584B1163830CDB</t>
  </si>
  <si>
    <t>44A73AB04B3E0E7E303A2F73A63F3438C3A504A2A0A4623E2C12584B1163830CDB</t>
  </si>
  <si>
    <t>44A73AB04B3E0E7E303A2F73A63F3438C3A50490A0CA75F02820928B68EC191346</t>
  </si>
  <si>
    <t>석고보드면 바탕만들기  줄퍼티 친환경 노무비  M2     ( 호표 242 )</t>
  </si>
  <si>
    <t>44A73AA04A8B063233B0F477DA632447B30604E9108BAB48F0C0642FC18C3D29B1</t>
  </si>
  <si>
    <t>44A73AA04A8B063233B0F477DA632447B30604E9108BAB48F0C0642FC18C3D2B64</t>
  </si>
  <si>
    <t>44A73AA04A8B063233B0F477DA63245BD37E044C20A79D8934349948001</t>
  </si>
  <si>
    <t>수성페인트 롤러칠  2회 노무비  M2     ( 호표 243 )</t>
  </si>
  <si>
    <t>44A73AB04A170DFCA19514D83659E447B30604E9108BAB48F0C0642FC18C3D29B1</t>
  </si>
  <si>
    <t>44A73AB04A170DFCA19514D83659E447B30604E9108BAB48F0C0642FC18C3D2B64</t>
  </si>
  <si>
    <t>44A73AB04A170DFCA19514D83659E45BD37E044C20A79D8934349948001</t>
  </si>
  <si>
    <t>수성페인트 롤러칠 재료비(20년 품셈기준)  내부, 2회, 친환경페인트(진품)  M2     ( 호표 244 )</t>
  </si>
  <si>
    <t>수성페인트</t>
  </si>
  <si>
    <t>수성페인트, 친환경(진품)</t>
  </si>
  <si>
    <t>438C3A504A2B04D99BBD345C79DD3F931FC15</t>
  </si>
  <si>
    <t>44A73AB04A170DFCA1C252CA38375438C3A504A2B04D99BBD345C79DD3F931FC15</t>
  </si>
  <si>
    <t>석고보드면 바탕만들기  줄퍼티 천장 친환경, 노무비  M2     ( 호표 245 )</t>
  </si>
  <si>
    <t>44A73AA04A8B063233B0F477E49C1447B30604E9108BAB48F0C0642FC18C3D29B1</t>
  </si>
  <si>
    <t>44A73AA04A8B063233B0F477E49C1447B30604E9108BAB48F0C0642FC18C3D2B64</t>
  </si>
  <si>
    <t>44A73AA04A8B063233B0F477E49C145BD37E044C20A79D893434994A003</t>
  </si>
  <si>
    <t>노임할증</t>
  </si>
  <si>
    <t>인력품의 20%</t>
  </si>
  <si>
    <t>44A73AA04A8B063233B0F477E49C145BD37E044C20A79D893434994B002</t>
  </si>
  <si>
    <t>수성페인트 롤러칠  천장 2회 노무비  M2     ( 호표 246 )</t>
  </si>
  <si>
    <t>44A73AB04A170DFCA1ED0F2CF18D6447B30604E9108BAB48F0C0642FC18C3D29B1</t>
  </si>
  <si>
    <t>44A73AB04A170DFCA1ED0F2CF18D6447B30604E9108BAB48F0C0642FC18C3D2B64</t>
  </si>
  <si>
    <t>44A73AB04A170DFCA1ED0F2CF18D645BD37E044C20A79D893434994B002</t>
  </si>
  <si>
    <t>44A73AB04A170DFCA1ED0F2CF18D645BD37E044C20A79D8934349948001</t>
  </si>
  <si>
    <t>con'c, mortar면 바탕만들기  외부 친환경 노무비  M2     ( 호표 247 )</t>
  </si>
  <si>
    <t>44A73AA04A8B063233B0CF79D286C447B30604E9108BAB48F0C0642FC18C3D29B1</t>
  </si>
  <si>
    <t>44A73AA04A8B063233B0CF79D286C447B30604E9108BAB48F0C0642FC18C3D2B64</t>
  </si>
  <si>
    <t>44A73AA04A8B063233B0CF79D286C45BD37E044C20A79D8934349948001</t>
  </si>
  <si>
    <t>수성페인트 롤러칠 재료비(20년 품셈기준)  외부, 2회, 친환경페인트(POP)  M2     ( 호표 248 )</t>
  </si>
  <si>
    <t>수성페인트, 친환경(POP), 외부</t>
  </si>
  <si>
    <t>438C3A504A2B04D99BBD345C79DD3F931FEC3</t>
  </si>
  <si>
    <t>44A73AB04A170DFCA1C252E5054D1438C3A504A2B04D99BBD345C79DD3F931FEC3</t>
  </si>
  <si>
    <t>플레이트 콤팩터  1.5ton  HR     ( 호표 249 )</t>
  </si>
  <si>
    <t>43B93FD04DBF032B5874AF195D8D4F212599B2D</t>
  </si>
  <si>
    <t>플레이트 콤팩터</t>
  </si>
  <si>
    <t>1.5ton</t>
  </si>
  <si>
    <t>호표 249</t>
  </si>
  <si>
    <t>43B93FD04DBF032B5874AF195D8D4F212599B</t>
  </si>
  <si>
    <t>43B93FD04DBF032B5874AF195D8D4F212599B2D43B93FD04DBF032B5874AF195D8D4F212599B</t>
  </si>
  <si>
    <t>43B93FD04DBF032B5874AF195D8D4F212599B2D43AF3DD044E90E371B6F75DF996409035AD46</t>
  </si>
  <si>
    <t>43B93FD04DBF032B5874AF195D8D4F212599B2D45BD37E044C20A79D8934349948001</t>
  </si>
  <si>
    <t>43B93FD04DBF032B5874AF195D8D4F212599B2D447B30604E9108BAB48F0C0642FC18C3D2E3A</t>
  </si>
  <si>
    <t>덤프트럭  15ton  HR     ( 호표 250 )</t>
  </si>
  <si>
    <t>43B93FD04DBF0335FC26720C81C37B3A27521DF</t>
  </si>
  <si>
    <t>15ton</t>
  </si>
  <si>
    <t>호표 250</t>
  </si>
  <si>
    <t>43B93FD04DBF0335FC26720C81C37B3A27521</t>
  </si>
  <si>
    <t>43B93FD04DBF0335FC26720C81C37B3A27521DF43B93FD04DBF0335FC26720C81C37B3A27521</t>
  </si>
  <si>
    <t>43B93FD04DBF0335FC26720C81C37B3A27521DF43AF3DD044E90E371B6F4891BDE265D6E7749</t>
  </si>
  <si>
    <t>43B93FD04DBF0335FC26720C81C37B3A27521DF45BD37E044C20A79D8934349948001</t>
  </si>
  <si>
    <t>43B93FD04DBF0335FC26720C81C37B3A27521DF447B30604E9108BAB48F0C0642FC18C3D2FC9</t>
  </si>
  <si>
    <t>덤프트럭 자동덮개시설  15ton  HR     ( 호표 251 )</t>
  </si>
  <si>
    <t>43B93FD04DBF0335FC30CFC173CD44C1B0B70DF</t>
  </si>
  <si>
    <t>호표 251</t>
  </si>
  <si>
    <t>43B93FD04DBF0335FC30CFC173CD44C1B0B70</t>
  </si>
  <si>
    <t>43B93FD04DBF0335FC30CFC173CD44C1B0B70DF43B93FD04DBF0335FC30CFC173CD44C1B0B70</t>
  </si>
  <si>
    <t>P.E.관 접합(밴드)  150mm L:6m  개소     ( 호표 252 )</t>
  </si>
  <si>
    <t>배관공(수도)</t>
  </si>
  <si>
    <t>447B30604E9108BAB48F0C0642FC18C3D2FC1</t>
  </si>
  <si>
    <t>4482301043070A696F8873C2EABF7447B30604E9108BAB48F0C0642FC18C3D2FC1</t>
  </si>
  <si>
    <t>4482301043070A696F8873C2EABF7447B30604E9108BAB48F0C0642FC18C3D2B64</t>
  </si>
  <si>
    <t>스텐파이프_  Ø101.6*2.0t  M     ( 호표 253 )</t>
  </si>
  <si>
    <t>기계구조용스테인리스강관, ∮101.6*2.0mm</t>
  </si>
  <si>
    <t>43F73AA04F3908D329AF666B017A62DDEC4B3</t>
  </si>
  <si>
    <t>44A73ED0491000B19883191814AF943F73AA04F3908D329AF666B017A62DDEC4B3</t>
  </si>
  <si>
    <t>44A73ED0491000B19883191814AF944A73ED04765064DDCA37E17A447B</t>
  </si>
  <si>
    <t>44A73ED0491000B19883191814AF943AF39704BAE0C5EE58B21D8BC9EB5810769B</t>
  </si>
  <si>
    <t>스텐파이프_  Ø76.3*2.0t  M     ( 호표 254 )</t>
  </si>
  <si>
    <t>기계구조용스테인리스강관, ∮76.3*2.0mm</t>
  </si>
  <si>
    <t>43F73AA04F3908D329AF666B017A62DDEC4BB</t>
  </si>
  <si>
    <t>44A73ED0491000B198831918F2C5143F73AA04F3908D329AF666B017A62DDEC4BB</t>
  </si>
  <si>
    <t>제품 설치, 경량철재</t>
  </si>
  <si>
    <t>호표 261</t>
  </si>
  <si>
    <t>44A73ED0491000B19E0E237BB38C5</t>
  </si>
  <si>
    <t>44A73ED0491000B198831918F2C5144A73ED0491000B19E0E237BB38C5</t>
  </si>
  <si>
    <t>44A73ED0491000B198831918F2C5143AF39704BAE0C5EE58B21D8BC9EB5810769B</t>
  </si>
  <si>
    <t>스텐파이프_  Ø50.8*2.0t  M     ( 호표 255 )</t>
  </si>
  <si>
    <t>기계구조용스테인리스강관, ∮50.8*2.0mm</t>
  </si>
  <si>
    <t>43F73AA04F3908D329AF666B017A62DDEC286</t>
  </si>
  <si>
    <t>44A73ED0491000B198831918B4C0743F73AA04F3908D329AF666B017A62DDEC286</t>
  </si>
  <si>
    <t>44A73ED0491000B198831918B4C0744A73ED0491000B19E0E237BB38C5</t>
  </si>
  <si>
    <t>44A73ED0491000B198831918B4C0743AF39704BAE0C5EE58B21D8BC9EB5810769B</t>
  </si>
  <si>
    <t>스텐제작설치_  5.0t  M2     ( 호표 256 )</t>
  </si>
  <si>
    <t>스테인리스강판, STS304, 5.0mm</t>
  </si>
  <si>
    <t>438C3B704E60092B2C87934BC33EDBDAB31B2</t>
  </si>
  <si>
    <t>44A73ED0491000B19883464446BF2438C3B704E60092B2C87934BC33EDBDAB31B2</t>
  </si>
  <si>
    <t>44A73ED0491000B19883464446BF244A73ED049130C0A6491682E937E3</t>
  </si>
  <si>
    <t>44A73ED0491000B19883464446BF243AF39704BAE0C5EE58B21D8BC9EB5810769B</t>
  </si>
  <si>
    <t>에폭시 콘크리트(신구접착)  접착제바르기  M2     ( 호표 257 )</t>
  </si>
  <si>
    <t>에폭시 신구접착제</t>
  </si>
  <si>
    <t>신구 접착제</t>
  </si>
  <si>
    <t>대리점상차도</t>
  </si>
  <si>
    <t>438C3A504A2B04D943AFC66D29CBCFB7A15C3</t>
  </si>
  <si>
    <t>44823270414D012B8094C5F6EE209438C3A504A2B04D943AFC66D29CBCFB7A15C3</t>
  </si>
  <si>
    <t>024,에폭시계</t>
  </si>
  <si>
    <t>438C3A504A2B04D943AFC66D2F6F1DC298D00</t>
  </si>
  <si>
    <t>44823270414D012B8094C5F6EE209438C3A504A2B04D943AFC66D2F6F1DC298D00</t>
  </si>
  <si>
    <t>44823270414D012B8094C5F6EE209447B30604E9108BAB48F0C0642FC18C3D29B1</t>
  </si>
  <si>
    <t>44823270414D012B8094C5F6EE20945BD37E044C20A79D893434994B002</t>
  </si>
  <si>
    <t>철판제작설치_  20t,녹막1회  M2     ( 호표 258 )</t>
  </si>
  <si>
    <t>일반구조용압연강판, 20.0mm</t>
  </si>
  <si>
    <t>438C3B704E60092B2C8782D4BE2EC56FA7E3A</t>
  </si>
  <si>
    <t>44A73ED0491000B19883E6A4277E8438C3B704E60092B2C8782D4BE2EC56FA7E3A</t>
  </si>
  <si>
    <t>44A73ED0491000B19883E6A4277E844A73ED049130C0A6491682E937E3</t>
  </si>
  <si>
    <t>44A73ED0491000B19883E6A4277E843AF39704BAE0C5EE58B21D8BC9EB581077A2</t>
  </si>
  <si>
    <t>44A73ED0491000B19883E6A4277E844A73AB0486805AAA22B9BF27F0E1</t>
  </si>
  <si>
    <t>철판제작설치_  7.0t,녹막1회  M2     ( 호표 259 )</t>
  </si>
  <si>
    <t>일반구조용압연강판, 7.0mm</t>
  </si>
  <si>
    <t>438C3B704E60092B2C8782D4ACC7549492FB1</t>
  </si>
  <si>
    <t>44A73ED0491000B19883E6892EEED438C3B704E60092B2C8782D4ACC7549492FB1</t>
  </si>
  <si>
    <t>44A73ED0491000B19883E6892EEED44A73ED049130C0A6491682E937E3</t>
  </si>
  <si>
    <t>44A73ED0491000B19883E6892EEED43AF39704BAE0C5EE58B21D8BC9EB581077A2</t>
  </si>
  <si>
    <t>44A73ED0491000B19883E6892EEED44A73AB0486805AAA22B9BF27F0E1</t>
  </si>
  <si>
    <t>케미컬앙카설치  M16-190  개     ( 호표 260 )</t>
  </si>
  <si>
    <t>케미칼앵커로드</t>
  </si>
  <si>
    <t>M16</t>
  </si>
  <si>
    <t>438C3A50490504BCAFB96EA8D8A357326D333</t>
  </si>
  <si>
    <t>44A731904FC9083DBE645A8D931C5438C3A50490504BCAFB96EA8D8A357326D333</t>
  </si>
  <si>
    <t>주입형앵커</t>
  </si>
  <si>
    <t>HIT-HY 200-R V3 (330ml)</t>
  </si>
  <si>
    <t>ml</t>
  </si>
  <si>
    <t>438C3A50490504BCAFB96EA8D8A357326D078</t>
  </si>
  <si>
    <t>44A731904FC9083DBE645A8D931C5438C3A50490504BCAFB96EA8D8A357326D078</t>
  </si>
  <si>
    <t>44A731904FC9083DBE645A8D931C5447B30604E9108BAB48F0C0642FC18C3D2B65</t>
  </si>
  <si>
    <t>44A731904FC9083DBE645A8D931C545BD37E044C20A79D8934349948001</t>
  </si>
  <si>
    <t>잡철물 제작 및 설치  제품 설치, 경량철재  kg     ( 호표 261 )</t>
  </si>
  <si>
    <t>44A73ED0491000B19E0E237BB38C5447B30604E9108BAB48F0C0642FC18C3D2B6F</t>
  </si>
  <si>
    <t>44A73ED0491000B19E0E237BB38C5447B30604E9108BAB48F0C0642FC18C3D2A5D</t>
  </si>
  <si>
    <t>44A73ED0491000B19E0E237BB38C5447B30604E9108BAB48F0C0642FC18C3D2B65</t>
  </si>
  <si>
    <t>44A73ED0491000B19E0E237BB38C5447B30604E9108BAB48F0C0642FC18C3D2B64</t>
  </si>
  <si>
    <t>44A73ED0491000B19E0E237BB38C545BD37E044C20A79D8934349948001</t>
  </si>
  <si>
    <t>44A73ED0491000B19E0E237BB38C545BD37E044C20A79D893434994B002</t>
  </si>
  <si>
    <t>레디믹스트콘크리트 장비사용 타설  무근구조물, 굴착기(무한궤도), 0.6㎥  M3     ( 호표 262 )</t>
  </si>
  <si>
    <t>44A730B040B901D66FD0EC8FD8987447B30604E9108BAB48F0C0642FC18C3D2A5C</t>
  </si>
  <si>
    <t>44A730B040B901D66FD0EC8FD8987447B30604E9108BAB48F0C0642FC18C3D2B64</t>
  </si>
  <si>
    <t>44A730B040B901D66FD0EC8FD898745BD37E044C20A79D8934349948001</t>
  </si>
  <si>
    <t>0.6㎥</t>
  </si>
  <si>
    <t>호표 265</t>
  </si>
  <si>
    <t>43B93FD04DBF0335B6774A367DA56E2B14C7DBB</t>
  </si>
  <si>
    <t>44A730B040B901D66FD0EC8FD898743B93FD04DBF0335B6774A367DA56E2B14C7DBB</t>
  </si>
  <si>
    <t>표면 마무리    M2     ( 호표 263 )</t>
  </si>
  <si>
    <t>44A730A044890FE4880CFDF3C2444447B30604E9108BAB48F0C0642FC18C3D29BF</t>
  </si>
  <si>
    <t>와이어메시 바닥깔기  #8-150*150  M2     ( 호표 264 )</t>
  </si>
  <si>
    <t>용접철망</t>
  </si>
  <si>
    <t>용접철망, 와이어메시, #8-150*150</t>
  </si>
  <si>
    <t>438C3B704E610B68DCD3EAC75341EEEE271D0</t>
  </si>
  <si>
    <t>44A73ED040340E8A0261B116DCAC5438C3B704E610B68DCD3EAC75341EEEE271D0</t>
  </si>
  <si>
    <t>44A73ED040340E8A0261B116DCAC545BD37E044C20A79D8934349948001</t>
  </si>
  <si>
    <t>1800*1800 기준</t>
  </si>
  <si>
    <t>호표 266</t>
  </si>
  <si>
    <t>44A73ED040340E8A0261B116DCCF2</t>
  </si>
  <si>
    <t>44A73ED040340E8A0261B116DCAC544A73ED040340E8A0261B116DCCF2</t>
  </si>
  <si>
    <t>굴착기(무한궤도)  0.6㎥  HR     ( 호표 265 )</t>
  </si>
  <si>
    <t>43B93FD04DBF0335B6774A367DA56E2B14C7D</t>
  </si>
  <si>
    <t>43B93FD04DBF0335B6774A367DA56E2B14C7DBB43B93FD04DBF0335B6774A367DA56E2B14C7D</t>
  </si>
  <si>
    <t>43B93FD04DBF0335B6774A367DA56E2B14C7DBB43AF3DD044E90E371B6F4891BDE265D6E7749</t>
  </si>
  <si>
    <t>43B93FD04DBF0335B6774A367DA56E2B14C7DBB45BD37E044C20A79D8934349948001</t>
  </si>
  <si>
    <t>43B93FD04DBF0335B6774A367DA56E2B14C7DBB447B30604E9108BAB48F0C0642FC18C3D2FC9</t>
  </si>
  <si>
    <t>와이어메시 바닥깔기  1800*1800 기준  M2     ( 호표 266 )</t>
  </si>
  <si>
    <t>44A73ED040340E8A0261B116DCCF2447B30604E9108BAB48F0C0642FC18C3D2B65</t>
  </si>
  <si>
    <t>플륨관 설치  중량500~700KG미만  본     ( 호표 267 )</t>
  </si>
  <si>
    <t>44823F90495004395099F944446F6447B30604E9108BAB48F0C0642FC18C3D2B65</t>
  </si>
  <si>
    <t>44823F90495004395099F944446F6447B30604E9108BAB48F0C0642FC18C3D2B64</t>
  </si>
  <si>
    <t>공구손료 및 소모재료(모르타르등)</t>
  </si>
  <si>
    <t>인력품의 8%</t>
  </si>
  <si>
    <t>44823F90495004395099F944446F645BD37E044C20A79D8934349948001</t>
  </si>
  <si>
    <t>44823F90495004395099F944446F643B93FD04DBF031AD8CD05E301DC243B20159EC</t>
  </si>
  <si>
    <t>스텐평강설치_  W50*7T  M     ( 호표 268 )</t>
  </si>
  <si>
    <t>평강</t>
  </si>
  <si>
    <t>평강, STS304, 7t*40~100mm</t>
  </si>
  <si>
    <t>438C3B704E60091AFB171B7CA82E13BF1BBEC</t>
  </si>
  <si>
    <t>44A73ED0491000B198834656D2217438C3B704E60091AFB171B7CA82E13BF1BBEC</t>
  </si>
  <si>
    <t>44A73ED0491000B198834656D221744A73ED049130C0A6491682E937E3</t>
  </si>
  <si>
    <t>44A73ED0491000B198834656D221743AF39704BAE0C5EE58B21D8BC9EB5810769B</t>
  </si>
  <si>
    <t>스텐제작설치_  7.0t  M2     ( 호표 269 )</t>
  </si>
  <si>
    <t>스테인리스강판, STS304, 7.0mm</t>
  </si>
  <si>
    <t>438C3B704E60092B2C87934BC33EDBDAB31B4</t>
  </si>
  <si>
    <t>44A73ED0491000B1988346446183C438C3B704E60092B2C87934BC33EDBDAB31B4</t>
  </si>
  <si>
    <t>44A73ED0491000B1988346446183C44A73ED049130C0A6491682E937E3</t>
  </si>
  <si>
    <t>44A73ED0491000B1988346446183C43AF39704BAE0C5EE58B21D8BC9EB5810769B</t>
  </si>
  <si>
    <t>셋트앙카설치    개     ( 호표 270 )</t>
  </si>
  <si>
    <t>44A731904FC9083DBE645A8DADD8B447B30604E9108BAB48F0C0642FC18C3D2B65</t>
  </si>
  <si>
    <t>차선도색/수용성형 페인트 수동식/신설공사  실선(백색) W:150 / 자재[2019 품셈 준용]  M     ( 호표 271 )</t>
  </si>
  <si>
    <t>실선(백색) / 자재[2019 품셈 준용]</t>
  </si>
  <si>
    <t>호표 272</t>
  </si>
  <si>
    <t>44823B704786008E960559DDF10B5</t>
  </si>
  <si>
    <t>44823B704786008E960559DD9870944823B704786008E960559DDF10B5</t>
  </si>
  <si>
    <t>차선도색/수용성형 페인트 수동식/신설공사  실선(백색) / 자재[2019 품셈 준용]  10M2     ( 호표 272 )</t>
  </si>
  <si>
    <t>노면표지용도료(KSM6080)</t>
  </si>
  <si>
    <t>2종 수용성형 (흰색, P4-R5/RW4)</t>
  </si>
  <si>
    <t>438C3A504A2B04D99B2FCA65678D9F4F30143</t>
  </si>
  <si>
    <t>44823B704786008E960559DDF10B5438C3A504A2B04D99B2FCA65678D9F4F30143</t>
  </si>
  <si>
    <t>도로표지도료용 유리알</t>
  </si>
  <si>
    <t>1호(106-850um)</t>
  </si>
  <si>
    <t>438C3A504A2B04D9A42A6CFDD53D1A9EFC962</t>
  </si>
  <si>
    <t>44823B704786008E960559DDF10B5438C3A504A2B04D9A42A6CFDD53D1A9EFC962</t>
  </si>
  <si>
    <t>주재료비의 1%</t>
  </si>
  <si>
    <t>44823B704786008E960559DDF10B545BD37E044C20A79D8934349948001</t>
  </si>
  <si>
    <t>실선 (재료비 별도)</t>
  </si>
  <si>
    <t>산근 8</t>
  </si>
  <si>
    <t>44823B704786009F05104122C4D67</t>
  </si>
  <si>
    <t>44823B704786008E960559DDF10B544823B704786009F05104122C4D67</t>
  </si>
  <si>
    <t>덤프트럭  4.5ton  HR     ( 호표 273 )</t>
  </si>
  <si>
    <t>43B93FD04DBF0335FC26720C924CA2BA361F039</t>
  </si>
  <si>
    <t>4.5ton</t>
  </si>
  <si>
    <t>호표 273</t>
  </si>
  <si>
    <t>43B93FD04DBF0335FC26720C924CA2BA361F0</t>
  </si>
  <si>
    <t>43B93FD04DBF0335FC26720C924CA2BA361F03943B93FD04DBF0335FC26720C924CA2BA361F0</t>
  </si>
  <si>
    <t>43B93FD04DBF0335FC26720C924CA2BA361F03943AF3DD044E90E371B6F4891BDE265D6E7749</t>
  </si>
  <si>
    <t>43B93FD04DBF0335FC26720C924CA2BA361F03945BD37E044C20A79D8934349948001</t>
  </si>
  <si>
    <t>43B93FD04DBF0335FC26720C924CA2BA361F039447B30604E9108BAB48F0C0642FC18C3D2FC8</t>
  </si>
  <si>
    <t>덤프트럭  8ton  HR     ( 호표 274 )</t>
  </si>
  <si>
    <t>43B93FD04DBF0335FC26720C928AA7D0DC62560</t>
  </si>
  <si>
    <t>8ton</t>
  </si>
  <si>
    <t>호표 274</t>
  </si>
  <si>
    <t>43B93FD04DBF0335FC26720C928AA7D0DC625</t>
  </si>
  <si>
    <t>43B93FD04DBF0335FC26720C928AA7D0DC6256043B93FD04DBF0335FC26720C928AA7D0DC625</t>
  </si>
  <si>
    <t>43B93FD04DBF0335FC26720C928AA7D0DC6256043AF3DD044E90E371B6F4891BDE265D6E7749</t>
  </si>
  <si>
    <t>43B93FD04DBF0335FC26720C928AA7D0DC6256045BD37E044C20A79D8934349948001</t>
  </si>
  <si>
    <t>43B93FD04DBF0335FC26720C928AA7D0DC62560447B30604E9108BAB48F0C0642FC18C3D2FC8</t>
  </si>
  <si>
    <t>단 가 산 출 목 록</t>
  </si>
  <si>
    <t>비    고</t>
  </si>
  <si>
    <t>START</t>
  </si>
  <si>
    <t>단 가 산 출 서</t>
  </si>
  <si>
    <t>산    출    내    역</t>
  </si>
  <si>
    <t>코드</t>
  </si>
  <si>
    <t>품명</t>
  </si>
  <si>
    <t>규격</t>
  </si>
  <si>
    <t>값</t>
  </si>
  <si>
    <t>소계</t>
  </si>
  <si>
    <t>총계</t>
  </si>
  <si>
    <t>공통 8-2-3</t>
  </si>
  <si>
    <t xml:space="preserve">터파기/토사  보통, 굴삭기 0.7m3  M3  ( 산근 1 ) </t>
  </si>
  <si>
    <t>C</t>
  </si>
  <si>
    <t xml:space="preserve"> 굴삭기(무한궤도),0.7㎥ M3   </t>
  </si>
  <si>
    <t>C!</t>
  </si>
  <si>
    <t xml:space="preserve">'굴삭기(무한궤도),0.7㎥ M3'  </t>
  </si>
  <si>
    <t xml:space="preserve"> </t>
  </si>
  <si>
    <t xml:space="preserve">Q1  바켓용량(M3)  =0.70   </t>
  </si>
  <si>
    <t>q1 '바켓용량(M3)' =0.70</t>
  </si>
  <si>
    <t xml:space="preserve">K   바켓계수(양호1.1,보통0.90,불량0.70,파쇄암0.55) = 0.90   </t>
  </si>
  <si>
    <t>k  '바켓계수(양호1.1,보통0.90,불량0.70,파쇄암0.55)'= 0.90</t>
  </si>
  <si>
    <t xml:space="preserve">F   토량환산계수(1/L) = 1/1.25= 0.8 </t>
  </si>
  <si>
    <t>f  '토량환산계수(1/L)'= 1/1.25=?</t>
  </si>
  <si>
    <t xml:space="preserve">E1  터파기에 대하여 -0.05 =0.05    </t>
  </si>
  <si>
    <t xml:space="preserve">E1 '터파기에 대하여 -0.05'=0.05 </t>
  </si>
  <si>
    <t xml:space="preserve">E   작업효율사질토(양호0.85,보통0.70,불량0.55) = 0.70-E1= 0.65 </t>
  </si>
  <si>
    <t>E  '작업효율사질토(양호0.85,보통0.70,불량0.55)'= 0.70-E1=?</t>
  </si>
  <si>
    <t xml:space="preserve">CM  1회 싸이클시간(135˚SEC) =20   </t>
  </si>
  <si>
    <t>Cm '1회 싸이클시간(135˚SEC)'=20</t>
  </si>
  <si>
    <t xml:space="preserve">Q   시간당 작업량 (M3/HR) = 3600*Q1*K*F*E/CM= 58.968 </t>
  </si>
  <si>
    <t>Q  '시간당 작업량 (M3/Hr)'= 3600*q1*k*f*E/Cm=?</t>
  </si>
  <si>
    <t xml:space="preserve"> 재료비:  22501 / 58.968 = 381.5 </t>
  </si>
  <si>
    <t>'재료비:' ~00000201007000000.M~ / {Q} =?MA+</t>
  </si>
  <si>
    <t xml:space="preserve"> 노무비:  59020 / 58.968 = 1000.8 </t>
  </si>
  <si>
    <t>'노무비:' ~00000201007000000.L~ / {Q} =?LA+</t>
  </si>
  <si>
    <t xml:space="preserve"> 경  비:  24554 / 58.968 = 416.3 </t>
  </si>
  <si>
    <t>'경  비:' ~00000201007000000.E~ / {Q} =?EQ+</t>
  </si>
  <si>
    <t xml:space="preserve">  소  계    </t>
  </si>
  <si>
    <t>&gt;'소  계'</t>
  </si>
  <si>
    <t xml:space="preserve">  총  계</t>
  </si>
  <si>
    <t>공통 8-2-8</t>
  </si>
  <si>
    <t xml:space="preserve">토사 운반/단지외 10km  보통, 덤프 24ton+굴삭기 1.0m3(고르기 별도)  M3  ( 산근 2 ) </t>
  </si>
  <si>
    <t xml:space="preserve"> 운반거리 L=10KN,(적재,고르기별도) M3    </t>
  </si>
  <si>
    <t>'운반거리 L=10KN,(적재,고르기별도) M3'</t>
  </si>
  <si>
    <t xml:space="preserve"> 차량속도= 15KM/V1,20KM/V2,35KM/V3,35KM/V4,15KM/V5,20KM/V6     </t>
  </si>
  <si>
    <t>'차량속도= 15KM/V1,20KM/V2,35KM/V3,35KM/V4,15KM/V5,20KM/V6 '</t>
  </si>
  <si>
    <t xml:space="preserve">     ○------------------0------------0----------------○10KM  </t>
  </si>
  <si>
    <t xml:space="preserve">   ' ○------------------0------------0----------------○10KM '</t>
  </si>
  <si>
    <t xml:space="preserve"> 운반거리=단지대L1=0.5KM,시내외L2=9.0KM,사토장L3=0.5KM    </t>
  </si>
  <si>
    <t>'운반거리=단지대L1=0.5KM,시내외L2=9.0KM,사토장L3=0.5KM'</t>
  </si>
  <si>
    <t xml:space="preserve"> 1.덤프트럭,24톤 </t>
  </si>
  <si>
    <t>'1.덤프트럭,24톤'</t>
  </si>
  <si>
    <t xml:space="preserve">T    적재용량(톤)  =24   </t>
  </si>
  <si>
    <t>T   '적재용량(톤)' =24</t>
  </si>
  <si>
    <t xml:space="preserve">R1   토석의 단위중량(톤)  =1.7   </t>
  </si>
  <si>
    <t>r1  '토석의 단위중량(톤)' =1.7</t>
  </si>
  <si>
    <t xml:space="preserve">L    토량 변화율  =1.25   </t>
  </si>
  <si>
    <t>L   '토량 변화율' =1.25</t>
  </si>
  <si>
    <t xml:space="preserve">Q1   1회 적재량(M3)  =T/R1*L= 17.6471 </t>
  </si>
  <si>
    <t>q1  '1회 적재량(M3)' =T/r1*L=?</t>
  </si>
  <si>
    <t xml:space="preserve">F    토량 환산계수(1/L)  =1/L= 0.8 </t>
  </si>
  <si>
    <t>f   '토량 환산계수(1/L)' =1/L=?</t>
  </si>
  <si>
    <t xml:space="preserve">E    작업효율  =0.9   </t>
  </si>
  <si>
    <t>E   '작업효율' =0.9</t>
  </si>
  <si>
    <t xml:space="preserve">CMS  적재기계 1회 싸이클시간(SEC)  =21   </t>
  </si>
  <si>
    <t>Cms '적재기계 1회 싸이클시간(SEC)' =21</t>
  </si>
  <si>
    <t xml:space="preserve">V1   단지내적재운반속도(KM/HR)  =15   </t>
  </si>
  <si>
    <t>V1  '단지내적재운반속도(KM/HR)' =15</t>
  </si>
  <si>
    <t xml:space="preserve">V2   단지내공차운반속도(KM/HR)  =20   </t>
  </si>
  <si>
    <t>V2  '단지내공차운반속도(KM/HR)' =20</t>
  </si>
  <si>
    <t xml:space="preserve">V3   시내외포장적재운반속도(KM/HR)  =35   </t>
  </si>
  <si>
    <t>V3  '시내외포장적재운반속도(KM/HR)' =35</t>
  </si>
  <si>
    <t xml:space="preserve">V4   시내외포장공차운반속도(KM/HR)  =35   </t>
  </si>
  <si>
    <t>V4  '시내외포장공차운반속도(KM/HR)' =35</t>
  </si>
  <si>
    <t xml:space="preserve">V5   사토장적재운반속도(KM/HR)  =15   </t>
  </si>
  <si>
    <t>V5  '사토장적재운반속도(KM/HR)' =15</t>
  </si>
  <si>
    <t xml:space="preserve">V6   사토장공차운반속도(KM/HR)  =20   </t>
  </si>
  <si>
    <t>V6  '사토장공차운반속도(KM/HR)' =20</t>
  </si>
  <si>
    <t xml:space="preserve">L1   단지내운반거리(KM)  =0.5   </t>
  </si>
  <si>
    <t>L1  '단지내운반거리(KM)' =0.5</t>
  </si>
  <si>
    <t xml:space="preserve">L2   시내외포장(KM)  =9.0   </t>
  </si>
  <si>
    <t>L2  '시내외포장(KM)' =9.0</t>
  </si>
  <si>
    <t xml:space="preserve">L3   사토장비포장(KM)  =0.5   </t>
  </si>
  <si>
    <t>L3  '사토장비포장(KM)' =0.5</t>
  </si>
  <si>
    <t xml:space="preserve">T2   왕복시간(MIN)  =((L1/V1)+(L1/V2)+(L2/V3)+(L2/V4)+(L3/V5)+(L3/V6))*60= 37.8571 </t>
  </si>
  <si>
    <t>t2  '왕복시간(MIN)' =((L1/V1)+(L1/V2)+(L2/V3)+(L2/V4)+(L3/V5)+(L3/V6))*60=?</t>
  </si>
  <si>
    <t xml:space="preserve">T3   적하시간(MIN)양호0.5,보통0.8,불량1.1 =0.8   </t>
  </si>
  <si>
    <t>t3  '적하시간(MIN)양호0.5,보통0.8,불량1.1'=0.8</t>
  </si>
  <si>
    <t xml:space="preserve">T4   적재대기(MIN)양호0.15,보통0.42,불량0.7  =0.42   </t>
  </si>
  <si>
    <t>t4  '적재대기(MIN)양호0.15,보통0.42,불량0.7 '=0.42</t>
  </si>
  <si>
    <t xml:space="preserve">T5   적재함자동덮개설치및해체(MIN)  =0.5   </t>
  </si>
  <si>
    <t>t5  '적재함자동덮개설치및해체(MIN)' =0.5</t>
  </si>
  <si>
    <t xml:space="preserve">T6   세륜시간 (MIN)  =0   </t>
  </si>
  <si>
    <t>t6  '세륜시간 (MIN)' =0</t>
  </si>
  <si>
    <t xml:space="preserve">k    백호바켓계수  =1.1   </t>
  </si>
  <si>
    <t>k   '백호바켓계수' =1.1</t>
  </si>
  <si>
    <t xml:space="preserve">ES   작업효율(양호0.9,보통0.75,불량0.6) = 0.75   </t>
  </si>
  <si>
    <t>Es  '작업효율(양호0.9,보통0.75,불량0.6)'= 0.75</t>
  </si>
  <si>
    <t xml:space="preserve">N    덤프트럭 소요 백호 적재회수  =Q1/(1.0*K)= 16.04 </t>
  </si>
  <si>
    <t>n   '덤프트럭 소요 백호 적재회수' =q1/(1.0*k)=?</t>
  </si>
  <si>
    <t xml:space="preserve">CM   1회 싸이클 시간(MIN)  =CMS*N/(60*ES)+T2+T3+T4+T5+T6= 47.062 </t>
  </si>
  <si>
    <t>Cm  '1회 싸이클 시간(MIN)' =Cms*n/(60*Es)+t2+t3+t4+t5+t6=?</t>
  </si>
  <si>
    <t xml:space="preserve">Q    시간당 작업량(M3/HR)  =60*Q1*F*E/CM= 16.199 </t>
  </si>
  <si>
    <t>Q   '시간당 작업량(M3/HR)' =60*q1*f*E/Cm=?</t>
  </si>
  <si>
    <t xml:space="preserve"> 재료비:  50466 / 16.199 = 3115.3 </t>
  </si>
  <si>
    <t>'재료비:' ~00000602024000000.M~ / {Q} =?MA+</t>
  </si>
  <si>
    <t xml:space="preserve"> 노무비:  59020 / 16.199 = 3643.4 </t>
  </si>
  <si>
    <t>'노무비:' ~00000602024000000.L~ / {Q} =?LA+</t>
  </si>
  <si>
    <t xml:space="preserve"> 경  비:  32950 / 16.199 = 2034 </t>
  </si>
  <si>
    <t>'경  비:' ~00000602024000000.E~ / {Q} =?EQ+</t>
  </si>
  <si>
    <t xml:space="preserve">  소계    </t>
  </si>
  <si>
    <t>&gt;'소계'</t>
  </si>
  <si>
    <t xml:space="preserve"> 2.자동덮개시설,덤프24톤용 M3 </t>
  </si>
  <si>
    <t>'2.자동덮개시설,덤프24톤용 M3'</t>
  </si>
  <si>
    <t xml:space="preserve"> 재료비:  0 / 16.199 = 0 </t>
  </si>
  <si>
    <t>'재료비:' ~00000610024000000.M~ / {Q} =?MA+</t>
  </si>
  <si>
    <t xml:space="preserve"> 노무비:  0 / 16.199 = 0 </t>
  </si>
  <si>
    <t>'노무비:' ~00000610024000000.L~ / {Q} =?LA+</t>
  </si>
  <si>
    <t xml:space="preserve"> 경  비:  508 / 16.199 = 31.3 </t>
  </si>
  <si>
    <t>'경  비:' ~00000610024000000.E~ / {Q} =?EQ+</t>
  </si>
  <si>
    <t xml:space="preserve">운반비(트레일러 20ton+크레인 10ton)  철골, L:10km  TON  ( 산근 3 ) </t>
  </si>
  <si>
    <t xml:space="preserve"> 운반거리 L=10KM 트레일러(20톤) 톤당     </t>
  </si>
  <si>
    <t>'운반거리 L=10KM 트레일러(20톤) 톤당 '</t>
  </si>
  <si>
    <t xml:space="preserve"> 적용기준:현장에서 가까운 지역공장 상차도 </t>
  </si>
  <si>
    <t>'적용기준:현장에서 가까운 지역공장 상차도'</t>
  </si>
  <si>
    <t xml:space="preserve">          (인천제철,광양제철,포항 등) </t>
  </si>
  <si>
    <t>'         (인천제철,광양제철,포항 등)'</t>
  </si>
  <si>
    <t xml:space="preserve"> 차량속도=    0KM/V1     40KM/V2       25KM/V3     </t>
  </si>
  <si>
    <t>'차량속도=    0KM/V1     40KM/V2       25KM/V3 '</t>
  </si>
  <si>
    <t xml:space="preserve"> 생산공장 ○----------0-------------0----------○10KM  </t>
  </si>
  <si>
    <t>'생산공장 ○----------0-------------0----------○10KM '</t>
  </si>
  <si>
    <t xml:space="preserve"> 운반거리=공장L1=0.0KM,시내L2=9.5KM,공사장L3=0.5KM    </t>
  </si>
  <si>
    <t>'운반거리=공장L1=0.0KM,시내L2=9.5KM,공사장L3=0.5KM'</t>
  </si>
  <si>
    <t xml:space="preserve"> 1.트랙터및트레일러(20톤/HR) </t>
  </si>
  <si>
    <t>'1.트랙터및트레일러(20톤/HR)'</t>
  </si>
  <si>
    <t xml:space="preserve"> Q0  트레일러적재량(TON)  =20   </t>
  </si>
  <si>
    <t xml:space="preserve"> q0 '트레일러적재량(TON)' =20</t>
  </si>
  <si>
    <t xml:space="preserve"> Q1  1회적재량(TON)  =2   </t>
  </si>
  <si>
    <t xml:space="preserve"> q1 '1회적재량(TON)' =2</t>
  </si>
  <si>
    <t xml:space="preserve"> F   환산계수  =1   </t>
  </si>
  <si>
    <t xml:space="preserve"> F  '환산계수' =1</t>
  </si>
  <si>
    <t xml:space="preserve"> E   작업효율  =0.9   </t>
  </si>
  <si>
    <t xml:space="preserve"> E  '작업효율' =0.9</t>
  </si>
  <si>
    <t xml:space="preserve"> Es  적재효율 =0.5   </t>
  </si>
  <si>
    <t xml:space="preserve"> Es '적재효율'=0.5</t>
  </si>
  <si>
    <t xml:space="preserve"> N   적재횟수 =q0/q1 = 10 </t>
  </si>
  <si>
    <t xml:space="preserve"> N  '적재횟수'=q0/q1 =?</t>
  </si>
  <si>
    <t xml:space="preserve">CMS  묶기30,회전30,풀기30(초) =30+30+30= 90 </t>
  </si>
  <si>
    <t>Cms '묶기30,회전30,풀기30(초)'=30+30+30=?</t>
  </si>
  <si>
    <t xml:space="preserve"> T1  적재시간(MIN)  =(CMS*N)/(60*ES)= 30 </t>
  </si>
  <si>
    <t xml:space="preserve"> t1 '적재시간(MIN)' =(Cms*n)/(60*Es)=?</t>
  </si>
  <si>
    <t xml:space="preserve"> L1  작업장내 운반거리(KM)  =0   </t>
  </si>
  <si>
    <t xml:space="preserve"> L1 '작업장내 운반거리(KM)' =0</t>
  </si>
  <si>
    <t xml:space="preserve"> L2  도로주행 운반거리(KM)  =9.5   </t>
  </si>
  <si>
    <t xml:space="preserve"> L2 '도로주행 운반거리(KM)' =9.5</t>
  </si>
  <si>
    <t xml:space="preserve"> L3  공사장내 운반거리(KM)  =0.5   </t>
  </si>
  <si>
    <t xml:space="preserve"> L3 '공사장내 운반거리(KM)' =0.5</t>
  </si>
  <si>
    <t xml:space="preserve"> V1  작업장내 운반속도(KM/HR)  =0   </t>
  </si>
  <si>
    <t xml:space="preserve"> V1 '작업장내 운반속도(KM/HR)' =0</t>
  </si>
  <si>
    <t xml:space="preserve"> V2  도로주행 운반속도(KM/HR)  =40   </t>
  </si>
  <si>
    <t xml:space="preserve"> V2 '도로주행 운반속도(KM/HR)' =40</t>
  </si>
  <si>
    <t xml:space="preserve"> V3  공사장내 운반속도(KM/HR)  =25   </t>
  </si>
  <si>
    <t xml:space="preserve"> V3 '공사장내 운반속도(KM/HR)' =25</t>
  </si>
  <si>
    <t xml:space="preserve"> T2  왕복시간(MIN)  =((L2/V2)+(L3/V3))*60*2= 30.9 </t>
  </si>
  <si>
    <t xml:space="preserve"> t2 '왕복시간(MIN)' =((L2/V2)+(L3/V3))*60*2=? </t>
  </si>
  <si>
    <t xml:space="preserve"> T3  적하시간(MIN) =(CMS*N)/(60*ES)= 30 </t>
  </si>
  <si>
    <t xml:space="preserve"> t3 '적하시간(MIN)'=(Cms*n)/(60*Es)=?</t>
  </si>
  <si>
    <t xml:space="preserve"> T4  적재대기시간(MIN)  =0.42   </t>
  </si>
  <si>
    <t xml:space="preserve"> t4 '적재대기시간(MIN)' =0.42</t>
  </si>
  <si>
    <t xml:space="preserve"> T6   세륜시간 (MIN)  =1.5   </t>
  </si>
  <si>
    <t xml:space="preserve"> t6  '세륜시간 (MIN)' =1.5</t>
  </si>
  <si>
    <t xml:space="preserve"> CM  1회싸이클시간(MIN)  =T1+T2+T3+T4+T6= 92.82 </t>
  </si>
  <si>
    <t xml:space="preserve"> CM '1회싸이클시간(MIN)' =t1+t2+t3+t4+t6=?</t>
  </si>
  <si>
    <t xml:space="preserve"> Q   시간당 작업량(TON/HR)  =(60*Q0*F*E)/CM= 11.635 </t>
  </si>
  <si>
    <t xml:space="preserve"> Q  '시간당 작업량(TON/HR)' =(60*q0*F*E)/CM=?</t>
  </si>
  <si>
    <t xml:space="preserve"> Z   차량실 작업량(TON/HR)  =(T2+T4+T6)/CM= 0.3536 </t>
  </si>
  <si>
    <t xml:space="preserve"> Z  '차량실 작업량(TON/HR)' =(T2+T4+T6)/CM=?   </t>
  </si>
  <si>
    <t xml:space="preserve"> 재료비:  36466 / 11.635*Z = 1108.2 </t>
  </si>
  <si>
    <t>'재료비:' ~00002702002000000.M~ / {Q}*Z =?EQ+</t>
  </si>
  <si>
    <t xml:space="preserve"> 노무비:  59020 / 11.635 = 5072.6 </t>
  </si>
  <si>
    <t>'노무비:' ~00002702002000000.L~ / {Q} =?EQ+</t>
  </si>
  <si>
    <t xml:space="preserve"> 경  비:  17314 / 11.635 = 1488 </t>
  </si>
  <si>
    <t>'경  비:' ~00002702002000000.E~ / {Q} =?EQ+</t>
  </si>
  <si>
    <t xml:space="preserve"> 2.크레인(트럭탑재형)(10TON/HR) </t>
  </si>
  <si>
    <t>'2.크레인(트럭탑재형)(10TON/HR)'</t>
  </si>
  <si>
    <t xml:space="preserve"> Q1  1회적재량(TON)  =2    </t>
  </si>
  <si>
    <t xml:space="preserve"> q1 '1회적재량(TON)' =2 </t>
  </si>
  <si>
    <t xml:space="preserve"> Es  작업효율  =0.5   </t>
  </si>
  <si>
    <t xml:space="preserve"> Es '작업효율' =0.5</t>
  </si>
  <si>
    <t xml:space="preserve"> Q   크레인상,하차작업량(톤/HR)  =(3600*Q1*F*ES/CMS)= 40 </t>
  </si>
  <si>
    <t xml:space="preserve"> Q  '크레인상,하차작업량(톤/HR)' =(3600*q1*F*Es/Cms)=?</t>
  </si>
  <si>
    <t xml:space="preserve"> 재료비:  19652 / 40 = 491.3 </t>
  </si>
  <si>
    <t>'재료비:' ~00002105001000000.M~ / {Q} =?EQ+</t>
  </si>
  <si>
    <t xml:space="preserve"> 노무비:  49778 / 40 = 1244.4 </t>
  </si>
  <si>
    <t>'노무비:' ~00002105001000000.L~ / {Q} =?EQ+</t>
  </si>
  <si>
    <t xml:space="preserve"> 경  비:  23795 / 40 = 594.8 </t>
  </si>
  <si>
    <t>'경  비:' ~00002105001000000.E~ / {Q} =?EQ+</t>
  </si>
  <si>
    <t xml:space="preserve"> 3.인력  </t>
  </si>
  <si>
    <t xml:space="preserve">'3.인력' </t>
  </si>
  <si>
    <t xml:space="preserve"> 비계공 </t>
  </si>
  <si>
    <t>'비계공'</t>
  </si>
  <si>
    <t xml:space="preserve"> 노무비:  281939*2/8/40 = 1762.1 </t>
  </si>
  <si>
    <t>'노무비:' ~L001010101000006.L~*2/8/{Q} =?EQ+</t>
  </si>
  <si>
    <t xml:space="preserve"> 보통인부 </t>
  </si>
  <si>
    <t>'보통인부'</t>
  </si>
  <si>
    <t xml:space="preserve"> 노무비:  172068*1/8/40 = 537.7 </t>
  </si>
  <si>
    <t xml:space="preserve">'노무비:' ~L001010101000002.L~*1/8/{Q} =?EQ+  </t>
  </si>
  <si>
    <t xml:space="preserve">   합  계    </t>
  </si>
  <si>
    <t>&gt;&gt;'합  계'</t>
  </si>
  <si>
    <t xml:space="preserve">시멘트운반  L:10km, 덤프 8ton  포  ( 산근 4 ) </t>
  </si>
  <si>
    <t xml:space="preserve"> 운반거리 L=10KM 덤프트럭(8톤), 포대당    </t>
  </si>
  <si>
    <t>'운반거리 L=10KM 덤프트럭(8톤), 포대당'</t>
  </si>
  <si>
    <t xml:space="preserve"> 차량속도= 25/V1,25/V2,40KM/V3,40KM/V4,25KM/V5,25KM/V6     </t>
  </si>
  <si>
    <t>'차량속도= 25/V1,25/V2,40KM/V3,40KM/V4,25KM/V5,25KM/V6 '</t>
  </si>
  <si>
    <t xml:space="preserve"> 하치장○-----------------0------------0---------○10KM  </t>
  </si>
  <si>
    <t>'하치장○-----------------0------------0---------○10KM '</t>
  </si>
  <si>
    <t xml:space="preserve"> 운반거리=하치장L1=0.0KM,시내L2=9.5KM,공사장L3=0.5KM    </t>
  </si>
  <si>
    <t>'운반거리=하치장L1=0.0KM,시내L2=9.5KM,공사장L3=0.5KM'</t>
  </si>
  <si>
    <t xml:space="preserve"> 인력운반 (품셈 1-5-1) 적재비(하치장 상차도 미계상,공장상차도 계상) </t>
  </si>
  <si>
    <t>'인력운반 (품셈 1-5-1) 적재비(하치장 상차도 미계상,공장상차도 계상)'</t>
  </si>
  <si>
    <t xml:space="preserve"> L    소운반거리(M)  =20   </t>
  </si>
  <si>
    <t xml:space="preserve"> L   '소운반거리(M)' =20</t>
  </si>
  <si>
    <t xml:space="preserve"> A    1회 운반량(BG)  =1   </t>
  </si>
  <si>
    <t xml:space="preserve"> A   '1회 운반량(BG)' =1</t>
  </si>
  <si>
    <t xml:space="preserve"> T    단위(KG)  =8000   </t>
  </si>
  <si>
    <t xml:space="preserve"> T   '단위(KG)' =8000</t>
  </si>
  <si>
    <t xml:space="preserve"> RT   단위중량(KG)  =40   </t>
  </si>
  <si>
    <t xml:space="preserve"> RT  '단위중량(KG)' =40</t>
  </si>
  <si>
    <t xml:space="preserve"> MV   운반인부의 속도2500M/HR  =2500/60= 41.6667 </t>
  </si>
  <si>
    <t xml:space="preserve"> MV  '운반인부의 속도2500M/HR' =2500/60=?</t>
  </si>
  <si>
    <t xml:space="preserve"> T1   어깨메고부리기시간(MIN)  =2.0   </t>
  </si>
  <si>
    <t xml:space="preserve"> T1  '어깨메고부리기시간(MIN)' =2.0</t>
  </si>
  <si>
    <t xml:space="preserve"> QT   차량 1대당 적재용량(BG)  =T/RT= 200 </t>
  </si>
  <si>
    <t xml:space="preserve"> QT  '차량 1대당 적재용량(BG)' =T/RT=?</t>
  </si>
  <si>
    <t xml:space="preserve"> N    차량 1대당 소요운반회수  =QT/A= 200 </t>
  </si>
  <si>
    <t xml:space="preserve"> N   '차량 1대당 소요운반회수' =QT/A=?</t>
  </si>
  <si>
    <t xml:space="preserve"> CMS  운반 1회당 소요시간(MIN)  =L*2/MV+T1= 2.96 </t>
  </si>
  <si>
    <t xml:space="preserve"> CMS '운반 1회당 소요시간(MIN)' =L*2/MV+T1=?</t>
  </si>
  <si>
    <t xml:space="preserve"> T1A  차량 1대당 적재소요시간(MIN)  =CMS*N= 592 </t>
  </si>
  <si>
    <t xml:space="preserve"> T1A '차량 1대당 적재소요시간(MIN)' =CMS*N=?</t>
  </si>
  <si>
    <t xml:space="preserve"> Q   단위당 소요인부(상,하차)  =T1A/450*1/QT= 0.007 </t>
  </si>
  <si>
    <t xml:space="preserve"> Q  '단위당 소요인부(상,하차)' =T1A/450*1/QT=?</t>
  </si>
  <si>
    <t xml:space="preserve"> 1.덤프트럭(8톤/HR) </t>
  </si>
  <si>
    <t>'1.덤프트럭(8톤/HR)'</t>
  </si>
  <si>
    <t xml:space="preserve"> T   적재용량(KG)  =8000   </t>
  </si>
  <si>
    <t xml:space="preserve"> T  '적재용량(KG)' =8000</t>
  </si>
  <si>
    <t xml:space="preserve"> R1  단위중량(KG)  =40   </t>
  </si>
  <si>
    <t xml:space="preserve"> r1 '단위중량(KG)' =40</t>
  </si>
  <si>
    <t xml:space="preserve"> Q1   1회 적재량(BG)  =T/R1= 200 </t>
  </si>
  <si>
    <t xml:space="preserve"> q1  '1회 적재량(BG)' =T/r1=?</t>
  </si>
  <si>
    <t xml:space="preserve"> f   토량 환산계수  =1   </t>
  </si>
  <si>
    <t xml:space="preserve"> f  '토량 환산계수' =1</t>
  </si>
  <si>
    <t xml:space="preserve"> L1  하치장내 운반거리(KM)  =0.0   </t>
  </si>
  <si>
    <t xml:space="preserve"> L1 '하치장내 운반거리(KM)' =0.0</t>
  </si>
  <si>
    <t xml:space="preserve"> V1  하치장내적재운반속도(KM/HR)  =25   </t>
  </si>
  <si>
    <t xml:space="preserve"> V1 '하치장내적재운반속도(KM/HR)' =25</t>
  </si>
  <si>
    <t xml:space="preserve"> V2  하치장내공차운반속도(KM/HR)  =25   </t>
  </si>
  <si>
    <t xml:space="preserve"> V2 '하치장내공차운반속도(KM/HR)' =25</t>
  </si>
  <si>
    <t xml:space="preserve"> V3  도로주행적재운반속도(KM/HR)  =40   </t>
  </si>
  <si>
    <t xml:space="preserve"> V3 '도로주행적재운반속도(KM/HR)' =40</t>
  </si>
  <si>
    <t xml:space="preserve"> V4  도로주행공차운반속도(KM/HR)  =40   </t>
  </si>
  <si>
    <t xml:space="preserve"> V4 '도로주행공차운반속도(KM/HR)' =40</t>
  </si>
  <si>
    <t xml:space="preserve"> V5  공사장내적재운반속도(KM/HR)  =25   </t>
  </si>
  <si>
    <t xml:space="preserve"> V5 '공사장내적재운반속도(KM/HR)' =25</t>
  </si>
  <si>
    <t xml:space="preserve"> V6  공사장내공차운반속도(KM/HR)  =25   </t>
  </si>
  <si>
    <t xml:space="preserve"> V6 '공사장내공차운반속도(KM/HR)' =25</t>
  </si>
  <si>
    <t xml:space="preserve"> T1  적재시간(MIN)  =CMS= 2.96 </t>
  </si>
  <si>
    <t xml:space="preserve"> t1 '적재시간(MIN)' =CMS=?</t>
  </si>
  <si>
    <t xml:space="preserve"> T2  왕복시간(MIN)  =((L1/V1)+(L1/V2)+(L2/V3)+(L2/V4)+(L3/V5)+(L3/V6))*60= 30.9 </t>
  </si>
  <si>
    <t xml:space="preserve"> t2 '왕복시간(MIN)' =((L1/V1)+(L1/V2)+(L2/V3)+(L2/V4)+(L3/V5)+(L3/V6))*60=?</t>
  </si>
  <si>
    <t xml:space="preserve"> T3  적하시간(MIN)  =CMS= 2.96 </t>
  </si>
  <si>
    <t xml:space="preserve"> t3 '적하시간(MIN)' =CMS=?</t>
  </si>
  <si>
    <t xml:space="preserve"> T5  적재함덮개 및 해체시간(MIN)  =3.77   </t>
  </si>
  <si>
    <t xml:space="preserve"> t5 '적재함덮개 및 해체시간(MIN)' =3.77</t>
  </si>
  <si>
    <t xml:space="preserve"> CM  1회 싸이클 시간(MIN)  =T1+T2+T3+T4+T5+T6= 42.51 </t>
  </si>
  <si>
    <t xml:space="preserve"> Cm '1회 싸이클 시간(MIN)' =t1+t2+t3+t4+t5+t6=?</t>
  </si>
  <si>
    <t xml:space="preserve"> Q   시간당 작업량(BG/HR)  =60*Q1*F*E/CM= 254.058 </t>
  </si>
  <si>
    <t xml:space="preserve"> Q  '시간당 작업량(BG/HR)' =60*q1*f*E/Cm=?    </t>
  </si>
  <si>
    <t xml:space="preserve"> Z   공제시간(HR)  =(CM-(T1+T3))/CM= 0.8607 </t>
  </si>
  <si>
    <t xml:space="preserve"> Z  '공제시간(HR)' =(Cm-(t1+t3))/Cm=?    </t>
  </si>
  <si>
    <t xml:space="preserve"> 재료비:  20406 / 254.058*Z = 69.1 </t>
  </si>
  <si>
    <t>'재료비:' ~00000602008000000.M~ / {Q}*Z =?EQ+</t>
  </si>
  <si>
    <t xml:space="preserve"> 노무비:  49778 / 254.058 = 195.9 </t>
  </si>
  <si>
    <t>'노무비:' ~00000602008000000.L~ / {Q} =?EQ+</t>
  </si>
  <si>
    <t xml:space="preserve"> 경  비:  10544 / 254.058 = 41.5 </t>
  </si>
  <si>
    <t>'경  비:' ~00000602008000000.E~ / {Q} =?EQ+</t>
  </si>
  <si>
    <t xml:space="preserve"> 2.인력운반 (품셈 1-5-1) 적하비 </t>
  </si>
  <si>
    <t>'2.인력운반 (품셈 1-5-1) 적하비'</t>
  </si>
  <si>
    <t xml:space="preserve"> 노무비: 172068*Q = 1204.4 </t>
  </si>
  <si>
    <t>'노무비:'~L001010101000002.L~*Q =?EQ+</t>
  </si>
  <si>
    <t xml:space="preserve">운반비(트레일러 20ton+크레인 10ton)  철근, L:10km  TON  ( 산근 5 ) </t>
  </si>
  <si>
    <t xml:space="preserve"> Z  '차량실 작업량(TON/HR)' =(T2+T4+T6)/CM=?     </t>
  </si>
  <si>
    <t xml:space="preserve"> 3.인력 </t>
  </si>
  <si>
    <t>'3.인력'</t>
  </si>
  <si>
    <t>토목 9-3+10</t>
  </si>
  <si>
    <t xml:space="preserve">되메우고 다지기  보통, 유압식백호 0.7m3+콤팩터  M3  ( 산근 6 ) </t>
  </si>
  <si>
    <t xml:space="preserve"> 1.굴삭기 (무한궤도)0.7㎥M3  </t>
  </si>
  <si>
    <t>'1.굴삭기 (무한궤도)0.7㎥M3 '</t>
  </si>
  <si>
    <t xml:space="preserve">Q1  바켓용량(M3) = 0.7   </t>
  </si>
  <si>
    <t>q1 '바켓용량(M3)'= 0.7</t>
  </si>
  <si>
    <t xml:space="preserve">k   바켓계수 = 1.1   </t>
  </si>
  <si>
    <t>k  '바켓계수'= 1.1</t>
  </si>
  <si>
    <t xml:space="preserve">L1  흐트러진상태  =1.25   </t>
  </si>
  <si>
    <t>L1 '흐트러진상태' =1.25</t>
  </si>
  <si>
    <t xml:space="preserve">C   다져진상태 =0.9   </t>
  </si>
  <si>
    <t>C  '다져진상태'=0.9</t>
  </si>
  <si>
    <t xml:space="preserve">F   토량환산계(C/L) =C/L1= 0.72 </t>
  </si>
  <si>
    <t>f  '토량환산계(C/L)'=C/L1=?</t>
  </si>
  <si>
    <t xml:space="preserve">E   작업효율(양호0.9,보통0.75,불량0.6) = 0.75   </t>
  </si>
  <si>
    <t>E  '작업효율(양호0.9,보통0.75,불량0.6)'= 0.75</t>
  </si>
  <si>
    <t xml:space="preserve">CM  1회 싸이클시간(90˚SEC) =18   </t>
  </si>
  <si>
    <t>Cm '1회 싸이클시간(90˚sec)'=18</t>
  </si>
  <si>
    <t xml:space="preserve">Q   시간당 작업량 (M3/HR) = 3600*Q1*K*F*E/CM/1= 83.16 </t>
  </si>
  <si>
    <t>Q  '시간당 작업량 (M3/Hr)'= 3600*q1*k*f*E/Cm/1=?</t>
  </si>
  <si>
    <t xml:space="preserve"> 재료비:  22501 / 83.16 = 270.5 </t>
  </si>
  <si>
    <t xml:space="preserve"> 노무비:  59020 / 83.16 = 709.7 </t>
  </si>
  <si>
    <t xml:space="preserve"> 경  비:  24554 / 83.16 = 295.2 </t>
  </si>
  <si>
    <t xml:space="preserve"> 3.플레이트콤팩터,1.5톤 </t>
  </si>
  <si>
    <t>'3.플레이트콤팩터,1.5톤'</t>
  </si>
  <si>
    <t xml:space="preserve">V   다짐속도(KM/HR)  =1   </t>
  </si>
  <si>
    <t>V  '다짐속도(KM/HR)' =1</t>
  </si>
  <si>
    <t xml:space="preserve">W   유효 다짐 폭(M)  =0.45   </t>
  </si>
  <si>
    <t>W  '유효 다짐 폭(M)' =0.45</t>
  </si>
  <si>
    <t xml:space="preserve">D   다짐두께(M)  =0.1   </t>
  </si>
  <si>
    <t>D  '다짐두께(M)' =0.1</t>
  </si>
  <si>
    <t xml:space="preserve">E   작업효율(양호0.8,보통0.6,불량0.4) = 0.6   </t>
  </si>
  <si>
    <t>E  '작업효율(양호0.8,보통0.6,불량0.4)'= 0.6</t>
  </si>
  <si>
    <t xml:space="preserve">F   토량환산계(L1/L1) =L1/L1= 1 </t>
  </si>
  <si>
    <t>f  '토량환산계(L1/L1)'=L1/L1=?</t>
  </si>
  <si>
    <t xml:space="preserve">N   소요 다짐회수  =3   </t>
  </si>
  <si>
    <t>N  '소요 다짐회수' =3</t>
  </si>
  <si>
    <t xml:space="preserve">Q   시간당 작업량(M3/HR)  =1000*V*W*D*E*F/N/0.7= 12.857 </t>
  </si>
  <si>
    <t>Q  '시간당 작업량(M3/HR)' =1000*V*W*D*E*f/N/0.7=?</t>
  </si>
  <si>
    <t xml:space="preserve"> 재료비:  1934 / 12.857 = 150.4 </t>
  </si>
  <si>
    <t>'재료비:' ~00001730001500000.M~ / {Q} =?MA+</t>
  </si>
  <si>
    <t xml:space="preserve"> 노무비:  36248 / 12.857 = 2819.3 </t>
  </si>
  <si>
    <t>'노무비:' ~00001730001500000.L~ / {Q} =?LA+</t>
  </si>
  <si>
    <t xml:space="preserve"> 경  비:  620 / 12.857 = 48.2 </t>
  </si>
  <si>
    <t>'경  비:' ~00001730001500000.E~ / {Q} =?EQ+</t>
  </si>
  <si>
    <t xml:space="preserve">   합 계    </t>
  </si>
  <si>
    <t>&gt;&gt;'합 계'</t>
  </si>
  <si>
    <t>토목 11-8</t>
  </si>
  <si>
    <t xml:space="preserve">토사 운반/단지외 10km  보통, 덤프 15톤(적재백호0.7M3)  M3  ( 산근 7 ) </t>
  </si>
  <si>
    <t xml:space="preserve"> 차량속도= 30KM/V1,35KM/V2,35KM/V3,35KM/V4,30KM/V5,35KM/V6     </t>
  </si>
  <si>
    <t>'차량속도= 30KM/V1,35KM/V2,35KM/V3,35KM/V4,30KM/V5,35KM/V6 '</t>
  </si>
  <si>
    <t xml:space="preserve"> 1 굴삭기(유압식백호우)(0.7M3/HR) </t>
  </si>
  <si>
    <t>'1'굴삭기(유압식백호우)(0.7M3/HR)'</t>
  </si>
  <si>
    <t xml:space="preserve">a   바켓용량  =0.7   </t>
  </si>
  <si>
    <t>a  '바켓용량' =0.7</t>
  </si>
  <si>
    <t xml:space="preserve">K   바켓계수 =1.1   </t>
  </si>
  <si>
    <t>K  '바켓계수'=1.1</t>
  </si>
  <si>
    <t xml:space="preserve">f   토량환산계수 = 1   </t>
  </si>
  <si>
    <t>f  '토량환산계수'= 1</t>
  </si>
  <si>
    <t xml:space="preserve">E   작업효율 = 0.75   </t>
  </si>
  <si>
    <t>E  '작업효율'= 0.75</t>
  </si>
  <si>
    <t xml:space="preserve">CM  1회 싸이클시간(135˚) =20   </t>
  </si>
  <si>
    <t>Cm '1회 싸이클시간(135˚)'=20</t>
  </si>
  <si>
    <t xml:space="preserve">Q   시간당 작업량 (M3/HR) = 3600*A*K*F*E/CM = 103.95 </t>
  </si>
  <si>
    <t xml:space="preserve">Q  '시간당 작업량 (M3/Hr)'= 3600*a*k*f*E/Cm =?  </t>
  </si>
  <si>
    <t xml:space="preserve"> 재료비:  22501 / 103.95 = 216.4 </t>
  </si>
  <si>
    <t>'재료비:' ~00000201007000000.M~ / {Q} =?MA</t>
  </si>
  <si>
    <t xml:space="preserve"> 노무비:  59020 / 103.95 = 567.7 </t>
  </si>
  <si>
    <t>'노무비:' ~00000201007000000.L~ / {Q} =?LA</t>
  </si>
  <si>
    <t xml:space="preserve"> 경  비:  24554 / 103.95 = 236.2 </t>
  </si>
  <si>
    <t xml:space="preserve">'경  비:' ~00000201007000000.E~ / {Q} =?EQ  </t>
  </si>
  <si>
    <t xml:space="preserve"> 2.덤프트럭,15톤 </t>
  </si>
  <si>
    <t>'2.덤프트럭,15톤'</t>
  </si>
  <si>
    <t xml:space="preserve">T    적재용량(톤)  =15   </t>
  </si>
  <si>
    <t>T   '적재용량(톤)' =15</t>
  </si>
  <si>
    <t xml:space="preserve">R1   토석의 단위중량(톤)  =1.6   </t>
  </si>
  <si>
    <t>r1  '토석의 단위중량(톤)' =1.6</t>
  </si>
  <si>
    <t xml:space="preserve">Q1   1회 적재량(M3)  =T/R1*L= 11.7188 </t>
  </si>
  <si>
    <t xml:space="preserve">F    토량 환산계수(1/L)  =1/1.25= 0.8 </t>
  </si>
  <si>
    <t>f   '토량 환산계수(1/L)' =1/1.25=?</t>
  </si>
  <si>
    <t xml:space="preserve">T3   적하시간(MIN)양호0.15,보통0.8,불량1.1 =0.8   </t>
  </si>
  <si>
    <t>t3  '적하시간(MIN)양호0.15,보통0.8,불량1.1'=0.8</t>
  </si>
  <si>
    <t xml:space="preserve">T5   적재합인력덮개설치및해체(MIN)  =0.5   </t>
  </si>
  <si>
    <t>t5  '적재합인력덮개설치및해체(MIN)' =0.5</t>
  </si>
  <si>
    <t xml:space="preserve">N    덤프트럭 소요 백호 적재회수  =Q1/(0.7*K)= 15.22 </t>
  </si>
  <si>
    <t>n   '덤프트럭 소요 백호 적재회수' =q1/(0.7*k)=?</t>
  </si>
  <si>
    <t xml:space="preserve">CM   1회 싸이클 시간(MIN)  =CMS*N/(60*ES)+T2+T3+T4+T5= 46.68 </t>
  </si>
  <si>
    <t>Cm  '1회 싸이클 시간(MIN)' =Cms*n/(60*Es)+t2+t3+t4+t5=?</t>
  </si>
  <si>
    <t xml:space="preserve">Q    시간당 작업량(M3/HR)  =60*Q1*F*E/CM= 10.845 </t>
  </si>
  <si>
    <t xml:space="preserve"> 재료비:  34887 / 10.845 = 3216.8 </t>
  </si>
  <si>
    <t>'재료비:' ~00000602015000000.M~ / {Q} =?MA+</t>
  </si>
  <si>
    <t xml:space="preserve"> 노무비:  59020 / 10.845 = 5442.1 </t>
  </si>
  <si>
    <t>'노무비:' ~00000602015000000.L~ / {Q} =?LA+</t>
  </si>
  <si>
    <t xml:space="preserve"> 경  비:  20659 / 10.845 = 1904.9 </t>
  </si>
  <si>
    <t>'경  비:' ~00000602015000000.E~ / {Q} =?EQ+</t>
  </si>
  <si>
    <t xml:space="preserve"> 3.자동덮개시설,덤프15톤용 M3 </t>
  </si>
  <si>
    <t>'3.자동덮개시설,덤프15톤용 M3'</t>
  </si>
  <si>
    <t xml:space="preserve"> 재료비:  0 / 10.845 = 0 </t>
  </si>
  <si>
    <t>'재료비:' ~00000610015000000.M~ / {Q} =?MA+</t>
  </si>
  <si>
    <t xml:space="preserve"> 노무비:  0 / 10.845 = 0 </t>
  </si>
  <si>
    <t>'노무비:' ~00000610015000000.L~ / {Q} =?LA+</t>
  </si>
  <si>
    <t xml:space="preserve"> 경  비:  438 / 10.845 = 40.3 </t>
  </si>
  <si>
    <t>'경  비:' ~00000610015000000.E~ / {Q} =?EQ+</t>
  </si>
  <si>
    <t>토목 1-8-9.2</t>
  </si>
  <si>
    <t xml:space="preserve">차선도색/수용성형 페인트 수동식/신설공사  실선 (재료비 별도)  M2  ( 산근 8 ) </t>
  </si>
  <si>
    <t xml:space="preserve"> 차선도색 - 실선 M2  </t>
  </si>
  <si>
    <t xml:space="preserve">'차선도색 - 실선 M2' </t>
  </si>
  <si>
    <t xml:space="preserve"> (수용성형 페인트 수동식(핸드가이드식 라인마커))                                                               </t>
  </si>
  <si>
    <t xml:space="preserve">'(수용성형 페인트 수동식(핸드가이드식 라인마커)) '                                                             </t>
  </si>
  <si>
    <t xml:space="preserve">Q1 1일시공량(M2/일)  =900   </t>
  </si>
  <si>
    <t>q1'1일시공량(M2/일)' =900</t>
  </si>
  <si>
    <t xml:space="preserve">Q  시간당 작업량(M2/HR)  =Q1/8/1.0= 112.5 </t>
  </si>
  <si>
    <t xml:space="preserve">Q '시간당 작업량(M2/HR)' =q1/8/1.0=? </t>
  </si>
  <si>
    <t xml:space="preserve"> ◈배치인원 </t>
  </si>
  <si>
    <t>'◈배치인원'</t>
  </si>
  <si>
    <t xml:space="preserve"> 1.인력 </t>
  </si>
  <si>
    <t>'1.인력'</t>
  </si>
  <si>
    <t xml:space="preserve"> [1]=0, [2]=0    </t>
  </si>
  <si>
    <t xml:space="preserve"> [1]=0, [2]=0 </t>
  </si>
  <si>
    <t xml:space="preserve"> 특별인부 2인/8HR*작업시간 </t>
  </si>
  <si>
    <t>'특별인부 2인/8HR*작업시간'</t>
  </si>
  <si>
    <t xml:space="preserve"> 노무비:  226122*2/8/112.5 = 502.4 </t>
  </si>
  <si>
    <t>'노무비:' ~L001010101000003.L~*2/8/{Q} =?LA+:LA1</t>
  </si>
  <si>
    <t xml:space="preserve"> 보통인부 2인/8HR*작업시간 </t>
  </si>
  <si>
    <t>'보통인부 2인/8HR*작업시간'</t>
  </si>
  <si>
    <t xml:space="preserve"> 노무비:  172068*2/8/112.5 = 382.3 </t>
  </si>
  <si>
    <t>'노무비:' ~L001010101000002.L~*2/8/{Q} =?LA+:LA2</t>
  </si>
  <si>
    <t xml:space="preserve"> ◈사용기계  </t>
  </si>
  <si>
    <t>'◈사용기계 '</t>
  </si>
  <si>
    <t xml:space="preserve"> 2.트럭(덤프트럭 준용) 4.5톤 </t>
  </si>
  <si>
    <t>'2.트럭(덤프트럭 준용) 4.5톤'</t>
  </si>
  <si>
    <t xml:space="preserve"> 재료비:  10971 / 112.5= 97.5 </t>
  </si>
  <si>
    <t>'재료비:' ~00000602004500000.M~ / {Q}=?MA+</t>
  </si>
  <si>
    <t xml:space="preserve"> 노무비:  49778 / 112.5= 442.4 </t>
  </si>
  <si>
    <t>'노무비:' ~00000602004500000.L~ / {Q}=?LA+</t>
  </si>
  <si>
    <t xml:space="preserve"> 경  비:  7613 / 112.5= 67.6 </t>
  </si>
  <si>
    <t>'경  비:' ~00000602004500000.E~ / {Q}=?EQ+</t>
  </si>
  <si>
    <t xml:space="preserve"> 3.공구손료(인력품의 3%): (502.4+382.3)*0.03= 26.5 </t>
  </si>
  <si>
    <t xml:space="preserve">'3.공구손료(인력품의 3%):'({LA1}+{LA2})*0.03=?EQ+ </t>
  </si>
  <si>
    <t>단 가 대 비 표</t>
  </si>
  <si>
    <t>조달청가격</t>
  </si>
  <si>
    <t>PAGE</t>
  </si>
  <si>
    <t>거래가격</t>
  </si>
  <si>
    <t>유통물가</t>
  </si>
  <si>
    <t>물가자료</t>
  </si>
  <si>
    <t>조사가격2</t>
  </si>
  <si>
    <t>적용단가</t>
  </si>
  <si>
    <t>품목구분</t>
  </si>
  <si>
    <t>노임구분</t>
  </si>
  <si>
    <t>소수점처리</t>
  </si>
  <si>
    <t>자재 1</t>
  </si>
  <si>
    <t>자재 2</t>
  </si>
  <si>
    <t>자재 3</t>
  </si>
  <si>
    <t>자재 4</t>
  </si>
  <si>
    <t>자재 5</t>
  </si>
  <si>
    <t>자재 6</t>
  </si>
  <si>
    <t>자재 7</t>
  </si>
  <si>
    <t>자재 8</t>
  </si>
  <si>
    <t>자재 9</t>
  </si>
  <si>
    <t>자재 10</t>
  </si>
  <si>
    <t>자재 11</t>
  </si>
  <si>
    <t>자재 12</t>
  </si>
  <si>
    <t>자재 13</t>
  </si>
  <si>
    <t>자재 14</t>
  </si>
  <si>
    <t>자재 15</t>
  </si>
  <si>
    <t>자재 16</t>
  </si>
  <si>
    <t>자재 17</t>
  </si>
  <si>
    <t>자재 18</t>
  </si>
  <si>
    <t>자재 19</t>
  </si>
  <si>
    <t>자재 20</t>
  </si>
  <si>
    <t>자재 21</t>
  </si>
  <si>
    <t>자재 22</t>
  </si>
  <si>
    <t>자재 23</t>
  </si>
  <si>
    <t>101</t>
  </si>
  <si>
    <t>자재 24</t>
  </si>
  <si>
    <t>자재 25</t>
  </si>
  <si>
    <t>자재 26</t>
  </si>
  <si>
    <t>61</t>
  </si>
  <si>
    <t>62</t>
  </si>
  <si>
    <t>자재 27</t>
  </si>
  <si>
    <t>667</t>
  </si>
  <si>
    <t>407</t>
  </si>
  <si>
    <t>670</t>
  </si>
  <si>
    <t>자재 28</t>
  </si>
  <si>
    <t>자재 29</t>
  </si>
  <si>
    <t>668</t>
  </si>
  <si>
    <t>409</t>
  </si>
  <si>
    <t>자재 30</t>
  </si>
  <si>
    <t>자재 31</t>
  </si>
  <si>
    <t>251750</t>
  </si>
  <si>
    <t>1472-365000</t>
  </si>
  <si>
    <t>1198</t>
  </si>
  <si>
    <t>자재 32</t>
  </si>
  <si>
    <t>251</t>
  </si>
  <si>
    <t>1472-365</t>
  </si>
  <si>
    <t>자재 33</t>
  </si>
  <si>
    <t>1425</t>
  </si>
  <si>
    <t>1472</t>
  </si>
  <si>
    <t>1198-2000</t>
  </si>
  <si>
    <t>자재 34</t>
  </si>
  <si>
    <t>1451</t>
  </si>
  <si>
    <t>1190</t>
  </si>
  <si>
    <t>자재 35</t>
  </si>
  <si>
    <t>484</t>
  </si>
  <si>
    <t>자재 36</t>
  </si>
  <si>
    <t>1460</t>
  </si>
  <si>
    <t>1182</t>
  </si>
  <si>
    <t>하18</t>
  </si>
  <si>
    <t>자재 37</t>
  </si>
  <si>
    <t>1189</t>
  </si>
  <si>
    <t>자재 38</t>
  </si>
  <si>
    <t>자재 39</t>
  </si>
  <si>
    <t>자재 40</t>
  </si>
  <si>
    <t>1326</t>
  </si>
  <si>
    <t>1132</t>
  </si>
  <si>
    <t>자재 41</t>
  </si>
  <si>
    <t>자재 42</t>
  </si>
  <si>
    <t>55</t>
  </si>
  <si>
    <t>21</t>
  </si>
  <si>
    <t>자재 43</t>
  </si>
  <si>
    <t>자재 44</t>
  </si>
  <si>
    <t>75</t>
  </si>
  <si>
    <t>35</t>
  </si>
  <si>
    <t>자재 45</t>
  </si>
  <si>
    <t>50</t>
  </si>
  <si>
    <t>5</t>
  </si>
  <si>
    <t>자재 46</t>
  </si>
  <si>
    <t>47</t>
  </si>
  <si>
    <t>자재 47</t>
  </si>
  <si>
    <t>자재 48</t>
  </si>
  <si>
    <t>자재 49</t>
  </si>
  <si>
    <t>자재 50</t>
  </si>
  <si>
    <t>자재 51</t>
  </si>
  <si>
    <t>자재 52</t>
  </si>
  <si>
    <t>자재 53</t>
  </si>
  <si>
    <t>53</t>
  </si>
  <si>
    <t>자재 54</t>
  </si>
  <si>
    <t>58</t>
  </si>
  <si>
    <t>24</t>
  </si>
  <si>
    <t>자재 55</t>
  </si>
  <si>
    <t>12</t>
  </si>
  <si>
    <t>자재 56</t>
  </si>
  <si>
    <t>13</t>
  </si>
  <si>
    <t>자재 57</t>
  </si>
  <si>
    <t>자재 58</t>
  </si>
  <si>
    <t>14</t>
  </si>
  <si>
    <t>자재 59</t>
  </si>
  <si>
    <t>자재 60</t>
  </si>
  <si>
    <t>29</t>
  </si>
  <si>
    <t>17</t>
  </si>
  <si>
    <t>자재 61</t>
  </si>
  <si>
    <t>자재 62</t>
  </si>
  <si>
    <t>63</t>
  </si>
  <si>
    <t>26</t>
  </si>
  <si>
    <t>자재 63</t>
  </si>
  <si>
    <t>자재 64</t>
  </si>
  <si>
    <t>자재 65</t>
  </si>
  <si>
    <t>73</t>
  </si>
  <si>
    <t>36</t>
  </si>
  <si>
    <t>30</t>
  </si>
  <si>
    <t>자재 66</t>
  </si>
  <si>
    <t>자재 67</t>
  </si>
  <si>
    <t>자재 68</t>
  </si>
  <si>
    <t>32</t>
  </si>
  <si>
    <t>자재 69</t>
  </si>
  <si>
    <t>242</t>
  </si>
  <si>
    <t>213</t>
  </si>
  <si>
    <t>180</t>
  </si>
  <si>
    <t>자재 70</t>
  </si>
  <si>
    <t>147</t>
  </si>
  <si>
    <t>98</t>
  </si>
  <si>
    <t>자재 71</t>
  </si>
  <si>
    <t>103</t>
  </si>
  <si>
    <t>자재 72</t>
  </si>
  <si>
    <t>자재 73</t>
  </si>
  <si>
    <t>105</t>
  </si>
  <si>
    <t>자재 74</t>
  </si>
  <si>
    <t>자재 75</t>
  </si>
  <si>
    <t>자재 76</t>
  </si>
  <si>
    <t>자재 77</t>
  </si>
  <si>
    <t>자재 78</t>
  </si>
  <si>
    <t>자재 79</t>
  </si>
  <si>
    <t>자재 80</t>
  </si>
  <si>
    <t>자재 81</t>
  </si>
  <si>
    <t>102</t>
  </si>
  <si>
    <t>65</t>
  </si>
  <si>
    <t>자재 82</t>
  </si>
  <si>
    <t>자재 83</t>
  </si>
  <si>
    <t>99</t>
  </si>
  <si>
    <t>56</t>
  </si>
  <si>
    <t>자재 84</t>
  </si>
  <si>
    <t>232</t>
  </si>
  <si>
    <t>자재 85</t>
  </si>
  <si>
    <t>177</t>
  </si>
  <si>
    <t>자재 86</t>
  </si>
  <si>
    <t>383</t>
  </si>
  <si>
    <t>자재 87</t>
  </si>
  <si>
    <t>545</t>
  </si>
  <si>
    <t>434</t>
  </si>
  <si>
    <t>자재 88</t>
  </si>
  <si>
    <t>자재 89</t>
  </si>
  <si>
    <t>561</t>
  </si>
  <si>
    <t>368</t>
  </si>
  <si>
    <t>459</t>
  </si>
  <si>
    <t>자재 90</t>
  </si>
  <si>
    <t>자재 91</t>
  </si>
  <si>
    <t>458</t>
  </si>
  <si>
    <t>자재 92</t>
  </si>
  <si>
    <t>551</t>
  </si>
  <si>
    <t>자재 93</t>
  </si>
  <si>
    <t>565</t>
  </si>
  <si>
    <t>자재 94</t>
  </si>
  <si>
    <t>자재 95</t>
  </si>
  <si>
    <t>자재 96</t>
  </si>
  <si>
    <t>566</t>
  </si>
  <si>
    <t>371</t>
  </si>
  <si>
    <t>460</t>
  </si>
  <si>
    <t>자재 97</t>
  </si>
  <si>
    <t>698</t>
  </si>
  <si>
    <t>자재 98</t>
  </si>
  <si>
    <t>659</t>
  </si>
  <si>
    <t>자재 99</t>
  </si>
  <si>
    <t>자재 100</t>
  </si>
  <si>
    <t>700</t>
  </si>
  <si>
    <t>649</t>
  </si>
  <si>
    <t>자재 101</t>
  </si>
  <si>
    <t>자재 102</t>
  </si>
  <si>
    <t>자재 103</t>
  </si>
  <si>
    <t>514</t>
  </si>
  <si>
    <t>자재 104</t>
  </si>
  <si>
    <t>자재 105</t>
  </si>
  <si>
    <t>자재 106</t>
  </si>
  <si>
    <t>443</t>
  </si>
  <si>
    <t>자재 107</t>
  </si>
  <si>
    <t>575</t>
  </si>
  <si>
    <t>자재 108</t>
  </si>
  <si>
    <t>692</t>
  </si>
  <si>
    <t>704</t>
  </si>
  <si>
    <t>자재 109</t>
  </si>
  <si>
    <t>693</t>
  </si>
  <si>
    <t>자재 110</t>
  </si>
  <si>
    <t>679</t>
  </si>
  <si>
    <t>711</t>
  </si>
  <si>
    <t>자재 111</t>
  </si>
  <si>
    <t>671</t>
  </si>
  <si>
    <t>408</t>
  </si>
  <si>
    <t>자재 112</t>
  </si>
  <si>
    <t>자재 113</t>
  </si>
  <si>
    <t>689</t>
  </si>
  <si>
    <t>자재 114</t>
  </si>
  <si>
    <t>420</t>
  </si>
  <si>
    <t>505</t>
  </si>
  <si>
    <t>자재 115</t>
  </si>
  <si>
    <t>90</t>
  </si>
  <si>
    <t>자재 116</t>
  </si>
  <si>
    <t>자재 117</t>
  </si>
  <si>
    <t>자재 118</t>
  </si>
  <si>
    <t>자재 119</t>
  </si>
  <si>
    <t>자재 120</t>
  </si>
  <si>
    <t>자재 121</t>
  </si>
  <si>
    <t>자재 122</t>
  </si>
  <si>
    <t>자재 123</t>
  </si>
  <si>
    <t>419</t>
  </si>
  <si>
    <t>자재 124</t>
  </si>
  <si>
    <t>자재 125</t>
  </si>
  <si>
    <t>자재 126</t>
  </si>
  <si>
    <t>653</t>
  </si>
  <si>
    <t>자재 127</t>
  </si>
  <si>
    <t>자재 128</t>
  </si>
  <si>
    <t>661</t>
  </si>
  <si>
    <t>자재 129</t>
  </si>
  <si>
    <t>자재 130</t>
  </si>
  <si>
    <t>611</t>
  </si>
  <si>
    <t>자재 131</t>
  </si>
  <si>
    <t>548</t>
  </si>
  <si>
    <t>자재 132</t>
  </si>
  <si>
    <t>663</t>
  </si>
  <si>
    <t>583</t>
  </si>
  <si>
    <t>자재 133</t>
  </si>
  <si>
    <t>자재 134</t>
  </si>
  <si>
    <t>자재 135</t>
  </si>
  <si>
    <t>자재 136</t>
  </si>
  <si>
    <t>자재 137</t>
  </si>
  <si>
    <t>자재 138</t>
  </si>
  <si>
    <t>자재 139</t>
  </si>
  <si>
    <t>자재 140</t>
  </si>
  <si>
    <t>자재 141</t>
  </si>
  <si>
    <t>자재 142</t>
  </si>
  <si>
    <t>자재 143</t>
  </si>
  <si>
    <t>자재 144</t>
  </si>
  <si>
    <t>자재 145</t>
  </si>
  <si>
    <t>106</t>
  </si>
  <si>
    <t>자재 146</t>
  </si>
  <si>
    <t>167</t>
  </si>
  <si>
    <t>자재 147</t>
  </si>
  <si>
    <t>자재 148</t>
  </si>
  <si>
    <t>적산자료P84</t>
  </si>
  <si>
    <t>자재 149</t>
  </si>
  <si>
    <t>자재 150</t>
  </si>
  <si>
    <t>자재 151</t>
  </si>
  <si>
    <t>자재 152</t>
  </si>
  <si>
    <t>자재 153</t>
  </si>
  <si>
    <t>107</t>
  </si>
  <si>
    <t>자재 154</t>
  </si>
  <si>
    <t>자재 155</t>
  </si>
  <si>
    <t>749</t>
  </si>
  <si>
    <t>516</t>
  </si>
  <si>
    <t>자재 156</t>
  </si>
  <si>
    <t>하21</t>
  </si>
  <si>
    <t>자재 157</t>
  </si>
  <si>
    <t>하141</t>
  </si>
  <si>
    <t>자재 158</t>
  </si>
  <si>
    <t>인터넷</t>
  </si>
  <si>
    <t>자재 159</t>
  </si>
  <si>
    <t>83</t>
  </si>
  <si>
    <t>42</t>
  </si>
  <si>
    <t>27</t>
  </si>
  <si>
    <t>자재 160</t>
  </si>
  <si>
    <t>80</t>
  </si>
  <si>
    <t>자재 161</t>
  </si>
  <si>
    <t>자재 162</t>
  </si>
  <si>
    <t>93</t>
  </si>
  <si>
    <t>자재 163</t>
  </si>
  <si>
    <t>91</t>
  </si>
  <si>
    <t>49</t>
  </si>
  <si>
    <t>자재 164</t>
  </si>
  <si>
    <t>자재 165</t>
  </si>
  <si>
    <t>48</t>
  </si>
  <si>
    <t>자재 166</t>
  </si>
  <si>
    <t>자재 167</t>
  </si>
  <si>
    <t>43</t>
  </si>
  <si>
    <t>28</t>
  </si>
  <si>
    <t>자재 168</t>
  </si>
  <si>
    <t>789</t>
  </si>
  <si>
    <t>자재 169</t>
  </si>
  <si>
    <t>57</t>
  </si>
  <si>
    <t>자재 170</t>
  </si>
  <si>
    <t>52</t>
  </si>
  <si>
    <t>자재 171</t>
  </si>
  <si>
    <t>1378</t>
  </si>
  <si>
    <t>자재 172</t>
  </si>
  <si>
    <t>자재 173</t>
  </si>
  <si>
    <t>자재 174</t>
  </si>
  <si>
    <t>자재 175</t>
  </si>
  <si>
    <t>17년가격정보</t>
  </si>
  <si>
    <t>자재 176</t>
  </si>
  <si>
    <t>1337</t>
  </si>
  <si>
    <t>1168</t>
  </si>
  <si>
    <t>1412</t>
  </si>
  <si>
    <t>자재 177</t>
  </si>
  <si>
    <t>자재 178</t>
  </si>
  <si>
    <t>자재 179</t>
  </si>
  <si>
    <t>146</t>
  </si>
  <si>
    <t>자재 180</t>
  </si>
  <si>
    <t>자재 181</t>
  </si>
  <si>
    <t>자재 182</t>
  </si>
  <si>
    <t>598</t>
  </si>
  <si>
    <t>자재 183</t>
  </si>
  <si>
    <t>자재 184</t>
  </si>
  <si>
    <t>589</t>
  </si>
  <si>
    <t>자재 185</t>
  </si>
  <si>
    <t>자재 186</t>
  </si>
  <si>
    <t>자재 187</t>
  </si>
  <si>
    <t>614</t>
  </si>
  <si>
    <t>자재 188</t>
  </si>
  <si>
    <t>자재 189</t>
  </si>
  <si>
    <t>615</t>
  </si>
  <si>
    <t>590</t>
  </si>
  <si>
    <t>자재 190</t>
  </si>
  <si>
    <t>467</t>
  </si>
  <si>
    <t>자재 191</t>
  </si>
  <si>
    <t>244</t>
  </si>
  <si>
    <t>471</t>
  </si>
  <si>
    <t>자재 192</t>
  </si>
  <si>
    <t>597</t>
  </si>
  <si>
    <t>자재 193</t>
  </si>
  <si>
    <t>607</t>
  </si>
  <si>
    <t>자재 194</t>
  </si>
  <si>
    <t>자재 195</t>
  </si>
  <si>
    <t>자재 196</t>
  </si>
  <si>
    <t>620</t>
  </si>
  <si>
    <t>592</t>
  </si>
  <si>
    <t>자재 197</t>
  </si>
  <si>
    <t>466</t>
  </si>
  <si>
    <t>588</t>
  </si>
  <si>
    <t>자재 198</t>
  </si>
  <si>
    <t>자재 199</t>
  </si>
  <si>
    <t>79</t>
  </si>
  <si>
    <t>자재 200</t>
  </si>
  <si>
    <t>507</t>
  </si>
  <si>
    <t>593</t>
  </si>
  <si>
    <t>자재 201</t>
  </si>
  <si>
    <t>328</t>
  </si>
  <si>
    <t>116</t>
  </si>
  <si>
    <t>자재 202</t>
  </si>
  <si>
    <t>220</t>
  </si>
  <si>
    <t>자재 203</t>
  </si>
  <si>
    <t>793</t>
  </si>
  <si>
    <t>554</t>
  </si>
  <si>
    <t>754</t>
  </si>
  <si>
    <t>자재 204</t>
  </si>
  <si>
    <t>자재 205</t>
  </si>
  <si>
    <t>69</t>
  </si>
  <si>
    <t>34</t>
  </si>
  <si>
    <t>25</t>
  </si>
  <si>
    <t>자재 206</t>
  </si>
  <si>
    <t>자재 207</t>
  </si>
  <si>
    <t>자재 208</t>
  </si>
  <si>
    <t>자재 209</t>
  </si>
  <si>
    <t>자재 210</t>
  </si>
  <si>
    <t>77</t>
  </si>
  <si>
    <t>38</t>
  </si>
  <si>
    <t>37</t>
  </si>
  <si>
    <t>자재 211</t>
  </si>
  <si>
    <t>자재 212</t>
  </si>
  <si>
    <t>자재 213</t>
  </si>
  <si>
    <t>78</t>
  </si>
  <si>
    <t>자재 214</t>
  </si>
  <si>
    <t>자재 215</t>
  </si>
  <si>
    <t>694</t>
  </si>
  <si>
    <t>702</t>
  </si>
  <si>
    <t>자재 216</t>
  </si>
  <si>
    <t>703</t>
  </si>
  <si>
    <t>자재 217</t>
  </si>
  <si>
    <t>748</t>
  </si>
  <si>
    <t>자재 218</t>
  </si>
  <si>
    <t>자재 219</t>
  </si>
  <si>
    <t>자재 220</t>
  </si>
  <si>
    <t>자재 221</t>
  </si>
  <si>
    <t>자재 222</t>
  </si>
  <si>
    <t>자재 223</t>
  </si>
  <si>
    <t>자재 224</t>
  </si>
  <si>
    <t>자재 225</t>
  </si>
  <si>
    <t>자재 226</t>
  </si>
  <si>
    <t>자재 227</t>
  </si>
  <si>
    <t>자재 228</t>
  </si>
  <si>
    <t>1603</t>
  </si>
  <si>
    <t>자재 229</t>
  </si>
  <si>
    <t>노임 1</t>
  </si>
  <si>
    <t>B</t>
  </si>
  <si>
    <t>노임 2</t>
  </si>
  <si>
    <t>노임 3</t>
  </si>
  <si>
    <t>노임 4</t>
  </si>
  <si>
    <t>노임 5</t>
  </si>
  <si>
    <t>노임 6</t>
  </si>
  <si>
    <t>노임 7</t>
  </si>
  <si>
    <t>노임 8</t>
  </si>
  <si>
    <t>노임 9</t>
  </si>
  <si>
    <t>노임 10</t>
  </si>
  <si>
    <t>노임 11</t>
  </si>
  <si>
    <t>노임 12</t>
  </si>
  <si>
    <t>노임 13</t>
  </si>
  <si>
    <t>노임 14</t>
  </si>
  <si>
    <t>노임 15</t>
  </si>
  <si>
    <t>노임 16</t>
  </si>
  <si>
    <t>노임 17</t>
  </si>
  <si>
    <t>노임 18</t>
  </si>
  <si>
    <t>노임 19</t>
  </si>
  <si>
    <t>노임 20</t>
  </si>
  <si>
    <t>노임 21</t>
  </si>
  <si>
    <t>노임 22</t>
  </si>
  <si>
    <t>노임 23</t>
  </si>
  <si>
    <t>노임 24</t>
  </si>
  <si>
    <t>노임 25</t>
  </si>
  <si>
    <t>노임 26</t>
  </si>
  <si>
    <t>노임 27</t>
  </si>
  <si>
    <t>노임 28</t>
  </si>
  <si>
    <t>자재 230</t>
  </si>
  <si>
    <t>자재 231</t>
  </si>
  <si>
    <t>이 Sheet는 수정하지 마십시요</t>
  </si>
  <si>
    <t>공사구분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</si>
  <si>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</si>
  <si>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</si>
  <si>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</si>
  <si>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</si>
  <si>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</si>
  <si>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</si>
  <si>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</si>
  <si>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</si>
  <si>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</si>
  <si>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</si>
  <si>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</si>
  <si>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</si>
  <si>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</si>
  <si>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</si>
  <si>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</si>
  <si>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</si>
  <si>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</si>
  <si>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</si>
  <si>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</si>
  <si>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</si>
  <si>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</si>
  <si>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</si>
  <si>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</si>
  <si>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</si>
  <si>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단가 순서</t>
  </si>
  <si>
    <t>공종구분명</t>
  </si>
  <si>
    <t>원가비목코드</t>
  </si>
  <si>
    <t>작 업 부 산 물</t>
  </si>
  <si>
    <t>A3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</si>
  <si>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</si>
  <si>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</si>
  <si>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</si>
  <si>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</si>
  <si>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</si>
  <si>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</si>
  <si>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</si>
  <si>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폐기물처리비</t>
  </si>
  <si>
    <t>도급자관급자재비</t>
  </si>
  <si>
    <t>관급자관급자재비</t>
  </si>
  <si>
    <t>...</t>
  </si>
  <si>
    <t>....</t>
  </si>
  <si>
    <t>.....</t>
  </si>
  <si>
    <t>D</t>
  </si>
  <si>
    <t>E</t>
  </si>
  <si>
    <t>G</t>
  </si>
  <si>
    <t>H</t>
  </si>
  <si>
    <t>I</t>
  </si>
  <si>
    <t>J</t>
  </si>
  <si>
    <t>식</t>
    <phoneticPr fontId="1" type="noConversion"/>
  </si>
  <si>
    <t xml:space="preserve"> </t>
    <phoneticPr fontId="1" type="noConversion"/>
  </si>
  <si>
    <t>총       괄        설        계         서</t>
    <phoneticPr fontId="13" type="noConversion"/>
  </si>
  <si>
    <t>공사명 :  소초면수암리경로당신축공사</t>
    <phoneticPr fontId="1" type="noConversion"/>
  </si>
  <si>
    <t>공   사   별</t>
    <phoneticPr fontId="15" type="noConversion"/>
  </si>
  <si>
    <t>도급액</t>
    <phoneticPr fontId="15" type="noConversion"/>
  </si>
  <si>
    <t>관급자재비</t>
    <phoneticPr fontId="15" type="noConversion"/>
  </si>
  <si>
    <t>한전불입금</t>
    <phoneticPr fontId="13" type="noConversion"/>
  </si>
  <si>
    <t>합   계</t>
    <phoneticPr fontId="13" type="noConversion"/>
  </si>
  <si>
    <t>비 고</t>
    <phoneticPr fontId="15" type="noConversion"/>
  </si>
  <si>
    <t>건  축  공  사</t>
    <phoneticPr fontId="15" type="noConversion"/>
  </si>
  <si>
    <t xml:space="preserve"> </t>
    <phoneticPr fontId="13" type="noConversion"/>
  </si>
  <si>
    <t>기계설비공사</t>
    <phoneticPr fontId="1" type="noConversion"/>
  </si>
  <si>
    <t>전기설비공사</t>
    <phoneticPr fontId="1" type="noConversion"/>
  </si>
  <si>
    <t>통신설비공사</t>
    <phoneticPr fontId="1" type="noConversion"/>
  </si>
  <si>
    <t>합      계</t>
    <phoneticPr fontId="15" type="noConversion"/>
  </si>
  <si>
    <t>07.27</t>
    <phoneticPr fontId="1" type="noConversion"/>
  </si>
  <si>
    <t>연면적 (m2)</t>
  </si>
  <si>
    <t>연면적 (평)</t>
  </si>
  <si>
    <t xml:space="preserve">  </t>
    <phoneticPr fontId="1" type="noConversion"/>
  </si>
  <si>
    <t>619원절삭</t>
    <phoneticPr fontId="1" type="noConversion"/>
  </si>
  <si>
    <t>플로어링보드</t>
    <phoneticPr fontId="13" type="noConversion"/>
  </si>
  <si>
    <t>화장실칸막이</t>
    <phoneticPr fontId="13" type="noConversion"/>
  </si>
  <si>
    <t>방수</t>
    <phoneticPr fontId="1" type="noConversion"/>
  </si>
  <si>
    <t>공 사 원 가 계 산 서  ( 일 반 )</t>
    <phoneticPr fontId="13" type="noConversion"/>
  </si>
  <si>
    <t>공 사 명</t>
    <phoneticPr fontId="13" type="noConversion"/>
  </si>
  <si>
    <t xml:space="preserve"> 소초면수암리경로당신축공사</t>
    <phoneticPr fontId="1" type="noConversion"/>
  </si>
  <si>
    <t>작성일자</t>
    <phoneticPr fontId="13" type="noConversion"/>
  </si>
  <si>
    <t>2026년 06 월</t>
    <phoneticPr fontId="13" type="noConversion"/>
  </si>
  <si>
    <t>설계금액</t>
    <phoneticPr fontId="13" type="noConversion"/>
  </si>
  <si>
    <t>작 성 자</t>
    <phoneticPr fontId="13" type="noConversion"/>
  </si>
  <si>
    <t>도급금액</t>
    <phoneticPr fontId="13" type="noConversion"/>
  </si>
  <si>
    <t>관급자재</t>
    <phoneticPr fontId="13" type="noConversion"/>
  </si>
  <si>
    <t>명칭</t>
    <phoneticPr fontId="13" type="noConversion"/>
  </si>
  <si>
    <t>규격</t>
    <phoneticPr fontId="13" type="noConversion"/>
  </si>
  <si>
    <t>단위</t>
    <phoneticPr fontId="13" type="noConversion"/>
  </si>
  <si>
    <t>수량</t>
    <phoneticPr fontId="13" type="noConversion"/>
  </si>
  <si>
    <t>재료비</t>
    <phoneticPr fontId="13" type="noConversion"/>
  </si>
  <si>
    <t>노무비</t>
    <phoneticPr fontId="13" type="noConversion"/>
  </si>
  <si>
    <t>경비</t>
    <phoneticPr fontId="13" type="noConversion"/>
  </si>
  <si>
    <t>합계</t>
    <phoneticPr fontId="13" type="noConversion"/>
  </si>
  <si>
    <t>비고</t>
    <phoneticPr fontId="13" type="noConversion"/>
  </si>
  <si>
    <t>단가</t>
    <phoneticPr fontId="13" type="noConversion"/>
  </si>
  <si>
    <t>금액</t>
    <phoneticPr fontId="13" type="noConversion"/>
  </si>
  <si>
    <t>건축공사</t>
    <phoneticPr fontId="13" type="noConversion"/>
  </si>
  <si>
    <t>식</t>
    <phoneticPr fontId="13" type="noConversion"/>
  </si>
  <si>
    <t>직접공사비 계</t>
    <phoneticPr fontId="13" type="noConversion"/>
  </si>
  <si>
    <t>간접노무비</t>
    <phoneticPr fontId="13" type="noConversion"/>
  </si>
  <si>
    <t>%</t>
    <phoneticPr fontId="13" type="noConversion"/>
  </si>
  <si>
    <t>(직접노무비)*요율</t>
    <phoneticPr fontId="13" type="noConversion"/>
  </si>
  <si>
    <t>적용요율</t>
    <phoneticPr fontId="13" type="noConversion"/>
  </si>
  <si>
    <t>산재보험료</t>
    <phoneticPr fontId="13" type="noConversion"/>
  </si>
  <si>
    <t>(노무비)*요율</t>
    <phoneticPr fontId="13" type="noConversion"/>
  </si>
  <si>
    <t>기초금액</t>
    <phoneticPr fontId="13" type="noConversion"/>
  </si>
  <si>
    <t>고용보험료</t>
    <phoneticPr fontId="13" type="noConversion"/>
  </si>
  <si>
    <t>적용관급액</t>
    <phoneticPr fontId="13" type="noConversion"/>
  </si>
  <si>
    <t>(도급자 관급액)</t>
    <phoneticPr fontId="13" type="noConversion"/>
  </si>
  <si>
    <t>건강보험료</t>
    <phoneticPr fontId="13" type="noConversion"/>
  </si>
  <si>
    <t>1개월 이상 공사 적용</t>
    <phoneticPr fontId="13" type="noConversion"/>
  </si>
  <si>
    <t>연금보험료</t>
    <phoneticPr fontId="13" type="noConversion"/>
  </si>
  <si>
    <t>노인장기요양보험</t>
    <phoneticPr fontId="13" type="noConversion"/>
  </si>
  <si>
    <t>(건강보험료)*요율</t>
    <phoneticPr fontId="13" type="noConversion"/>
  </si>
  <si>
    <t>퇴직공제부금비</t>
    <phoneticPr fontId="13" type="noConversion"/>
  </si>
  <si>
    <t>1억원이상일경우</t>
    <phoneticPr fontId="13" type="noConversion"/>
  </si>
  <si>
    <t>3억원이상일경우</t>
    <phoneticPr fontId="13" type="noConversion"/>
  </si>
  <si>
    <t>기본산출</t>
    <phoneticPr fontId="13" type="noConversion"/>
  </si>
  <si>
    <t>산업안전보건관리비</t>
    <phoneticPr fontId="13" type="noConversion"/>
  </si>
  <si>
    <t>2천만원 이상 건설공사</t>
    <phoneticPr fontId="13" type="noConversion"/>
  </si>
  <si>
    <t>(재+직노+사,급)*요율 과 직접공사비*요율*1.2 중작은값</t>
    <phoneticPr fontId="13" type="noConversion"/>
  </si>
  <si>
    <t>1.2배검토</t>
    <phoneticPr fontId="13" type="noConversion"/>
  </si>
  <si>
    <t>기타경비</t>
    <phoneticPr fontId="13" type="noConversion"/>
  </si>
  <si>
    <t>(재료비+노무비)*요율</t>
    <phoneticPr fontId="13" type="noConversion"/>
  </si>
  <si>
    <t>건설하도급대금지급보증서발급수수료</t>
    <phoneticPr fontId="13" type="noConversion"/>
  </si>
  <si>
    <t>(직접공사비)*요율</t>
    <phoneticPr fontId="13" type="noConversion"/>
  </si>
  <si>
    <t>건설기계대여대금지급보증서발급수수료</t>
    <phoneticPr fontId="13" type="noConversion"/>
  </si>
  <si>
    <t>경비계(간노제외)</t>
    <phoneticPr fontId="13" type="noConversion"/>
  </si>
  <si>
    <t>환경보전비</t>
    <phoneticPr fontId="13" type="noConversion"/>
  </si>
  <si>
    <t>안전관리비</t>
    <phoneticPr fontId="1" type="noConversion"/>
  </si>
  <si>
    <t>식</t>
    <phoneticPr fontId="1" type="noConversion"/>
  </si>
  <si>
    <t>품질시험비</t>
    <phoneticPr fontId="13" type="noConversion"/>
  </si>
  <si>
    <t>hhh</t>
    <phoneticPr fontId="1" type="noConversion"/>
  </si>
  <si>
    <t>석면분담금</t>
    <phoneticPr fontId="13" type="noConversion"/>
  </si>
  <si>
    <t>%</t>
  </si>
  <si>
    <t>(노무비)*요율</t>
  </si>
  <si>
    <t>임금채권분담금</t>
    <phoneticPr fontId="13" type="noConversion"/>
  </si>
  <si>
    <t>건설폐기물상차비</t>
    <phoneticPr fontId="13" type="noConversion"/>
  </si>
  <si>
    <t>건설폐기물처리비</t>
    <phoneticPr fontId="13" type="noConversion"/>
  </si>
  <si>
    <t>소  계 ①</t>
    <phoneticPr fontId="13" type="noConversion"/>
  </si>
  <si>
    <t>일반관리비</t>
    <phoneticPr fontId="13" type="noConversion"/>
  </si>
  <si>
    <t>소계①*요율</t>
    <phoneticPr fontId="13" type="noConversion"/>
  </si>
  <si>
    <t>소  계 ②</t>
    <phoneticPr fontId="13" type="noConversion"/>
  </si>
  <si>
    <t>이  윤</t>
    <phoneticPr fontId="13" type="noConversion"/>
  </si>
  <si>
    <t>(노무비+경비+일,관)*요율</t>
    <phoneticPr fontId="13" type="noConversion"/>
  </si>
  <si>
    <t>총원가</t>
    <phoneticPr fontId="13" type="noConversion"/>
  </si>
  <si>
    <t>소  계 ③</t>
    <phoneticPr fontId="13" type="noConversion"/>
  </si>
  <si>
    <t>작 업 부 산 물</t>
    <phoneticPr fontId="13" type="noConversion"/>
  </si>
  <si>
    <t>부가가치세</t>
    <phoneticPr fontId="13" type="noConversion"/>
  </si>
  <si>
    <t>소계③*요율</t>
    <phoneticPr fontId="13" type="noConversion"/>
  </si>
  <si>
    <t>총  계</t>
    <phoneticPr fontId="13" type="noConversion"/>
  </si>
  <si>
    <t>≒</t>
    <phoneticPr fontId="13" type="noConversion"/>
  </si>
  <si>
    <t>관급자재비(건축)</t>
    <phoneticPr fontId="13" type="noConversion"/>
  </si>
  <si>
    <t>도급자</t>
    <phoneticPr fontId="13" type="noConversion"/>
  </si>
  <si>
    <t>(VAT,조달수수료포함)</t>
    <phoneticPr fontId="13" type="noConversion"/>
  </si>
  <si>
    <t>안전관리비적용</t>
    <phoneticPr fontId="13" type="noConversion"/>
  </si>
  <si>
    <t>관급자</t>
    <phoneticPr fontId="13" type="noConversion"/>
  </si>
  <si>
    <t>796원절삭</t>
    <phoneticPr fontId="1" type="noConversion"/>
  </si>
  <si>
    <t>관급자재비(기계)</t>
    <phoneticPr fontId="13" type="noConversion"/>
  </si>
  <si>
    <t>T,A,B</t>
    <phoneticPr fontId="13" type="noConversion"/>
  </si>
  <si>
    <t>총공사금액</t>
    <phoneticPr fontId="13" type="noConversion"/>
  </si>
  <si>
    <t>예산</t>
    <phoneticPr fontId="13" type="noConversion"/>
  </si>
  <si>
    <t>6월 1차 납품시</t>
    <phoneticPr fontId="1" type="noConversion"/>
  </si>
  <si>
    <t>연면적 (m2)</t>
    <phoneticPr fontId="13" type="noConversion"/>
  </si>
  <si>
    <t>예산</t>
    <phoneticPr fontId="1" type="noConversion"/>
  </si>
  <si>
    <t>연면적 (평)</t>
    <phoneticPr fontId="13" type="noConversion"/>
  </si>
  <si>
    <t>품목</t>
    <phoneticPr fontId="13" type="noConversion"/>
  </si>
  <si>
    <t>금액</t>
  </si>
  <si>
    <t xml:space="preserve">  조달수수료</t>
  </si>
  <si>
    <t>도급자관급</t>
  </si>
  <si>
    <t>레미콘,철근</t>
    <phoneticPr fontId="1" type="noConversion"/>
  </si>
  <si>
    <t>0431hsnn</t>
    <phoneticPr fontId="1" type="noConversion"/>
  </si>
  <si>
    <t>소계[도급자]</t>
    <phoneticPr fontId="13" type="noConversion"/>
  </si>
  <si>
    <t>관급자관급</t>
  </si>
  <si>
    <t>창호</t>
    <phoneticPr fontId="1" type="noConversion"/>
  </si>
  <si>
    <t>소계[관급자]</t>
    <phoneticPr fontId="13" type="noConversion"/>
  </si>
  <si>
    <t>예정금액</t>
    <phoneticPr fontId="13" type="noConversion"/>
  </si>
  <si>
    <t>2차-1차</t>
    <phoneticPr fontId="13" type="noConversion"/>
  </si>
  <si>
    <t>604원절삭</t>
    <phoneticPr fontId="1" type="noConversion"/>
  </si>
  <si>
    <t>보통합판, 1급, 4.8*1220*2440mm</t>
    <phoneticPr fontId="1" type="noConversion"/>
  </si>
  <si>
    <t>기타도막방수재</t>
    <phoneticPr fontId="1" type="noConversion"/>
  </si>
  <si>
    <t>ㄱ형강, 등변, 30*30*3mm</t>
    <phoneticPr fontId="1" type="noConversion"/>
  </si>
  <si>
    <t>평강, STS304, 7t*40~100mm</t>
    <phoneticPr fontId="1" type="noConversion"/>
  </si>
  <si>
    <t>일반봉강, SS275, ∮9mm</t>
    <phoneticPr fontId="1" type="noConversion"/>
  </si>
  <si>
    <t>철근콘크리트용봉강[식별번호:25786553]</t>
    <phoneticPr fontId="1" type="noConversion"/>
  </si>
  <si>
    <t>철근콘크리트용봉강[식별번호:25786558]</t>
    <phoneticPr fontId="1" type="noConversion"/>
  </si>
  <si>
    <t>일반구조용압연강판</t>
    <phoneticPr fontId="1" type="noConversion"/>
  </si>
  <si>
    <t>도장용융아연도강판</t>
    <phoneticPr fontId="1" type="noConversion"/>
  </si>
  <si>
    <t>스테인리스강판</t>
    <phoneticPr fontId="1" type="noConversion"/>
  </si>
  <si>
    <t>스틸그레이팅</t>
    <phoneticPr fontId="1" type="noConversion"/>
  </si>
  <si>
    <t>각재</t>
    <phoneticPr fontId="1" type="noConversion"/>
  </si>
  <si>
    <t>낙엽송데크</t>
    <phoneticPr fontId="1" type="noConversion"/>
  </si>
  <si>
    <t>레미콘[식별번호:22594182]</t>
    <phoneticPr fontId="1" type="noConversion"/>
  </si>
  <si>
    <t>레미콘[식별번호:23734421]</t>
    <phoneticPr fontId="1" type="noConversion"/>
  </si>
  <si>
    <r>
      <rPr>
        <sz val="11"/>
        <color theme="1"/>
        <rFont val="Calibri"/>
        <family val="2"/>
        <charset val="161"/>
      </rPr>
      <t>Φ</t>
    </r>
    <r>
      <rPr>
        <sz val="11"/>
        <color theme="1"/>
        <rFont val="맑은 고딕"/>
        <family val="2"/>
        <charset val="129"/>
        <scheme val="minor"/>
      </rPr>
      <t>648</t>
    </r>
    <phoneticPr fontId="1" type="noConversion"/>
  </si>
  <si>
    <t>900*900*1000*70</t>
    <phoneticPr fontId="1" type="noConversion"/>
  </si>
  <si>
    <t>콘크리트벽돌</t>
    <phoneticPr fontId="1" type="noConversion"/>
  </si>
  <si>
    <t>자연석판석</t>
    <phoneticPr fontId="1" type="noConversion"/>
  </si>
  <si>
    <t>샌드위치패널</t>
    <phoneticPr fontId="1" type="noConversion"/>
  </si>
  <si>
    <t>경량철골천장틀, M-BAR더블, 50*19*0.5mm</t>
    <phoneticPr fontId="1" type="noConversion"/>
  </si>
  <si>
    <t>경량철골천장틀, 달대볼트, 상6*1000mm</t>
    <phoneticPr fontId="1" type="noConversion"/>
  </si>
  <si>
    <t>FRP오수처리시설</t>
    <phoneticPr fontId="1" type="noConversion"/>
  </si>
  <si>
    <t>C-RUNNER</t>
    <phoneticPr fontId="1" type="noConversion"/>
  </si>
  <si>
    <t>비닐시트, 2.2t*1830, 명가</t>
    <phoneticPr fontId="1" type="noConversion"/>
  </si>
  <si>
    <t>기계구조용스테인리스강관</t>
    <phoneticPr fontId="1" type="noConversion"/>
  </si>
  <si>
    <t>일반용경질폴리염화비닐관</t>
    <phoneticPr fontId="1" type="noConversion"/>
  </si>
  <si>
    <t>조인트테이프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</si>
</sst>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#"/>
    <numFmt numFmtId="177" formatCode="#,##0.00#"/>
    <numFmt numFmtId="178" formatCode="#,##0.0"/>
    <numFmt numFmtId="179" formatCode="#,##0.0;\-#,##0.0;#"/>
    <numFmt numFmtId="180" formatCode="#,##0;\-#,##0;#"/>
    <numFmt numFmtId="181" formatCode="#,##0.00#;\-#,##0.00#;#"/>
    <numFmt numFmtId="182" formatCode="_-* #,##0_-;\-* #,##0_-;_-* &quot;-&quot;??_-;_-@_-"/>
    <numFmt numFmtId="183" formatCode="yyyy&quot;년&quot;\ mm&quot;월       일&quot;\ "/>
    <numFmt numFmtId="184" formatCode="&quot;₩&quot;#,##0;&quot;₩&quot;&quot;₩&quot;&quot;₩&quot;\!\!\-#,##0"/>
    <numFmt numFmtId="185" formatCode="_-* #,##0.0_-;\-* #,##0.0_-;_-* &quot;-&quot;_-;_-@_-"/>
    <numFmt numFmtId="186" formatCode="_-* #,##0.00_-;\-* #,##0.00_-;_-* &quot;-&quot;_-;_-@_-"/>
    <numFmt numFmtId="187" formatCode="_-* #,##0.000_-;\-* #,##0.000_-;_-* &quot;-&quot;_-;_-@_-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u/>
      <sz val="22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11"/>
      <name val="옛체"/>
      <family val="1"/>
      <charset val="129"/>
    </font>
    <font>
      <b/>
      <sz val="10"/>
      <color rgb="FFFF0000"/>
      <name val="맑은 고딕"/>
      <family val="3"/>
      <charset val="129"/>
      <scheme val="minor"/>
    </font>
    <font>
      <sz val="9"/>
      <name val="새굴림"/>
      <family val="1"/>
      <charset val="129"/>
    </font>
    <font>
      <b/>
      <sz val="11"/>
      <color rgb="FF0070C0"/>
      <name val="맑은 고딕"/>
      <family val="3"/>
      <charset val="129"/>
      <scheme val="minor"/>
    </font>
    <font>
      <b/>
      <sz val="14"/>
      <name val="새굴림"/>
      <family val="1"/>
      <charset val="129"/>
    </font>
    <font>
      <b/>
      <sz val="9"/>
      <name val="새굴림"/>
      <family val="1"/>
      <charset val="129"/>
    </font>
    <font>
      <sz val="9"/>
      <color rgb="FFFF0000"/>
      <name val="새굴림"/>
      <family val="1"/>
      <charset val="129"/>
    </font>
    <font>
      <sz val="9"/>
      <name val="(한)문화방송"/>
      <family val="1"/>
      <charset val="129"/>
    </font>
    <font>
      <sz val="9"/>
      <color theme="1"/>
      <name val="새굴림"/>
      <family val="1"/>
      <charset val="129"/>
    </font>
    <font>
      <sz val="10"/>
      <name val="새굴림"/>
      <family val="1"/>
      <charset val="129"/>
    </font>
    <font>
      <sz val="10"/>
      <color rgb="FFFF0000"/>
      <name val="새굴림"/>
      <family val="1"/>
      <charset val="129"/>
    </font>
    <font>
      <sz val="8"/>
      <color rgb="FFFF0000"/>
      <name val="새굴림"/>
      <family val="1"/>
      <charset val="129"/>
    </font>
    <font>
      <sz val="8"/>
      <name val="새굴림"/>
      <family val="1"/>
      <charset val="129"/>
    </font>
    <font>
      <b/>
      <sz val="9"/>
      <color indexed="81"/>
      <name val="굴림"/>
      <family val="3"/>
      <charset val="129"/>
    </font>
    <font>
      <sz val="11"/>
      <color theme="1"/>
      <name val="Calibri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/>
    <xf numFmtId="0" fontId="9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</cellStyleXfs>
  <cellXfs count="289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2" xfId="0" quotePrefix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5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4" fillId="0" borderId="5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76" fontId="3" fillId="0" borderId="5" xfId="0" applyNumberFormat="1" applyFont="1" applyBorder="1" applyAlignment="1">
      <alignment vertical="center" wrapText="1"/>
    </xf>
    <xf numFmtId="0" fontId="0" fillId="0" borderId="5" xfId="0" quotePrefix="1" applyFont="1" applyBorder="1" applyAlignment="1">
      <alignment vertical="center" wrapText="1"/>
    </xf>
    <xf numFmtId="0" fontId="3" fillId="0" borderId="5" xfId="0" quotePrefix="1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76" fontId="3" fillId="0" borderId="5" xfId="0" applyNumberFormat="1" applyFont="1" applyBorder="1" applyAlignment="1">
      <alignment vertical="top" wrapText="1"/>
    </xf>
    <xf numFmtId="0" fontId="0" fillId="0" borderId="2" xfId="0" applyFont="1" applyBorder="1" applyAlignment="1">
      <alignment vertical="center"/>
    </xf>
    <xf numFmtId="0" fontId="0" fillId="0" borderId="3" xfId="0" quotePrefix="1" applyFont="1" applyBorder="1" applyAlignment="1">
      <alignment vertical="center"/>
    </xf>
    <xf numFmtId="0" fontId="0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quotePrefix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77" fontId="3" fillId="0" borderId="8" xfId="0" applyNumberFormat="1" applyFont="1" applyBorder="1">
      <alignment vertical="center"/>
    </xf>
    <xf numFmtId="177" fontId="3" fillId="0" borderId="10" xfId="0" applyNumberFormat="1" applyFont="1" applyBorder="1" applyAlignment="1">
      <alignment vertical="center" wrapText="1"/>
    </xf>
    <xf numFmtId="178" fontId="3" fillId="0" borderId="5" xfId="0" applyNumberFormat="1" applyFont="1" applyBorder="1" applyAlignment="1">
      <alignment vertical="center" wrapText="1"/>
    </xf>
    <xf numFmtId="178" fontId="3" fillId="0" borderId="8" xfId="0" applyNumberFormat="1" applyFont="1" applyBorder="1">
      <alignment vertical="center"/>
    </xf>
    <xf numFmtId="178" fontId="3" fillId="0" borderId="10" xfId="0" applyNumberFormat="1" applyFont="1" applyBorder="1" applyAlignment="1">
      <alignment vertical="center" wrapText="1"/>
    </xf>
    <xf numFmtId="0" fontId="5" fillId="0" borderId="5" xfId="0" quotePrefix="1" applyFont="1" applyBorder="1" applyAlignment="1">
      <alignment vertical="center" wrapText="1"/>
    </xf>
    <xf numFmtId="180" fontId="6" fillId="0" borderId="5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quotePrefix="1" applyFont="1" applyBorder="1" applyAlignment="1">
      <alignment vertical="center" wrapText="1"/>
    </xf>
    <xf numFmtId="0" fontId="6" fillId="0" borderId="1" xfId="0" quotePrefix="1" applyFont="1" applyBorder="1" applyAlignment="1">
      <alignment vertical="center" wrapText="1"/>
    </xf>
    <xf numFmtId="179" fontId="6" fillId="0" borderId="1" xfId="0" applyNumberFormat="1" applyFont="1" applyBorder="1" applyAlignment="1">
      <alignment vertical="center" wrapText="1"/>
    </xf>
    <xf numFmtId="180" fontId="6" fillId="0" borderId="1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2" xfId="0" quotePrefix="1" applyFont="1" applyBorder="1" applyAlignment="1">
      <alignment vertical="center" wrapText="1"/>
    </xf>
    <xf numFmtId="180" fontId="6" fillId="0" borderId="12" xfId="0" applyNumberFormat="1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181" fontId="0" fillId="0" borderId="5" xfId="0" quotePrefix="1" applyNumberFormat="1" applyFont="1" applyBorder="1" applyAlignment="1">
      <alignment vertical="center" wrapText="1"/>
    </xf>
    <xf numFmtId="181" fontId="3" fillId="0" borderId="5" xfId="0" applyNumberFormat="1" applyFont="1" applyBorder="1" applyAlignment="1">
      <alignment vertical="center" wrapText="1"/>
    </xf>
    <xf numFmtId="181" fontId="0" fillId="0" borderId="0" xfId="0" applyNumberFormat="1" applyAlignment="1">
      <alignment vertical="center"/>
    </xf>
    <xf numFmtId="0" fontId="8" fillId="0" borderId="5" xfId="0" quotePrefix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76" fontId="8" fillId="0" borderId="5" xfId="0" applyNumberFormat="1" applyFont="1" applyBorder="1" applyAlignment="1">
      <alignment vertical="center" wrapText="1"/>
    </xf>
    <xf numFmtId="0" fontId="8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0" fontId="8" fillId="0" borderId="0" xfId="0" applyFont="1">
      <alignment vertical="center"/>
    </xf>
    <xf numFmtId="0" fontId="10" fillId="0" borderId="0" xfId="2" applyFont="1" applyAlignment="1">
      <alignment vertical="center"/>
    </xf>
    <xf numFmtId="41" fontId="10" fillId="0" borderId="0" xfId="3" applyFont="1">
      <alignment vertical="center"/>
    </xf>
    <xf numFmtId="0" fontId="11" fillId="0" borderId="13" xfId="2" applyFont="1" applyBorder="1" applyAlignment="1">
      <alignment vertical="center"/>
    </xf>
    <xf numFmtId="0" fontId="11" fillId="0" borderId="14" xfId="2" applyFont="1" applyBorder="1" applyAlignment="1">
      <alignment vertical="center"/>
    </xf>
    <xf numFmtId="0" fontId="11" fillId="0" borderId="14" xfId="2" applyFont="1" applyBorder="1" applyAlignment="1">
      <alignment horizontal="center" vertical="center"/>
    </xf>
    <xf numFmtId="0" fontId="11" fillId="0" borderId="15" xfId="2" applyFont="1" applyBorder="1" applyAlignment="1">
      <alignment vertical="center"/>
    </xf>
    <xf numFmtId="41" fontId="10" fillId="0" borderId="0" xfId="3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16" xfId="2" applyFont="1" applyBorder="1" applyAlignment="1">
      <alignment vertical="center"/>
    </xf>
    <xf numFmtId="0" fontId="10" fillId="0" borderId="17" xfId="2" applyFont="1" applyBorder="1" applyAlignment="1">
      <alignment vertical="center"/>
    </xf>
    <xf numFmtId="0" fontId="14" fillId="0" borderId="18" xfId="2" applyFont="1" applyBorder="1" applyAlignment="1">
      <alignment vertical="center"/>
    </xf>
    <xf numFmtId="0" fontId="10" fillId="0" borderId="18" xfId="2" applyFont="1" applyBorder="1" applyAlignment="1">
      <alignment vertical="center"/>
    </xf>
    <xf numFmtId="0" fontId="11" fillId="2" borderId="19" xfId="2" applyFont="1" applyFill="1" applyBorder="1" applyAlignment="1">
      <alignment horizontal="center" vertical="center"/>
    </xf>
    <xf numFmtId="0" fontId="11" fillId="2" borderId="20" xfId="2" applyFont="1" applyFill="1" applyBorder="1" applyAlignment="1">
      <alignment horizontal="center" vertical="center"/>
    </xf>
    <xf numFmtId="0" fontId="11" fillId="2" borderId="21" xfId="2" applyFont="1" applyFill="1" applyBorder="1" applyAlignment="1">
      <alignment horizontal="center" vertical="center" wrapText="1"/>
    </xf>
    <xf numFmtId="0" fontId="11" fillId="2" borderId="22" xfId="2" applyFont="1" applyFill="1" applyBorder="1" applyAlignment="1">
      <alignment horizontal="center" vertical="center"/>
    </xf>
    <xf numFmtId="0" fontId="11" fillId="2" borderId="23" xfId="2" applyFont="1" applyFill="1" applyBorder="1" applyAlignment="1">
      <alignment horizontal="center" vertical="center"/>
    </xf>
    <xf numFmtId="0" fontId="14" fillId="0" borderId="17" xfId="2" applyFont="1" applyBorder="1" applyAlignment="1">
      <alignment horizontal="center" vertical="center"/>
    </xf>
    <xf numFmtId="0" fontId="16" fillId="0" borderId="24" xfId="2" applyFont="1" applyBorder="1" applyAlignment="1">
      <alignment horizontal="center" vertical="center"/>
    </xf>
    <xf numFmtId="41" fontId="16" fillId="0" borderId="24" xfId="2" applyNumberFormat="1" applyFont="1" applyBorder="1" applyAlignment="1">
      <alignment horizontal="center" vertical="center"/>
    </xf>
    <xf numFmtId="41" fontId="16" fillId="0" borderId="25" xfId="2" applyNumberFormat="1" applyFont="1" applyBorder="1" applyAlignment="1">
      <alignment horizontal="center" vertical="center"/>
    </xf>
    <xf numFmtId="41" fontId="16" fillId="0" borderId="26" xfId="2" applyNumberFormat="1" applyFont="1" applyBorder="1" applyAlignment="1">
      <alignment horizontal="center" vertical="center"/>
    </xf>
    <xf numFmtId="41" fontId="16" fillId="0" borderId="27" xfId="2" applyNumberFormat="1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/>
    </xf>
    <xf numFmtId="0" fontId="14" fillId="0" borderId="17" xfId="2" applyFont="1" applyBorder="1" applyAlignment="1">
      <alignment vertical="center"/>
    </xf>
    <xf numFmtId="182" fontId="10" fillId="0" borderId="0" xfId="3" applyNumberFormat="1" applyFont="1">
      <alignment vertical="center"/>
    </xf>
    <xf numFmtId="10" fontId="10" fillId="0" borderId="0" xfId="4" applyNumberFormat="1" applyFont="1">
      <alignment vertical="center"/>
    </xf>
    <xf numFmtId="41" fontId="10" fillId="0" borderId="0" xfId="2" applyNumberFormat="1" applyFont="1" applyAlignment="1">
      <alignment vertical="center"/>
    </xf>
    <xf numFmtId="0" fontId="11" fillId="0" borderId="29" xfId="2" applyFont="1" applyBorder="1" applyAlignment="1">
      <alignment horizontal="center" vertical="center"/>
    </xf>
    <xf numFmtId="41" fontId="11" fillId="0" borderId="29" xfId="2" applyNumberFormat="1" applyFont="1" applyBorder="1" applyAlignment="1">
      <alignment horizontal="center" vertical="center"/>
    </xf>
    <xf numFmtId="41" fontId="11" fillId="0" borderId="10" xfId="2" applyNumberFormat="1" applyFont="1" applyBorder="1" applyAlignment="1">
      <alignment horizontal="center" vertical="center"/>
    </xf>
    <xf numFmtId="41" fontId="11" fillId="0" borderId="14" xfId="2" applyNumberFormat="1" applyFont="1" applyBorder="1" applyAlignment="1">
      <alignment horizontal="center" vertical="center"/>
    </xf>
    <xf numFmtId="41" fontId="16" fillId="0" borderId="30" xfId="2" applyNumberFormat="1" applyFont="1" applyBorder="1" applyAlignment="1">
      <alignment horizontal="center" vertical="center"/>
    </xf>
    <xf numFmtId="0" fontId="11" fillId="0" borderId="31" xfId="2" applyFont="1" applyBorder="1" applyAlignment="1">
      <alignment horizontal="center" vertical="center"/>
    </xf>
    <xf numFmtId="41" fontId="11" fillId="0" borderId="32" xfId="2" applyNumberFormat="1" applyFont="1" applyBorder="1" applyAlignment="1">
      <alignment horizontal="center" vertical="center"/>
    </xf>
    <xf numFmtId="0" fontId="11" fillId="0" borderId="33" xfId="2" applyFont="1" applyBorder="1" applyAlignment="1">
      <alignment horizontal="center" vertical="center"/>
    </xf>
    <xf numFmtId="41" fontId="11" fillId="0" borderId="33" xfId="2" applyNumberFormat="1" applyFont="1" applyBorder="1" applyAlignment="1">
      <alignment horizontal="center" vertical="center"/>
    </xf>
    <xf numFmtId="41" fontId="11" fillId="0" borderId="6" xfId="2" applyNumberFormat="1" applyFont="1" applyBorder="1" applyAlignment="1">
      <alignment horizontal="center" vertical="center"/>
    </xf>
    <xf numFmtId="0" fontId="11" fillId="0" borderId="34" xfId="2" applyFont="1" applyBorder="1" applyAlignment="1">
      <alignment horizontal="center" vertical="center"/>
    </xf>
    <xf numFmtId="43" fontId="10" fillId="0" borderId="0" xfId="3" applyNumberFormat="1" applyFont="1">
      <alignment vertical="center"/>
    </xf>
    <xf numFmtId="41" fontId="16" fillId="0" borderId="35" xfId="2" applyNumberFormat="1" applyFont="1" applyBorder="1" applyAlignment="1">
      <alignment horizontal="center" vertical="center"/>
    </xf>
    <xf numFmtId="0" fontId="11" fillId="0" borderId="36" xfId="2" applyFont="1" applyBorder="1" applyAlignment="1">
      <alignment horizontal="center" vertical="center"/>
    </xf>
    <xf numFmtId="41" fontId="11" fillId="0" borderId="36" xfId="2" applyNumberFormat="1" applyFont="1" applyBorder="1" applyAlignment="1">
      <alignment horizontal="center" vertical="center"/>
    </xf>
    <xf numFmtId="41" fontId="11" fillId="0" borderId="37" xfId="2" applyNumberFormat="1" applyFont="1" applyBorder="1" applyAlignment="1">
      <alignment horizontal="center" vertical="center"/>
    </xf>
    <xf numFmtId="41" fontId="11" fillId="0" borderId="38" xfId="2" applyNumberFormat="1" applyFont="1" applyBorder="1" applyAlignment="1">
      <alignment horizontal="center" vertical="center"/>
    </xf>
    <xf numFmtId="41" fontId="16" fillId="0" borderId="39" xfId="2" applyNumberFormat="1" applyFont="1" applyBorder="1" applyAlignment="1">
      <alignment horizontal="center" vertical="center"/>
    </xf>
    <xf numFmtId="0" fontId="11" fillId="0" borderId="40" xfId="2" applyFont="1" applyBorder="1" applyAlignment="1">
      <alignment horizontal="center" vertical="center"/>
    </xf>
    <xf numFmtId="0" fontId="11" fillId="3" borderId="19" xfId="2" applyFont="1" applyFill="1" applyBorder="1" applyAlignment="1">
      <alignment horizontal="center" vertical="center"/>
    </xf>
    <xf numFmtId="41" fontId="11" fillId="3" borderId="19" xfId="2" applyNumberFormat="1" applyFont="1" applyFill="1" applyBorder="1" applyAlignment="1">
      <alignment horizontal="center" vertical="center"/>
    </xf>
    <xf numFmtId="41" fontId="11" fillId="3" borderId="22" xfId="2" applyNumberFormat="1" applyFont="1" applyFill="1" applyBorder="1" applyAlignment="1">
      <alignment horizontal="center" vertical="center"/>
    </xf>
    <xf numFmtId="10" fontId="10" fillId="0" borderId="0" xfId="2" applyNumberFormat="1" applyFont="1" applyAlignment="1">
      <alignment vertical="center"/>
    </xf>
    <xf numFmtId="41" fontId="10" fillId="0" borderId="0" xfId="5" applyNumberFormat="1" applyFont="1" applyAlignment="1">
      <alignment horizontal="center" vertical="center"/>
    </xf>
    <xf numFmtId="0" fontId="10" fillId="0" borderId="41" xfId="2" applyFont="1" applyBorder="1" applyAlignment="1">
      <alignment vertical="center"/>
    </xf>
    <xf numFmtId="0" fontId="10" fillId="0" borderId="18" xfId="2" applyFont="1" applyBorder="1" applyAlignment="1">
      <alignment horizontal="center" vertical="center"/>
    </xf>
    <xf numFmtId="41" fontId="10" fillId="0" borderId="18" xfId="5" applyNumberFormat="1" applyFont="1" applyBorder="1" applyAlignment="1">
      <alignment horizontal="center" vertical="center"/>
    </xf>
    <xf numFmtId="0" fontId="14" fillId="0" borderId="42" xfId="2" applyFont="1" applyBorder="1" applyAlignment="1">
      <alignment vertical="center"/>
    </xf>
    <xf numFmtId="41" fontId="10" fillId="0" borderId="0" xfId="3" quotePrefix="1" applyFont="1" applyAlignment="1">
      <alignment horizontal="left" vertical="center"/>
    </xf>
    <xf numFmtId="41" fontId="17" fillId="0" borderId="0" xfId="3" applyFont="1">
      <alignment vertical="center"/>
    </xf>
    <xf numFmtId="43" fontId="17" fillId="0" borderId="0" xfId="6" applyNumberFormat="1" applyFont="1">
      <alignment vertical="center"/>
    </xf>
    <xf numFmtId="182" fontId="10" fillId="0" borderId="0" xfId="2" applyNumberFormat="1" applyFont="1" applyAlignment="1">
      <alignment vertical="center"/>
    </xf>
    <xf numFmtId="0" fontId="18" fillId="0" borderId="0" xfId="2" applyFont="1" applyAlignment="1">
      <alignment vertical="center"/>
    </xf>
    <xf numFmtId="41" fontId="18" fillId="0" borderId="0" xfId="3" applyFont="1">
      <alignment vertical="center"/>
    </xf>
    <xf numFmtId="41" fontId="10" fillId="0" borderId="0" xfId="3" applyFont="1" applyAlignment="1">
      <alignment vertical="center"/>
    </xf>
    <xf numFmtId="0" fontId="10" fillId="0" borderId="0" xfId="2" quotePrefix="1" applyFont="1" applyAlignment="1">
      <alignment vertical="center"/>
    </xf>
    <xf numFmtId="0" fontId="19" fillId="4" borderId="0" xfId="6" applyFont="1" applyFill="1" applyAlignment="1">
      <alignment horizontal="center" vertical="center"/>
    </xf>
    <xf numFmtId="0" fontId="17" fillId="0" borderId="0" xfId="6" applyFont="1">
      <alignment vertical="center"/>
    </xf>
    <xf numFmtId="0" fontId="17" fillId="4" borderId="13" xfId="6" applyFont="1" applyFill="1" applyBorder="1">
      <alignment vertical="center"/>
    </xf>
    <xf numFmtId="0" fontId="17" fillId="4" borderId="14" xfId="6" applyFont="1" applyFill="1" applyBorder="1">
      <alignment vertical="center"/>
    </xf>
    <xf numFmtId="0" fontId="17" fillId="4" borderId="43" xfId="6" applyFont="1" applyFill="1" applyBorder="1">
      <alignment vertical="center"/>
    </xf>
    <xf numFmtId="0" fontId="17" fillId="4" borderId="0" xfId="6" applyFont="1" applyFill="1">
      <alignment vertical="center"/>
    </xf>
    <xf numFmtId="0" fontId="17" fillId="4" borderId="16" xfId="6" applyFont="1" applyFill="1" applyBorder="1" applyAlignment="1">
      <alignment horizontal="center" vertical="center"/>
    </xf>
    <xf numFmtId="0" fontId="14" fillId="0" borderId="44" xfId="2" applyFont="1" applyBorder="1" applyAlignment="1">
      <alignment vertical="center"/>
    </xf>
    <xf numFmtId="0" fontId="17" fillId="4" borderId="45" xfId="6" applyFont="1" applyFill="1" applyBorder="1" applyAlignment="1">
      <alignment horizontal="center" vertical="center"/>
    </xf>
    <xf numFmtId="0" fontId="17" fillId="4" borderId="45" xfId="6" applyFont="1" applyFill="1" applyBorder="1">
      <alignment vertical="center"/>
    </xf>
    <xf numFmtId="0" fontId="17" fillId="4" borderId="0" xfId="6" applyFont="1" applyFill="1" applyAlignment="1">
      <alignment horizontal="center" vertical="center"/>
    </xf>
    <xf numFmtId="0" fontId="17" fillId="4" borderId="46" xfId="6" applyFont="1" applyFill="1" applyBorder="1">
      <alignment vertical="center"/>
    </xf>
    <xf numFmtId="0" fontId="17" fillId="4" borderId="0" xfId="6" applyFont="1" applyFill="1" applyAlignment="1">
      <alignment horizontal="left" vertical="center"/>
    </xf>
    <xf numFmtId="0" fontId="20" fillId="4" borderId="0" xfId="6" applyFont="1" applyFill="1">
      <alignment vertical="center"/>
    </xf>
    <xf numFmtId="0" fontId="17" fillId="4" borderId="47" xfId="6" applyFont="1" applyFill="1" applyBorder="1">
      <alignment vertical="center"/>
    </xf>
    <xf numFmtId="0" fontId="17" fillId="4" borderId="26" xfId="6" applyFont="1" applyFill="1" applyBorder="1">
      <alignment vertical="center"/>
    </xf>
    <xf numFmtId="0" fontId="17" fillId="4" borderId="48" xfId="6" applyFont="1" applyFill="1" applyBorder="1">
      <alignment vertical="center"/>
    </xf>
    <xf numFmtId="0" fontId="17" fillId="4" borderId="53" xfId="6" applyFont="1" applyFill="1" applyBorder="1" applyAlignment="1">
      <alignment horizontal="center" vertical="center"/>
    </xf>
    <xf numFmtId="0" fontId="21" fillId="4" borderId="49" xfId="6" applyFont="1" applyFill="1" applyBorder="1" applyAlignment="1">
      <alignment horizontal="center" vertical="center"/>
    </xf>
    <xf numFmtId="0" fontId="21" fillId="4" borderId="50" xfId="6" applyFont="1" applyFill="1" applyBorder="1">
      <alignment vertical="center"/>
    </xf>
    <xf numFmtId="0" fontId="21" fillId="4" borderId="50" xfId="6" applyFont="1" applyFill="1" applyBorder="1" applyAlignment="1">
      <alignment horizontal="center" vertical="center"/>
    </xf>
    <xf numFmtId="41" fontId="21" fillId="4" borderId="50" xfId="3" applyFont="1" applyFill="1" applyBorder="1">
      <alignment vertical="center"/>
    </xf>
    <xf numFmtId="41" fontId="21" fillId="4" borderId="55" xfId="3" applyFont="1" applyFill="1" applyBorder="1">
      <alignment vertical="center"/>
    </xf>
    <xf numFmtId="0" fontId="21" fillId="4" borderId="51" xfId="6" applyFont="1" applyFill="1" applyBorder="1">
      <alignment vertical="center"/>
    </xf>
    <xf numFmtId="41" fontId="21" fillId="4" borderId="0" xfId="6" applyNumberFormat="1" applyFont="1" applyFill="1">
      <alignment vertical="center"/>
    </xf>
    <xf numFmtId="0" fontId="17" fillId="4" borderId="56" xfId="6" applyFont="1" applyFill="1" applyBorder="1" applyAlignment="1">
      <alignment horizontal="center" vertical="center"/>
    </xf>
    <xf numFmtId="0" fontId="17" fillId="4" borderId="57" xfId="6" applyFont="1" applyFill="1" applyBorder="1">
      <alignment vertical="center"/>
    </xf>
    <xf numFmtId="0" fontId="17" fillId="4" borderId="57" xfId="6" applyFont="1" applyFill="1" applyBorder="1" applyAlignment="1">
      <alignment horizontal="center" vertical="center"/>
    </xf>
    <xf numFmtId="41" fontId="17" fillId="4" borderId="57" xfId="3" applyFont="1" applyFill="1" applyBorder="1">
      <alignment vertical="center"/>
    </xf>
    <xf numFmtId="0" fontId="17" fillId="4" borderId="58" xfId="6" applyFont="1" applyFill="1" applyBorder="1">
      <alignment vertical="center"/>
    </xf>
    <xf numFmtId="0" fontId="17" fillId="4" borderId="52" xfId="6" applyFont="1" applyFill="1" applyBorder="1" applyAlignment="1">
      <alignment horizontal="center" vertical="center"/>
    </xf>
    <xf numFmtId="0" fontId="17" fillId="4" borderId="53" xfId="6" applyFont="1" applyFill="1" applyBorder="1">
      <alignment vertical="center"/>
    </xf>
    <xf numFmtId="41" fontId="17" fillId="4" borderId="53" xfId="6" applyNumberFormat="1" applyFont="1" applyFill="1" applyBorder="1">
      <alignment vertical="center"/>
    </xf>
    <xf numFmtId="41" fontId="17" fillId="4" borderId="53" xfId="3" applyFont="1" applyFill="1" applyBorder="1">
      <alignment vertical="center"/>
    </xf>
    <xf numFmtId="0" fontId="17" fillId="4" borderId="54" xfId="6" applyFont="1" applyFill="1" applyBorder="1">
      <alignment vertical="center"/>
    </xf>
    <xf numFmtId="0" fontId="17" fillId="4" borderId="59" xfId="6" applyFont="1" applyFill="1" applyBorder="1" applyAlignment="1">
      <alignment horizontal="center" vertical="center"/>
    </xf>
    <xf numFmtId="0" fontId="17" fillId="4" borderId="60" xfId="6" applyFont="1" applyFill="1" applyBorder="1">
      <alignment vertical="center"/>
    </xf>
    <xf numFmtId="0" fontId="17" fillId="4" borderId="60" xfId="6" applyFont="1" applyFill="1" applyBorder="1" applyAlignment="1">
      <alignment horizontal="center" vertical="center"/>
    </xf>
    <xf numFmtId="185" fontId="17" fillId="5" borderId="60" xfId="3" applyNumberFormat="1" applyFont="1" applyFill="1" applyBorder="1">
      <alignment vertical="center"/>
    </xf>
    <xf numFmtId="0" fontId="17" fillId="4" borderId="61" xfId="6" applyFont="1" applyFill="1" applyBorder="1">
      <alignment vertical="center"/>
    </xf>
    <xf numFmtId="0" fontId="17" fillId="4" borderId="62" xfId="6" applyFont="1" applyFill="1" applyBorder="1">
      <alignment vertical="center"/>
    </xf>
    <xf numFmtId="0" fontId="17" fillId="4" borderId="62" xfId="6" applyFont="1" applyFill="1" applyBorder="1" applyAlignment="1">
      <alignment horizontal="right" vertical="center"/>
    </xf>
    <xf numFmtId="0" fontId="17" fillId="4" borderId="62" xfId="6" applyFont="1" applyFill="1" applyBorder="1" applyAlignment="1">
      <alignment horizontal="left" vertical="center"/>
    </xf>
    <xf numFmtId="0" fontId="17" fillId="4" borderId="63" xfId="6" applyFont="1" applyFill="1" applyBorder="1">
      <alignment vertical="center"/>
    </xf>
    <xf numFmtId="41" fontId="17" fillId="4" borderId="60" xfId="6" applyNumberFormat="1" applyFont="1" applyFill="1" applyBorder="1">
      <alignment vertical="center"/>
    </xf>
    <xf numFmtId="0" fontId="17" fillId="4" borderId="64" xfId="6" applyFont="1" applyFill="1" applyBorder="1">
      <alignment vertical="center"/>
    </xf>
    <xf numFmtId="0" fontId="22" fillId="6" borderId="16" xfId="6" applyFont="1" applyFill="1" applyBorder="1" applyAlignment="1">
      <alignment horizontal="right" vertical="center"/>
    </xf>
    <xf numFmtId="0" fontId="22" fillId="0" borderId="0" xfId="6" applyFont="1" applyAlignment="1">
      <alignment horizontal="center" vertical="center"/>
    </xf>
    <xf numFmtId="186" fontId="17" fillId="0" borderId="0" xfId="3" applyNumberFormat="1" applyFont="1">
      <alignment vertical="center"/>
    </xf>
    <xf numFmtId="186" fontId="23" fillId="7" borderId="57" xfId="3" applyNumberFormat="1" applyFont="1" applyFill="1" applyBorder="1">
      <alignment vertical="center"/>
    </xf>
    <xf numFmtId="41" fontId="17" fillId="4" borderId="57" xfId="6" applyNumberFormat="1" applyFont="1" applyFill="1" applyBorder="1">
      <alignment vertical="center"/>
    </xf>
    <xf numFmtId="0" fontId="22" fillId="0" borderId="0" xfId="6" applyFont="1">
      <alignment vertical="center"/>
    </xf>
    <xf numFmtId="0" fontId="17" fillId="4" borderId="57" xfId="6" applyFont="1" applyFill="1" applyBorder="1" applyAlignment="1">
      <alignment vertical="center" shrinkToFit="1"/>
    </xf>
    <xf numFmtId="187" fontId="23" fillId="7" borderId="57" xfId="3" applyNumberFormat="1" applyFont="1" applyFill="1" applyBorder="1">
      <alignment vertical="center"/>
    </xf>
    <xf numFmtId="187" fontId="17" fillId="0" borderId="0" xfId="3" applyNumberFormat="1" applyFont="1">
      <alignment vertical="center"/>
    </xf>
    <xf numFmtId="0" fontId="17" fillId="4" borderId="56" xfId="6" applyFont="1" applyFill="1" applyBorder="1" applyAlignment="1">
      <alignment horizontal="center" vertical="center" shrinkToFit="1"/>
    </xf>
    <xf numFmtId="0" fontId="22" fillId="0" borderId="0" xfId="6" applyFont="1" applyAlignment="1">
      <alignment horizontal="left" vertical="center"/>
    </xf>
    <xf numFmtId="0" fontId="17" fillId="4" borderId="65" xfId="6" applyFont="1" applyFill="1" applyBorder="1">
      <alignment vertical="center"/>
    </xf>
    <xf numFmtId="0" fontId="17" fillId="4" borderId="66" xfId="6" applyFont="1" applyFill="1" applyBorder="1">
      <alignment vertical="center"/>
    </xf>
    <xf numFmtId="0" fontId="22" fillId="0" borderId="0" xfId="6" applyFont="1" applyAlignment="1">
      <alignment horizontal="right" vertical="center"/>
    </xf>
    <xf numFmtId="0" fontId="17" fillId="8" borderId="0" xfId="6" applyFont="1" applyFill="1" applyAlignment="1">
      <alignment horizontal="center" vertical="center"/>
    </xf>
    <xf numFmtId="41" fontId="17" fillId="8" borderId="0" xfId="3" applyFont="1" applyFill="1">
      <alignment vertical="center"/>
    </xf>
    <xf numFmtId="0" fontId="17" fillId="4" borderId="67" xfId="6" applyFont="1" applyFill="1" applyBorder="1" applyAlignment="1">
      <alignment horizontal="center" vertical="center"/>
    </xf>
    <xf numFmtId="0" fontId="17" fillId="4" borderId="68" xfId="6" applyFont="1" applyFill="1" applyBorder="1" applyAlignment="1">
      <alignment horizontal="left" vertical="center" shrinkToFit="1"/>
    </xf>
    <xf numFmtId="0" fontId="17" fillId="4" borderId="68" xfId="6" applyFont="1" applyFill="1" applyBorder="1" applyAlignment="1">
      <alignment horizontal="center" vertical="center"/>
    </xf>
    <xf numFmtId="186" fontId="23" fillId="7" borderId="68" xfId="3" applyNumberFormat="1" applyFont="1" applyFill="1" applyBorder="1" applyAlignment="1">
      <alignment horizontal="center" vertical="center"/>
    </xf>
    <xf numFmtId="41" fontId="17" fillId="4" borderId="68" xfId="6" applyNumberFormat="1" applyFont="1" applyFill="1" applyBorder="1" applyAlignment="1">
      <alignment horizontal="center" vertical="center"/>
    </xf>
    <xf numFmtId="41" fontId="17" fillId="4" borderId="58" xfId="6" applyNumberFormat="1" applyFont="1" applyFill="1" applyBorder="1">
      <alignment vertical="center"/>
    </xf>
    <xf numFmtId="185" fontId="17" fillId="5" borderId="57" xfId="3" applyNumberFormat="1" applyFont="1" applyFill="1" applyBorder="1">
      <alignment vertical="center"/>
    </xf>
    <xf numFmtId="187" fontId="17" fillId="7" borderId="57" xfId="3" applyNumberFormat="1" applyFont="1" applyFill="1" applyBorder="1">
      <alignment vertical="center"/>
    </xf>
    <xf numFmtId="186" fontId="17" fillId="7" borderId="57" xfId="3" applyNumberFormat="1" applyFont="1" applyFill="1" applyBorder="1">
      <alignment vertical="center"/>
    </xf>
    <xf numFmtId="185" fontId="17" fillId="7" borderId="57" xfId="3" applyNumberFormat="1" applyFont="1" applyFill="1" applyBorder="1">
      <alignment vertical="center"/>
    </xf>
    <xf numFmtId="41" fontId="17" fillId="0" borderId="0" xfId="6" applyNumberFormat="1" applyFont="1">
      <alignment vertical="center"/>
    </xf>
    <xf numFmtId="0" fontId="21" fillId="4" borderId="56" xfId="6" applyFont="1" applyFill="1" applyBorder="1" applyAlignment="1">
      <alignment horizontal="center" vertical="center"/>
    </xf>
    <xf numFmtId="0" fontId="21" fillId="4" borderId="57" xfId="6" applyFont="1" applyFill="1" applyBorder="1">
      <alignment vertical="center"/>
    </xf>
    <xf numFmtId="0" fontId="21" fillId="4" borderId="57" xfId="6" applyFont="1" applyFill="1" applyBorder="1" applyAlignment="1">
      <alignment horizontal="center" vertical="center"/>
    </xf>
    <xf numFmtId="185" fontId="21" fillId="7" borderId="57" xfId="3" applyNumberFormat="1" applyFont="1" applyFill="1" applyBorder="1">
      <alignment vertical="center"/>
    </xf>
    <xf numFmtId="0" fontId="21" fillId="4" borderId="61" xfId="6" applyFont="1" applyFill="1" applyBorder="1">
      <alignment vertical="center"/>
    </xf>
    <xf numFmtId="0" fontId="21" fillId="4" borderId="62" xfId="6" applyFont="1" applyFill="1" applyBorder="1">
      <alignment vertical="center"/>
    </xf>
    <xf numFmtId="0" fontId="21" fillId="4" borderId="63" xfId="6" applyFont="1" applyFill="1" applyBorder="1">
      <alignment vertical="center"/>
    </xf>
    <xf numFmtId="41" fontId="21" fillId="4" borderId="57" xfId="6" applyNumberFormat="1" applyFont="1" applyFill="1" applyBorder="1">
      <alignment vertical="center"/>
    </xf>
    <xf numFmtId="41" fontId="21" fillId="7" borderId="57" xfId="7" applyFont="1" applyFill="1" applyBorder="1" applyAlignment="1">
      <alignment horizontal="right" vertical="center"/>
    </xf>
    <xf numFmtId="0" fontId="24" fillId="0" borderId="0" xfId="6" applyFont="1">
      <alignment vertical="center"/>
    </xf>
    <xf numFmtId="0" fontId="21" fillId="7" borderId="56" xfId="6" applyFont="1" applyFill="1" applyBorder="1" applyAlignment="1">
      <alignment horizontal="center" vertical="center"/>
    </xf>
    <xf numFmtId="0" fontId="21" fillId="7" borderId="57" xfId="6" applyFont="1" applyFill="1" applyBorder="1">
      <alignment vertical="center"/>
    </xf>
    <xf numFmtId="0" fontId="21" fillId="7" borderId="57" xfId="6" applyFont="1" applyFill="1" applyBorder="1" applyAlignment="1">
      <alignment horizontal="center" vertical="center"/>
    </xf>
    <xf numFmtId="187" fontId="21" fillId="7" borderId="57" xfId="3" applyNumberFormat="1" applyFont="1" applyFill="1" applyBorder="1">
      <alignment vertical="center"/>
    </xf>
    <xf numFmtId="0" fontId="21" fillId="7" borderId="61" xfId="6" applyFont="1" applyFill="1" applyBorder="1">
      <alignment vertical="center"/>
    </xf>
    <xf numFmtId="0" fontId="21" fillId="7" borderId="62" xfId="6" applyFont="1" applyFill="1" applyBorder="1">
      <alignment vertical="center"/>
    </xf>
    <xf numFmtId="0" fontId="21" fillId="7" borderId="62" xfId="6" applyFont="1" applyFill="1" applyBorder="1" applyAlignment="1">
      <alignment horizontal="right" vertical="center"/>
    </xf>
    <xf numFmtId="0" fontId="21" fillId="7" borderId="62" xfId="6" applyFont="1" applyFill="1" applyBorder="1" applyAlignment="1">
      <alignment horizontal="left" vertical="center"/>
    </xf>
    <xf numFmtId="0" fontId="21" fillId="7" borderId="63" xfId="6" applyFont="1" applyFill="1" applyBorder="1">
      <alignment vertical="center"/>
    </xf>
    <xf numFmtId="41" fontId="21" fillId="7" borderId="57" xfId="6" applyNumberFormat="1" applyFont="1" applyFill="1" applyBorder="1">
      <alignment vertical="center"/>
    </xf>
    <xf numFmtId="186" fontId="21" fillId="7" borderId="57" xfId="3" applyNumberFormat="1" applyFont="1" applyFill="1" applyBorder="1">
      <alignment vertical="center"/>
    </xf>
    <xf numFmtId="41" fontId="21" fillId="0" borderId="57" xfId="7" applyFont="1" applyBorder="1" applyAlignment="1">
      <alignment horizontal="right" vertical="center"/>
    </xf>
    <xf numFmtId="0" fontId="21" fillId="4" borderId="58" xfId="6" applyFont="1" applyFill="1" applyBorder="1">
      <alignment vertical="center"/>
    </xf>
    <xf numFmtId="0" fontId="21" fillId="0" borderId="0" xfId="6" applyFont="1">
      <alignment vertical="center"/>
    </xf>
    <xf numFmtId="0" fontId="25" fillId="0" borderId="0" xfId="6" applyFont="1">
      <alignment vertical="center"/>
    </xf>
    <xf numFmtId="0" fontId="17" fillId="7" borderId="57" xfId="6" applyFont="1" applyFill="1" applyBorder="1">
      <alignment vertical="center"/>
    </xf>
    <xf numFmtId="0" fontId="17" fillId="4" borderId="68" xfId="6" applyFont="1" applyFill="1" applyBorder="1">
      <alignment vertical="center"/>
    </xf>
    <xf numFmtId="41" fontId="21" fillId="0" borderId="68" xfId="3" applyFont="1" applyFill="1" applyBorder="1" applyAlignment="1">
      <alignment horizontal="left" vertical="center"/>
    </xf>
    <xf numFmtId="0" fontId="17" fillId="4" borderId="69" xfId="6" applyFont="1" applyFill="1" applyBorder="1">
      <alignment vertical="center"/>
    </xf>
    <xf numFmtId="41" fontId="17" fillId="4" borderId="68" xfId="6" applyNumberFormat="1" applyFont="1" applyFill="1" applyBorder="1">
      <alignment vertical="center"/>
    </xf>
    <xf numFmtId="0" fontId="17" fillId="4" borderId="71" xfId="6" applyFont="1" applyFill="1" applyBorder="1">
      <alignment vertical="center"/>
    </xf>
    <xf numFmtId="0" fontId="17" fillId="0" borderId="57" xfId="6" applyFont="1" applyBorder="1">
      <alignment vertical="center"/>
    </xf>
    <xf numFmtId="41" fontId="21" fillId="0" borderId="57" xfId="3" applyFont="1" applyBorder="1">
      <alignment vertical="center"/>
    </xf>
    <xf numFmtId="41" fontId="17" fillId="0" borderId="57" xfId="3" applyFont="1" applyBorder="1">
      <alignment vertical="center"/>
    </xf>
    <xf numFmtId="0" fontId="17" fillId="4" borderId="63" xfId="6" applyFont="1" applyFill="1" applyBorder="1" applyAlignment="1">
      <alignment horizontal="right" vertical="center"/>
    </xf>
    <xf numFmtId="41" fontId="17" fillId="0" borderId="0" xfId="6" applyNumberFormat="1" applyFont="1" applyAlignment="1">
      <alignment horizontal="center" vertical="center"/>
    </xf>
    <xf numFmtId="41" fontId="17" fillId="0" borderId="57" xfId="7" applyFont="1" applyBorder="1" applyAlignment="1">
      <alignment horizontal="right" vertical="center"/>
    </xf>
    <xf numFmtId="41" fontId="26" fillId="4" borderId="62" xfId="6" applyNumberFormat="1" applyFont="1" applyFill="1" applyBorder="1">
      <alignment vertical="center"/>
    </xf>
    <xf numFmtId="0" fontId="17" fillId="4" borderId="71" xfId="6" quotePrefix="1" applyFont="1" applyFill="1" applyBorder="1">
      <alignment vertical="center"/>
    </xf>
    <xf numFmtId="0" fontId="17" fillId="0" borderId="0" xfId="6" applyFont="1" applyAlignment="1">
      <alignment horizontal="center" vertical="center"/>
    </xf>
    <xf numFmtId="41" fontId="17" fillId="0" borderId="0" xfId="8" applyFont="1" applyAlignment="1">
      <alignment horizontal="center" vertical="center"/>
    </xf>
    <xf numFmtId="41" fontId="27" fillId="4" borderId="62" xfId="6" applyNumberFormat="1" applyFont="1" applyFill="1" applyBorder="1">
      <alignment vertical="center"/>
    </xf>
    <xf numFmtId="0" fontId="17" fillId="4" borderId="72" xfId="6" applyFont="1" applyFill="1" applyBorder="1">
      <alignment vertical="center"/>
    </xf>
    <xf numFmtId="0" fontId="17" fillId="4" borderId="73" xfId="6" applyFont="1" applyFill="1" applyBorder="1">
      <alignment vertical="center"/>
    </xf>
    <xf numFmtId="0" fontId="17" fillId="4" borderId="74" xfId="6" applyFont="1" applyFill="1" applyBorder="1">
      <alignment vertical="center"/>
    </xf>
    <xf numFmtId="41" fontId="20" fillId="4" borderId="53" xfId="6" applyNumberFormat="1" applyFont="1" applyFill="1" applyBorder="1">
      <alignment vertical="center"/>
    </xf>
    <xf numFmtId="41" fontId="17" fillId="0" borderId="0" xfId="1" applyFont="1" applyAlignment="1">
      <alignment horizontal="center" vertical="center"/>
    </xf>
    <xf numFmtId="182" fontId="17" fillId="0" borderId="0" xfId="6" applyNumberFormat="1" applyFont="1">
      <alignment vertical="center"/>
    </xf>
    <xf numFmtId="10" fontId="17" fillId="0" borderId="0" xfId="4" applyNumberFormat="1" applyFont="1">
      <alignment vertical="center"/>
    </xf>
    <xf numFmtId="41" fontId="17" fillId="0" borderId="0" xfId="3" applyFont="1" applyAlignment="1">
      <alignment horizontal="center" vertical="center"/>
    </xf>
    <xf numFmtId="0" fontId="17" fillId="0" borderId="10" xfId="6" applyFont="1" applyBorder="1">
      <alignment vertical="center"/>
    </xf>
    <xf numFmtId="182" fontId="17" fillId="0" borderId="10" xfId="3" applyNumberFormat="1" applyFont="1" applyBorder="1">
      <alignment vertical="center"/>
    </xf>
    <xf numFmtId="9" fontId="17" fillId="0" borderId="0" xfId="6" applyNumberFormat="1" applyFont="1">
      <alignment vertical="center"/>
    </xf>
    <xf numFmtId="3" fontId="17" fillId="0" borderId="10" xfId="6" applyNumberFormat="1" applyFont="1" applyBorder="1">
      <alignment vertical="center"/>
    </xf>
    <xf numFmtId="41" fontId="17" fillId="0" borderId="10" xfId="6" applyNumberFormat="1" applyFont="1" applyBorder="1">
      <alignment vertical="center"/>
    </xf>
    <xf numFmtId="3" fontId="17" fillId="0" borderId="0" xfId="6" applyNumberFormat="1" applyFont="1" applyAlignment="1">
      <alignment horizontal="right" vertical="center"/>
    </xf>
    <xf numFmtId="41" fontId="20" fillId="0" borderId="0" xfId="6" applyNumberFormat="1" applyFont="1">
      <alignment vertical="center"/>
    </xf>
    <xf numFmtId="3" fontId="17" fillId="0" borderId="0" xfId="6" applyNumberFormat="1" applyFont="1">
      <alignment vertical="center"/>
    </xf>
    <xf numFmtId="41" fontId="17" fillId="0" borderId="10" xfId="3" applyFont="1" applyBorder="1">
      <alignment vertical="center"/>
    </xf>
    <xf numFmtId="41" fontId="17" fillId="0" borderId="0" xfId="7" applyFont="1" applyAlignment="1">
      <alignment horizontal="center" vertical="center"/>
    </xf>
    <xf numFmtId="0" fontId="20" fillId="0" borderId="10" xfId="6" applyFont="1" applyBorder="1">
      <alignment vertical="center"/>
    </xf>
    <xf numFmtId="3" fontId="20" fillId="0" borderId="10" xfId="6" applyNumberFormat="1" applyFont="1" applyBorder="1">
      <alignment vertical="center"/>
    </xf>
    <xf numFmtId="0" fontId="23" fillId="0" borderId="10" xfId="0" quotePrefix="1" applyFont="1" applyBorder="1" applyAlignment="1">
      <alignment vertical="center" wrapText="1"/>
    </xf>
    <xf numFmtId="0" fontId="17" fillId="5" borderId="0" xfId="6" applyFont="1" applyFill="1">
      <alignment vertical="center"/>
    </xf>
    <xf numFmtId="41" fontId="17" fillId="5" borderId="0" xfId="3" applyFont="1" applyFill="1">
      <alignment vertical="center"/>
    </xf>
    <xf numFmtId="0" fontId="0" fillId="7" borderId="5" xfId="0" quotePrefix="1" applyFont="1" applyFill="1" applyBorder="1" applyAlignment="1">
      <alignment vertical="center" wrapText="1"/>
    </xf>
    <xf numFmtId="181" fontId="3" fillId="7" borderId="5" xfId="0" applyNumberFormat="1" applyFont="1" applyFill="1" applyBorder="1" applyAlignment="1">
      <alignment vertical="center" wrapText="1"/>
    </xf>
    <xf numFmtId="0" fontId="12" fillId="0" borderId="16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7" fillId="4" borderId="70" xfId="6" applyFont="1" applyFill="1" applyBorder="1" applyAlignment="1">
      <alignment horizontal="center" vertical="center" shrinkToFit="1"/>
    </xf>
    <xf numFmtId="0" fontId="17" fillId="4" borderId="63" xfId="6" applyFont="1" applyFill="1" applyBorder="1" applyAlignment="1">
      <alignment horizontal="center" vertical="center" shrinkToFit="1"/>
    </xf>
    <xf numFmtId="0" fontId="17" fillId="4" borderId="50" xfId="6" applyFont="1" applyFill="1" applyBorder="1" applyAlignment="1">
      <alignment horizontal="center" vertical="center"/>
    </xf>
    <xf numFmtId="0" fontId="17" fillId="4" borderId="53" xfId="6" applyFont="1" applyFill="1" applyBorder="1" applyAlignment="1">
      <alignment horizontal="center" vertical="center"/>
    </xf>
    <xf numFmtId="0" fontId="17" fillId="4" borderId="51" xfId="6" applyFont="1" applyFill="1" applyBorder="1" applyAlignment="1">
      <alignment horizontal="center" vertical="center"/>
    </xf>
    <xf numFmtId="0" fontId="17" fillId="4" borderId="54" xfId="6" applyFont="1" applyFill="1" applyBorder="1" applyAlignment="1">
      <alignment horizontal="center" vertical="center"/>
    </xf>
    <xf numFmtId="0" fontId="17" fillId="4" borderId="49" xfId="6" applyFont="1" applyFill="1" applyBorder="1" applyAlignment="1">
      <alignment horizontal="center" vertical="center"/>
    </xf>
    <xf numFmtId="0" fontId="17" fillId="4" borderId="52" xfId="6" applyFont="1" applyFill="1" applyBorder="1" applyAlignment="1">
      <alignment horizontal="center" vertical="center"/>
    </xf>
    <xf numFmtId="41" fontId="17" fillId="9" borderId="0" xfId="6" applyNumberFormat="1" applyFont="1" applyFill="1" applyAlignment="1">
      <alignment horizontal="center" vertical="center"/>
    </xf>
    <xf numFmtId="0" fontId="17" fillId="9" borderId="0" xfId="6" applyFont="1" applyFill="1" applyAlignment="1">
      <alignment horizontal="center" vertical="center"/>
    </xf>
    <xf numFmtId="0" fontId="17" fillId="4" borderId="65" xfId="6" applyFont="1" applyFill="1" applyBorder="1" applyAlignment="1">
      <alignment horizontal="left" vertical="center"/>
    </xf>
    <xf numFmtId="0" fontId="17" fillId="4" borderId="66" xfId="6" applyFont="1" applyFill="1" applyBorder="1" applyAlignment="1">
      <alignment horizontal="left" vertical="center"/>
    </xf>
    <xf numFmtId="0" fontId="17" fillId="4" borderId="69" xfId="6" applyFont="1" applyFill="1" applyBorder="1" applyAlignment="1">
      <alignment horizontal="left" vertical="center"/>
    </xf>
    <xf numFmtId="0" fontId="17" fillId="4" borderId="61" xfId="6" applyFont="1" applyFill="1" applyBorder="1" applyAlignment="1">
      <alignment horizontal="left" vertical="center"/>
    </xf>
    <xf numFmtId="0" fontId="17" fillId="4" borderId="62" xfId="6" applyFont="1" applyFill="1" applyBorder="1" applyAlignment="1">
      <alignment horizontal="left" vertical="center"/>
    </xf>
    <xf numFmtId="0" fontId="17" fillId="4" borderId="63" xfId="6" applyFont="1" applyFill="1" applyBorder="1" applyAlignment="1">
      <alignment horizontal="left" vertical="center"/>
    </xf>
    <xf numFmtId="0" fontId="17" fillId="4" borderId="45" xfId="6" applyFont="1" applyFill="1" applyBorder="1" applyAlignment="1">
      <alignment horizontal="center" vertical="center"/>
    </xf>
    <xf numFmtId="184" fontId="17" fillId="4" borderId="45" xfId="3" applyNumberFormat="1" applyFont="1" applyFill="1" applyBorder="1">
      <alignment vertical="center"/>
    </xf>
    <xf numFmtId="0" fontId="19" fillId="4" borderId="0" xfId="6" applyFont="1" applyFill="1" applyAlignment="1">
      <alignment horizontal="center" vertical="center"/>
    </xf>
    <xf numFmtId="183" fontId="17" fillId="4" borderId="0" xfId="6" applyNumberFormat="1" applyFont="1" applyFill="1" applyAlignment="1">
      <alignment horizontal="left" vertical="center"/>
    </xf>
    <xf numFmtId="0" fontId="20" fillId="4" borderId="45" xfId="6" applyFont="1" applyFill="1" applyBorder="1">
      <alignment vertical="center"/>
    </xf>
    <xf numFmtId="184" fontId="20" fillId="4" borderId="45" xfId="3" applyNumberFormat="1" applyFont="1" applyFill="1" applyBorder="1">
      <alignment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  <xf numFmtId="0" fontId="2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</cellXfs>
  <cellStyles count="9">
    <cellStyle name="백분율 2" xfId="4" xr:uid="{572C104C-08D0-435C-B34E-7DD6C17BAC6E}"/>
    <cellStyle name="쉼표 [0]" xfId="1" builtinId="6"/>
    <cellStyle name="쉼표 [0] 2" xfId="3" xr:uid="{DB28F731-DEA9-4147-9BAE-8DD61B481F3D}"/>
    <cellStyle name="쉼표 [0] 3" xfId="7" xr:uid="{692D3F00-F27D-46AE-9CBE-EA550773017B}"/>
    <cellStyle name="쉼표 [0] 3 2" xfId="8" xr:uid="{6A80CCB7-FFF5-4947-8413-BA03B6DB44BB}"/>
    <cellStyle name="통화 [0] 2" xfId="5" xr:uid="{8026C398-8201-4A5E-894E-3A420E81E340}"/>
    <cellStyle name="표준" xfId="0" builtinId="0"/>
    <cellStyle name="표준 2" xfId="6" xr:uid="{BD73DCAD-F484-4862-966A-D3C31ABB5690}"/>
    <cellStyle name="표준 4" xfId="2" xr:uid="{607D644D-2A97-4293-92E1-8ED4F8C51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99-05-10-&#49436;&#50872;&#45824;&#44288;&#47144;(&#45236;&#50669;&#49436;-1&#49688;&#51221;&#5147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1.&#47609;&#50516;&#44144;&#44288;&#471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01&#45380;&#44221;&#50896;/7,&#44221;&#50896;(&#44288;&#47532;&#48512;)/WIN95/&#48148;&#53461;%20&#54868;&#47732;/My%20Documents/&#50672;&#4984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공사원가"/>
      <sheetName val="내역서집계표"/>
      <sheetName val="내역서99-4"/>
      <sheetName val="일위대가집계표"/>
      <sheetName val="정부노임단가"/>
      <sheetName val="단가조사서"/>
      <sheetName val="견적중기"/>
      <sheetName val="중기산출근거"/>
      <sheetName val="중기집계표"/>
      <sheetName val="중기계산"/>
      <sheetName val="주입율"/>
      <sheetName val="토공일위"/>
      <sheetName val="공통일위"/>
      <sheetName val="일반토목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RCD-장비운반"/>
      <sheetName val="RCD-STAND파일압입"/>
      <sheetName val="RCD-장비이동및거치"/>
      <sheetName val="RCD-굴착(풍화암)"/>
      <sheetName val="RCD-굴착(기반암)"/>
      <sheetName val="RCD-슬라임처리"/>
      <sheetName val="RCD-말뚝조성공"/>
      <sheetName val="RCD-두부정리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가시-쓰암천공"/>
      <sheetName val="3BL공동구 수량"/>
      <sheetName val="단가표"/>
      <sheetName val="데이타"/>
      <sheetName val="식재인부"/>
      <sheetName val="말뚝물량"/>
      <sheetName val="가시-파으박기(디젤햄머)"/>
      <sheetName val="99-05-10-서울대관련(내역서-1수정중)"/>
      <sheetName val="계화배수"/>
      <sheetName val="수량산출서"/>
      <sheetName val="일위대가"/>
      <sheetName val="내역서"/>
      <sheetName val="일위대가목차"/>
      <sheetName val="전기일위대가"/>
      <sheetName val="BSD (2)"/>
      <sheetName val="교통대책내역"/>
      <sheetName val="대비"/>
      <sheetName val="Proposal"/>
      <sheetName val="Total"/>
      <sheetName val="관람석제출"/>
      <sheetName val="차액보증"/>
      <sheetName val="hvac내역서(제어동)"/>
      <sheetName val="도급"/>
      <sheetName val="가공비"/>
      <sheetName val="Sheet1"/>
      <sheetName val="영동(D)"/>
      <sheetName val="Customer Databas"/>
      <sheetName val="JUCKEYK"/>
      <sheetName val="INPUT"/>
      <sheetName val="Cover"/>
      <sheetName val="물량표"/>
      <sheetName val="GRDBS"/>
      <sheetName val="세부내역"/>
      <sheetName val="보도경계블럭"/>
      <sheetName val="수량산출"/>
      <sheetName val="단면(RW1)"/>
      <sheetName val="CODE"/>
      <sheetName val="경비2내역"/>
      <sheetName val="설계서"/>
      <sheetName val=" 견적서"/>
      <sheetName val="금액집계"/>
      <sheetName val="N賃率-職"/>
      <sheetName val="을"/>
      <sheetName val="여과지동"/>
      <sheetName val="기초자료"/>
      <sheetName val="wall"/>
      <sheetName val="건축집계표"/>
      <sheetName val="토공사"/>
      <sheetName val="건축원가계산서"/>
      <sheetName val="토목"/>
      <sheetName val="내역서(총)"/>
      <sheetName val="BSD _2_"/>
      <sheetName val="20관리비율"/>
      <sheetName val="Macro(전선)"/>
      <sheetName val="투찰"/>
      <sheetName val="공사비집계"/>
      <sheetName val="교각1"/>
      <sheetName val="건축내역"/>
      <sheetName val="공사비내역서"/>
      <sheetName val="설계조건"/>
      <sheetName val="안정계산"/>
      <sheetName val="단면검토"/>
      <sheetName val="BLOCK(1)"/>
      <sheetName val="unit 4"/>
      <sheetName val="설계개요"/>
      <sheetName val="예산M12A"/>
      <sheetName val="도급양식"/>
      <sheetName val="8월현금흐름표"/>
      <sheetName val="DI1"/>
      <sheetName val="UR2-Calculation"/>
      <sheetName val="Sheet5"/>
      <sheetName val="날개벽"/>
      <sheetName val="full (2)"/>
      <sheetName val="단면가정"/>
      <sheetName val="공사비 내역 (가)"/>
      <sheetName val="토공(완충)"/>
      <sheetName val="예산서"/>
      <sheetName val="금액내역서"/>
      <sheetName val="TEL"/>
      <sheetName val="소비자가"/>
      <sheetName val="견적서"/>
      <sheetName val="FB25JN"/>
      <sheetName val="공사비예산서(토목분)"/>
      <sheetName val="BID"/>
      <sheetName val="옹벽"/>
      <sheetName val="단면치수"/>
      <sheetName val="factor"/>
      <sheetName val="내역집계표_소방"/>
      <sheetName val="FRT_O"/>
      <sheetName val="FAB_I"/>
      <sheetName val="조명시설"/>
      <sheetName val="준검 내역서"/>
      <sheetName val="서울대규장각(가시설흙막이)"/>
      <sheetName val="공사원가계산서"/>
      <sheetName val="RCD-두부정리_x0000_ꘄŤ_x0000__x0004__x0000__x0000__x0000__x0000__x0000__x0000_휰Ť_x0000__x0000__x0000__x0000__x0000__x0000__x0000__x0000_ꐨŤ"/>
      <sheetName val="6호기"/>
      <sheetName val="변화치수"/>
      <sheetName val="백암비스타내역"/>
      <sheetName val="Sheet2"/>
      <sheetName val="건축"/>
      <sheetName val="원가계산"/>
      <sheetName val="직접비"/>
      <sheetName val="시추주상도"/>
      <sheetName val="DR(SUM)"/>
      <sheetName val="TL(SUM)"/>
      <sheetName val="도급잔고내역"/>
      <sheetName val="fitting"/>
      <sheetName val="영업소실적"/>
      <sheetName val="7.5.2 BOQ Summary "/>
      <sheetName val="내역"/>
      <sheetName val="RCD-두부정리_x0000_ꘄŤ_x0004__x0000_휰ŤꐨŤ&amp;)[99-05-10-서울"/>
      <sheetName val="TB-내역서"/>
      <sheetName val="전산망"/>
      <sheetName val="RCD-두부정리?ꘄŤ?_x0004_??????휰Ť????????ꐨŤ"/>
      <sheetName val="RCD-두부정리?ꘄŤ_x0004_?휰ŤꐨŤ&amp;)[99-05-10-서울"/>
      <sheetName val="소방사항"/>
      <sheetName val="CALCULATION"/>
      <sheetName val="DESIGN_CRETERIA"/>
      <sheetName val="노원열병합  건축공사기성내역서"/>
      <sheetName val="list price"/>
      <sheetName val="상 부"/>
      <sheetName val="원가"/>
      <sheetName val="2.설계제원"/>
      <sheetName val="분전반"/>
      <sheetName val="노임변동률"/>
      <sheetName val="danga"/>
      <sheetName val="ilch"/>
      <sheetName val="차수"/>
      <sheetName val="I.설계조건"/>
      <sheetName val="조경"/>
      <sheetName val="ELECTRIC"/>
      <sheetName val="차량구입"/>
      <sheetName val="단위수량"/>
      <sheetName val="맨홀토공수량"/>
      <sheetName val="1.우편집중내역서"/>
      <sheetName val="재집"/>
      <sheetName val="직재"/>
      <sheetName val="data1"/>
      <sheetName val="WO"/>
      <sheetName val="부표총괄"/>
      <sheetName val="지장물C"/>
      <sheetName val="광진통합기성내역"/>
      <sheetName val="금액"/>
      <sheetName val="DATA"/>
      <sheetName val="연습"/>
      <sheetName val="FAB별"/>
      <sheetName val="SE-611"/>
      <sheetName val="제경비"/>
      <sheetName val="I一般比"/>
      <sheetName val="견"/>
      <sheetName val="당초수량"/>
      <sheetName val="공사개요"/>
      <sheetName val="원형맨홀수량"/>
      <sheetName val="시멘트"/>
      <sheetName val="터파기및재료"/>
      <sheetName val="Sheet3"/>
      <sheetName val="RCD-STRAND_PILE_압입및굴착"/>
      <sheetName val="BSD_(2)"/>
      <sheetName val="3BL공동구_수량"/>
      <sheetName val="공사비_내역_(가)"/>
      <sheetName val="Customer_Databas"/>
      <sheetName val="날개벽(좌,우=45도,75도)"/>
      <sheetName val="대전월평내역"/>
      <sheetName val="CAL"/>
      <sheetName val="Y-WORK"/>
      <sheetName val="dg"/>
      <sheetName val="#REF"/>
      <sheetName val="출역 "/>
      <sheetName val="산출내역서집계표"/>
      <sheetName val="간접"/>
      <sheetName val="집계표"/>
      <sheetName val="화산경계"/>
      <sheetName val="세부내역서(전기)"/>
      <sheetName val="사용자정의"/>
      <sheetName val="제품표준규격"/>
      <sheetName val="공사비총괄표"/>
      <sheetName val="BQ"/>
      <sheetName val="가설공사내역"/>
      <sheetName val="F4-F7"/>
      <sheetName val="BRAZIL"/>
      <sheetName val="정공공사"/>
      <sheetName val="ABUT수량-A1"/>
      <sheetName val="통신물량"/>
      <sheetName val="말뚝지지력산정"/>
      <sheetName val="단가표 "/>
      <sheetName val="DATA(BAC)"/>
      <sheetName val="청산공사"/>
      <sheetName val="노임"/>
      <sheetName val="문학간접"/>
      <sheetName val="직노"/>
      <sheetName val="A-4"/>
      <sheetName val="3련 BOX"/>
      <sheetName val="1.설계기준"/>
      <sheetName val="공문"/>
      <sheetName val="건축내역서"/>
      <sheetName val="토사(PE)"/>
      <sheetName val="REQDELTA"/>
      <sheetName val="회사99"/>
      <sheetName val="교육종류"/>
      <sheetName val="수량분배표"/>
      <sheetName val="단중표"/>
      <sheetName val="전기"/>
      <sheetName val="개요"/>
      <sheetName val="PAINT"/>
      <sheetName val="direct"/>
      <sheetName val="wage"/>
      <sheetName val="b_gunmul"/>
      <sheetName val="b_balju (2)"/>
      <sheetName val="단가조사표"/>
      <sheetName val="설명서"/>
      <sheetName val="표지"/>
      <sheetName val="예정공정표"/>
      <sheetName val="표지1"/>
      <sheetName val="BAY별 원가표준"/>
      <sheetName val="기본자료(실행)"/>
      <sheetName val="DATE"/>
      <sheetName val="단가조사-1"/>
      <sheetName val="단가조사-2"/>
      <sheetName val="퇴비산출근거"/>
      <sheetName val="(2)"/>
      <sheetName val="작성"/>
      <sheetName val="단가조사"/>
      <sheetName val="을 2"/>
      <sheetName val="표지 (2)"/>
      <sheetName val="을지"/>
      <sheetName val="단가산출"/>
      <sheetName val="대치판정"/>
      <sheetName val="신우"/>
      <sheetName val="을 1"/>
      <sheetName val="손익분석"/>
      <sheetName val="ITEM"/>
      <sheetName val="난방열교"/>
      <sheetName val="급탕열교"/>
      <sheetName val="OHU"/>
      <sheetName val="갑지(추정)"/>
      <sheetName val="부대공"/>
      <sheetName val="간접비"/>
      <sheetName val="수원공"/>
      <sheetName val="기초공"/>
      <sheetName val="기둥(원형)"/>
      <sheetName val="Earthwork"/>
      <sheetName val="공통비"/>
      <sheetName val="MOTOR"/>
      <sheetName val="내역표지"/>
      <sheetName val="견적대비 견적서"/>
      <sheetName val="SUMMARY"/>
      <sheetName val="h-013211-2"/>
      <sheetName val="현금"/>
      <sheetName val="GiaVT"/>
      <sheetName val="gVL"/>
      <sheetName val="부대대비"/>
      <sheetName val="냉연집계"/>
      <sheetName val="설직재-1"/>
      <sheetName val="간선계산"/>
      <sheetName val="지급자재"/>
      <sheetName val="공통가설"/>
      <sheetName val="단가대비"/>
      <sheetName val="경산"/>
      <sheetName val="설계명세서"/>
      <sheetName val="토공계산서(부체도로)"/>
      <sheetName val="실행예산"/>
      <sheetName val="EACT10"/>
      <sheetName val="시행예산"/>
      <sheetName val="제원.설계조건"/>
      <sheetName val="SPEC"/>
      <sheetName val="노무비"/>
      <sheetName val="단가산출서 (2)"/>
      <sheetName val="단가산출서"/>
      <sheetName val="기계내역서"/>
      <sheetName val="통합"/>
      <sheetName val="Indirect Cost"/>
      <sheetName val="입찰안"/>
      <sheetName val="list_price"/>
      <sheetName val="_견적서"/>
      <sheetName val="상_부"/>
      <sheetName val="BSD__2_"/>
      <sheetName val="준검_내역서"/>
      <sheetName val="full_(2)"/>
      <sheetName val="unit_4"/>
      <sheetName val="kimre scrubber"/>
      <sheetName val="WORK"/>
      <sheetName val="RCD-두부정리_ꘄŤ__x0004_______휰Ť________ꐨŤ"/>
      <sheetName val="장비"/>
      <sheetName val="노무"/>
      <sheetName val="목공집계"/>
      <sheetName val="지주목시비량산출서"/>
      <sheetName val="견적내용입력"/>
      <sheetName val="견적서세부내용"/>
      <sheetName val="8.PILE  (돌출)"/>
      <sheetName val="근생APT-신마감"/>
      <sheetName val="복지관_FIART"/>
      <sheetName val="근생APT-FIART"/>
      <sheetName val="근생-FIART"/>
      <sheetName val="소방"/>
      <sheetName val="협조전"/>
      <sheetName val="실행내역"/>
      <sheetName val="직공비"/>
      <sheetName val="CAL."/>
      <sheetName val="PRICE-COMP"/>
      <sheetName val="원가계산서"/>
      <sheetName val="원가입력"/>
      <sheetName val="220 (2)"/>
      <sheetName val="부하LOAD"/>
      <sheetName val="1-1"/>
      <sheetName val="01"/>
      <sheetName val="Sheet15"/>
      <sheetName val="실행철강하도"/>
      <sheetName val="COPING"/>
      <sheetName val="총괄표"/>
      <sheetName val="횡배수관토공수량"/>
      <sheetName val="3.일반설비"/>
      <sheetName val="1단계"/>
      <sheetName val="공틀공사"/>
      <sheetName val="부재예실"/>
      <sheetName val="단위세대"/>
      <sheetName val="hvac(제어동)"/>
      <sheetName val="발신정보"/>
      <sheetName val="98수문일위"/>
      <sheetName val="Sheet10"/>
      <sheetName val="입출재고현황 (2)"/>
      <sheetName val="품셈TABLE"/>
      <sheetName val="A"/>
      <sheetName val="자재집계표"/>
      <sheetName val="CONCRETE"/>
      <sheetName val="물량산출근거"/>
      <sheetName val="내역서 "/>
      <sheetName val="단면 (2)"/>
      <sheetName val="관급단가"/>
      <sheetName val="기본일위"/>
      <sheetName val="갑지1"/>
      <sheetName val="99노임기준"/>
      <sheetName val="품종별-이름"/>
      <sheetName val="eq_data"/>
      <sheetName val="대우단가(풍산)"/>
      <sheetName val="NEWDRAW"/>
      <sheetName val="자료"/>
      <sheetName val="공사내역서(을)실행"/>
      <sheetName val="잔수량(작성)"/>
      <sheetName val="2.대외공문"/>
      <sheetName val="내역(전체)"/>
      <sheetName val="MM"/>
      <sheetName val="8. 내진해석"/>
      <sheetName val="설변물량"/>
      <sheetName val="APT내역"/>
      <sheetName val="현황"/>
      <sheetName val="퍼스트"/>
      <sheetName val="2공구산출내역"/>
      <sheetName val="토목 (2)"/>
      <sheetName val="노임이"/>
      <sheetName val="9GNG운반"/>
      <sheetName val="CAPVC"/>
      <sheetName val="감리을"/>
      <sheetName val="건축(충일분)"/>
      <sheetName val="90.03실행 "/>
      <sheetName val="단가대비표"/>
      <sheetName val="깨기"/>
      <sheetName val="롤러"/>
      <sheetName val="특2호하천산근"/>
      <sheetName val="특2호부관하천산근"/>
      <sheetName val="기타 정보통신공사"/>
      <sheetName val="재무가정"/>
      <sheetName val="토목공종세부집계"/>
      <sheetName val="Macro1"/>
      <sheetName val="주경기-오배수"/>
      <sheetName val="물가연동제"/>
      <sheetName val="조명율표"/>
      <sheetName val="발주수량표"/>
      <sheetName val="본사인상전"/>
      <sheetName val="목차"/>
      <sheetName val="RCD-STRAND_PILE_압입및굴착4"/>
      <sheetName val="RCD-STRAND_PILE_압입및굴착1"/>
      <sheetName val="RCD-STRAND_PILE_압입및굴착2"/>
      <sheetName val="RCD-STRAND_PILE_압입및굴착3"/>
      <sheetName val="연령현황"/>
      <sheetName val="일위대가목록"/>
      <sheetName val="단가적용"/>
      <sheetName val="Sheet4"/>
      <sheetName val="SS"/>
      <sheetName val="물량표S"/>
      <sheetName val="전체"/>
      <sheetName val="물가자료"/>
      <sheetName val="전체공사"/>
      <sheetName val="첨부파일"/>
      <sheetName val="관리비"/>
      <sheetName val="TIE-IN"/>
      <sheetName val="design criteria"/>
      <sheetName val="plan&amp;section of foundation"/>
      <sheetName val="ML"/>
      <sheetName val="RCD-두부정리_ꘄŤ_x0004__휰ŤꐨŤ&amp;)_99-05-10-서울"/>
      <sheetName val="해평견적"/>
      <sheetName val="EKOG10건축"/>
      <sheetName val="일위대가표(DEEP)"/>
      <sheetName val="직접인건비"/>
      <sheetName val="노임단가"/>
      <sheetName val="ET2TOT"/>
      <sheetName val="3BL공동구_수량1"/>
      <sheetName val="BSD_(2)1"/>
      <sheetName val="Customer_Databas1"/>
      <sheetName val="full_(2)1"/>
      <sheetName val="unit_41"/>
      <sheetName val="_견적서1"/>
      <sheetName val="공사비_내역_(가)1"/>
      <sheetName val="BSD__2_1"/>
      <sheetName val="준검_내역서1"/>
      <sheetName val="단가표_"/>
      <sheetName val="b_balju_(2)"/>
      <sheetName val="RCD-두부정리ꘄŤ휰ŤꐨŤ"/>
      <sheetName val="노원열병합__건축공사기성내역서"/>
      <sheetName val="list_price1"/>
      <sheetName val="상_부1"/>
      <sheetName val="7_5_2_BOQ_Summary_"/>
      <sheetName val="I_설계조건"/>
      <sheetName val="2_설계제원"/>
      <sheetName val="1_우편집중내역서"/>
      <sheetName val="RCD-두부정리ꘄŤ휰ŤꐨŤ&amp;)[99-05-10-서울"/>
      <sheetName val="단가산출서_(2)"/>
      <sheetName val="RCD-두부정리?ꘄŤ???????휰Ť????????ꐨŤ"/>
      <sheetName val="RCD-두부정리?ꘄŤ?휰ŤꐨŤ&amp;)[99-05-10-서울"/>
      <sheetName val="kimre_scrubber"/>
      <sheetName val="출역_"/>
      <sheetName val="을_2"/>
      <sheetName val="표지_(2)"/>
      <sheetName val="을_1"/>
      <sheetName val="7682LA SKD(12.4)"/>
      <sheetName val="AH-1 "/>
      <sheetName val="구분자"/>
      <sheetName val="sheets"/>
      <sheetName val="일위(토목단산)"/>
      <sheetName val="일위대가표"/>
      <sheetName val="담장산출"/>
      <sheetName val="소요자재"/>
      <sheetName val="수문보고"/>
      <sheetName val="건축공사"/>
      <sheetName val="1.설계조건"/>
      <sheetName val="사용성검토"/>
      <sheetName val="Area"/>
      <sheetName val="CostData"/>
      <sheetName val="IncomeData"/>
      <sheetName val="PropertyData"/>
      <sheetName val="Project Brief"/>
      <sheetName val="토공사(단지)"/>
      <sheetName val="경비"/>
      <sheetName val="터널조도"/>
      <sheetName val="별표 "/>
      <sheetName val="품셈표"/>
      <sheetName val="2002상반기노임기준"/>
      <sheetName val="RAHMEN"/>
      <sheetName val="인건비"/>
      <sheetName val="VXXXXX"/>
      <sheetName val="부안일위"/>
      <sheetName val="골조시행"/>
      <sheetName val="Door Works Billing-N.O"/>
      <sheetName val="D040416"/>
      <sheetName val="포장복구집계"/>
      <sheetName val="식재품셈"/>
      <sheetName val="변경내역"/>
      <sheetName val="기본DATA"/>
      <sheetName val="HW일위"/>
      <sheetName val="Customize Your Planner"/>
      <sheetName val="4월조사단가"/>
      <sheetName val="공주-교대(A1)"/>
      <sheetName val="일위목록"/>
      <sheetName val="2F 회의실견적(5_14 일대)"/>
      <sheetName val="ASEM내역"/>
      <sheetName val="하중계산"/>
      <sheetName val="type-F"/>
      <sheetName val="플랜트 설치"/>
      <sheetName val="W1"/>
      <sheetName val="공사내역"/>
      <sheetName val="설계예산서"/>
      <sheetName val="SUMMARY(S)"/>
      <sheetName val="guard(mac)"/>
      <sheetName val="강관 및 부속"/>
    </sheetNames>
    <sheetDataSet>
      <sheetData sheetId="0" refreshError="1"/>
      <sheetData sheetId="1"/>
      <sheetData sheetId="2"/>
      <sheetData sheetId="3"/>
      <sheetData sheetId="4">
        <row r="5">
          <cell r="D5" t="str">
            <v>(발표일:99.1.1)</v>
          </cell>
        </row>
      </sheetData>
      <sheetData sheetId="5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☞개인진도및전화부및견적조건"/>
      <sheetName val="      ★개인별현황표(김종우기사)"/>
      <sheetName val="      주소록"/>
      <sheetName val="☞골조,철골,조적분석표"/>
      <sheetName val="      ★골조분석표(서태용대리)"/>
      <sheetName val="      골조부재별비율"/>
      <sheetName val="☞마감분석표"/>
      <sheetName val="    (주)경원건축공사비분석표"/>
      <sheetName val="    (주)경원건축공사비분석표(공)"/>
      <sheetName val="ilch"/>
      <sheetName val="ITEM"/>
      <sheetName val="A-4"/>
      <sheetName val="99-04-19-서울대관련(수정중)"/>
      <sheetName val="연수동"/>
      <sheetName val="Sheet4"/>
      <sheetName val="오산갈곳"/>
      <sheetName val="Y-WORK"/>
      <sheetName val="토공사"/>
      <sheetName val="ABUT수량-A1"/>
      <sheetName val="단가"/>
      <sheetName val="시설물일위"/>
      <sheetName val="TEL"/>
      <sheetName val="을"/>
      <sheetName val="WORK"/>
      <sheetName val="산업개발안내서"/>
      <sheetName val="Sheet5"/>
      <sheetName val="P.M 별"/>
      <sheetName val="1월"/>
      <sheetName val="VXXXXXXX"/>
      <sheetName val="BSD (2)"/>
      <sheetName val="투찰"/>
      <sheetName val="BQ"/>
      <sheetName val="전기공사"/>
      <sheetName val="공통가설공사"/>
      <sheetName val="건축내역"/>
      <sheetName val="도급"/>
      <sheetName val="c_balju"/>
      <sheetName val="토목내역"/>
      <sheetName val="20관리비율"/>
      <sheetName val="장비당단가 (1)"/>
      <sheetName val="공통부대비"/>
      <sheetName val="전기일위대가"/>
      <sheetName val="3련 BOX"/>
      <sheetName val="단면(RW1)"/>
      <sheetName val="경비2내역"/>
      <sheetName val="TYPE-A"/>
      <sheetName val="부대내역"/>
      <sheetName val="영업2"/>
      <sheetName val="Sheet1"/>
      <sheetName val="일위대가표(DEEP)"/>
      <sheetName val="맨홀수량집계"/>
      <sheetName val="CONCRETE"/>
      <sheetName val="일반공사"/>
      <sheetName val="DATA1"/>
      <sheetName val="차액보증"/>
      <sheetName val="EUPDAT2"/>
      <sheetName val="기별(종합)"/>
      <sheetName val="물량산출근거"/>
      <sheetName val="DATA(BAC)"/>
      <sheetName val="세부내역"/>
      <sheetName val="TOTAL"/>
      <sheetName val="집계표"/>
      <sheetName val="내역1"/>
      <sheetName val="내역서(총)"/>
      <sheetName val="Site Expenses"/>
      <sheetName val="교각1"/>
      <sheetName val="가시설수량"/>
      <sheetName val="단위수량"/>
      <sheetName val="TABLE"/>
      <sheetName val="3BL공동구 수량"/>
      <sheetName val="건축원가계산서"/>
      <sheetName val="BSD _2_"/>
      <sheetName val="내역서"/>
      <sheetName val="D-3503"/>
      <sheetName val="원형맨홀수량"/>
      <sheetName val="감가상각"/>
      <sheetName val="보합"/>
      <sheetName val="토&amp;흙"/>
      <sheetName val="INSTR"/>
      <sheetName val="INST_DCI"/>
      <sheetName val="HVAC_DCI"/>
      <sheetName val="PIPE_DCI"/>
      <sheetName val="PRO_DCI"/>
      <sheetName val="실행내역"/>
      <sheetName val="2F 회의실견적(5_14 일대)"/>
      <sheetName val="을지"/>
      <sheetName val="입찰안"/>
      <sheetName val="ELECTRIC"/>
      <sheetName val="CTEMCOST"/>
      <sheetName val="SCHEDULE"/>
      <sheetName val="Base_Data"/>
      <sheetName val="갑지(추정)"/>
      <sheetName val="설산1.나"/>
      <sheetName val="본사S"/>
      <sheetName val="장비집계"/>
      <sheetName val="SLAB"/>
      <sheetName val="대비"/>
      <sheetName val="聒CD-STRAND PILE 압입및굴착"/>
      <sheetName val="설계조건"/>
      <sheetName val="안정계산"/>
      <sheetName val="단면검토"/>
      <sheetName val="일위대가목차"/>
      <sheetName val="Testing"/>
      <sheetName val="일위대가목록(1)"/>
      <sheetName val="단가대비표(1)"/>
      <sheetName val="공사원가계산서"/>
      <sheetName val="계산근거"/>
      <sheetName val="공사비 내역 (가)"/>
      <sheetName val="일위대가목록"/>
      <sheetName val="MOTOR"/>
      <sheetName val="J直材4"/>
      <sheetName val="IMP(MAIN)"/>
      <sheetName val="IMP (REACTOR)"/>
      <sheetName val="INPUT"/>
      <sheetName val="단면가정"/>
      <sheetName val="공사비산출내역"/>
      <sheetName val="가시설단위수량"/>
      <sheetName val="청산공사"/>
      <sheetName val="BQ-Offsite"/>
      <sheetName val="Cover"/>
      <sheetName val="L형옹벽(key)"/>
      <sheetName val=" 견적서"/>
      <sheetName val="투자효율분석"/>
      <sheetName val="설계명세서"/>
      <sheetName val="96수출"/>
      <sheetName val="물량표"/>
      <sheetName val="산거각호표"/>
      <sheetName val="list price"/>
      <sheetName val="수량산출서"/>
      <sheetName val="PUMP"/>
      <sheetName val="gyun"/>
      <sheetName val="Customer Databas"/>
      <sheetName val="Dae_Jiju"/>
      <sheetName val="Sikje_ingun"/>
      <sheetName val="TREE_D"/>
      <sheetName val="단가표 "/>
      <sheetName val="연습"/>
      <sheetName val="기계내역"/>
      <sheetName val="원가"/>
      <sheetName val="DATA_BAC_"/>
      <sheetName val="단위중량"/>
      <sheetName val="내역서 "/>
      <sheetName val="일위대가"/>
      <sheetName val="전신환매도율"/>
      <sheetName val="양식"/>
      <sheetName val="단중표"/>
      <sheetName val="FAB별"/>
      <sheetName val="차량구입"/>
      <sheetName val="별표 "/>
      <sheetName val="수량산출"/>
      <sheetName val="SE-611"/>
      <sheetName val="조경"/>
      <sheetName val="Indirect Cost"/>
      <sheetName val="배수관공"/>
      <sheetName val="wblff(before omi pc&amp;stump)"/>
      <sheetName val="인건비"/>
      <sheetName val=" "/>
      <sheetName val="Macro1"/>
      <sheetName val="금액집계"/>
      <sheetName val="단가대비표"/>
      <sheetName val="노원열병합  건축공사기성내역서"/>
      <sheetName val="식재품셈"/>
      <sheetName val="RCD-STRAND_PILE_압입및굴착"/>
      <sheetName val="______★개인별현황표(김종우기사)"/>
      <sheetName val="______주소록"/>
      <sheetName val="______★골조분석표(서태용대리)"/>
      <sheetName val="______골조부재별비율"/>
      <sheetName val="____(주)경원건축공사비분석표"/>
      <sheetName val="____(주)경원건축공사비분석표(공)"/>
      <sheetName val="장비당단가_(1)"/>
      <sheetName val="BSD_(2)"/>
      <sheetName val="실행예산"/>
      <sheetName val="unit"/>
      <sheetName val="밸브설치"/>
      <sheetName val="dg"/>
      <sheetName val="1"/>
      <sheetName val="Proposal"/>
      <sheetName val="우각부보강"/>
      <sheetName val="방송노임"/>
      <sheetName val="환률"/>
      <sheetName val="HRSG SMALL07220"/>
      <sheetName val="Harga material "/>
      <sheetName val="IPL_SCHEDULE"/>
      <sheetName val="BQLIST"/>
      <sheetName val="TABLE2-1 ISBL-(SlTE PREP)"/>
      <sheetName val="TABLE2.1 ISBL (Soil Invest)"/>
      <sheetName val="TABLE2-2 OSBL(GENERAL-CIVIL)"/>
      <sheetName val="남양시작동자105노65기1.3화1.2"/>
      <sheetName val="Projekt4"/>
      <sheetName val="자재단가비교표"/>
      <sheetName val="방배동내역(리라)"/>
      <sheetName val="내역"/>
      <sheetName val="Y_WORK"/>
      <sheetName val="DATA"/>
      <sheetName val="단가비교표"/>
      <sheetName val="DRAIN DRUM PIT D-301"/>
      <sheetName val="관람석제출"/>
      <sheetName val="영동(D)"/>
      <sheetName val="날개벽(좌,우=45도,75도)"/>
      <sheetName val="중기사용료"/>
      <sheetName val="kimre scrubber"/>
      <sheetName val="말뚝물량"/>
      <sheetName val="분류기준"/>
      <sheetName val="현황산출서"/>
      <sheetName val="sum1 (2)"/>
      <sheetName val="7내역"/>
      <sheetName val="터파기및재료"/>
      <sheetName val="품셈TABLE"/>
      <sheetName val="현장"/>
      <sheetName val="Sheet13"/>
      <sheetName val="발전기"/>
      <sheetName val="#REF"/>
      <sheetName val="Sheet14"/>
      <sheetName val="공사개요"/>
      <sheetName val="N賃率-職"/>
      <sheetName val="실행"/>
      <sheetName val="7.5.2 BOQ Summary "/>
      <sheetName val="통신집계표1"/>
      <sheetName val="산출근거"/>
      <sheetName val="wall"/>
      <sheetName val="06-BATCH "/>
      <sheetName val="가시설(TYPE-A)"/>
      <sheetName val="1-1평균터파기고(1)"/>
      <sheetName val="단가대비"/>
      <sheetName val="부하(성남)"/>
      <sheetName val="b_balju_cho"/>
      <sheetName val="소비자가"/>
      <sheetName val="대치판정"/>
      <sheetName val="P_M_별"/>
      <sheetName val="3련_BOX"/>
      <sheetName val="EACT10"/>
      <sheetName val="금액"/>
      <sheetName val="(C)원내역"/>
      <sheetName val="총괄표"/>
      <sheetName val="공통가설"/>
      <sheetName val="전사계"/>
      <sheetName val="I.설계조건"/>
      <sheetName val="1.설계기준"/>
      <sheetName val="FRT_O"/>
      <sheetName val="FAB_I"/>
      <sheetName val="COPING"/>
      <sheetName val="8월현금흐름표"/>
      <sheetName val="RAHMEN"/>
      <sheetName val="개요"/>
      <sheetName val="플랜트 설치"/>
      <sheetName val="DOGI"/>
      <sheetName val="가공비"/>
      <sheetName val="예산서"/>
      <sheetName val="날개벽"/>
      <sheetName val="CALCULATION"/>
      <sheetName val="DESIGN_CRETERIA"/>
      <sheetName val="설계명세서(선로)"/>
      <sheetName val="full (2)"/>
      <sheetName val="토공계산서(부체도로)"/>
      <sheetName val="I一般比"/>
      <sheetName val="MAT"/>
      <sheetName val="2075-Q011"/>
      <sheetName val="3F"/>
      <sheetName val="토목"/>
      <sheetName val="본장"/>
      <sheetName val="GRDBS"/>
      <sheetName val="말뚝지지력산정"/>
      <sheetName val="직접인건비"/>
      <sheetName val="공문"/>
      <sheetName val="BID9697"/>
      <sheetName val="교통시설 표지판"/>
      <sheetName val="KP1590_E"/>
      <sheetName val="예산"/>
      <sheetName val="단가표"/>
      <sheetName val="공사비PK5월"/>
      <sheetName val="BD集計用"/>
      <sheetName val="General Data"/>
      <sheetName val="인강기성"/>
      <sheetName val="SG"/>
      <sheetName val="자료(통합)"/>
      <sheetName val="대상공사(조달청)"/>
      <sheetName val="BID"/>
      <sheetName val="원가계산서"/>
      <sheetName val="옹벽"/>
      <sheetName val="공사입력"/>
      <sheetName val="SRC-B3U2"/>
      <sheetName val="RING WALL"/>
      <sheetName val="cable"/>
      <sheetName val="설계서"/>
      <sheetName val="환율"/>
      <sheetName val="변화치수"/>
      <sheetName val="전체"/>
      <sheetName val="AH-1 "/>
      <sheetName val="DATE"/>
      <sheetName val="비교표"/>
      <sheetName val="1을"/>
      <sheetName val="06_BATCH "/>
      <sheetName val="Studio"/>
      <sheetName val="단면치수"/>
      <sheetName val="BOM-Form A.1.III"/>
      <sheetName val="자재집계표"/>
      <sheetName val="부재력정리"/>
      <sheetName val="단가조사표"/>
      <sheetName val="1호맨홀가감수량"/>
      <sheetName val="1호맨홀수량산출"/>
      <sheetName val="SORCE1"/>
      <sheetName val="국별인원"/>
      <sheetName val="직노"/>
      <sheetName val="일반맨홀수량집계"/>
      <sheetName val="업무처리전"/>
      <sheetName val="TT35"/>
      <sheetName val="TTTram"/>
      <sheetName val="SL dau tien"/>
      <sheetName val="총내역서"/>
      <sheetName val="입찰견적보고서"/>
      <sheetName val="주경기-오배수"/>
      <sheetName val="교각계산"/>
      <sheetName val="표지판현황"/>
      <sheetName val="수선비분석"/>
      <sheetName val="2F_회의실견적(5_14_일대)"/>
      <sheetName val="설계서을"/>
      <sheetName val="6월실적"/>
      <sheetName val="도급양식"/>
      <sheetName val="손익분석"/>
      <sheetName val="견적집계표"/>
      <sheetName val="지급자재"/>
      <sheetName val="갑지_추정_"/>
      <sheetName val="1F"/>
      <sheetName val="단가사정"/>
      <sheetName val="Inputs"/>
      <sheetName val="Timing&amp;Esc"/>
      <sheetName val="신규단가내역"/>
      <sheetName val="정렬"/>
      <sheetName val="간선계산"/>
      <sheetName val="FACTOR"/>
      <sheetName val="plan&amp;section of foundation"/>
      <sheetName val="UR2-Calculation"/>
      <sheetName val="가도공"/>
      <sheetName val="ISBL"/>
      <sheetName val="OSBL"/>
      <sheetName val="CAPVC"/>
      <sheetName val="XL4Poppy"/>
      <sheetName val="단가디비"/>
      <sheetName val="I-O(번호별)"/>
      <sheetName val="NSMA-status"/>
      <sheetName val="일위대가표"/>
      <sheetName val="인부신상자료"/>
      <sheetName val="기초공"/>
      <sheetName val="기둥(원형)"/>
      <sheetName val="첨부파일"/>
      <sheetName val="Sheet1 (2)"/>
      <sheetName val="FRP내역서"/>
      <sheetName val="Bdown_ISBL"/>
      <sheetName val="ISBL (검증)"/>
      <sheetName val="TABLE2-2 OSBL-(SITE PREP)"/>
      <sheetName val="CONTENTS"/>
      <sheetName val="BM"/>
      <sheetName val="사업계획"/>
      <sheetName val="DS"/>
      <sheetName val="효성CB 1P기초"/>
      <sheetName val="소방"/>
      <sheetName val="Site_Expenses"/>
      <sheetName val="Customer_Databas"/>
      <sheetName val="공사비_내역_(가)"/>
      <sheetName val="3BL공동구_수량"/>
      <sheetName val="聒CD-STRAND_PILE_압입및굴착"/>
      <sheetName val="BSD__2_"/>
      <sheetName val="설산1_나"/>
      <sheetName val="IMP_(REACTOR)"/>
      <sheetName val="물량표S"/>
      <sheetName val="계수시트"/>
      <sheetName val="C &amp; G RHS"/>
      <sheetName val="보차도경계석"/>
      <sheetName val="PumpSpec"/>
      <sheetName val="개산공사비"/>
      <sheetName val="CAL"/>
      <sheetName val="lookup"/>
      <sheetName val="BOQ0822"/>
      <sheetName val="INDIRECT MOBILIZATION PLAN"/>
      <sheetName val="MANPOWER MOBILIZATION"/>
      <sheetName val="LABOR MOBILIZATION PLAN"/>
      <sheetName val="STAFF MOBILIZATION PLAN"/>
      <sheetName val="LIST OF OFFICE EQUIPMENT"/>
      <sheetName val="BREAKDOWN"/>
      <sheetName val="PERSONNEL SETUP"/>
      <sheetName val="KOREAN STAFF SALARY - SITE"/>
      <sheetName val="TEMPORARY FACILITIES"/>
      <sheetName val="WATER SUPPLY"/>
      <sheetName val="TABLE2-1 ISBL(GENEAL-CIVIL)"/>
      <sheetName val="준검 내역서"/>
      <sheetName val="UOP 508 PG 5-12"/>
      <sheetName val="토사(PE)"/>
      <sheetName val="화산경계"/>
      <sheetName val="경비"/>
      <sheetName val="SALES&amp;COGS"/>
      <sheetName val="설계산출기초"/>
      <sheetName val="을부담운반비"/>
      <sheetName val="운반비산출"/>
      <sheetName val="설계산출표지"/>
      <sheetName val="도급예산내역서총괄표"/>
      <sheetName val="조명시설"/>
      <sheetName val="woo(mac)"/>
      <sheetName val="을 2"/>
      <sheetName val="송라터널총괄"/>
      <sheetName val="비대칭계수"/>
      <sheetName val="전동기 SPEC"/>
      <sheetName val="danga"/>
      <sheetName val="(2)"/>
      <sheetName val="보도경계블럭"/>
      <sheetName val="노임단가"/>
      <sheetName val=""/>
      <sheetName val="전체실적"/>
      <sheetName val="Requirement(Work Crew)"/>
      <sheetName val="1.설계조건"/>
      <sheetName val="예방접종계획"/>
      <sheetName val="근태계획서"/>
      <sheetName val="설변물량"/>
      <sheetName val="APT내역"/>
      <sheetName val="덕전리"/>
      <sheetName val="BLOCK(1)"/>
      <sheetName val="HWSET"/>
      <sheetName val="공사비예산서(토목분)"/>
      <sheetName val="RCD-STRAND_PILE_압입및굴착4"/>
      <sheetName val="______★개인별현황표(김종우기사)4"/>
      <sheetName val="______주소록4"/>
      <sheetName val="______★골조분석표(서태용대리)4"/>
      <sheetName val="______골조부재별비율4"/>
      <sheetName val="____(주)경원건축공사비분석표4"/>
      <sheetName val="____(주)경원건축공사비분석표(공)4"/>
      <sheetName val="RCD-STRAND_PILE_압입및굴착1"/>
      <sheetName val="______★개인별현황표(김종우기사)1"/>
      <sheetName val="______주소록1"/>
      <sheetName val="______★골조분석표(서태용대리)1"/>
      <sheetName val="______골조부재별비율1"/>
      <sheetName val="____(주)경원건축공사비분석표1"/>
      <sheetName val="____(주)경원건축공사비분석표(공)1"/>
      <sheetName val="RCD-STRAND_PILE_압입및굴착2"/>
      <sheetName val="______★개인별현황표(김종우기사)2"/>
      <sheetName val="______주소록2"/>
      <sheetName val="______★골조분석표(서태용대리)2"/>
      <sheetName val="______골조부재별비율2"/>
      <sheetName val="____(주)경원건축공사비분석표2"/>
      <sheetName val="____(주)경원건축공사비분석표(공)2"/>
      <sheetName val="RCD-STRAND_PILE_압입및굴착3"/>
      <sheetName val="______★개인별현황표(김종우기사)3"/>
      <sheetName val="______주소록3"/>
      <sheetName val="______★골조분석표(서태용대리)3"/>
      <sheetName val="______골조부재별비율3"/>
      <sheetName val="____(주)경원건축공사비분석표3"/>
      <sheetName val="____(주)경원건축공사비분석표(공)3"/>
      <sheetName val="산출내역서집계표"/>
      <sheetName val="전압강하계산"/>
      <sheetName val="Mp-team 1"/>
      <sheetName val="부대대비"/>
      <sheetName val="냉연집계"/>
      <sheetName val="신우"/>
      <sheetName val="CODE"/>
      <sheetName val="2000년1차"/>
      <sheetName val="시멘트"/>
      <sheetName val="01"/>
      <sheetName val="오억미만"/>
      <sheetName val="통합"/>
      <sheetName val="수량집계"/>
      <sheetName val="코드"/>
      <sheetName val="시설물기초"/>
      <sheetName val="JUCK"/>
      <sheetName val="1-1"/>
      <sheetName val="TTL"/>
      <sheetName val="데이타"/>
      <sheetName val="hvac(제어동)"/>
      <sheetName val="건축내역서"/>
      <sheetName val="90.03실행 "/>
      <sheetName val="부대"/>
      <sheetName val="archi(본사)"/>
      <sheetName val="자재"/>
      <sheetName val="인건-측정"/>
      <sheetName val="여과지동"/>
      <sheetName val="기초자료"/>
      <sheetName val="원가계산"/>
      <sheetName val="적용기준"/>
      <sheetName val="2.내역서"/>
      <sheetName val="재무가정"/>
      <sheetName val="일위대가-1"/>
      <sheetName val="물가자료"/>
      <sheetName val="목록"/>
      <sheetName val="중기"/>
      <sheetName val="Change rate"/>
      <sheetName val="적용환율"/>
      <sheetName val="FANDBS"/>
      <sheetName val="GRDATA"/>
      <sheetName val="시중노임DATA"/>
      <sheetName val="2002상반기노임기준"/>
      <sheetName val="TEST1"/>
      <sheetName val="발신정보"/>
      <sheetName val="인건비 "/>
      <sheetName val="일반수량집계"/>
      <sheetName val="일반맨홀수량집계(A-7 LINE)"/>
      <sheetName val="Recording,Phone,Headset,PC"/>
      <sheetName val="b_gunmul"/>
      <sheetName val="direct"/>
      <sheetName val="wage"/>
      <sheetName val="1.우편집중내역서"/>
      <sheetName val="검색"/>
      <sheetName val="Constant"/>
      <sheetName val="SHAFTDBSE"/>
      <sheetName val="연결임시"/>
      <sheetName val="6호기"/>
      <sheetName val="실행품의서"/>
      <sheetName val="11.자재단가"/>
      <sheetName val="재료집계"/>
      <sheetName val="자판실행"/>
      <sheetName val="퇴비산출근거"/>
      <sheetName val="유림콘도"/>
      <sheetName val="일위_파일"/>
      <sheetName val="교통표지"/>
      <sheetName val="FCU (2)"/>
      <sheetName val="조도계산서 (도서)"/>
      <sheetName val="MATRLDATA"/>
      <sheetName val="CP-E2 (품셈표)"/>
      <sheetName val="프랜트면허"/>
      <sheetName val="ACCESS FLOOR"/>
      <sheetName val="토목주소"/>
      <sheetName val="견적을지"/>
      <sheetName val="EJ"/>
      <sheetName val="갑지1"/>
      <sheetName val="음료실행"/>
      <sheetName val="4 LINE"/>
      <sheetName val="7 th"/>
      <sheetName val="케이블및전선관규격표"/>
      <sheetName val="공사비내역서"/>
      <sheetName val="표지"/>
      <sheetName val="배명(단가)"/>
      <sheetName val="식재인부"/>
      <sheetName val="분석"/>
      <sheetName val="산출금액내역"/>
      <sheetName val="월선수금"/>
      <sheetName val="예산명세서"/>
      <sheetName val="원하대비"/>
      <sheetName val="원도급"/>
      <sheetName val="자료입력"/>
      <sheetName val="하도급"/>
      <sheetName val="자재단가"/>
      <sheetName val="강관 및 부속"/>
      <sheetName val="Front"/>
      <sheetName val="현장관리비"/>
      <sheetName val="재집"/>
      <sheetName val="직재"/>
      <sheetName val="견적내용입력"/>
      <sheetName val="견적서세부내용"/>
      <sheetName val="토공"/>
      <sheetName val="예산내역서"/>
      <sheetName val="계약서"/>
      <sheetName val="수량산출서 갑지"/>
      <sheetName val="업무"/>
      <sheetName val="Baby일위대가"/>
      <sheetName val="실행철강하도"/>
      <sheetName val="토공(완충)"/>
      <sheetName val="견적대비표"/>
      <sheetName val="2-3.V.D일위"/>
      <sheetName val="인사자료총집계"/>
      <sheetName val="금융비용"/>
      <sheetName val="단가산출서"/>
      <sheetName val="단가산출서 (2)"/>
      <sheetName val="수량산출기초(케블등)"/>
      <sheetName val="사용자정의"/>
      <sheetName val="제품표준규격"/>
      <sheetName val="난방열교"/>
      <sheetName val="급탕열교"/>
      <sheetName val="Earthwork"/>
      <sheetName val="CAB_OD"/>
      <sheetName val="과천MAIN"/>
      <sheetName val="단"/>
      <sheetName val="예산M12A"/>
      <sheetName val="001"/>
      <sheetName val="목동세대 산출근거"/>
      <sheetName val="갑지"/>
      <sheetName val="6동"/>
      <sheetName val="설 계"/>
      <sheetName val="8"/>
      <sheetName val="10"/>
      <sheetName val="12"/>
      <sheetName val="9"/>
      <sheetName val="11"/>
      <sheetName val="NAI"/>
      <sheetName val="단면 (2)"/>
      <sheetName val="효율계획(당월)"/>
      <sheetName val="견"/>
      <sheetName val="하중계산"/>
      <sheetName val="공주-교대(A1)"/>
      <sheetName val="건축집계표"/>
      <sheetName val="NPV"/>
      <sheetName val="inter"/>
      <sheetName val="1. Design Change"/>
      <sheetName val="수입"/>
      <sheetName val="채권(하반기)"/>
      <sheetName val="SUMMARY(S)"/>
      <sheetName val="CAUDIT"/>
      <sheetName val="시행예산"/>
      <sheetName val="Data Vol"/>
      <sheetName val="type-F"/>
      <sheetName val="설직재-1"/>
      <sheetName val="토공(우물통,기타) "/>
      <sheetName val="cost"/>
      <sheetName val="설계예산서"/>
      <sheetName val="총계"/>
      <sheetName val="일반설비내역서"/>
      <sheetName val="가설공사비"/>
      <sheetName val="도로구조공사비"/>
      <sheetName val="도로토공공사비"/>
      <sheetName val="여수토공사비"/>
      <sheetName val="PROCURE"/>
      <sheetName val="특수선일위대가"/>
      <sheetName val="기안"/>
      <sheetName val="March"/>
      <sheetName val="기자재비"/>
      <sheetName val="건축(충일분)"/>
      <sheetName val="남양시작동자105노65기1_3화1_2"/>
      <sheetName val="_견적서"/>
      <sheetName val="list_price"/>
      <sheetName val="Indirect_Cost"/>
      <sheetName val="내역서_"/>
      <sheetName val="_"/>
      <sheetName val="HRSG_SMALL07220"/>
      <sheetName val="기성집계"/>
      <sheetName val="Basic"/>
      <sheetName val="본지점중"/>
      <sheetName val="회사99"/>
      <sheetName val="WAGE RATE BACK-UP DATA"/>
      <sheetName val="COVERSHEET PAGE"/>
      <sheetName val="eq_data"/>
      <sheetName val="PipWT"/>
      <sheetName val="품셈표"/>
      <sheetName val="TABLE2-1 ISBL(HDEC단가)"/>
      <sheetName val="TABLE2-2 OSBL(HDEC단가)"/>
      <sheetName val="유화"/>
      <sheetName val="DESIGN CRITERIA"/>
      <sheetName val="h-013211-2"/>
      <sheetName val="견적의뢰"/>
      <sheetName val="CAT_5"/>
      <sheetName val="기준자료"/>
      <sheetName val="전기"/>
      <sheetName val="ETC"/>
      <sheetName val="기계"/>
      <sheetName val="세부내역서(전기)"/>
      <sheetName val="품목"/>
      <sheetName val="현장코드"/>
      <sheetName val="해외코드"/>
      <sheetName val="Assumptions"/>
      <sheetName val="D040416"/>
      <sheetName val="종합"/>
      <sheetName val="Sheet6"/>
      <sheetName val="Sheet3"/>
      <sheetName val="공사비집계"/>
      <sheetName val="작업내역"/>
      <sheetName val="깨기"/>
      <sheetName val="시화점실행"/>
      <sheetName val="동해title"/>
      <sheetName val="S0"/>
      <sheetName val="단가비교"/>
      <sheetName val="DR(SUM)"/>
      <sheetName val="TL(SUM)"/>
      <sheetName val="골재산출"/>
      <sheetName val="Sheet2"/>
      <sheetName val="OCT.FDN"/>
      <sheetName val="현금"/>
      <sheetName val="건축2"/>
      <sheetName val="4안전율"/>
      <sheetName val="1995년 섹터별 매출"/>
      <sheetName val="견적대비 견적서"/>
      <sheetName val="간접"/>
      <sheetName val="주방"/>
      <sheetName val="단가조사"/>
      <sheetName val="1.물가시세표"/>
      <sheetName val="12.부대공"/>
      <sheetName val="5.노임단가"/>
      <sheetName val="4.중기단가산출"/>
      <sheetName val="6.단가목록"/>
      <sheetName val="8.배수공"/>
      <sheetName val="참조"/>
      <sheetName val="RCD-STRAND_PILE_압입및굴착5"/>
      <sheetName val="______★개인별현황표(김종우기사)5"/>
      <sheetName val="______주소록5"/>
      <sheetName val="______★골조분석표(서태용대리)5"/>
      <sheetName val="______골조부재별비율5"/>
      <sheetName val="____(주)경원건축공사비분석표5"/>
      <sheetName val="____(주)경원건축공사비분석표(공)5"/>
      <sheetName val="BSD_(2)1"/>
      <sheetName val="P_M_별1"/>
      <sheetName val="장비당단가_(1)1"/>
      <sheetName val="3련_BOX1"/>
      <sheetName val="Site_Expenses1"/>
      <sheetName val="3BL공동구_수량1"/>
      <sheetName val="聒CD-STRAND_PILE_압입및굴착1"/>
      <sheetName val="2F_회의실견적(5_14_일대)1"/>
      <sheetName val="BSD__2_1"/>
      <sheetName val="설산1_나1"/>
      <sheetName val="Customer_Databas1"/>
      <sheetName val="공사비_내역_(가)1"/>
      <sheetName val="wblff(before_omi_pc&amp;stump)"/>
      <sheetName val="IMP_(REACTOR)1"/>
      <sheetName val="노원열병합__건축공사기성내역서"/>
      <sheetName val="별표_"/>
      <sheetName val="I_설계조건"/>
      <sheetName val="1_설계기준"/>
      <sheetName val="플랜트_설치"/>
      <sheetName val="단가표_"/>
      <sheetName val="06-BATCH_"/>
      <sheetName val="Harga_material_"/>
      <sheetName val="TABLE2-1_ISBL-(SlTE_PREP)"/>
      <sheetName val="TABLE2_1_ISBL_(Soil_Invest)"/>
      <sheetName val="TABLE2-2_OSBL(GENERAL-CIVIL)"/>
      <sheetName val="7_5_2_BOQ_Summary_"/>
      <sheetName val="kimre_scrubber"/>
      <sheetName val="sum1_(2)"/>
      <sheetName val="AH-1_"/>
      <sheetName val="BOM-Form_A_1_III"/>
      <sheetName val="General_Data"/>
      <sheetName val="RING_WALL"/>
      <sheetName val="full_(2)"/>
      <sheetName val="06_BATCH_"/>
      <sheetName val="DRAIN_DRUM_PIT_D-301"/>
      <sheetName val="plan&amp;section_of_foundation"/>
      <sheetName val="TABLE2-1_ISBL(GENEAL-CIVIL)"/>
      <sheetName val="TABLE2-2_OSBL-(SITE_PREP)"/>
      <sheetName val="ISBL_(검증)"/>
      <sheetName val="교통시설_표지판"/>
      <sheetName val="SL_dau_tien"/>
      <sheetName val="Sheet1_(2)"/>
      <sheetName val="효성CB_1P기초"/>
      <sheetName val="C_&amp;_G_RHS"/>
      <sheetName val="INDIRECT_MOBILIZATION_PLAN"/>
      <sheetName val="MANPOWER_MOBILIZATION"/>
      <sheetName val="LABOR_MOBILIZATION_PLAN"/>
      <sheetName val="STAFF_MOBILIZATION_PLAN"/>
      <sheetName val="LIST_OF_OFFICE_EQUIPMENT"/>
      <sheetName val="PERSONNEL_SETUP"/>
      <sheetName val="KOREAN_STAFF_SALARY_-_SITE"/>
      <sheetName val="TEMPORARY_FACILITIES"/>
      <sheetName val="WATER_SUPPLY"/>
      <sheetName val="준검_내역서"/>
      <sheetName val="UOP_508_PG_5-12"/>
      <sheetName val="Requirement(Work_Crew)"/>
      <sheetName val="Mp-team_1"/>
      <sheetName val="수량산출서_갑지"/>
      <sheetName val="1_설계조건"/>
      <sheetName val="90_03실행_"/>
      <sheetName val="2_내역서"/>
      <sheetName val="설_계"/>
      <sheetName val="강관_및_부속"/>
      <sheetName val="1_우편집중내역서"/>
      <sheetName val="4_LINE"/>
      <sheetName val="7_th"/>
      <sheetName val="CP-E2_(품셈표)"/>
      <sheetName val="ACCESS_FLOOR"/>
      <sheetName val="Change_rate"/>
      <sheetName val="11_자재단가"/>
      <sheetName val="을_2"/>
      <sheetName val="FCU_(2)"/>
      <sheetName val="조도계산서_(도서)"/>
      <sheetName val="단가산출서_(2)"/>
      <sheetName val="목동세대_산출근거"/>
      <sheetName val="현황"/>
      <sheetName val="2.대외공문"/>
      <sheetName val="경비산출"/>
      <sheetName val="협조전"/>
      <sheetName val="경산"/>
      <sheetName val="CJE"/>
      <sheetName val="도급내역서"/>
      <sheetName val="재1"/>
      <sheetName val="수문보고"/>
      <sheetName val="DS-최종"/>
      <sheetName val="견적서"/>
      <sheetName val="순환펌프"/>
      <sheetName val="저수조"/>
      <sheetName val="급,배기팬"/>
      <sheetName val="급탕순환펌프"/>
      <sheetName val="CRUDE RE-bar"/>
      <sheetName val="전선 및 전선관"/>
      <sheetName val="Lookup tables"/>
      <sheetName val="내부부하"/>
      <sheetName val="half slab-1"/>
      <sheetName val="가정단면"/>
      <sheetName val="예산M2"/>
      <sheetName val="산출근거목록"/>
      <sheetName val="일대목록"/>
      <sheetName val="cctv"/>
      <sheetName val="조명투자및환수계획"/>
      <sheetName val="제조중간결과"/>
      <sheetName val="외자배분"/>
      <sheetName val="외자내역"/>
      <sheetName val="일위"/>
      <sheetName val="SS"/>
      <sheetName val="변경총괄지(1)"/>
      <sheetName val="LAND_HOYU"/>
      <sheetName val="LAND_YUKO"/>
      <sheetName val="Grid &amp; A.M"/>
      <sheetName val="가동비율"/>
      <sheetName val="H-PILE수량집계"/>
      <sheetName val="EXPENSE"/>
      <sheetName val="원본"/>
      <sheetName val="기타 정보통신공사"/>
      <sheetName val="건내용"/>
      <sheetName val="산근"/>
      <sheetName val="금액내역서"/>
      <sheetName val="방식총괄"/>
      <sheetName val="가설공사내역"/>
      <sheetName val="401"/>
      <sheetName val="CT "/>
      <sheetName val="현장관리비내역서"/>
      <sheetName val="RFP002"/>
      <sheetName val="TABLE2-2 OSBL(total)"/>
      <sheetName val="fitting"/>
      <sheetName val="MAIN"/>
      <sheetName val="PRO_A"/>
      <sheetName val="PRO"/>
      <sheetName val="system &amp; LOOK_UP_FUNC"/>
      <sheetName val="Annex 3_Price Table_Piping Shop"/>
      <sheetName val="Sheet3 (2)"/>
      <sheetName val="2.설계제원"/>
      <sheetName val="PRICE-COMP"/>
      <sheetName val="GREEN"/>
      <sheetName val="Hawiyah"/>
      <sheetName val="Hawiyah_하청"/>
      <sheetName val="HDEC_1027"/>
      <sheetName val="Juaymah"/>
      <sheetName val="SIPC"/>
      <sheetName val="장비당단가_(1)2"/>
      <sheetName val="BSD_(2)2"/>
      <sheetName val="TABLE2-1_ISBL-(SlTE_PREP)1"/>
      <sheetName val="TABLE2_1_ISBL_(Soil_Invest)1"/>
      <sheetName val="TABLE2-2_OSBL(GENERAL-CIVIL)1"/>
      <sheetName val="7_5_2_BOQ_Summary_1"/>
      <sheetName val="PRICE COMP"/>
      <sheetName val="간접총괄"/>
      <sheetName val="Cash2"/>
      <sheetName val="Z"/>
      <sheetName val="A"/>
      <sheetName val="BOQ건축"/>
      <sheetName val="최초침전지집계표"/>
      <sheetName val="단가산출집계"/>
      <sheetName val="NOMUBI"/>
      <sheetName val="sw1"/>
      <sheetName val="총괄내역서"/>
      <sheetName val="내역서(음성금왕)"/>
      <sheetName val="품의서"/>
      <sheetName val="PAC"/>
      <sheetName val="PROJECT BRIEF(EX.NEW)"/>
      <sheetName val="시험연구비상각"/>
      <sheetName val="주공 갑지"/>
      <sheetName val="전 기"/>
      <sheetName val="사급자재"/>
      <sheetName val="산재 안전"/>
      <sheetName val="노무비 경비"/>
      <sheetName val="4)유동표"/>
      <sheetName val="잡비"/>
      <sheetName val="잡비계산서(총체2)"/>
      <sheetName val="Tender Summary"/>
      <sheetName val="경제성분석"/>
      <sheetName val="지수"/>
      <sheetName val="진주방향"/>
      <sheetName val="DIAPHRAGM"/>
      <sheetName val="흄관기초"/>
      <sheetName val="입력DATA"/>
      <sheetName val="바닥판"/>
      <sheetName val="주빔의 설계"/>
      <sheetName val="한일양산"/>
      <sheetName val="IMPEADENCE MAP 취수장"/>
      <sheetName val="보할최종(준공)only"/>
      <sheetName val="NSMA-sက_x0000_諱ԃ"/>
      <sheetName val="AP1"/>
      <sheetName val="토공 갑지"/>
      <sheetName val="장비명"/>
      <sheetName val="입찰보고"/>
      <sheetName val="1.우편집중내_x0004__x0004_"/>
      <sheetName val="ЀԀȀȀЀᨀ"/>
      <sheetName val="in"/>
      <sheetName val="단위별 일위대가표"/>
      <sheetName val="몰탈재료산출"/>
      <sheetName val="C-노임단가"/>
      <sheetName val="별표총괄"/>
      <sheetName val="______골조부_x0012__x0015__x0008__x0006__x0004_"/>
      <sheetName val="Ѐ_x0000__x0000__x0000_"/>
      <sheetName val="3희질산"/>
      <sheetName val="물량"/>
      <sheetName val="b_balju (2)"/>
      <sheetName val="제경집계"/>
      <sheetName val="청제공기계일위대가"/>
      <sheetName val="1.관로"/>
      <sheetName val="2000.05"/>
      <sheetName val="SUM (INQNO."/>
      <sheetName val="GCS 5F-19"/>
      <sheetName val="HDECGTY"/>
      <sheetName val="건축외주"/>
      <sheetName val="자  재"/>
      <sheetName val="97"/>
      <sheetName val="약품공급2"/>
      <sheetName val="철거수량(전송)"/>
      <sheetName val="1단계"/>
      <sheetName val="0226"/>
      <sheetName val="지표"/>
      <sheetName val="소요자재"/>
      <sheetName val="정산내역서"/>
      <sheetName val="납부서"/>
      <sheetName val="97 사업추정(WEKI)"/>
      <sheetName val="ASTM C585"/>
      <sheetName val="INDIRECT COST-PART l"/>
      <sheetName val="영업소실적"/>
      <sheetName val="Material"/>
      <sheetName val="Administrative Prices"/>
      <sheetName val="견적금액(2003.12.22)"/>
      <sheetName val="소업1교"/>
      <sheetName val="단계별내역 (2)"/>
      <sheetName val="노무비"/>
      <sheetName val="부대공집계표"/>
      <sheetName val="LIST OF OFFICE EQUI"/>
      <sheetName val="관로공표지"/>
      <sheetName val="97생산제품"/>
      <sheetName val="OCM"/>
      <sheetName val="REINF."/>
      <sheetName val="LOADS"/>
      <sheetName val="SKETCH"/>
      <sheetName val="CHECK1"/>
      <sheetName val="cross beam"/>
      <sheetName val="관급자재"/>
      <sheetName val="기본사항"/>
      <sheetName val="환산"/>
      <sheetName val="DESIGN(77C-102A)-2"/>
      <sheetName val="기계설비"/>
      <sheetName val="동원인원산출"/>
      <sheetName val="OD"/>
      <sheetName val="에너지동"/>
      <sheetName val="잡철물"/>
      <sheetName val="보도씀鈖ԯ_x0000_"/>
      <sheetName val="견적내역서"/>
      <sheetName val="일반부표"/>
      <sheetName val="FAND厰&amp;"/>
      <sheetName val="FAND咀,"/>
      <sheetName val="경비_원본"/>
      <sheetName val="노임"/>
      <sheetName val="FAND唨6"/>
      <sheetName val="FAND_x0010__x0000_"/>
      <sheetName val="NSMA-s〯â_x0000__x0000__x0000_"/>
      <sheetName val="Area"/>
      <sheetName val="도급자재"/>
      <sheetName val="대운산출"/>
      <sheetName val="적용률"/>
      <sheetName val="안정검토"/>
      <sheetName val="단면설계"/>
      <sheetName val="MATRLDATﺬ"/>
      <sheetName val="본부장"/>
      <sheetName val="공사비명세서"/>
      <sheetName val="공사수행방안"/>
      <sheetName val="입찰BMTL"/>
      <sheetName val="최초침-_x0000_ü_x0000_"/>
      <sheetName val="F5"/>
      <sheetName val="계산내역(설비)"/>
      <sheetName val="월별지출내역"/>
      <sheetName val="공사비지출기안"/>
      <sheetName val="in1-3"/>
      <sheetName val="in2-2"/>
      <sheetName val="총중목"/>
      <sheetName val="설계내역서"/>
      <sheetName val="1.취수장"/>
      <sheetName val="20131008102524_1_002_BM내역서(설비)2"/>
      <sheetName val="Util&amp; Real"/>
      <sheetName val="내2"/>
      <sheetName val="NSMA-s㠨⑎蠀ᔁ"/>
      <sheetName val="NSMA-s㠨⪘ကᔁ"/>
      <sheetName val="원가입력"/>
      <sheetName val="품셈"/>
      <sheetName val="바.한일양산"/>
      <sheetName val="CPM챠트 "/>
      <sheetName val="조작대(1연)"/>
      <sheetName val="______골ମ⿥_x0005__x0000__x0000__x0000_"/>
      <sheetName val="CPA33-34"/>
      <sheetName val="Sheet1(X)"/>
      <sheetName val="C.배수관공"/>
      <sheetName val="NSMA-sက"/>
      <sheetName val="주관사업"/>
      <sheetName val="요약배부"/>
      <sheetName val="Sheet15"/>
      <sheetName val="Areas"/>
      <sheetName val="재료-CODE"/>
      <sheetName val="내역_FILE"/>
      <sheetName val="9.2단가산출서"/>
      <sheetName val="손료"/>
      <sheetName val="일위(PN)"/>
      <sheetName val="1）WELDING POINT"/>
      <sheetName val="Data_Vol"/>
      <sheetName val="전동기_SPEC"/>
      <sheetName val="토공(우물통,기타)_"/>
      <sheetName val="2-3_V_D일위"/>
      <sheetName val="출력표"/>
      <sheetName val="대가호표"/>
      <sheetName val="기본DATA"/>
      <sheetName val="변경내역서"/>
      <sheetName val="SILICATE"/>
      <sheetName val="RCD-ST_x0015__x0000__x000a__x0000__x0014__x0000__x000e__x0000__x0012__x0000__x0015__x0000__x0004__x0000__x0004__x0000_"/>
      <sheetName val="_x0000__x0004__x0000__x0004_"/>
      <sheetName val="형상"/>
      <sheetName val="기초1"/>
      <sheetName val="8.PILE  (돌출)"/>
      <sheetName val="대로근거"/>
      <sheetName val="PAINT"/>
      <sheetName val="SUMMARY"/>
      <sheetName val="입찰품의"/>
      <sheetName val="적격점수(대DK)"/>
      <sheetName val="건축"/>
      <sheetName val="ITEM CODE"/>
      <sheetName val="발안전력구"/>
      <sheetName val="명세서"/>
      <sheetName val="부하계산서"/>
      <sheetName val="부안일위"/>
      <sheetName val="국공유지및사유지"/>
      <sheetName val="토공A"/>
      <sheetName val="중기일위대가"/>
      <sheetName val="화산肼᭭"/>
      <sheetName val="목차"/>
      <sheetName val="일용직내역"/>
      <sheetName val="대비표"/>
      <sheetName val="표지 (2)"/>
      <sheetName val="기초대가"/>
      <sheetName val="부대공"/>
      <sheetName val="INDIRECT MOBILIZATION Pԟ_x0000_缀"/>
      <sheetName val="방음벽기초-수량"/>
      <sheetName val="총내역"/>
      <sheetName val="한전고리-을"/>
      <sheetName val="내역을"/>
      <sheetName val="1608월"/>
      <sheetName val="공통비"/>
      <sheetName val="WO"/>
      <sheetName val="3.공통공사대비"/>
      <sheetName val="연동내역"/>
      <sheetName val="Macro2"/>
      <sheetName val="기별"/>
      <sheetName val="01월TTL"/>
      <sheetName val="집계"/>
      <sheetName val="Change r嗠O嘬"/>
      <sheetName val="RCD-STRAND_PILE_압입및굴浐ௗ"/>
      <sheetName val="기초0_x0000_"/>
      <sheetName val="SELTDATA"/>
      <sheetName val="data2"/>
      <sheetName val="9GNG운반"/>
      <sheetName val="산출내역서"/>
      <sheetName val="가격정보"/>
      <sheetName val="98지급계획"/>
      <sheetName val="1,2공구원가계산서"/>
      <sheetName val="1공구산출내역서"/>
      <sheetName val="KSC칸막이 일위대가"/>
      <sheetName val="预算"/>
      <sheetName val="IMP_MAIN_"/>
      <sheetName val="IMP _REACTOR_"/>
      <sheetName val="CLAUSE"/>
      <sheetName val="90.03실행_x0000_"/>
      <sheetName val="ITEMS"/>
      <sheetName val="수량산출(액티비티)"/>
      <sheetName val="제품"/>
      <sheetName val="조명율표"/>
      <sheetName val="퍼스트"/>
      <sheetName val="2002상반기㥾ᆄ㰁딐"/>
      <sheetName val="____(주)경원건축공ﶻĉ_x0000__x0000_楨◿"/>
      <sheetName val="____(주)경원건축공䔭疖꜀ȭﶻĉ"/>
      <sheetName val="____(주)경원건축공ﶻ_x001e__x0000__x0000_읰∉"/>
      <sheetName val="____(주)경원건축공ﶻ_x001e__x0000__x0000_ﳐ⡷"/>
      <sheetName val="____(주)경원건축공ﶻ_x001e__x0000__x0000_ⱐỹ"/>
      <sheetName val="____(주)경원건축공ﶻ_x001e__x0000__x0000_萨ⓤ"/>
      <sheetName val="인건비_"/>
      <sheetName val="일반맨홀수량집계(A-7_LINE)"/>
      <sheetName val="단면_(2)"/>
      <sheetName val="견적대비_견적서"/>
      <sheetName val="FAND"/>
      <sheetName val="OCT_FDN"/>
      <sheetName val="CRUDE_RE-bar"/>
      <sheetName val="Grid_&amp;_A_M"/>
      <sheetName val="산재_안전"/>
      <sheetName val="노무비_경비"/>
      <sheetName val="전_기"/>
      <sheetName val="산정표"/>
      <sheetName val="전등"/>
      <sheetName val="기초༂६"/>
      <sheetName val="기초뀘ᬗ"/>
      <sheetName val="기초ဃᭂ"/>
      <sheetName val="기초퀃ᭂ"/>
      <sheetName val="기초됂ふ"/>
      <sheetName val="우배수"/>
      <sheetName val="직공비"/>
      <sheetName val="거래명세표"/>
      <sheetName val="HORI. VESSEL"/>
      <sheetName val="Mp-t_x0000__x0000_쩈_x0000__x0000_"/>
      <sheetName val="Mp-t_x0000__x0000_䉨_x0000__x0000_"/>
      <sheetName val="을-ATYPE"/>
      <sheetName val="일위대가표 (2)"/>
      <sheetName val="gvl"/>
      <sheetName val="3BL공동구_수량4"/>
      <sheetName val="P_M_별4"/>
      <sheetName val="Site_Expenses4"/>
      <sheetName val="聒CD-STRAND_PILE_압입및굴착4"/>
      <sheetName val="BSD_(2)5"/>
      <sheetName val="장비당단가_(1)5"/>
      <sheetName val="2F_회의실견적(5_14_일대)4"/>
      <sheetName val="3련_BOX4"/>
      <sheetName val="BSD__2_4"/>
      <sheetName val="설산1_나4"/>
      <sheetName val="IMP_(REACTOR)4"/>
      <sheetName val="공사비_내역_(가)4"/>
      <sheetName val="_4"/>
      <sheetName val="_견적서4"/>
      <sheetName val="list_price4"/>
      <sheetName val="내역서_4"/>
      <sheetName val="Customer_Databas4"/>
      <sheetName val="남양시작동자105노65기1_3화1_24"/>
      <sheetName val="TABLE2-1_ISBL-(SlTE_PREP)4"/>
      <sheetName val="TABLE2_1_ISBL_(Soil_Invest)4"/>
      <sheetName val="TABLE2-2_OSBL(GENERAL-CIVIL)4"/>
      <sheetName val="7_5_2_BOQ_Summary_4"/>
      <sheetName val="_1"/>
      <sheetName val="_견적서1"/>
      <sheetName val="list_price1"/>
      <sheetName val="내역서_1"/>
      <sheetName val="남양시작동자105노65기1_3화1_21"/>
      <sheetName val="3BL공동구_수량2"/>
      <sheetName val="P_M_별2"/>
      <sheetName val="Site_Expenses2"/>
      <sheetName val="聒CD-STRAND_PILE_압입및굴착2"/>
      <sheetName val="BSD_(2)3"/>
      <sheetName val="장비당단가_(1)3"/>
      <sheetName val="2F_회의실견적(5_14_일대)2"/>
      <sheetName val="3련_BOX2"/>
      <sheetName val="BSD__2_2"/>
      <sheetName val="설산1_나2"/>
      <sheetName val="IMP_(REACTOR)2"/>
      <sheetName val="공사비_내역_(가)2"/>
      <sheetName val="_2"/>
      <sheetName val="_견적서2"/>
      <sheetName val="list_price2"/>
      <sheetName val="내역서_2"/>
      <sheetName val="Customer_Databas2"/>
      <sheetName val="남양시작동자105노65기1_3화1_22"/>
      <sheetName val="TABLE2-1_ISBL-(SlTE_PREP)2"/>
      <sheetName val="TABLE2_1_ISBL_(Soil_Invest)2"/>
      <sheetName val="TABLE2-2_OSBL(GENERAL-CIVIL)2"/>
      <sheetName val="7_5_2_BOQ_Summary_2"/>
      <sheetName val="3BL공동구_수량3"/>
      <sheetName val="P_M_별3"/>
      <sheetName val="Site_Expenses3"/>
      <sheetName val="聒CD-STRAND_PILE_압입및굴착3"/>
      <sheetName val="BSD_(2)4"/>
      <sheetName val="장비당단가_(1)4"/>
      <sheetName val="2F_회의실견적(5_14_일대)3"/>
      <sheetName val="3련_BOX3"/>
      <sheetName val="BSD__2_3"/>
      <sheetName val="설산1_나3"/>
      <sheetName val="IMP_(REACTOR)3"/>
      <sheetName val="공사비_내역_(가)3"/>
      <sheetName val="_3"/>
      <sheetName val="_견적서3"/>
      <sheetName val="list_price3"/>
      <sheetName val="내역서_3"/>
      <sheetName val="Customer_Databas3"/>
      <sheetName val="남양시작동자105노65기1_3화1_23"/>
      <sheetName val="TABLE2-1_ISBL-(SlTE_PREP)3"/>
      <sheetName val="TABLE2_1_ISBL_(Soil_Invest)3"/>
      <sheetName val="TABLE2-2_OSBL(GENERAL-CIVIL)3"/>
      <sheetName val="7_5_2_BOQ_Summary_3"/>
      <sheetName val="미드수량"/>
      <sheetName val="Chang"/>
      <sheetName val="단  가  대  비  표"/>
      <sheetName val="일  위  대  가  목  록"/>
      <sheetName val="수안보-MBR1"/>
      <sheetName val="연결塠ɪ"/>
      <sheetName val="90.03혁⍧_x0000_"/>
      <sheetName val="골재집계"/>
      <sheetName val="______골_x0000__x0000_旨_x0000__x0000__x0000_ㅫ"/>
      <sheetName val="부_x0000__x0000_Ԁ"/>
      <sheetName val="woo("/>
      <sheetName val="woo(_x0000__x0000__x0005__x0000_"/>
      <sheetName val="단면치_x0000_"/>
      <sheetName val="DNW"/>
      <sheetName val="수리결과"/>
      <sheetName val="FLANGE"/>
      <sheetName val="VALVE"/>
      <sheetName val="공사비_내역_(ﻆᇕ"/>
      <sheetName val="해평견적"/>
      <sheetName val="설비내역서"/>
      <sheetName val="전기내역서"/>
      <sheetName val="대림경상68억"/>
      <sheetName val="GI-LIST"/>
      <sheetName val="기기리스트"/>
      <sheetName val="참조자료"/>
      <sheetName val="유림골조"/>
      <sheetName val="parameter"/>
      <sheetName val="WK1B"/>
      <sheetName val="EQ-R1"/>
      <sheetName val="날개벽(좌,우=60도-4개)"/>
      <sheetName val="을부︀ꏕԯ_x0000_"/>
      <sheetName val="일반수량집계표"/>
      <sheetName val="요율"/>
      <sheetName val="1차 내역서"/>
      <sheetName val="FLA"/>
      <sheetName val="FA_x0006__x0000__x0000_棍"/>
      <sheetName val="단위단가"/>
      <sheetName val="공사비집계표(서해안고속도로)"/>
      <sheetName val="3.하중산정4.지지력"/>
      <sheetName val="70%"/>
      <sheetName val="8."/>
      <sheetName val="5."/>
      <sheetName val="12."/>
      <sheetName val="14."/>
      <sheetName val="9."/>
      <sheetName val="13"/>
      <sheetName val="7."/>
      <sheetName val="road &amp;paving"/>
      <sheetName val="결과조달"/>
      <sheetName val="견적갑지"/>
      <sheetName val="을지 "/>
      <sheetName val="포장공"/>
      <sheetName val="단가목록"/>
      <sheetName val="제원.설계조건"/>
      <sheetName val="FA_x0000__x0000__x0000__x0001_"/>
      <sheetName val="운반비정산"/>
      <sheetName val="정산"/>
      <sheetName val="통_x0000_"/>
      <sheetName val="통䓐"/>
      <sheetName val="입력"/>
      <sheetName val="RCD-STRAND_PILE_압입및굴착6"/>
      <sheetName val="______★개인별현황표(김종우기사)6"/>
      <sheetName val="______주소록6"/>
      <sheetName val="______★골조분석표(서태용대리)6"/>
      <sheetName val="______골조부재별비율6"/>
      <sheetName val="____(주)경원건축공사비분석표6"/>
      <sheetName val="____(주)경원건축공사비분석표(공)6"/>
      <sheetName val="단가표_1"/>
      <sheetName val="별표_1"/>
      <sheetName val="Indirect_Cost1"/>
      <sheetName val="wblff(before_omi_pc&amp;stump)1"/>
      <sheetName val="노원열병합__건축공사기성내역서1"/>
      <sheetName val="HRSG_SMALL072201"/>
      <sheetName val="Harga_material_1"/>
      <sheetName val="sum1_(2)1"/>
      <sheetName val="DRAIN_DRUM_PIT_D-3011"/>
      <sheetName val="06-BATCH_1"/>
      <sheetName val="kimre_scrubber1"/>
      <sheetName val="I_설계조건1"/>
      <sheetName val="1_설계기준1"/>
      <sheetName val="플랜트_설치1"/>
      <sheetName val="full_(2)1"/>
      <sheetName val="교통시설_표지판1"/>
      <sheetName val="General_Data1"/>
      <sheetName val="RING_WALL1"/>
      <sheetName val="AH-1_1"/>
      <sheetName val="06_BATCH_1"/>
      <sheetName val="SL_dau_tien1"/>
      <sheetName val="plan&amp;section_of_foundation1"/>
      <sheetName val="Sheet1_(2)1"/>
      <sheetName val="ISBL_(검증)1"/>
      <sheetName val="TABLE2-2_OSBL-(SITE_PREP)1"/>
      <sheetName val="효성CB_1P기초1"/>
      <sheetName val="C_&amp;_G_RHS1"/>
      <sheetName val="INDIRECT_MOBILIZATION_PLAN1"/>
      <sheetName val="MANPOWER_MOBILIZATION1"/>
      <sheetName val="LABOR_MOBILIZATION_PLAN1"/>
      <sheetName val="STAFF_MOBILIZATION_PLAN1"/>
      <sheetName val="LIST_OF_OFFICE_EQUIPMENT1"/>
      <sheetName val="PERSONNEL_SETUP1"/>
      <sheetName val="KOREAN_STAFF_SALARY_-_SITE1"/>
      <sheetName val="TEMPORARY_FACILITIES1"/>
      <sheetName val="WATER_SUPPLY1"/>
      <sheetName val="TABLE2-1_ISBL(GENEAL-CIVIL)1"/>
      <sheetName val="준검_내역서1"/>
      <sheetName val="UOP_508_PG_5-121"/>
      <sheetName val="BOM-Form_A_1_III1"/>
      <sheetName val="을_21"/>
      <sheetName val="Mp-team_11"/>
      <sheetName val="Requirement(Work_Crew)1"/>
      <sheetName val="90_03실행_1"/>
      <sheetName val="Change_rate1"/>
      <sheetName val="1_우편집중내역서1"/>
      <sheetName val="1_설계조건1"/>
      <sheetName val="2_내역서1"/>
      <sheetName val="FCU_(2)1"/>
      <sheetName val="조도계산서_(도서)1"/>
      <sheetName val="CP-E2_(품셈표)1"/>
      <sheetName val="ACCESS_FLOOR1"/>
      <sheetName val="4_LINE1"/>
      <sheetName val="7_th1"/>
      <sheetName val="11_자재단가1"/>
      <sheetName val="강관_및_부속1"/>
      <sheetName val="목동세대_산출근거1"/>
      <sheetName val="Data_Vol1"/>
      <sheetName val="전동기_SPEC1"/>
      <sheetName val="토공(우물통,기타)_1"/>
      <sheetName val="2-3_V_D일위1"/>
      <sheetName val="수량산출서_갑지1"/>
      <sheetName val="단가산출서_(2)1"/>
      <sheetName val="WAGE_RATE_BACK-UP_DATA"/>
      <sheetName val="COVERSHEET_PAGE"/>
      <sheetName val="TABLE2-1_ISBL(HDEC단가)"/>
      <sheetName val="TABLE2-2_OSBL(HDEC단가)"/>
      <sheetName val="DESIGN_CRITERIA"/>
      <sheetName val="1__Design_Change"/>
      <sheetName val="설_계1"/>
      <sheetName val="2_대외공문"/>
      <sheetName val="1995년_섹터별_매출"/>
      <sheetName val="GCS_5F-19"/>
      <sheetName val="1_물가시세표"/>
      <sheetName val="12_부대공"/>
      <sheetName val="5_노임단가"/>
      <sheetName val="4_중기단가산출"/>
      <sheetName val="6_단가목록"/>
      <sheetName val="8_배수공"/>
      <sheetName val="전선_및_전선관"/>
      <sheetName val="Lookup_tables"/>
      <sheetName val="half_slab-1"/>
      <sheetName val="기타_정보통신공사"/>
      <sheetName val="CT_"/>
      <sheetName val="TABLE2-2_OSBL(total)"/>
      <sheetName val="system_&amp;_LOOK_UP_FUNC"/>
      <sheetName val="Annex_3_Price_Table_Piping_Shop"/>
      <sheetName val="Sheet3_(2)"/>
      <sheetName val="2_설계제원"/>
      <sheetName val="PRICE_COMP"/>
      <sheetName val="PROJECT_BRIEF(EX_NEW)"/>
      <sheetName val="주공_갑지"/>
      <sheetName val="2000_05"/>
      <sheetName val="SUM_(INQNO_"/>
      <sheetName val="1_관로"/>
      <sheetName val="IMPEADENCE_MAP_취수장"/>
      <sheetName val="자__재"/>
      <sheetName val="b_balju_(2)"/>
      <sheetName val="______골조부"/>
      <sheetName val="단위별_일위대가표"/>
      <sheetName val="97_사업추정(WEKI)"/>
      <sheetName val="ASTM_C585"/>
      <sheetName val="INDIRECT_COST-PART_l"/>
      <sheetName val="Administrative_Prices"/>
      <sheetName val="견적금액(2003_12_22)"/>
      <sheetName val="단계별내역_(2)"/>
      <sheetName val="LIST_OF_OFFICE_EQUI"/>
      <sheetName val="REINF_"/>
      <sheetName val="cross_beam"/>
      <sheetName val="토공_갑지"/>
      <sheetName val="Tender_Summary"/>
      <sheetName val="1）WELDING_POINT"/>
      <sheetName val="주빔의_설계"/>
      <sheetName val="1_우편집중내"/>
      <sheetName val="9_2단가산출서"/>
      <sheetName val="바_한일양산"/>
      <sheetName val="CPM챠트_"/>
      <sheetName val="1_취수장"/>
      <sheetName val="______골ମ⿥"/>
      <sheetName val="8_PILE__(돌출)"/>
      <sheetName val="Util&amp;_Real"/>
      <sheetName val="RCD-ST_x000a_"/>
      <sheetName val="C_배수관공"/>
      <sheetName val="집1"/>
      <sheetName val="RCD-ST_x0015__x0000_ _x0000__x0014__x0000__x000e__x0000__x0012__x0000__x0015__x0000__x0004__x0000__x0004__x0000_"/>
      <sheetName val="재료비"/>
      <sheetName val="토공집계표"/>
      <sheetName val="Code_INTools"/>
      <sheetName val="Default_Magics"/>
      <sheetName val="Code_Magics"/>
      <sheetName val="Rates"/>
      <sheetName val="Rate_Tables"/>
      <sheetName val="Staff_Assignment"/>
      <sheetName val="견적"/>
      <sheetName val="EKOG10건축"/>
      <sheetName val="일위대가(가설)"/>
      <sheetName val="최초침-"/>
      <sheetName val="INDIRECT MOBILIZATION Pԟ"/>
      <sheetName val="감리을"/>
      <sheetName val="대공종"/>
      <sheetName val="유치원내역"/>
      <sheetName val="입찰"/>
      <sheetName val="현경"/>
      <sheetName val="특별교실"/>
      <sheetName val="3.현장배치"/>
      <sheetName val="부재치수입력"/>
      <sheetName val="평당"/>
      <sheetName val="단가견적조사표"/>
      <sheetName val="화설내"/>
      <sheetName val="Macro(전선)"/>
      <sheetName val="화전내"/>
      <sheetName val="청천내"/>
      <sheetName val="간접비(1)"/>
      <sheetName val="2공구산출내역"/>
      <sheetName val="암거치수표"/>
      <sheetName val="재료집계표빽업"/>
      <sheetName val="암거수리계산서"/>
      <sheetName val="◀암거수리계산조서"/>
      <sheetName val="최종단면▶"/>
      <sheetName val="단가조사׃"/>
      <sheetName val="롤러"/>
      <sheetName val="자동제어"/>
      <sheetName val="EQT-ESTN"/>
      <sheetName val="RCD-STRAND_PILE_압입및굴착7"/>
      <sheetName val="______★개인별현황표(김종우기사)7"/>
      <sheetName val="______주소록7"/>
      <sheetName val="______★골조분석표(서태용대리)7"/>
      <sheetName val="______골조부재별비율7"/>
      <sheetName val="____(주)경원건축공사비분석표7"/>
      <sheetName val="____(주)경원건축공사비분석표(공)7"/>
      <sheetName val="wblff(before_omi_pc&amp;stump)2"/>
      <sheetName val="노원열병합__건축공사기성내역서2"/>
      <sheetName val="I_설계조건2"/>
      <sheetName val="1_설계기준2"/>
      <sheetName val="Indirect_Cost2"/>
      <sheetName val="별표_2"/>
      <sheetName val="DRAIN_DRUM_PIT_D-3012"/>
      <sheetName val="단가표_2"/>
      <sheetName val="HRSG_SMALL072202"/>
      <sheetName val="Harga_material_2"/>
      <sheetName val="sum1_(2)2"/>
      <sheetName val="플랜트_설치2"/>
      <sheetName val="kimre_scrubber2"/>
      <sheetName val="06_BATCH_2"/>
      <sheetName val="06-BATCH_2"/>
      <sheetName val="full_(2)2"/>
      <sheetName val="AH-1_2"/>
      <sheetName val="RING_WALL2"/>
      <sheetName val="General_Data2"/>
      <sheetName val="plan&amp;section_of_foundation2"/>
      <sheetName val="SL_dau_tien2"/>
      <sheetName val="ISBL_(검증)2"/>
      <sheetName val="TABLE2-2_OSBL-(SITE_PREP)2"/>
      <sheetName val="INDIRECT_MOBILIZATION_PLAN2"/>
      <sheetName val="MANPOWER_MOBILIZATION2"/>
      <sheetName val="LABOR_MOBILIZATION_PLAN2"/>
      <sheetName val="STAFF_MOBILIZATION_PLAN2"/>
      <sheetName val="LIST_OF_OFFICE_EQUIPMENT2"/>
      <sheetName val="PERSONNEL_SETUP2"/>
      <sheetName val="KOREAN_STAFF_SALARY_-_SITE2"/>
      <sheetName val="TEMPORARY_FACILITIES2"/>
      <sheetName val="WATER_SUPPLY2"/>
      <sheetName val="TABLE2-1_ISBL(GENEAL-CIVIL)2"/>
      <sheetName val="준검_내역서2"/>
      <sheetName val="UOP_508_PG_5-122"/>
      <sheetName val="효성CB_1P기초2"/>
      <sheetName val="교통시설_표지판2"/>
      <sheetName val="C_&amp;_G_RHS2"/>
      <sheetName val="4_LINE2"/>
      <sheetName val="7_th2"/>
      <sheetName val="CP-E2_(품셈표)2"/>
      <sheetName val="ACCESS_FLOOR2"/>
      <sheetName val="Sheet1_(2)2"/>
      <sheetName val="2-3_V_D일위2"/>
      <sheetName val="을_22"/>
      <sheetName val="Requirement(Work_Crew)2"/>
      <sheetName val="1_우편집중내역서2"/>
      <sheetName val="BOM-Form_A_1_III2"/>
      <sheetName val="90_03실행_2"/>
      <sheetName val="Mp-team_12"/>
      <sheetName val="FCU_(2)2"/>
      <sheetName val="조도계산서_(도서)2"/>
      <sheetName val="Change_rate2"/>
      <sheetName val="11_자재단가2"/>
      <sheetName val="2_내역서2"/>
      <sheetName val="1_설계조건2"/>
      <sheetName val="단가산출서_(2)2"/>
      <sheetName val="강관_및_부속2"/>
      <sheetName val="목동세대_산출근거2"/>
      <sheetName val="수량산출서_갑지2"/>
      <sheetName val="Data_Vol2"/>
      <sheetName val="전동기_SPEC2"/>
      <sheetName val="토공(우물통,기타)_2"/>
      <sheetName val="인건비_1"/>
      <sheetName val="일반맨홀수량집계(A-7_LINE)1"/>
      <sheetName val="WAGE_RATE_BACK-UP_DATA1"/>
      <sheetName val="COVERSHEET_PAGE1"/>
      <sheetName val="TABLE2-1_ISBL(HDEC단가)1"/>
      <sheetName val="TABLE2-2_OSBL(HDEC단가)1"/>
      <sheetName val="DESIGN_CRITERIA1"/>
      <sheetName val="설_계2"/>
      <sheetName val="단면_(2)1"/>
      <sheetName val="1__Design_Change1"/>
      <sheetName val="2_대외공문1"/>
      <sheetName val="견적대비_견적서1"/>
      <sheetName val="OCT_FDN1"/>
      <sheetName val="1995년_섹터별_매출1"/>
      <sheetName val="GCS_5F-191"/>
      <sheetName val="Grid_&amp;_A_M1"/>
      <sheetName val="전_기1"/>
      <sheetName val="1_물가시세표1"/>
      <sheetName val="12_부대공1"/>
      <sheetName val="5_노임단가1"/>
      <sheetName val="4_중기단가산출1"/>
      <sheetName val="6_단가목록1"/>
      <sheetName val="8_배수공1"/>
      <sheetName val="CRUDE_RE-bar1"/>
      <sheetName val="전선_및_전선관1"/>
      <sheetName val="Lookup_tables1"/>
      <sheetName val="half_slab-11"/>
      <sheetName val="기타_정보통신공사1"/>
      <sheetName val="CT_1"/>
      <sheetName val="TABLE2-2_OSBL(total)1"/>
      <sheetName val="system_&amp;_LOOK_UP_FUNC1"/>
      <sheetName val="Annex_3_Price_Table_Piping_Sho1"/>
      <sheetName val="Sheet3_(2)1"/>
      <sheetName val="2_설계제원1"/>
      <sheetName val="PRICE_COMP1"/>
      <sheetName val="PROJECT_BRIEF(EX_NEW)1"/>
      <sheetName val="주공_갑지1"/>
      <sheetName val="IMPEADENCE_MAP_취수장1"/>
      <sheetName val="산재_안전1"/>
      <sheetName val="노무비_경비1"/>
      <sheetName val="자__재1"/>
      <sheetName val="b_balju_(2)1"/>
      <sheetName val="단위별_일위대가표1"/>
      <sheetName val="1_관로1"/>
      <sheetName val="2000_051"/>
      <sheetName val="SUM_(INQNO_1"/>
      <sheetName val="단계별내역_(2)1"/>
      <sheetName val="REINF_1"/>
      <sheetName val="cross_beam1"/>
      <sheetName val="토공_갑지1"/>
      <sheetName val="Tender_Summary1"/>
      <sheetName val="97_사업추정(WEKI)1"/>
      <sheetName val="ASTM_C5851"/>
      <sheetName val="INDIRECT_COST-PART_l1"/>
      <sheetName val="Administrative_Prices1"/>
      <sheetName val="견적금액(2003_12_22)1"/>
      <sheetName val="LIST_OF_OFFICE_EQUI1"/>
      <sheetName val="주빔의_설계1"/>
      <sheetName val="9_2단가산출서1"/>
      <sheetName val="1）WELDING_POINT1"/>
      <sheetName val="1_취수장1"/>
      <sheetName val="바_한일양산1"/>
      <sheetName val="CPM챠트_1"/>
      <sheetName val="8_PILE__(돌출)1"/>
      <sheetName val="Util&amp;_Real1"/>
      <sheetName val="C_배수관공1"/>
      <sheetName val="RCD-STRAND_PILE_압입및굴착9"/>
      <sheetName val="______★개인별현황표(김종우기사)9"/>
      <sheetName val="______주소록9"/>
      <sheetName val="______★골조분석표(서태용대리)9"/>
      <sheetName val="______골조부재별비율9"/>
      <sheetName val="____(주)경원건축공사비분석표9"/>
      <sheetName val="____(주)경원건축공사비분석표(공)9"/>
      <sheetName val="P_M_별5"/>
      <sheetName val="BSD_(2)6"/>
      <sheetName val="장비당단가_(1)6"/>
      <sheetName val="3련_BOX5"/>
      <sheetName val="Site_Expenses5"/>
      <sheetName val="聒CD-STRAND_PILE_압입및굴착5"/>
      <sheetName val="2F_회의실견적(5_14_일대)5"/>
      <sheetName val="IMP_(REACTOR)5"/>
      <sheetName val="BSD__2_5"/>
      <sheetName val="3BL공동구_수량5"/>
      <sheetName val="설산1_나5"/>
      <sheetName val="공사비_내역_(가)5"/>
      <sheetName val="Indirect_Cost4"/>
      <sheetName val="Customer_Databas5"/>
      <sheetName val="06-BATCH_4"/>
      <sheetName val="I_설계조건4"/>
      <sheetName val="1_설계기준4"/>
      <sheetName val="별표_4"/>
      <sheetName val="wblff(before_omi_pc&amp;stump)4"/>
      <sheetName val="TABLE2-1_ISBL-(SlTE_PREP)5"/>
      <sheetName val="TABLE2_1_ISBL_(Soil_Invest)5"/>
      <sheetName val="TABLE2-2_OSBL(GENERAL-CIVIL)5"/>
      <sheetName val="7_5_2_BOQ_Summary_5"/>
      <sheetName val="RING_WALL4"/>
      <sheetName val="HRSG_SMALL072204"/>
      <sheetName val="노원열병합__건축공사기성내역서4"/>
      <sheetName val="단가표_4"/>
      <sheetName val="Harga_material_4"/>
      <sheetName val="full_(2)4"/>
      <sheetName val="sum1_(2)4"/>
      <sheetName val="kimre_scrubber4"/>
      <sheetName val="플랜트_설치4"/>
      <sheetName val="AH-1_4"/>
      <sheetName val="General_Data4"/>
      <sheetName val="Sheet1_(2)4"/>
      <sheetName val="DRAIN_DRUM_PIT_D-3014"/>
      <sheetName val="90_03실행_4"/>
      <sheetName val="2_내역서4"/>
      <sheetName val="교통시설_표지판4"/>
      <sheetName val="06_BATCH_4"/>
      <sheetName val="SL_dau_tien4"/>
      <sheetName val="plan&amp;section_of_foundation4"/>
      <sheetName val="효성CB_1P기초4"/>
      <sheetName val="C_&amp;_G_RHS4"/>
      <sheetName val="ISBL_(검증)4"/>
      <sheetName val="TABLE2-2_OSBL-(SITE_PREP)4"/>
      <sheetName val="INDIRECT_MOBILIZATION_PLAN4"/>
      <sheetName val="MANPOWER_MOBILIZATION4"/>
      <sheetName val="LABOR_MOBILIZATION_PLAN4"/>
      <sheetName val="STAFF_MOBILIZATION_PLAN4"/>
      <sheetName val="LIST_OF_OFFICE_EQUIPMENT4"/>
      <sheetName val="PERSONNEL_SETUP4"/>
      <sheetName val="KOREAN_STAFF_SALARY_-_SITE4"/>
      <sheetName val="TEMPORARY_FACILITIES4"/>
      <sheetName val="WATER_SUPPLY4"/>
      <sheetName val="TABLE2-1_ISBL(GENEAL-CIVIL)4"/>
      <sheetName val="준검_내역서4"/>
      <sheetName val="UOP_508_PG_5-124"/>
      <sheetName val="Mp-team_14"/>
      <sheetName val="1_우편집중내역서4"/>
      <sheetName val="BOM-Form_A_1_III4"/>
      <sheetName val="Change_rate4"/>
      <sheetName val="을_24"/>
      <sheetName val="4_LINE4"/>
      <sheetName val="7_th4"/>
      <sheetName val="CP-E2_(품셈표)4"/>
      <sheetName val="인건비_3"/>
      <sheetName val="일반맨홀수량집계(A-7_LINE)3"/>
      <sheetName val="Requirement(Work_Crew)4"/>
      <sheetName val="11_자재단가4"/>
      <sheetName val="1_설계조건4"/>
      <sheetName val="전동기_SPEC4"/>
      <sheetName val="Grid_&amp;_A_M3"/>
      <sheetName val="FCU_(2)4"/>
      <sheetName val="조도계산서_(도서)4"/>
      <sheetName val="단가산출서_(2)4"/>
      <sheetName val="ACCESS_FLOOR4"/>
      <sheetName val="단면_(2)3"/>
      <sheetName val="설_계4"/>
      <sheetName val="OCT_FDN3"/>
      <sheetName val="강관_및_부속4"/>
      <sheetName val="목동세대_산출근거4"/>
      <sheetName val="Data_Vol4"/>
      <sheetName val="토공(우물통,기타)_4"/>
      <sheetName val="2-3_V_D일위4"/>
      <sheetName val="수량산출서_갑지4"/>
      <sheetName val="견적대비_견적서3"/>
      <sheetName val="WAGE_RATE_BACK-UP_DATA3"/>
      <sheetName val="COVERSHEET_PAGE3"/>
      <sheetName val="TABLE2-1_ISBL(HDEC단가)3"/>
      <sheetName val="TABLE2-2_OSBL(HDEC단가)3"/>
      <sheetName val="DESIGN_CRITERIA3"/>
      <sheetName val="1995년_섹터별_매출3"/>
      <sheetName val="1_물가시세표3"/>
      <sheetName val="12_부대공3"/>
      <sheetName val="5_노임단가3"/>
      <sheetName val="4_중기단가산출3"/>
      <sheetName val="6_단가목록3"/>
      <sheetName val="8_배수공3"/>
      <sheetName val="1__Design_Change3"/>
      <sheetName val="CRUDE_RE-bar3"/>
      <sheetName val="전선_및_전선관3"/>
      <sheetName val="주공_갑지3"/>
      <sheetName val="Lookup_tables3"/>
      <sheetName val="2_대외공문3"/>
      <sheetName val="CT_3"/>
      <sheetName val="half_slab-13"/>
      <sheetName val="LIST_OF_OFFICE_EQUI3"/>
      <sheetName val="전_기3"/>
      <sheetName val="IMPEADENCE_MAP_취수장3"/>
      <sheetName val="산재_안전3"/>
      <sheetName val="노무비_경비3"/>
      <sheetName val="GCS_5F-193"/>
      <sheetName val="기타_정보통신공사3"/>
      <sheetName val="TABLE2-2_OSBL(total)3"/>
      <sheetName val="system_&amp;_LOOK_UP_FUNC3"/>
      <sheetName val="Annex_3_Price_Table_Piping_Sho3"/>
      <sheetName val="Sheet3_(2)3"/>
      <sheetName val="2_설계제원3"/>
      <sheetName val="PRICE_COMP3"/>
      <sheetName val="PROJECT_BRIEF(EX_NEW)3"/>
      <sheetName val="자__재3"/>
      <sheetName val="b_balju_(2)3"/>
      <sheetName val="2000_053"/>
      <sheetName val="단계별내역_(2)3"/>
      <sheetName val="단위별_일위대가표3"/>
      <sheetName val="1_관로3"/>
      <sheetName val="SUM_(INQNO_3"/>
      <sheetName val="8_PILE__(돌출)3"/>
      <sheetName val="Tender_Summary3"/>
      <sheetName val="주빔의_설계3"/>
      <sheetName val="토공_갑지3"/>
      <sheetName val="바_한일양산3"/>
      <sheetName val="CPM챠트_3"/>
      <sheetName val="REINF_3"/>
      <sheetName val="cross_beam3"/>
      <sheetName val="C_배수관공3"/>
      <sheetName val="Administrative_Prices3"/>
      <sheetName val="1_취수장3"/>
      <sheetName val="1）WELDING_POINT3"/>
      <sheetName val="97_사업추정(WEKI)3"/>
      <sheetName val="ASTM_C5853"/>
      <sheetName val="INDIRECT_COST-PART_l3"/>
      <sheetName val="견적금액(2003_12_22)3"/>
      <sheetName val="9_2단가산출서3"/>
      <sheetName val="RCD-STRAND_PILE_압입및굴착8"/>
      <sheetName val="______★개인별현황표(김종우기사)8"/>
      <sheetName val="______주소록8"/>
      <sheetName val="______★골조분석표(서태용대리)8"/>
      <sheetName val="______골조부재별비율8"/>
      <sheetName val="____(주)경원건축공사비분석표8"/>
      <sheetName val="____(주)경원건축공사비분석표(공)8"/>
      <sheetName val="Indirect_Cost3"/>
      <sheetName val="06-BATCH_3"/>
      <sheetName val="I_설계조건3"/>
      <sheetName val="1_설계기준3"/>
      <sheetName val="별표_3"/>
      <sheetName val="wblff(before_omi_pc&amp;stump)3"/>
      <sheetName val="RING_WALL3"/>
      <sheetName val="HRSG_SMALL072203"/>
      <sheetName val="노원열병합__건축공사기성내역서3"/>
      <sheetName val="단가표_3"/>
      <sheetName val="Harga_material_3"/>
      <sheetName val="full_(2)3"/>
      <sheetName val="sum1_(2)3"/>
      <sheetName val="kimre_scrubber3"/>
      <sheetName val="플랜트_설치3"/>
      <sheetName val="AH-1_3"/>
      <sheetName val="General_Data3"/>
      <sheetName val="Sheet1_(2)3"/>
      <sheetName val="DRAIN_DRUM_PIT_D-3013"/>
      <sheetName val="90_03실행_3"/>
      <sheetName val="2_내역서3"/>
      <sheetName val="교통시설_표지판3"/>
      <sheetName val="06_BATCH_3"/>
      <sheetName val="SL_dau_tien3"/>
      <sheetName val="plan&amp;section_of_foundation3"/>
      <sheetName val="효성CB_1P기초3"/>
      <sheetName val="C_&amp;_G_RHS3"/>
      <sheetName val="ISBL_(검증)3"/>
      <sheetName val="TABLE2-2_OSBL-(SITE_PREP)3"/>
      <sheetName val="INDIRECT_MOBILIZATION_PLAN3"/>
      <sheetName val="MANPOWER_MOBILIZATION3"/>
      <sheetName val="LABOR_MOBILIZATION_PLAN3"/>
      <sheetName val="STAFF_MOBILIZATION_PLAN3"/>
      <sheetName val="LIST_OF_OFFICE_EQUIPMENT3"/>
      <sheetName val="PERSONNEL_SETUP3"/>
      <sheetName val="KOREAN_STAFF_SALARY_-_SITE3"/>
      <sheetName val="TEMPORARY_FACILITIES3"/>
      <sheetName val="WATER_SUPPLY3"/>
      <sheetName val="TABLE2-1_ISBL(GENEAL-CIVIL)3"/>
      <sheetName val="준검_내역서3"/>
      <sheetName val="UOP_508_PG_5-123"/>
      <sheetName val="Mp-team_13"/>
      <sheetName val="1_우편집중내역서3"/>
      <sheetName val="BOM-Form_A_1_III3"/>
      <sheetName val="Change_rate3"/>
      <sheetName val="을_23"/>
      <sheetName val="4_LINE3"/>
      <sheetName val="7_th3"/>
      <sheetName val="CP-E2_(품셈표)3"/>
      <sheetName val="인건비_2"/>
      <sheetName val="일반맨홀수량집계(A-7_LINE)2"/>
      <sheetName val="Requirement(Work_Crew)3"/>
      <sheetName val="11_자재단가3"/>
      <sheetName val="1_설계조건3"/>
      <sheetName val="전동기_SPEC3"/>
      <sheetName val="Grid_&amp;_A_M2"/>
      <sheetName val="FCU_(2)3"/>
      <sheetName val="조도계산서_(도서)3"/>
      <sheetName val="단가산출서_(2)3"/>
      <sheetName val="ACCESS_FLOOR3"/>
      <sheetName val="단면_(2)2"/>
      <sheetName val="설_계3"/>
      <sheetName val="OCT_FDN2"/>
      <sheetName val="강관_및_부속3"/>
      <sheetName val="목동세대_산출근거3"/>
      <sheetName val="Data_Vol3"/>
      <sheetName val="토공(우물통,기타)_3"/>
      <sheetName val="2-3_V_D일위3"/>
      <sheetName val="수량산출서_갑지3"/>
      <sheetName val="견적대비_견적서2"/>
      <sheetName val="WAGE_RATE_BACK-UP_DATA2"/>
      <sheetName val="COVERSHEET_PAGE2"/>
      <sheetName val="TABLE2-1_ISBL(HDEC단가)2"/>
      <sheetName val="TABLE2-2_OSBL(HDEC단가)2"/>
      <sheetName val="DESIGN_CRITERIA2"/>
      <sheetName val="1995년_섹터별_매출2"/>
      <sheetName val="1_물가시세표2"/>
      <sheetName val="12_부대공2"/>
      <sheetName val="5_노임단가2"/>
      <sheetName val="4_중기단가산출2"/>
      <sheetName val="6_단가목록2"/>
      <sheetName val="8_배수공2"/>
      <sheetName val="1__Design_Change2"/>
      <sheetName val="CRUDE_RE-bar2"/>
      <sheetName val="전선_및_전선관2"/>
      <sheetName val="주공_갑지2"/>
      <sheetName val="Lookup_tables2"/>
      <sheetName val="2_대외공문2"/>
      <sheetName val="CT_2"/>
      <sheetName val="half_slab-12"/>
      <sheetName val="LIST_OF_OFFICE_EQUI2"/>
      <sheetName val="전_기2"/>
      <sheetName val="IMPEADENCE_MAP_취수장2"/>
      <sheetName val="산재_안전2"/>
      <sheetName val="노무비_경비2"/>
      <sheetName val="GCS_5F-192"/>
      <sheetName val="기타_정보통신공사2"/>
      <sheetName val="TABLE2-2_OSBL(total)2"/>
      <sheetName val="system_&amp;_LOOK_UP_FUNC2"/>
      <sheetName val="Annex_3_Price_Table_Piping_Sho2"/>
      <sheetName val="Sheet3_(2)2"/>
      <sheetName val="2_설계제원2"/>
      <sheetName val="PRICE_COMP2"/>
      <sheetName val="PROJECT_BRIEF(EX_NEW)2"/>
      <sheetName val="자__재2"/>
      <sheetName val="b_balju_(2)2"/>
      <sheetName val="2000_052"/>
      <sheetName val="단계별내역_(2)2"/>
      <sheetName val="단위별_일위대가표2"/>
      <sheetName val="1_관로2"/>
      <sheetName val="SUM_(INQNO_2"/>
      <sheetName val="8_PILE__(돌출)2"/>
      <sheetName val="Tender_Summary2"/>
      <sheetName val="주빔의_설계2"/>
      <sheetName val="토공_갑지2"/>
      <sheetName val="바_한일양산2"/>
      <sheetName val="CPM챠트_2"/>
      <sheetName val="REINF_2"/>
      <sheetName val="cross_beam2"/>
      <sheetName val="C_배수관공2"/>
      <sheetName val="Administrative_Prices2"/>
      <sheetName val="1_취수장2"/>
      <sheetName val="1）WELDING_POINT2"/>
      <sheetName val="97_사업추정(WEKI)2"/>
      <sheetName val="ASTM_C5852"/>
      <sheetName val="INDIRECT_COST-PART_l2"/>
      <sheetName val="견적금액(2003_12_22)2"/>
      <sheetName val="9_2단가산출서2"/>
      <sheetName val="급က_x0000_"/>
      <sheetName val="급ⴀ"/>
      <sheetName val="급_x0000_"/>
      <sheetName val="급䐀"/>
      <sheetName val="급É_x0000_Ԁ"/>
      <sheetName val="型钢重"/>
      <sheetName val="실행예산-변경분"/>
      <sheetName val="용산1(해보)"/>
      <sheetName val="발주서양식"/>
      <sheetName val="이형관기호표1"/>
      <sheetName val="설비"/>
      <sheetName val="______골조부     "/>
      <sheetName val="FAND _x0000_"/>
      <sheetName val="1.우편집중내  "/>
      <sheetName val="_______x0009__x0000__x0000__x0001_Ԁ_x0000_ﬀ"/>
      <sheetName val="_______x0009__x0000__x0000__x0001_Ԁ_x0000__x0000__x0000_"/>
      <sheetName val="A__My_Documents_1999__________2"/>
      <sheetName val="FA⢀㰀⢁"/>
      <sheetName val="FAࢾ㲄︀탕"/>
      <sheetName val="공수견적"/>
      <sheetName val="노임단"/>
      <sheetName val="노임단렀"/>
      <sheetName val="노임단✀"/>
      <sheetName val="노임단䠀"/>
      <sheetName val="Detail"/>
      <sheetName val="TIE-IN"/>
      <sheetName val="자재표"/>
      <sheetName val="1공구계약서"/>
      <sheetName val="패널"/>
      <sheetName val="공종별집계표"/>
      <sheetName val="공종별내역서"/>
      <sheetName val="신규단가"/>
      <sheetName val="공사설정"/>
      <sheetName val="공량산출표"/>
      <sheetName val="공량산출"/>
      <sheetName val="리스트"/>
      <sheetName val="빙장비사양"/>
      <sheetName val="오억ø_x0000_"/>
      <sheetName val="노임적용"/>
      <sheetName val="인부임"/>
      <sheetName val="DATA 입력란"/>
      <sheetName val="working load at the btm ft."/>
      <sheetName val="stability check"/>
      <sheetName val="design load"/>
      <sheetName val="수목단가"/>
      <sheetName val="시설수량표"/>
      <sheetName val="식재수량표"/>
      <sheetName val="일위목록"/>
      <sheetName val="______주닑⿂_x0005_"/>
      <sheetName val="______주_x0005__x0000_"/>
      <sheetName val="2F 회의실견적_5_14 일대_"/>
      <sheetName val="설계산_x0000__x0000_栀"/>
      <sheetName val="설계산吀퀁"/>
      <sheetName val="설계산_x0000__x0000_Ԁ"/>
      <sheetName val="역T형교대(말뚝기초)"/>
      <sheetName val="TCA"/>
      <sheetName val="식재가격"/>
      <sheetName val="식재총괄"/>
      <sheetName val="원형1호맨홀토공수량"/>
      <sheetName val="견적정보"/>
      <sheetName val="RCD-STRAND_PILE_압입및굴착10"/>
      <sheetName val="______★개인별현황표(김종우기사)10"/>
      <sheetName val="______주소록10"/>
      <sheetName val="______★골조분석표(서태용대리)10"/>
      <sheetName val="______골조부재별비율10"/>
      <sheetName val="____(주)경원건축공사비분석표10"/>
      <sheetName val="____(주)경원건축공사비분석표(공)10"/>
      <sheetName val="P_M_별6"/>
      <sheetName val="BSD_(2)7"/>
      <sheetName val="장비당단가_(1)7"/>
      <sheetName val="3련_BOX6"/>
      <sheetName val="Site_Expenses6"/>
      <sheetName val="2F_회의실견적(5_14_일대)6"/>
      <sheetName val="BSD__2_6"/>
      <sheetName val="설산1_나6"/>
      <sheetName val="3BL공동구_수량6"/>
      <sheetName val="聒CD-STRAND_PILE_압입및굴착6"/>
      <sheetName val="Customer_Databas6"/>
      <sheetName val="공사비_내역_(가)6"/>
      <sheetName val="내역서_5"/>
      <sheetName val="list_price5"/>
      <sheetName val="IMP_(REACTOR)6"/>
      <sheetName val="kimre_scrubber5"/>
      <sheetName val="남양시작동자105노65기1_3화1_25"/>
      <sheetName val="_견적서5"/>
      <sheetName val="HRSG_SMALL072205"/>
      <sheetName val="wblff(before_omi_pc&amp;stump)5"/>
      <sheetName val="_5"/>
      <sheetName val="Indirect_Cost5"/>
      <sheetName val="CP-E2_(품셈표)5"/>
      <sheetName val="노원열병합__건축공사기성내역서5"/>
      <sheetName val="ACCESS_FLOOR5"/>
      <sheetName val="4_LINE5"/>
      <sheetName val="7_th5"/>
      <sheetName val="06-BATCH_5"/>
      <sheetName val="Harga_material_5"/>
      <sheetName val="TABLE2-1_ISBL-(SlTE_PREP)6"/>
      <sheetName val="TABLE2_1_ISBL_(Soil_Invest)6"/>
      <sheetName val="TABLE2-2_OSBL(GENERAL-CIVIL)6"/>
      <sheetName val="7_5_2_BOQ_Summary_6"/>
      <sheetName val="단가표_5"/>
      <sheetName val="full_(2)5"/>
      <sheetName val="별표_5"/>
      <sheetName val="2-3_V_D일위5"/>
      <sheetName val="플랜트_설치5"/>
      <sheetName val="I_설계조건5"/>
      <sheetName val="1_설계기준5"/>
      <sheetName val="RING_WALL5"/>
      <sheetName val="sum1_(2)5"/>
      <sheetName val="06_BATCH_5"/>
      <sheetName val="AH-1_5"/>
      <sheetName val="DRAIN_DRUM_PIT_D-3015"/>
      <sheetName val="General_Data5"/>
      <sheetName val="SL_dau_tien5"/>
      <sheetName val="plan&amp;section_of_foundation5"/>
      <sheetName val="ISBL_(검증)5"/>
      <sheetName val="TABLE2-2_OSBL-(SITE_PREP)5"/>
      <sheetName val="INDIRECT_MOBILIZATION_PLAN5"/>
      <sheetName val="MANPOWER_MOBILIZATION5"/>
      <sheetName val="LABOR_MOBILIZATION_PLAN5"/>
      <sheetName val="STAFF_MOBILIZATION_PLAN5"/>
      <sheetName val="LIST_OF_OFFICE_EQUIPMENT5"/>
      <sheetName val="PERSONNEL_SETUP5"/>
      <sheetName val="KOREAN_STAFF_SALARY_-_SITE5"/>
      <sheetName val="TEMPORARY_FACILITIES5"/>
      <sheetName val="WATER_SUPPLY5"/>
      <sheetName val="TABLE2-1_ISBL(GENEAL-CIVIL)5"/>
      <sheetName val="준검_내역서5"/>
      <sheetName val="UOP_508_PG_5-125"/>
      <sheetName val="효성CB_1P기초5"/>
      <sheetName val="교통시설_표지판5"/>
      <sheetName val="Mp-team_15"/>
      <sheetName val="Sheet1_(2)5"/>
      <sheetName val="90_03실행_5"/>
      <sheetName val="C_&amp;_G_RHS5"/>
      <sheetName val="을_25"/>
      <sheetName val="1_우편집중내역서5"/>
      <sheetName val="FCU_(2)5"/>
      <sheetName val="조도계산서_(도서)5"/>
      <sheetName val="BOM-Form_A_1_III5"/>
      <sheetName val="Change_rate5"/>
      <sheetName val="Requirement(Work_Crew)5"/>
      <sheetName val="단가산출서_(2)5"/>
      <sheetName val="11_자재단가5"/>
      <sheetName val="2_내역서5"/>
      <sheetName val="1_설계조건5"/>
      <sheetName val="강관_및_부속5"/>
      <sheetName val="목동세대_산출근거5"/>
      <sheetName val="수량산출서_갑지5"/>
      <sheetName val="Data_Vol5"/>
      <sheetName val="전동기_SPEC5"/>
      <sheetName val="토공(우물통,기타)_5"/>
      <sheetName val="인건비_4"/>
      <sheetName val="일반맨홀수량집계(A-7_LINE)4"/>
      <sheetName val="설_계5"/>
      <sheetName val="단면_(2)4"/>
      <sheetName val="1__Design_Change4"/>
      <sheetName val="WAGE_RATE_BACK-UP_DATA4"/>
      <sheetName val="COVERSHEET_PAGE4"/>
      <sheetName val="TABLE2-1_ISBL(HDEC단가)4"/>
      <sheetName val="TABLE2-2_OSBL(HDEC단가)4"/>
      <sheetName val="DESIGN_CRITERIA4"/>
      <sheetName val="2_대외공문4"/>
      <sheetName val="견적대비_견적서4"/>
      <sheetName val="OCT_FDN4"/>
      <sheetName val="1995년_섹터별_매출4"/>
      <sheetName val="GCS_5F-194"/>
      <sheetName val="1_물가시세표4"/>
      <sheetName val="12_부대공4"/>
      <sheetName val="5_노임단가4"/>
      <sheetName val="4_중기단가산출4"/>
      <sheetName val="6_단가목록4"/>
      <sheetName val="8_배수공4"/>
      <sheetName val="CRUDE_RE-bar4"/>
      <sheetName val="전선_및_전선관4"/>
      <sheetName val="Lookup_tables4"/>
      <sheetName val="Grid_&amp;_A_M4"/>
      <sheetName val="half_slab-14"/>
      <sheetName val="기타_정보통신공사4"/>
      <sheetName val="CT_4"/>
      <sheetName val="TABLE2-2_OSBL(total)4"/>
      <sheetName val="system_&amp;_LOOK_UP_FUNC4"/>
      <sheetName val="Annex_3_Price_Table_Piping_Sho4"/>
      <sheetName val="Sheet3_(2)4"/>
      <sheetName val="2_설계제원4"/>
      <sheetName val="PRICE_COMP4"/>
      <sheetName val="전_기4"/>
      <sheetName val="PROJECT_BRIEF(EX_NEW)4"/>
      <sheetName val="주공_갑지4"/>
      <sheetName val="IMPEADENCE_MAP_취수장4"/>
      <sheetName val="산재_안전4"/>
      <sheetName val="노무비_경비4"/>
      <sheetName val="자__재4"/>
      <sheetName val="b_balju_(2)4"/>
      <sheetName val="단위별_일위대가표4"/>
      <sheetName val="1_관로4"/>
      <sheetName val="2000_054"/>
      <sheetName val="SUM_(INQNO_4"/>
      <sheetName val="97_사업추정(WEKI)4"/>
      <sheetName val="ASTM_C5854"/>
      <sheetName val="INDIRECT_COST-PART_l4"/>
      <sheetName val="Administrative_Prices4"/>
      <sheetName val="견적금액(2003_12_22)4"/>
      <sheetName val="단계별내역_(2)4"/>
      <sheetName val="LIST_OF_OFFICE_EQUI4"/>
      <sheetName val="REINF_4"/>
      <sheetName val="cross_beam4"/>
      <sheetName val="토공_갑지4"/>
      <sheetName val="Tender_Summary4"/>
      <sheetName val="주빔의_설계4"/>
      <sheetName val="1）WELDING_POINT4"/>
      <sheetName val="9_2단가산출서4"/>
      <sheetName val="1_취수장4"/>
      <sheetName val="바_한일양산4"/>
      <sheetName val="CPM챠트_4"/>
      <sheetName val="8_PILE__(돌출)4"/>
      <sheetName val="Util&amp;_Real2"/>
      <sheetName val="C_배수관공4"/>
      <sheetName val="90_03실행"/>
      <sheetName val="KSC칸막이_일위대가"/>
      <sheetName val="INDIRECT_MOBILIZATION_Pԟ缀"/>
      <sheetName val="ITEM_CODE"/>
      <sheetName val="Change_r嗠O嘬"/>
      <sheetName val="IMP__REACTOR_"/>
      <sheetName val="90_03혁⍧"/>
      <sheetName val="표지_(2)"/>
      <sheetName val="road_&amp;paving"/>
      <sheetName val="HORI__VESSEL"/>
      <sheetName val="3_공통공사대비"/>
      <sheetName val="FA棍"/>
      <sheetName val="3_하중산정4_지지력"/>
      <sheetName val="단__가__대__비__표"/>
      <sheetName val="일__위__대__가__목__록"/>
      <sheetName val="RCD-ST_"/>
      <sheetName val="1차_내역서"/>
      <sheetName val="8_"/>
      <sheetName val="5_"/>
      <sheetName val="12_"/>
      <sheetName val="14_"/>
      <sheetName val="9_"/>
      <sheetName val="7_"/>
      <sheetName val="3_현장배치"/>
      <sheetName val="______골ମ⿥_x0005_"/>
      <sheetName val="RCD-ST_x0015_"/>
      <sheetName val="Mp-t"/>
      <sheetName val="FA_x0006_"/>
      <sheetName val="______골"/>
      <sheetName val="프랜ㆨӫ"/>
      <sheetName val="산출내역서집계_x0000_"/>
      <sheetName val="산출내역서집계葨"/>
      <sheetName val="산출내역서집계罸"/>
      <sheetName val="산출내역서집계헾"/>
      <sheetName val="대비표(토공1안)"/>
      <sheetName val="연결砀ૹ"/>
      <sheetName val="부대tu"/>
      <sheetName val="세부내역서"/>
      <sheetName val="H-pile(298x299)"/>
      <sheetName val="H-pile(250x250)"/>
      <sheetName val="INPUTDATA"/>
      <sheetName val="Chang_x0000__x0000_Ԁ_x0000_夓"/>
      <sheetName val="Chang_x0000__x0000_Ԁ_x0000_ꀀⱋ"/>
      <sheetName val="설계"/>
      <sheetName val="조달청적격심사"/>
      <sheetName val="가로등기초"/>
      <sheetName val="노무산출서"/>
      <sheetName val="검사현황"/>
      <sheetName val="______골조부_x0012__x0015__x0008__"/>
      <sheetName val="설-원가"/>
      <sheetName val="GAEYO"/>
      <sheetName val="Ext. Stone-P"/>
      <sheetName val="FURNITURE-01"/>
      <sheetName val="천안IP공장자100노100물량110할증"/>
      <sheetName val="노임이"/>
      <sheetName val="추가예산"/>
      <sheetName val="Girder"/>
      <sheetName val="집행갑지"/>
      <sheetName val="GAEYOXLS"/>
      <sheetName val="Parts"/>
      <sheetName val="Menu A"/>
      <sheetName val="간접경상비"/>
      <sheetName val="APT"/>
      <sheetName val="부속동"/>
      <sheetName val="제출견적(을)"/>
      <sheetName val="매입세율"/>
      <sheetName val="광혁기성"/>
      <sheetName val="양수장(기계)"/>
      <sheetName val="예비품"/>
      <sheetName val="FB25JN"/>
      <sheetName val="XZLC004_PART2"/>
      <sheetName val="원부자재"/>
      <sheetName val="포장복구집계"/>
      <sheetName val="COMPOHP (2)"/>
      <sheetName val="공정코드"/>
      <sheetName val="C_d"/>
      <sheetName val="기존"/>
      <sheetName val="대리점판정"/>
      <sheetName val="EQUIPMENT -2"/>
      <sheetName val="건축집계"/>
      <sheetName val="단가산출1"/>
      <sheetName val="45,46"/>
      <sheetName val="chitimc"/>
      <sheetName val="기존단가 (2)"/>
      <sheetName val="PANEL"/>
      <sheetName val="Curves"/>
      <sheetName val="Tables"/>
      <sheetName val="TOTAL1"/>
      <sheetName val="목표세부명세"/>
      <sheetName val="단위세대물량"/>
      <sheetName val="입출재고현황 (2)"/>
      <sheetName val="연돌일위집계"/>
      <sheetName val="마산월령동골조물량변경"/>
      <sheetName val="콘크리트타설집계표"/>
      <sheetName val="횡배수관토공수량"/>
      <sheetName val="전계가"/>
      <sheetName val="배수내역 (2)"/>
      <sheetName val="빗물받이(910-510-410)"/>
      <sheetName val="가압장(토목)"/>
      <sheetName val="실행내역서 "/>
      <sheetName val="재료율"/>
      <sheetName val="기존단가_(2)"/>
      <sheetName val="Ext__Stone-P"/>
      <sheetName val="Menu_A"/>
      <sheetName val="연부97-1"/>
      <sheetName val="심의위원명단"/>
      <sheetName val="7월11일"/>
      <sheetName val="Raw Data"/>
      <sheetName val="품종별-이름"/>
      <sheetName val="내역 누락분 수량산출서"/>
      <sheetName val="상반기손익차2총괄"/>
      <sheetName val="평균터파기고(1-2,ASP)"/>
      <sheetName val="VLOOKUP"/>
      <sheetName val="cal-foamglass"/>
      <sheetName val="BQ List"/>
      <sheetName val="7-2"/>
      <sheetName val="F-302"/>
      <sheetName val="F301.303"/>
      <sheetName val="공사설계서"/>
      <sheetName val="날개벽수량표"/>
      <sheetName val="위치조서"/>
      <sheetName val="NYS"/>
      <sheetName val="설계변경내역서"/>
      <sheetName val="HW일위"/>
      <sheetName val="1층"/>
      <sheetName val="기안지"/>
      <sheetName val="업무분장"/>
      <sheetName val="소방사항"/>
      <sheetName val="XZLC003_PART1"/>
      <sheetName val="220 (2)"/>
      <sheetName val="전차선로 물량표"/>
      <sheetName val="금융"/>
      <sheetName val="교통대책내역"/>
      <sheetName val="기흥하도용"/>
      <sheetName val="산#3-2-2"/>
      <sheetName val="EQUIP LIST"/>
      <sheetName val="Note"/>
      <sheetName val="Heads"/>
      <sheetName val="Page 2"/>
      <sheetName val="Dbase"/>
      <sheetName val="가설공사"/>
      <sheetName val="별표집계"/>
      <sheetName val="_REF"/>
      <sheetName val="STAND20"/>
      <sheetName val="ASP"/>
      <sheetName val="부대공Ⅱ"/>
      <sheetName val="COVER-P"/>
      <sheetName val="PIPE(UG)내역"/>
      <sheetName val="낙찰표"/>
      <sheetName val="단가산출"/>
      <sheetName val="VENT"/>
      <sheetName val="점수계산1-2"/>
      <sheetName val="다곡2교"/>
      <sheetName val="Lr"/>
      <sheetName val="진접"/>
      <sheetName val="98수문일위"/>
      <sheetName val="처리단락"/>
      <sheetName val="피벗테이블데이터분석"/>
      <sheetName val="적용단위길이"/>
      <sheetName val="특수기호강도거푸집"/>
      <sheetName val="종배수관면벽신"/>
      <sheetName val="종배수관(신)"/>
      <sheetName val="LD"/>
      <sheetName val="DB"/>
      <sheetName val="VXXXXX"/>
      <sheetName val=" 갑지"/>
      <sheetName val="EXCHANGER-BEAM1"/>
      <sheetName val="EXCHANGER-COM"/>
      <sheetName val="EXCHANGER"/>
      <sheetName val="EXCHANGER-BEAM2"/>
      <sheetName val="방수"/>
      <sheetName val="총원"/>
      <sheetName val="매립"/>
      <sheetName val="D-경비1"/>
      <sheetName val="소요자재명세서"/>
      <sheetName val="노무비명세서"/>
      <sheetName val="______ _x0000__x0000__x0001_Ԁ_x0000_ﬀ"/>
      <sheetName val="______ _x0000__x0000__x0001_Ԁ_x0000__x0000__x0000_"/>
      <sheetName val="PRO熸B떧⽱"/>
      <sheetName val="물량기준표"/>
      <sheetName val="單價表단가표"/>
      <sheetName val="PACKING LIST"/>
      <sheetName val="F-Assump"/>
      <sheetName val="기술부 VENDOR LIST"/>
      <sheetName val="증감내역"/>
      <sheetName val="______골조부_____"/>
      <sheetName val="FAND_"/>
      <sheetName val="1_우편집중내__"/>
      <sheetName val="운동장 (2)"/>
      <sheetName val="NSMA-sက?諱ԃ"/>
      <sheetName val="Ѐ???"/>
      <sheetName val="FAND_x0010_?"/>
      <sheetName val="NSMA-s〯â???"/>
      <sheetName val="최초침-?ü?"/>
      <sheetName val="보도씀鈖ԯ?"/>
      <sheetName val="RCD-ST_x0015_?_x000a_?_x0014_?_x000e_?_x0012_?_x0015_?_x0004_?_x0004_?"/>
      <sheetName val="?_x0004_?_x0004_"/>
      <sheetName val="______골ମ⿥_x0005_???"/>
      <sheetName val="INDIRECT MOBILIZATION Pԟ?缀"/>
      <sheetName val="FA_x0006_??棍"/>
      <sheetName val="을부︀ꏕԯ?"/>
      <sheetName val="기초0?"/>
      <sheetName val="급É"/>
      <sheetName val="____(주)경원건축공ﶻĉ"/>
      <sheetName val="____(주)경원건축공ﶻ_x001e_"/>
      <sheetName val="FA"/>
      <sheetName val="95삼성급(본사)"/>
      <sheetName val="기초입력 DATA"/>
      <sheetName val="桥架!"/>
      <sheetName val="총괄"/>
      <sheetName val="전기자료"/>
      <sheetName val="activesheet"/>
      <sheetName val="box"/>
      <sheetName val="erl-b"/>
      <sheetName val="wooÁ_x0000_Ԁ_x0000_耀"/>
      <sheetName val="견적서세부︀駕"/>
      <sheetName val="견적서세부︀"/>
      <sheetName val="견적서세부_x0000__x0000_"/>
      <sheetName val="단락전류-A"/>
      <sheetName val="eq. mobilization"/>
      <sheetName val="____(주)경원건축공사비분_x0000__x0000_ⓐ_x0000__x0000__x0000_"/>
      <sheetName val="ChangÂ_x0000_Ԁ_x0000__x0000_镡"/>
      <sheetName val="ChangÂ_x0000_Ԁ_x0000_쀀႓"/>
      <sheetName val="ChangÂ_x0000_씀_x0002_　崮"/>
      <sheetName val="ChangÂ쀀_x0000__x0000__x0001_"/>
      <sheetName val="노䃈絎쬂"/>
      <sheetName val="노È_x0000_Ԁ"/>
      <sheetName val="노È"/>
      <sheetName val="치수표"/>
      <sheetName val="A__My_Documents_1999__________3"/>
      <sheetName val="전損R_xda38_"/>
      <sheetName val="전損&lt;俘"/>
      <sheetName val="전㋄Ȳ_xdc00_"/>
      <sheetName val="장비㒰7"/>
      <sheetName val="FWBS 9000"/>
      <sheetName val="Form MF - 2"/>
      <sheetName val="Titel"/>
      <sheetName val="DPRKMHDT"/>
      <sheetName val="공사비"/>
      <sheetName val="간접비 총괄표"/>
      <sheetName val="품"/>
      <sheetName val="B"/>
      <sheetName val="DONGIA"/>
      <sheetName val="퇴비산출_x0000__x0000_"/>
      <sheetName val="퇴비산출ꠁ횁"/>
      <sheetName val="대목"/>
      <sheetName val="당초수량"/>
      <sheetName val="woo_x0000_Ԁ_x0000__x0000_"/>
      <sheetName val="woo_x0000_Ԁ_x0000_쀀"/>
      <sheetName val="견적접수"/>
      <sheetName val="Sheet10"/>
      <sheetName val="calcul"/>
      <sheetName val="D-1401A-B-C"/>
      <sheetName val="도체종-상수표"/>
      <sheetName val="프랜트면_x0000_"/>
      <sheetName val="간접비"/>
      <sheetName val="archi(본勆_x0010_"/>
      <sheetName val="RCD-ST "/>
      <sheetName val="______골ମ⿥ _x0000__x0000__x0000_"/>
      <sheetName val="RCD-ST _x0000__x000a__x0000_ _x0000_ _x0000_ _x0000_ _x0000_ _x0000_ "/>
      <sheetName val="_x0000_ _x0000_ "/>
      <sheetName val="FA _x0000__x0000_棍"/>
      <sheetName val="RCD-ST _x0000_ _x0000_ _x0000_ _x0000_ _x0000_ _x0000_ _x0000_ "/>
      <sheetName val="______골ମ⿥ "/>
      <sheetName val="FA "/>
      <sheetName val="______골조부   _"/>
      <sheetName val="____(주)경원건축공ﶻ _x0000__x0000_읰∉"/>
      <sheetName val="____(주)경원건축공ﶻ _x0000__x0000_ﳐ⡷"/>
      <sheetName val="____(주)경원건축공ﶻ _x0000__x0000_ⱐỹ"/>
      <sheetName val="____(주)경원건축공ﶻ _x0000__x0000_萨ⓤ"/>
      <sheetName val="FAND ?"/>
      <sheetName val="RCD-ST ?_x000a_? ? ? ? ? ? ?"/>
      <sheetName val="? ? "/>
      <sheetName val="______골ମ⿥ ???"/>
      <sheetName val="FA ??棍"/>
      <sheetName val="신'"/>
      <sheetName val="신_x0000_"/>
      <sheetName val="노집"/>
      <sheetName val="laroux"/>
      <sheetName val="1ST"/>
      <sheetName val="변수2"/>
      <sheetName val="저항"/>
      <sheetName val="그림모음"/>
      <sheetName val="A__My_Documents_1999__________4"/>
      <sheetName val="설비_(FAB)"/>
      <sheetName val="건축부하"/>
      <sheetName val="김포IO"/>
      <sheetName val="입적표"/>
      <sheetName val="FOB발"/>
      <sheetName val="운반비산_x0000_"/>
      <sheetName val="개인별목표"/>
      <sheetName val="코스트센터 Master"/>
      <sheetName val="personnel"/>
      <sheetName val="방문목록"/>
      <sheetName val="터널조도"/>
      <sheetName val="HSA"/>
      <sheetName val="수목데이타 "/>
      <sheetName val="FAØ_x0000_Ԁ_x0000_"/>
      <sheetName val="원_x0000__x0000_g"/>
      <sheetName val="OHU"/>
      <sheetName val="내역서(갑)"/>
      <sheetName val="전체_x0000_騀"/>
      <sheetName val="共機J"/>
      <sheetName val="FINAL SUM."/>
      <sheetName val="일지-h"/>
      <sheetName val="약전닥트"/>
      <sheetName val="fd"/>
      <sheetName val="99관저"/>
      <sheetName val="fa설치명세"/>
      <sheetName val="단ၒ_x0000__x0000_"/>
      <sheetName val="총괄집계표"/>
      <sheetName val="앵커구조계산"/>
      <sheetName val="현대물량"/>
      <sheetName val="소상 &quot;1&quot;"/>
      <sheetName val="BJJIN"/>
      <sheetName val="타공종이기"/>
      <sheetName val="용수토공연장조서"/>
      <sheetName val="staffsch"/>
      <sheetName val="RM"/>
      <sheetName val="자판쀀ዣ"/>
      <sheetName val="____(주)경원건축공사비분"/>
      <sheetName val="ChangÂ"/>
      <sheetName val="ChangÂ쀀"/>
      <sheetName val="2.입력"/>
      <sheetName val="98비정기소모"/>
      <sheetName val="공종별 집계표"/>
      <sheetName val="노임_x0003__x0000_"/>
      <sheetName val="설계_x0000__x0000__x0005__x0000_"/>
      <sheetName val="전㋄Ȳ?"/>
      <sheetName val="공사비_x0000__x0000__x0005_"/>
      <sheetName val="설명서"/>
      <sheetName val="예정공정표"/>
      <sheetName val="표지1"/>
      <sheetName val="조건표"/>
      <sheetName val="자료"/>
      <sheetName val="토목-물가"/>
      <sheetName val="운반비ࠀཿ"/>
      <sheetName val="연결_x0000__x0000_"/>
      <sheetName val="ASEM내역"/>
      <sheetName val="기성"/>
      <sheetName val="간접비내역-1"/>
      <sheetName val="맨홀수량산출"/>
      <sheetName val="가감수량"/>
      <sheetName val="s.v"/>
      <sheetName val="최종견"/>
      <sheetName val="시추주상도"/>
      <sheetName val="안국연체"/>
      <sheetName val="남양내역"/>
      <sheetName val="r"/>
      <sheetName val="cap"/>
      <sheetName val="정리"/>
      <sheetName val="dv&amp;cl"/>
      <sheetName val="var."/>
      <sheetName val="T颰ዯ"/>
      <sheetName val="____(주)경원건_x0000__x0000_Ԁ_x0000_耀ഽ㫥_x0002_"/>
      <sheetName val="Construction"/>
      <sheetName val="Mc1"/>
      <sheetName val="실적(년)"/>
      <sheetName val="견적현황"/>
      <sheetName val="업체방문내역"/>
      <sheetName val="____(주)경원건축공사비분석㖘į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/>
      <sheetData sheetId="660"/>
      <sheetData sheetId="661"/>
      <sheetData sheetId="662"/>
      <sheetData sheetId="663"/>
      <sheetData sheetId="664"/>
      <sheetData sheetId="665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 refreshError="1"/>
      <sheetData sheetId="752" refreshError="1"/>
      <sheetData sheetId="753" refreshError="1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/>
      <sheetData sheetId="1135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/>
      <sheetData sheetId="1218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>
        <row r="5">
          <cell r="A5">
            <v>2</v>
          </cell>
        </row>
      </sheetData>
      <sheetData sheetId="1352">
        <row r="5">
          <cell r="A5">
            <v>2</v>
          </cell>
        </row>
      </sheetData>
      <sheetData sheetId="1353"/>
      <sheetData sheetId="1354"/>
      <sheetData sheetId="1355"/>
      <sheetData sheetId="1356"/>
      <sheetData sheetId="1357"/>
      <sheetData sheetId="1358"/>
      <sheetData sheetId="1359">
        <row r="5">
          <cell r="A5">
            <v>2</v>
          </cell>
        </row>
      </sheetData>
      <sheetData sheetId="1360">
        <row r="5">
          <cell r="A5">
            <v>2</v>
          </cell>
        </row>
      </sheetData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>
        <row r="5">
          <cell r="A5">
            <v>2</v>
          </cell>
        </row>
      </sheetData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 refreshError="1"/>
      <sheetData sheetId="1398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>
        <row r="5">
          <cell r="A5">
            <v>2</v>
          </cell>
        </row>
      </sheetData>
      <sheetData sheetId="1439" refreshError="1"/>
      <sheetData sheetId="1440" refreshError="1"/>
      <sheetData sheetId="1441" refreshError="1"/>
      <sheetData sheetId="1442" refreshError="1"/>
      <sheetData sheetId="1443">
        <row r="5">
          <cell r="A5">
            <v>2</v>
          </cell>
        </row>
      </sheetData>
      <sheetData sheetId="1444">
        <row r="5">
          <cell r="A5">
            <v>2</v>
          </cell>
        </row>
      </sheetData>
      <sheetData sheetId="1445">
        <row r="5">
          <cell r="A5">
            <v>2</v>
          </cell>
        </row>
      </sheetData>
      <sheetData sheetId="1446">
        <row r="5">
          <cell r="A5">
            <v>2</v>
          </cell>
        </row>
      </sheetData>
      <sheetData sheetId="1447">
        <row r="5">
          <cell r="A5">
            <v>2</v>
          </cell>
        </row>
      </sheetData>
      <sheetData sheetId="1448">
        <row r="5">
          <cell r="A5">
            <v>2</v>
          </cell>
        </row>
      </sheetData>
      <sheetData sheetId="1449">
        <row r="5">
          <cell r="A5">
            <v>2</v>
          </cell>
        </row>
      </sheetData>
      <sheetData sheetId="1450">
        <row r="5">
          <cell r="A5">
            <v>2</v>
          </cell>
        </row>
      </sheetData>
      <sheetData sheetId="1451">
        <row r="5">
          <cell r="A5">
            <v>2</v>
          </cell>
        </row>
      </sheetData>
      <sheetData sheetId="1452">
        <row r="5">
          <cell r="A5">
            <v>2</v>
          </cell>
        </row>
      </sheetData>
      <sheetData sheetId="1453">
        <row r="5">
          <cell r="A5">
            <v>2</v>
          </cell>
        </row>
      </sheetData>
      <sheetData sheetId="1454">
        <row r="5">
          <cell r="A5">
            <v>2</v>
          </cell>
        </row>
      </sheetData>
      <sheetData sheetId="1455">
        <row r="5">
          <cell r="A5">
            <v>2</v>
          </cell>
        </row>
      </sheetData>
      <sheetData sheetId="1456">
        <row r="5">
          <cell r="A5">
            <v>2</v>
          </cell>
        </row>
      </sheetData>
      <sheetData sheetId="1457">
        <row r="5">
          <cell r="A5">
            <v>2</v>
          </cell>
        </row>
      </sheetData>
      <sheetData sheetId="1458">
        <row r="5">
          <cell r="A5">
            <v>2</v>
          </cell>
        </row>
      </sheetData>
      <sheetData sheetId="1459">
        <row r="5">
          <cell r="A5">
            <v>2</v>
          </cell>
        </row>
      </sheetData>
      <sheetData sheetId="1460">
        <row r="5">
          <cell r="A5">
            <v>2</v>
          </cell>
        </row>
      </sheetData>
      <sheetData sheetId="1461">
        <row r="5">
          <cell r="A5">
            <v>2</v>
          </cell>
        </row>
      </sheetData>
      <sheetData sheetId="1462">
        <row r="5">
          <cell r="A5">
            <v>2</v>
          </cell>
        </row>
      </sheetData>
      <sheetData sheetId="1463">
        <row r="5">
          <cell r="A5">
            <v>2</v>
          </cell>
        </row>
      </sheetData>
      <sheetData sheetId="1464">
        <row r="5">
          <cell r="A5">
            <v>2</v>
          </cell>
        </row>
      </sheetData>
      <sheetData sheetId="1465">
        <row r="5">
          <cell r="A5">
            <v>2</v>
          </cell>
        </row>
      </sheetData>
      <sheetData sheetId="1466">
        <row r="5">
          <cell r="A5">
            <v>2</v>
          </cell>
        </row>
      </sheetData>
      <sheetData sheetId="1467">
        <row r="5">
          <cell r="A5">
            <v>2</v>
          </cell>
        </row>
      </sheetData>
      <sheetData sheetId="1468">
        <row r="5">
          <cell r="A5">
            <v>2</v>
          </cell>
        </row>
      </sheetData>
      <sheetData sheetId="1469">
        <row r="5">
          <cell r="A5">
            <v>2</v>
          </cell>
        </row>
      </sheetData>
      <sheetData sheetId="1470">
        <row r="5">
          <cell r="A5">
            <v>2</v>
          </cell>
        </row>
      </sheetData>
      <sheetData sheetId="1471">
        <row r="5">
          <cell r="A5">
            <v>2</v>
          </cell>
        </row>
      </sheetData>
      <sheetData sheetId="1472">
        <row r="5">
          <cell r="A5">
            <v>2</v>
          </cell>
        </row>
      </sheetData>
      <sheetData sheetId="1473">
        <row r="5">
          <cell r="A5">
            <v>2</v>
          </cell>
        </row>
      </sheetData>
      <sheetData sheetId="1474">
        <row r="5">
          <cell r="A5">
            <v>2</v>
          </cell>
        </row>
      </sheetData>
      <sheetData sheetId="1475">
        <row r="5">
          <cell r="A5">
            <v>2</v>
          </cell>
        </row>
      </sheetData>
      <sheetData sheetId="1476">
        <row r="5">
          <cell r="A5">
            <v>2</v>
          </cell>
        </row>
      </sheetData>
      <sheetData sheetId="1477">
        <row r="5">
          <cell r="A5">
            <v>2</v>
          </cell>
        </row>
      </sheetData>
      <sheetData sheetId="1478">
        <row r="5">
          <cell r="A5">
            <v>2</v>
          </cell>
        </row>
      </sheetData>
      <sheetData sheetId="1479">
        <row r="5">
          <cell r="A5">
            <v>2</v>
          </cell>
        </row>
      </sheetData>
      <sheetData sheetId="1480">
        <row r="5">
          <cell r="A5">
            <v>2</v>
          </cell>
        </row>
      </sheetData>
      <sheetData sheetId="1481">
        <row r="5">
          <cell r="A5">
            <v>2</v>
          </cell>
        </row>
      </sheetData>
      <sheetData sheetId="1482">
        <row r="5">
          <cell r="A5">
            <v>2</v>
          </cell>
        </row>
      </sheetData>
      <sheetData sheetId="1483">
        <row r="5">
          <cell r="A5">
            <v>2</v>
          </cell>
        </row>
      </sheetData>
      <sheetData sheetId="1484">
        <row r="5">
          <cell r="A5">
            <v>2</v>
          </cell>
        </row>
      </sheetData>
      <sheetData sheetId="1485">
        <row r="5">
          <cell r="A5">
            <v>2</v>
          </cell>
        </row>
      </sheetData>
      <sheetData sheetId="1486">
        <row r="5">
          <cell r="A5">
            <v>2</v>
          </cell>
        </row>
      </sheetData>
      <sheetData sheetId="1487">
        <row r="5">
          <cell r="A5">
            <v>2</v>
          </cell>
        </row>
      </sheetData>
      <sheetData sheetId="1488">
        <row r="5">
          <cell r="A5">
            <v>2</v>
          </cell>
        </row>
      </sheetData>
      <sheetData sheetId="1489">
        <row r="5">
          <cell r="A5">
            <v>2</v>
          </cell>
        </row>
      </sheetData>
      <sheetData sheetId="1490">
        <row r="5">
          <cell r="A5">
            <v>2</v>
          </cell>
        </row>
      </sheetData>
      <sheetData sheetId="1491">
        <row r="5">
          <cell r="A5">
            <v>2</v>
          </cell>
        </row>
      </sheetData>
      <sheetData sheetId="1492">
        <row r="5">
          <cell r="A5">
            <v>2</v>
          </cell>
        </row>
      </sheetData>
      <sheetData sheetId="1493">
        <row r="5">
          <cell r="A5">
            <v>2</v>
          </cell>
        </row>
      </sheetData>
      <sheetData sheetId="1494">
        <row r="5">
          <cell r="A5">
            <v>2</v>
          </cell>
        </row>
      </sheetData>
      <sheetData sheetId="1495">
        <row r="5">
          <cell r="A5">
            <v>2</v>
          </cell>
        </row>
      </sheetData>
      <sheetData sheetId="1496">
        <row r="5">
          <cell r="A5">
            <v>2</v>
          </cell>
        </row>
      </sheetData>
      <sheetData sheetId="1497">
        <row r="5">
          <cell r="A5">
            <v>2</v>
          </cell>
        </row>
      </sheetData>
      <sheetData sheetId="1498">
        <row r="5">
          <cell r="A5">
            <v>2</v>
          </cell>
        </row>
      </sheetData>
      <sheetData sheetId="1499">
        <row r="5">
          <cell r="A5">
            <v>2</v>
          </cell>
        </row>
      </sheetData>
      <sheetData sheetId="1500">
        <row r="5">
          <cell r="A5">
            <v>2</v>
          </cell>
        </row>
      </sheetData>
      <sheetData sheetId="1501">
        <row r="5">
          <cell r="A5">
            <v>2</v>
          </cell>
        </row>
      </sheetData>
      <sheetData sheetId="1502">
        <row r="5">
          <cell r="A5">
            <v>2</v>
          </cell>
        </row>
      </sheetData>
      <sheetData sheetId="1503">
        <row r="5">
          <cell r="A5">
            <v>2</v>
          </cell>
        </row>
      </sheetData>
      <sheetData sheetId="1504">
        <row r="5">
          <cell r="A5">
            <v>2</v>
          </cell>
        </row>
      </sheetData>
      <sheetData sheetId="1505">
        <row r="5">
          <cell r="A5">
            <v>2</v>
          </cell>
        </row>
      </sheetData>
      <sheetData sheetId="1506">
        <row r="5">
          <cell r="A5">
            <v>2</v>
          </cell>
        </row>
      </sheetData>
      <sheetData sheetId="1507">
        <row r="5">
          <cell r="A5">
            <v>2</v>
          </cell>
        </row>
      </sheetData>
      <sheetData sheetId="1508">
        <row r="5">
          <cell r="A5">
            <v>2</v>
          </cell>
        </row>
      </sheetData>
      <sheetData sheetId="1509">
        <row r="5">
          <cell r="A5">
            <v>2</v>
          </cell>
        </row>
      </sheetData>
      <sheetData sheetId="1510">
        <row r="5">
          <cell r="A5">
            <v>2</v>
          </cell>
        </row>
      </sheetData>
      <sheetData sheetId="1511">
        <row r="5">
          <cell r="A5">
            <v>2</v>
          </cell>
        </row>
      </sheetData>
      <sheetData sheetId="1512">
        <row r="5">
          <cell r="A5">
            <v>2</v>
          </cell>
        </row>
      </sheetData>
      <sheetData sheetId="1513">
        <row r="5">
          <cell r="A5">
            <v>2</v>
          </cell>
        </row>
      </sheetData>
      <sheetData sheetId="1514">
        <row r="5">
          <cell r="A5">
            <v>2</v>
          </cell>
        </row>
      </sheetData>
      <sheetData sheetId="1515">
        <row r="5">
          <cell r="A5">
            <v>2</v>
          </cell>
        </row>
      </sheetData>
      <sheetData sheetId="1516">
        <row r="5">
          <cell r="A5">
            <v>2</v>
          </cell>
        </row>
      </sheetData>
      <sheetData sheetId="1517">
        <row r="5">
          <cell r="A5">
            <v>2</v>
          </cell>
        </row>
      </sheetData>
      <sheetData sheetId="1518">
        <row r="5">
          <cell r="A5">
            <v>2</v>
          </cell>
        </row>
      </sheetData>
      <sheetData sheetId="1519">
        <row r="5">
          <cell r="A5">
            <v>2</v>
          </cell>
        </row>
      </sheetData>
      <sheetData sheetId="1520">
        <row r="5">
          <cell r="A5">
            <v>2</v>
          </cell>
        </row>
      </sheetData>
      <sheetData sheetId="1521">
        <row r="5">
          <cell r="A5">
            <v>2</v>
          </cell>
        </row>
      </sheetData>
      <sheetData sheetId="1522">
        <row r="5">
          <cell r="A5">
            <v>2</v>
          </cell>
        </row>
      </sheetData>
      <sheetData sheetId="1523">
        <row r="5">
          <cell r="A5">
            <v>2</v>
          </cell>
        </row>
      </sheetData>
      <sheetData sheetId="1524">
        <row r="5">
          <cell r="A5">
            <v>2</v>
          </cell>
        </row>
      </sheetData>
      <sheetData sheetId="1525">
        <row r="5">
          <cell r="A5">
            <v>2</v>
          </cell>
        </row>
      </sheetData>
      <sheetData sheetId="1526">
        <row r="5">
          <cell r="A5">
            <v>2</v>
          </cell>
        </row>
      </sheetData>
      <sheetData sheetId="1527">
        <row r="5">
          <cell r="A5">
            <v>2</v>
          </cell>
        </row>
      </sheetData>
      <sheetData sheetId="1528">
        <row r="5">
          <cell r="A5">
            <v>2</v>
          </cell>
        </row>
      </sheetData>
      <sheetData sheetId="1529">
        <row r="5">
          <cell r="A5">
            <v>2</v>
          </cell>
        </row>
      </sheetData>
      <sheetData sheetId="1530">
        <row r="5">
          <cell r="A5">
            <v>2</v>
          </cell>
        </row>
      </sheetData>
      <sheetData sheetId="1531">
        <row r="5">
          <cell r="A5">
            <v>2</v>
          </cell>
        </row>
      </sheetData>
      <sheetData sheetId="1532">
        <row r="5">
          <cell r="A5">
            <v>2</v>
          </cell>
        </row>
      </sheetData>
      <sheetData sheetId="1533">
        <row r="5">
          <cell r="A5">
            <v>2</v>
          </cell>
        </row>
      </sheetData>
      <sheetData sheetId="1534">
        <row r="5">
          <cell r="A5">
            <v>2</v>
          </cell>
        </row>
      </sheetData>
      <sheetData sheetId="1535">
        <row r="5">
          <cell r="A5">
            <v>2</v>
          </cell>
        </row>
      </sheetData>
      <sheetData sheetId="1536">
        <row r="5">
          <cell r="A5">
            <v>2</v>
          </cell>
        </row>
      </sheetData>
      <sheetData sheetId="1537">
        <row r="5">
          <cell r="A5">
            <v>2</v>
          </cell>
        </row>
      </sheetData>
      <sheetData sheetId="1538">
        <row r="5">
          <cell r="A5">
            <v>2</v>
          </cell>
        </row>
      </sheetData>
      <sheetData sheetId="1539">
        <row r="5">
          <cell r="A5">
            <v>2</v>
          </cell>
        </row>
      </sheetData>
      <sheetData sheetId="1540">
        <row r="5">
          <cell r="A5">
            <v>2</v>
          </cell>
        </row>
      </sheetData>
      <sheetData sheetId="1541">
        <row r="5">
          <cell r="A5">
            <v>2</v>
          </cell>
        </row>
      </sheetData>
      <sheetData sheetId="1542">
        <row r="5">
          <cell r="A5">
            <v>2</v>
          </cell>
        </row>
      </sheetData>
      <sheetData sheetId="1543">
        <row r="5">
          <cell r="A5">
            <v>2</v>
          </cell>
        </row>
      </sheetData>
      <sheetData sheetId="1544">
        <row r="5">
          <cell r="A5">
            <v>2</v>
          </cell>
        </row>
      </sheetData>
      <sheetData sheetId="1545">
        <row r="5">
          <cell r="A5">
            <v>2</v>
          </cell>
        </row>
      </sheetData>
      <sheetData sheetId="1546">
        <row r="5">
          <cell r="A5">
            <v>2</v>
          </cell>
        </row>
      </sheetData>
      <sheetData sheetId="1547">
        <row r="5">
          <cell r="A5">
            <v>2</v>
          </cell>
        </row>
      </sheetData>
      <sheetData sheetId="1548">
        <row r="5">
          <cell r="A5">
            <v>2</v>
          </cell>
        </row>
      </sheetData>
      <sheetData sheetId="1549">
        <row r="5">
          <cell r="A5">
            <v>2</v>
          </cell>
        </row>
      </sheetData>
      <sheetData sheetId="1550">
        <row r="5">
          <cell r="A5">
            <v>2</v>
          </cell>
        </row>
      </sheetData>
      <sheetData sheetId="1551">
        <row r="5">
          <cell r="A5">
            <v>2</v>
          </cell>
        </row>
      </sheetData>
      <sheetData sheetId="1552">
        <row r="5">
          <cell r="A5">
            <v>2</v>
          </cell>
        </row>
      </sheetData>
      <sheetData sheetId="1553">
        <row r="5">
          <cell r="A5">
            <v>2</v>
          </cell>
        </row>
      </sheetData>
      <sheetData sheetId="1554">
        <row r="5">
          <cell r="A5">
            <v>2</v>
          </cell>
        </row>
      </sheetData>
      <sheetData sheetId="1555">
        <row r="5">
          <cell r="A5">
            <v>2</v>
          </cell>
        </row>
      </sheetData>
      <sheetData sheetId="1556">
        <row r="5">
          <cell r="A5">
            <v>2</v>
          </cell>
        </row>
      </sheetData>
      <sheetData sheetId="1557">
        <row r="5">
          <cell r="A5">
            <v>2</v>
          </cell>
        </row>
      </sheetData>
      <sheetData sheetId="1558">
        <row r="5">
          <cell r="A5">
            <v>2</v>
          </cell>
        </row>
      </sheetData>
      <sheetData sheetId="1559">
        <row r="5">
          <cell r="A5">
            <v>2</v>
          </cell>
        </row>
      </sheetData>
      <sheetData sheetId="1560">
        <row r="5">
          <cell r="A5">
            <v>2</v>
          </cell>
        </row>
      </sheetData>
      <sheetData sheetId="1561">
        <row r="5">
          <cell r="A5">
            <v>2</v>
          </cell>
        </row>
      </sheetData>
      <sheetData sheetId="1562">
        <row r="5">
          <cell r="A5">
            <v>2</v>
          </cell>
        </row>
      </sheetData>
      <sheetData sheetId="1563">
        <row r="5">
          <cell r="A5">
            <v>2</v>
          </cell>
        </row>
      </sheetData>
      <sheetData sheetId="1564">
        <row r="5">
          <cell r="A5">
            <v>2</v>
          </cell>
        </row>
      </sheetData>
      <sheetData sheetId="1565">
        <row r="5">
          <cell r="A5">
            <v>2</v>
          </cell>
        </row>
      </sheetData>
      <sheetData sheetId="1566">
        <row r="5">
          <cell r="A5">
            <v>2</v>
          </cell>
        </row>
      </sheetData>
      <sheetData sheetId="1567">
        <row r="5">
          <cell r="A5">
            <v>2</v>
          </cell>
        </row>
      </sheetData>
      <sheetData sheetId="1568"/>
      <sheetData sheetId="1569">
        <row r="5">
          <cell r="A5">
            <v>2</v>
          </cell>
        </row>
      </sheetData>
      <sheetData sheetId="1570">
        <row r="5">
          <cell r="A5">
            <v>2</v>
          </cell>
        </row>
      </sheetData>
      <sheetData sheetId="1571">
        <row r="5">
          <cell r="A5">
            <v>2</v>
          </cell>
        </row>
      </sheetData>
      <sheetData sheetId="1572">
        <row r="5">
          <cell r="A5">
            <v>2</v>
          </cell>
        </row>
      </sheetData>
      <sheetData sheetId="1573">
        <row r="5">
          <cell r="A5">
            <v>2</v>
          </cell>
        </row>
      </sheetData>
      <sheetData sheetId="1574">
        <row r="5">
          <cell r="A5">
            <v>2</v>
          </cell>
        </row>
      </sheetData>
      <sheetData sheetId="1575">
        <row r="5">
          <cell r="A5">
            <v>2</v>
          </cell>
        </row>
      </sheetData>
      <sheetData sheetId="1576">
        <row r="5">
          <cell r="A5">
            <v>2</v>
          </cell>
        </row>
      </sheetData>
      <sheetData sheetId="1577">
        <row r="5">
          <cell r="A5">
            <v>2</v>
          </cell>
        </row>
      </sheetData>
      <sheetData sheetId="1578"/>
      <sheetData sheetId="1579">
        <row r="5">
          <cell r="A5">
            <v>2</v>
          </cell>
        </row>
      </sheetData>
      <sheetData sheetId="1580">
        <row r="5">
          <cell r="A5">
            <v>2</v>
          </cell>
        </row>
      </sheetData>
      <sheetData sheetId="1581"/>
      <sheetData sheetId="1582"/>
      <sheetData sheetId="1583"/>
      <sheetData sheetId="1584">
        <row r="5">
          <cell r="A5">
            <v>2</v>
          </cell>
        </row>
      </sheetData>
      <sheetData sheetId="1585">
        <row r="5">
          <cell r="A5">
            <v>2</v>
          </cell>
        </row>
      </sheetData>
      <sheetData sheetId="1586"/>
      <sheetData sheetId="1587">
        <row r="5">
          <cell r="A5">
            <v>2</v>
          </cell>
        </row>
      </sheetData>
      <sheetData sheetId="1588"/>
      <sheetData sheetId="1589">
        <row r="5">
          <cell r="A5">
            <v>2</v>
          </cell>
        </row>
      </sheetData>
      <sheetData sheetId="1590"/>
      <sheetData sheetId="1591"/>
      <sheetData sheetId="1592"/>
      <sheetData sheetId="1593">
        <row r="5">
          <cell r="A5">
            <v>2</v>
          </cell>
        </row>
      </sheetData>
      <sheetData sheetId="1594"/>
      <sheetData sheetId="1595"/>
      <sheetData sheetId="1596">
        <row r="5">
          <cell r="A5">
            <v>2</v>
          </cell>
        </row>
      </sheetData>
      <sheetData sheetId="1597"/>
      <sheetData sheetId="1598">
        <row r="5">
          <cell r="A5">
            <v>2</v>
          </cell>
        </row>
      </sheetData>
      <sheetData sheetId="1599"/>
      <sheetData sheetId="1600">
        <row r="5">
          <cell r="A5">
            <v>2</v>
          </cell>
        </row>
      </sheetData>
      <sheetData sheetId="1601"/>
      <sheetData sheetId="1602"/>
      <sheetData sheetId="1603"/>
      <sheetData sheetId="1604"/>
      <sheetData sheetId="1605"/>
      <sheetData sheetId="1606">
        <row r="5">
          <cell r="A5">
            <v>2</v>
          </cell>
        </row>
      </sheetData>
      <sheetData sheetId="1607"/>
      <sheetData sheetId="1608">
        <row r="5">
          <cell r="A5">
            <v>2</v>
          </cell>
        </row>
      </sheetData>
      <sheetData sheetId="1609"/>
      <sheetData sheetId="1610">
        <row r="5">
          <cell r="A5">
            <v>2</v>
          </cell>
        </row>
      </sheetData>
      <sheetData sheetId="1611"/>
      <sheetData sheetId="1612">
        <row r="5">
          <cell r="A5">
            <v>2</v>
          </cell>
        </row>
      </sheetData>
      <sheetData sheetId="1613"/>
      <sheetData sheetId="1614">
        <row r="5">
          <cell r="A5">
            <v>2</v>
          </cell>
        </row>
      </sheetData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>
        <row r="5">
          <cell r="A5">
            <v>2</v>
          </cell>
        </row>
      </sheetData>
      <sheetData sheetId="1641"/>
      <sheetData sheetId="1642">
        <row r="5">
          <cell r="A5">
            <v>2</v>
          </cell>
        </row>
      </sheetData>
      <sheetData sheetId="1643"/>
      <sheetData sheetId="1644">
        <row r="5">
          <cell r="A5">
            <v>2</v>
          </cell>
        </row>
      </sheetData>
      <sheetData sheetId="1645"/>
      <sheetData sheetId="1646"/>
      <sheetData sheetId="1647"/>
      <sheetData sheetId="1648"/>
      <sheetData sheetId="1649"/>
      <sheetData sheetId="1650"/>
      <sheetData sheetId="1651"/>
      <sheetData sheetId="1652">
        <row r="5">
          <cell r="A5">
            <v>2</v>
          </cell>
        </row>
      </sheetData>
      <sheetData sheetId="1653"/>
      <sheetData sheetId="1654">
        <row r="5">
          <cell r="A5">
            <v>2</v>
          </cell>
        </row>
      </sheetData>
      <sheetData sheetId="1655"/>
      <sheetData sheetId="1656">
        <row r="5">
          <cell r="A5">
            <v>2</v>
          </cell>
        </row>
      </sheetData>
      <sheetData sheetId="1657"/>
      <sheetData sheetId="1658">
        <row r="5">
          <cell r="A5">
            <v>2</v>
          </cell>
        </row>
      </sheetData>
      <sheetData sheetId="1659"/>
      <sheetData sheetId="1660"/>
      <sheetData sheetId="1661"/>
      <sheetData sheetId="1662"/>
      <sheetData sheetId="1663"/>
      <sheetData sheetId="1664">
        <row r="5">
          <cell r="A5">
            <v>2</v>
          </cell>
        </row>
      </sheetData>
      <sheetData sheetId="1665"/>
      <sheetData sheetId="1666">
        <row r="5">
          <cell r="A5">
            <v>2</v>
          </cell>
        </row>
      </sheetData>
      <sheetData sheetId="1667"/>
      <sheetData sheetId="1668">
        <row r="5">
          <cell r="A5">
            <v>2</v>
          </cell>
        </row>
      </sheetData>
      <sheetData sheetId="1669"/>
      <sheetData sheetId="1670">
        <row r="5">
          <cell r="A5">
            <v>2</v>
          </cell>
        </row>
      </sheetData>
      <sheetData sheetId="1671"/>
      <sheetData sheetId="1672"/>
      <sheetData sheetId="1673"/>
      <sheetData sheetId="1674"/>
      <sheetData sheetId="1675"/>
      <sheetData sheetId="1676"/>
      <sheetData sheetId="1677"/>
      <sheetData sheetId="1678">
        <row r="5">
          <cell r="A5">
            <v>2</v>
          </cell>
        </row>
      </sheetData>
      <sheetData sheetId="1679"/>
      <sheetData sheetId="1680">
        <row r="5">
          <cell r="A5">
            <v>2</v>
          </cell>
        </row>
      </sheetData>
      <sheetData sheetId="1681"/>
      <sheetData sheetId="1682">
        <row r="5">
          <cell r="A5">
            <v>2</v>
          </cell>
        </row>
      </sheetData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>
        <row r="5">
          <cell r="A5">
            <v>2</v>
          </cell>
        </row>
      </sheetData>
      <sheetData sheetId="1698"/>
      <sheetData sheetId="1699">
        <row r="5">
          <cell r="A5">
            <v>2</v>
          </cell>
        </row>
      </sheetData>
      <sheetData sheetId="1700"/>
      <sheetData sheetId="1701">
        <row r="5">
          <cell r="A5">
            <v>2</v>
          </cell>
        </row>
      </sheetData>
      <sheetData sheetId="1702"/>
      <sheetData sheetId="1703"/>
      <sheetData sheetId="1704"/>
      <sheetData sheetId="1705"/>
      <sheetData sheetId="1706"/>
      <sheetData sheetId="1707"/>
      <sheetData sheetId="1708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>
        <row r="5">
          <cell r="A5">
            <v>2</v>
          </cell>
        </row>
      </sheetData>
      <sheetData sheetId="1872">
        <row r="5">
          <cell r="A5">
            <v>2</v>
          </cell>
        </row>
      </sheetData>
      <sheetData sheetId="1873">
        <row r="5">
          <cell r="A5">
            <v>2</v>
          </cell>
        </row>
      </sheetData>
      <sheetData sheetId="1874" refreshError="1"/>
      <sheetData sheetId="1875" refreshError="1"/>
      <sheetData sheetId="1876">
        <row r="5">
          <cell r="A5">
            <v>2</v>
          </cell>
        </row>
      </sheetData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>
        <row r="5">
          <cell r="A5">
            <v>2</v>
          </cell>
        </row>
      </sheetData>
      <sheetData sheetId="1890">
        <row r="5">
          <cell r="A5">
            <v>2</v>
          </cell>
        </row>
      </sheetData>
      <sheetData sheetId="1891">
        <row r="5">
          <cell r="A5">
            <v>2</v>
          </cell>
        </row>
      </sheetData>
      <sheetData sheetId="1892">
        <row r="5">
          <cell r="A5">
            <v>2</v>
          </cell>
        </row>
      </sheetData>
      <sheetData sheetId="1893">
        <row r="5">
          <cell r="A5">
            <v>2</v>
          </cell>
        </row>
      </sheetData>
      <sheetData sheetId="1894">
        <row r="5">
          <cell r="A5">
            <v>2</v>
          </cell>
        </row>
      </sheetData>
      <sheetData sheetId="1895">
        <row r="5">
          <cell r="A5">
            <v>2</v>
          </cell>
        </row>
      </sheetData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>
        <row r="5">
          <cell r="A5">
            <v>2</v>
          </cell>
        </row>
      </sheetData>
      <sheetData sheetId="1921">
        <row r="5">
          <cell r="A5">
            <v>2</v>
          </cell>
        </row>
      </sheetData>
      <sheetData sheetId="1922">
        <row r="5">
          <cell r="A5">
            <v>2</v>
          </cell>
        </row>
      </sheetData>
      <sheetData sheetId="1923">
        <row r="5">
          <cell r="A5">
            <v>2</v>
          </cell>
        </row>
      </sheetData>
      <sheetData sheetId="1924">
        <row r="5">
          <cell r="A5">
            <v>2</v>
          </cell>
        </row>
      </sheetData>
      <sheetData sheetId="1925">
        <row r="5">
          <cell r="A5">
            <v>2</v>
          </cell>
        </row>
      </sheetData>
      <sheetData sheetId="1926">
        <row r="5">
          <cell r="A5">
            <v>2</v>
          </cell>
        </row>
      </sheetData>
      <sheetData sheetId="1927">
        <row r="5">
          <cell r="A5">
            <v>2</v>
          </cell>
        </row>
      </sheetData>
      <sheetData sheetId="1928">
        <row r="5">
          <cell r="A5">
            <v>2</v>
          </cell>
        </row>
      </sheetData>
      <sheetData sheetId="1929">
        <row r="5">
          <cell r="A5">
            <v>2</v>
          </cell>
        </row>
      </sheetData>
      <sheetData sheetId="1930">
        <row r="5">
          <cell r="A5">
            <v>2</v>
          </cell>
        </row>
      </sheetData>
      <sheetData sheetId="1931">
        <row r="5">
          <cell r="A5">
            <v>2</v>
          </cell>
        </row>
      </sheetData>
      <sheetData sheetId="1932">
        <row r="5">
          <cell r="A5">
            <v>2</v>
          </cell>
        </row>
      </sheetData>
      <sheetData sheetId="1933">
        <row r="5">
          <cell r="A5">
            <v>2</v>
          </cell>
        </row>
      </sheetData>
      <sheetData sheetId="1934">
        <row r="5">
          <cell r="A5">
            <v>2</v>
          </cell>
        </row>
      </sheetData>
      <sheetData sheetId="1935">
        <row r="5">
          <cell r="A5">
            <v>2</v>
          </cell>
        </row>
      </sheetData>
      <sheetData sheetId="1936">
        <row r="5">
          <cell r="A5">
            <v>2</v>
          </cell>
        </row>
      </sheetData>
      <sheetData sheetId="1937">
        <row r="5">
          <cell r="A5">
            <v>2</v>
          </cell>
        </row>
      </sheetData>
      <sheetData sheetId="1938">
        <row r="5">
          <cell r="A5">
            <v>2</v>
          </cell>
        </row>
      </sheetData>
      <sheetData sheetId="1939">
        <row r="5">
          <cell r="A5">
            <v>2</v>
          </cell>
        </row>
      </sheetData>
      <sheetData sheetId="1940">
        <row r="5">
          <cell r="A5">
            <v>2</v>
          </cell>
        </row>
      </sheetData>
      <sheetData sheetId="1941">
        <row r="5">
          <cell r="A5">
            <v>2</v>
          </cell>
        </row>
      </sheetData>
      <sheetData sheetId="1942">
        <row r="5">
          <cell r="A5">
            <v>2</v>
          </cell>
        </row>
      </sheetData>
      <sheetData sheetId="1943">
        <row r="5">
          <cell r="A5">
            <v>2</v>
          </cell>
        </row>
      </sheetData>
      <sheetData sheetId="1944">
        <row r="5">
          <cell r="A5">
            <v>2</v>
          </cell>
        </row>
      </sheetData>
      <sheetData sheetId="1945">
        <row r="5">
          <cell r="A5">
            <v>2</v>
          </cell>
        </row>
      </sheetData>
      <sheetData sheetId="1946">
        <row r="5">
          <cell r="A5">
            <v>2</v>
          </cell>
        </row>
      </sheetData>
      <sheetData sheetId="1947">
        <row r="5">
          <cell r="A5">
            <v>2</v>
          </cell>
        </row>
      </sheetData>
      <sheetData sheetId="1948">
        <row r="5">
          <cell r="A5">
            <v>2</v>
          </cell>
        </row>
      </sheetData>
      <sheetData sheetId="1949">
        <row r="5">
          <cell r="A5">
            <v>2</v>
          </cell>
        </row>
      </sheetData>
      <sheetData sheetId="1950">
        <row r="5">
          <cell r="A5">
            <v>2</v>
          </cell>
        </row>
      </sheetData>
      <sheetData sheetId="1951">
        <row r="5">
          <cell r="A5">
            <v>2</v>
          </cell>
        </row>
      </sheetData>
      <sheetData sheetId="1952">
        <row r="5">
          <cell r="A5">
            <v>2</v>
          </cell>
        </row>
      </sheetData>
      <sheetData sheetId="1953">
        <row r="5">
          <cell r="A5">
            <v>2</v>
          </cell>
        </row>
      </sheetData>
      <sheetData sheetId="1954">
        <row r="5">
          <cell r="A5">
            <v>2</v>
          </cell>
        </row>
      </sheetData>
      <sheetData sheetId="1955">
        <row r="5">
          <cell r="A5">
            <v>2</v>
          </cell>
        </row>
      </sheetData>
      <sheetData sheetId="1956">
        <row r="5">
          <cell r="A5">
            <v>2</v>
          </cell>
        </row>
      </sheetData>
      <sheetData sheetId="1957">
        <row r="5">
          <cell r="A5">
            <v>2</v>
          </cell>
        </row>
      </sheetData>
      <sheetData sheetId="1958">
        <row r="5">
          <cell r="A5">
            <v>2</v>
          </cell>
        </row>
      </sheetData>
      <sheetData sheetId="1959">
        <row r="5">
          <cell r="A5">
            <v>2</v>
          </cell>
        </row>
      </sheetData>
      <sheetData sheetId="1960">
        <row r="5">
          <cell r="A5">
            <v>2</v>
          </cell>
        </row>
      </sheetData>
      <sheetData sheetId="1961">
        <row r="5">
          <cell r="A5">
            <v>2</v>
          </cell>
        </row>
      </sheetData>
      <sheetData sheetId="1962">
        <row r="5">
          <cell r="A5">
            <v>2</v>
          </cell>
        </row>
      </sheetData>
      <sheetData sheetId="1963">
        <row r="5">
          <cell r="A5">
            <v>2</v>
          </cell>
        </row>
      </sheetData>
      <sheetData sheetId="1964">
        <row r="5">
          <cell r="A5">
            <v>2</v>
          </cell>
        </row>
      </sheetData>
      <sheetData sheetId="1965">
        <row r="5">
          <cell r="A5">
            <v>2</v>
          </cell>
        </row>
      </sheetData>
      <sheetData sheetId="1966">
        <row r="5">
          <cell r="A5">
            <v>2</v>
          </cell>
        </row>
      </sheetData>
      <sheetData sheetId="1967">
        <row r="5">
          <cell r="A5">
            <v>2</v>
          </cell>
        </row>
      </sheetData>
      <sheetData sheetId="1968">
        <row r="5">
          <cell r="A5">
            <v>2</v>
          </cell>
        </row>
      </sheetData>
      <sheetData sheetId="1969">
        <row r="5">
          <cell r="A5">
            <v>2</v>
          </cell>
        </row>
      </sheetData>
      <sheetData sheetId="1970">
        <row r="5">
          <cell r="A5">
            <v>2</v>
          </cell>
        </row>
      </sheetData>
      <sheetData sheetId="1971">
        <row r="5">
          <cell r="A5">
            <v>2</v>
          </cell>
        </row>
      </sheetData>
      <sheetData sheetId="1972">
        <row r="5">
          <cell r="A5">
            <v>2</v>
          </cell>
        </row>
      </sheetData>
      <sheetData sheetId="1973">
        <row r="5">
          <cell r="A5">
            <v>2</v>
          </cell>
        </row>
      </sheetData>
      <sheetData sheetId="1974">
        <row r="5">
          <cell r="A5">
            <v>2</v>
          </cell>
        </row>
      </sheetData>
      <sheetData sheetId="1975">
        <row r="5">
          <cell r="A5">
            <v>2</v>
          </cell>
        </row>
      </sheetData>
      <sheetData sheetId="1976">
        <row r="5">
          <cell r="A5">
            <v>2</v>
          </cell>
        </row>
      </sheetData>
      <sheetData sheetId="1977">
        <row r="5">
          <cell r="A5">
            <v>2</v>
          </cell>
        </row>
      </sheetData>
      <sheetData sheetId="1978">
        <row r="5">
          <cell r="A5">
            <v>2</v>
          </cell>
        </row>
      </sheetData>
      <sheetData sheetId="1979">
        <row r="5">
          <cell r="A5">
            <v>2</v>
          </cell>
        </row>
      </sheetData>
      <sheetData sheetId="1980">
        <row r="5">
          <cell r="A5">
            <v>2</v>
          </cell>
        </row>
      </sheetData>
      <sheetData sheetId="1981">
        <row r="5">
          <cell r="A5">
            <v>2</v>
          </cell>
        </row>
      </sheetData>
      <sheetData sheetId="1982">
        <row r="5">
          <cell r="A5">
            <v>2</v>
          </cell>
        </row>
      </sheetData>
      <sheetData sheetId="1983">
        <row r="5">
          <cell r="A5">
            <v>2</v>
          </cell>
        </row>
      </sheetData>
      <sheetData sheetId="1984">
        <row r="5">
          <cell r="A5">
            <v>2</v>
          </cell>
        </row>
      </sheetData>
      <sheetData sheetId="1985">
        <row r="5">
          <cell r="A5">
            <v>2</v>
          </cell>
        </row>
      </sheetData>
      <sheetData sheetId="1986">
        <row r="5">
          <cell r="A5">
            <v>2</v>
          </cell>
        </row>
      </sheetData>
      <sheetData sheetId="1987">
        <row r="5">
          <cell r="A5">
            <v>2</v>
          </cell>
        </row>
      </sheetData>
      <sheetData sheetId="1988">
        <row r="5">
          <cell r="A5">
            <v>2</v>
          </cell>
        </row>
      </sheetData>
      <sheetData sheetId="1989">
        <row r="5">
          <cell r="A5">
            <v>2</v>
          </cell>
        </row>
      </sheetData>
      <sheetData sheetId="1990">
        <row r="5">
          <cell r="A5">
            <v>2</v>
          </cell>
        </row>
      </sheetData>
      <sheetData sheetId="1991">
        <row r="5">
          <cell r="A5">
            <v>2</v>
          </cell>
        </row>
      </sheetData>
      <sheetData sheetId="1992">
        <row r="5">
          <cell r="A5">
            <v>2</v>
          </cell>
        </row>
      </sheetData>
      <sheetData sheetId="1993">
        <row r="5">
          <cell r="A5">
            <v>2</v>
          </cell>
        </row>
      </sheetData>
      <sheetData sheetId="1994">
        <row r="5">
          <cell r="A5">
            <v>2</v>
          </cell>
        </row>
      </sheetData>
      <sheetData sheetId="1995">
        <row r="5">
          <cell r="A5">
            <v>2</v>
          </cell>
        </row>
      </sheetData>
      <sheetData sheetId="1996">
        <row r="5">
          <cell r="A5">
            <v>2</v>
          </cell>
        </row>
      </sheetData>
      <sheetData sheetId="1997"/>
      <sheetData sheetId="1998">
        <row r="5">
          <cell r="A5">
            <v>2</v>
          </cell>
        </row>
      </sheetData>
      <sheetData sheetId="1999">
        <row r="5">
          <cell r="A5">
            <v>2</v>
          </cell>
        </row>
      </sheetData>
      <sheetData sheetId="2000"/>
      <sheetData sheetId="2001">
        <row r="5">
          <cell r="A5">
            <v>2</v>
          </cell>
        </row>
      </sheetData>
      <sheetData sheetId="2002">
        <row r="5">
          <cell r="A5">
            <v>2</v>
          </cell>
        </row>
      </sheetData>
      <sheetData sheetId="2003"/>
      <sheetData sheetId="2004">
        <row r="5">
          <cell r="A5">
            <v>2</v>
          </cell>
        </row>
      </sheetData>
      <sheetData sheetId="2005">
        <row r="5">
          <cell r="A5">
            <v>2</v>
          </cell>
        </row>
      </sheetData>
      <sheetData sheetId="2006">
        <row r="5">
          <cell r="A5">
            <v>2</v>
          </cell>
        </row>
      </sheetData>
      <sheetData sheetId="2007"/>
      <sheetData sheetId="2008"/>
      <sheetData sheetId="2009">
        <row r="5">
          <cell r="A5">
            <v>2</v>
          </cell>
        </row>
      </sheetData>
      <sheetData sheetId="2010"/>
      <sheetData sheetId="2011"/>
      <sheetData sheetId="2012">
        <row r="5">
          <cell r="A5">
            <v>2</v>
          </cell>
        </row>
      </sheetData>
      <sheetData sheetId="2013"/>
      <sheetData sheetId="2014"/>
      <sheetData sheetId="2015">
        <row r="5">
          <cell r="A5">
            <v>2</v>
          </cell>
        </row>
      </sheetData>
      <sheetData sheetId="2016"/>
      <sheetData sheetId="2017">
        <row r="5">
          <cell r="A5">
            <v>2</v>
          </cell>
        </row>
      </sheetData>
      <sheetData sheetId="2018"/>
      <sheetData sheetId="2019">
        <row r="5">
          <cell r="A5">
            <v>2</v>
          </cell>
        </row>
      </sheetData>
      <sheetData sheetId="2020">
        <row r="5">
          <cell r="A5">
            <v>2</v>
          </cell>
        </row>
      </sheetData>
      <sheetData sheetId="2021"/>
      <sheetData sheetId="2022">
        <row r="5">
          <cell r="A5">
            <v>2</v>
          </cell>
        </row>
      </sheetData>
      <sheetData sheetId="2023">
        <row r="5">
          <cell r="A5">
            <v>2</v>
          </cell>
        </row>
      </sheetData>
      <sheetData sheetId="2024"/>
      <sheetData sheetId="2025">
        <row r="5">
          <cell r="A5">
            <v>2</v>
          </cell>
        </row>
      </sheetData>
      <sheetData sheetId="2026">
        <row r="5">
          <cell r="A5">
            <v>2</v>
          </cell>
        </row>
      </sheetData>
      <sheetData sheetId="2027">
        <row r="5">
          <cell r="A5">
            <v>2</v>
          </cell>
        </row>
      </sheetData>
      <sheetData sheetId="2028"/>
      <sheetData sheetId="2029">
        <row r="5">
          <cell r="A5">
            <v>2</v>
          </cell>
        </row>
      </sheetData>
      <sheetData sheetId="2030"/>
      <sheetData sheetId="2031"/>
      <sheetData sheetId="2032">
        <row r="5">
          <cell r="A5">
            <v>2</v>
          </cell>
        </row>
      </sheetData>
      <sheetData sheetId="2033"/>
      <sheetData sheetId="2034">
        <row r="5">
          <cell r="A5">
            <v>2</v>
          </cell>
        </row>
      </sheetData>
      <sheetData sheetId="2035">
        <row r="5">
          <cell r="A5">
            <v>2</v>
          </cell>
        </row>
      </sheetData>
      <sheetData sheetId="2036"/>
      <sheetData sheetId="2037">
        <row r="5">
          <cell r="A5">
            <v>2</v>
          </cell>
        </row>
      </sheetData>
      <sheetData sheetId="2038">
        <row r="5">
          <cell r="A5">
            <v>2</v>
          </cell>
        </row>
      </sheetData>
      <sheetData sheetId="2039"/>
      <sheetData sheetId="2040">
        <row r="5">
          <cell r="A5">
            <v>2</v>
          </cell>
        </row>
      </sheetData>
      <sheetData sheetId="2041">
        <row r="5">
          <cell r="A5">
            <v>2</v>
          </cell>
        </row>
      </sheetData>
      <sheetData sheetId="2042">
        <row r="5">
          <cell r="A5">
            <v>2</v>
          </cell>
        </row>
      </sheetData>
      <sheetData sheetId="2043">
        <row r="5">
          <cell r="A5">
            <v>2</v>
          </cell>
        </row>
      </sheetData>
      <sheetData sheetId="2044">
        <row r="5">
          <cell r="A5">
            <v>2</v>
          </cell>
        </row>
      </sheetData>
      <sheetData sheetId="2045">
        <row r="5">
          <cell r="A5">
            <v>2</v>
          </cell>
        </row>
      </sheetData>
      <sheetData sheetId="2046">
        <row r="5">
          <cell r="A5">
            <v>2</v>
          </cell>
        </row>
      </sheetData>
      <sheetData sheetId="2047">
        <row r="5">
          <cell r="A5">
            <v>2</v>
          </cell>
        </row>
      </sheetData>
      <sheetData sheetId="2048"/>
      <sheetData sheetId="2049">
        <row r="5">
          <cell r="A5">
            <v>2</v>
          </cell>
        </row>
      </sheetData>
      <sheetData sheetId="2050"/>
      <sheetData sheetId="2051"/>
      <sheetData sheetId="2052"/>
      <sheetData sheetId="2053"/>
      <sheetData sheetId="2054">
        <row r="5">
          <cell r="A5">
            <v>2</v>
          </cell>
        </row>
      </sheetData>
      <sheetData sheetId="2055"/>
      <sheetData sheetId="2056"/>
      <sheetData sheetId="2057">
        <row r="5">
          <cell r="A5">
            <v>2</v>
          </cell>
        </row>
      </sheetData>
      <sheetData sheetId="2058"/>
      <sheetData sheetId="2059"/>
      <sheetData sheetId="2060"/>
      <sheetData sheetId="2061">
        <row r="5">
          <cell r="A5">
            <v>2</v>
          </cell>
        </row>
      </sheetData>
      <sheetData sheetId="2062"/>
      <sheetData sheetId="2063"/>
      <sheetData sheetId="2064"/>
      <sheetData sheetId="2065">
        <row r="5">
          <cell r="A5">
            <v>2</v>
          </cell>
        </row>
      </sheetData>
      <sheetData sheetId="2066">
        <row r="5">
          <cell r="A5">
            <v>2</v>
          </cell>
        </row>
      </sheetData>
      <sheetData sheetId="2067">
        <row r="5">
          <cell r="A5">
            <v>2</v>
          </cell>
        </row>
      </sheetData>
      <sheetData sheetId="2068">
        <row r="5">
          <cell r="A5">
            <v>2</v>
          </cell>
        </row>
      </sheetData>
      <sheetData sheetId="2069">
        <row r="5">
          <cell r="A5">
            <v>2</v>
          </cell>
        </row>
      </sheetData>
      <sheetData sheetId="2070">
        <row r="5">
          <cell r="A5">
            <v>2</v>
          </cell>
        </row>
      </sheetData>
      <sheetData sheetId="2071">
        <row r="5">
          <cell r="A5">
            <v>2</v>
          </cell>
        </row>
      </sheetData>
      <sheetData sheetId="2072">
        <row r="5">
          <cell r="A5">
            <v>2</v>
          </cell>
        </row>
      </sheetData>
      <sheetData sheetId="2073">
        <row r="5">
          <cell r="A5">
            <v>2</v>
          </cell>
        </row>
      </sheetData>
      <sheetData sheetId="2074">
        <row r="5">
          <cell r="A5">
            <v>2</v>
          </cell>
        </row>
      </sheetData>
      <sheetData sheetId="2075">
        <row r="5">
          <cell r="A5">
            <v>2</v>
          </cell>
        </row>
      </sheetData>
      <sheetData sheetId="2076">
        <row r="5">
          <cell r="A5">
            <v>2</v>
          </cell>
        </row>
      </sheetData>
      <sheetData sheetId="2077">
        <row r="5">
          <cell r="A5">
            <v>2</v>
          </cell>
        </row>
      </sheetData>
      <sheetData sheetId="2078">
        <row r="5">
          <cell r="A5">
            <v>2</v>
          </cell>
        </row>
      </sheetData>
      <sheetData sheetId="2079">
        <row r="5">
          <cell r="A5">
            <v>2</v>
          </cell>
        </row>
      </sheetData>
      <sheetData sheetId="2080">
        <row r="5">
          <cell r="A5">
            <v>2</v>
          </cell>
        </row>
      </sheetData>
      <sheetData sheetId="2081">
        <row r="5">
          <cell r="A5">
            <v>2</v>
          </cell>
        </row>
      </sheetData>
      <sheetData sheetId="2082">
        <row r="5">
          <cell r="A5">
            <v>2</v>
          </cell>
        </row>
      </sheetData>
      <sheetData sheetId="2083">
        <row r="5">
          <cell r="A5">
            <v>2</v>
          </cell>
        </row>
      </sheetData>
      <sheetData sheetId="2084">
        <row r="5">
          <cell r="A5">
            <v>2</v>
          </cell>
        </row>
      </sheetData>
      <sheetData sheetId="2085">
        <row r="5">
          <cell r="A5">
            <v>2</v>
          </cell>
        </row>
      </sheetData>
      <sheetData sheetId="2086">
        <row r="5">
          <cell r="A5">
            <v>2</v>
          </cell>
        </row>
      </sheetData>
      <sheetData sheetId="2087">
        <row r="5">
          <cell r="A5">
            <v>2</v>
          </cell>
        </row>
      </sheetData>
      <sheetData sheetId="2088">
        <row r="5">
          <cell r="A5">
            <v>2</v>
          </cell>
        </row>
      </sheetData>
      <sheetData sheetId="2089">
        <row r="5">
          <cell r="A5">
            <v>2</v>
          </cell>
        </row>
      </sheetData>
      <sheetData sheetId="2090">
        <row r="5">
          <cell r="A5">
            <v>2</v>
          </cell>
        </row>
      </sheetData>
      <sheetData sheetId="2091">
        <row r="5">
          <cell r="A5">
            <v>2</v>
          </cell>
        </row>
      </sheetData>
      <sheetData sheetId="2092">
        <row r="5">
          <cell r="A5">
            <v>2</v>
          </cell>
        </row>
      </sheetData>
      <sheetData sheetId="2093">
        <row r="5">
          <cell r="A5">
            <v>2</v>
          </cell>
        </row>
      </sheetData>
      <sheetData sheetId="2094">
        <row r="5">
          <cell r="A5">
            <v>2</v>
          </cell>
        </row>
      </sheetData>
      <sheetData sheetId="2095">
        <row r="5">
          <cell r="A5">
            <v>2</v>
          </cell>
        </row>
      </sheetData>
      <sheetData sheetId="2096">
        <row r="5">
          <cell r="A5">
            <v>2</v>
          </cell>
        </row>
      </sheetData>
      <sheetData sheetId="2097">
        <row r="5">
          <cell r="A5">
            <v>2</v>
          </cell>
        </row>
      </sheetData>
      <sheetData sheetId="2098">
        <row r="5">
          <cell r="A5">
            <v>2</v>
          </cell>
        </row>
      </sheetData>
      <sheetData sheetId="2099">
        <row r="5">
          <cell r="A5">
            <v>2</v>
          </cell>
        </row>
      </sheetData>
      <sheetData sheetId="2100">
        <row r="5">
          <cell r="A5">
            <v>2</v>
          </cell>
        </row>
      </sheetData>
      <sheetData sheetId="2101">
        <row r="5">
          <cell r="A5">
            <v>2</v>
          </cell>
        </row>
      </sheetData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>
        <row r="5">
          <cell r="A5">
            <v>2</v>
          </cell>
        </row>
      </sheetData>
      <sheetData sheetId="2264"/>
      <sheetData sheetId="2265">
        <row r="5">
          <cell r="A5">
            <v>2</v>
          </cell>
        </row>
      </sheetData>
      <sheetData sheetId="2266" refreshError="1"/>
      <sheetData sheetId="2267">
        <row r="5">
          <cell r="A5">
            <v>2</v>
          </cell>
        </row>
      </sheetData>
      <sheetData sheetId="2268"/>
      <sheetData sheetId="2269">
        <row r="5">
          <cell r="A5">
            <v>2</v>
          </cell>
        </row>
      </sheetData>
      <sheetData sheetId="2270">
        <row r="5">
          <cell r="A5">
            <v>2</v>
          </cell>
        </row>
      </sheetData>
      <sheetData sheetId="2271">
        <row r="5">
          <cell r="A5">
            <v>2</v>
          </cell>
        </row>
      </sheetData>
      <sheetData sheetId="2272">
        <row r="5">
          <cell r="A5">
            <v>2</v>
          </cell>
        </row>
      </sheetData>
      <sheetData sheetId="2273">
        <row r="5">
          <cell r="A5">
            <v>2</v>
          </cell>
        </row>
      </sheetData>
      <sheetData sheetId="2274">
        <row r="5">
          <cell r="A5">
            <v>2</v>
          </cell>
        </row>
      </sheetData>
      <sheetData sheetId="2275">
        <row r="5">
          <cell r="A5">
            <v>2</v>
          </cell>
        </row>
      </sheetData>
      <sheetData sheetId="2276">
        <row r="5">
          <cell r="A5">
            <v>2</v>
          </cell>
        </row>
      </sheetData>
      <sheetData sheetId="2277"/>
      <sheetData sheetId="2278">
        <row r="5">
          <cell r="A5">
            <v>2</v>
          </cell>
        </row>
      </sheetData>
      <sheetData sheetId="2279"/>
      <sheetData sheetId="2280"/>
      <sheetData sheetId="2281">
        <row r="5">
          <cell r="A5">
            <v>2</v>
          </cell>
        </row>
      </sheetData>
      <sheetData sheetId="2282">
        <row r="5">
          <cell r="A5">
            <v>2</v>
          </cell>
        </row>
      </sheetData>
      <sheetData sheetId="2283">
        <row r="5">
          <cell r="A5">
            <v>2</v>
          </cell>
        </row>
      </sheetData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/>
      <sheetData sheetId="2306" refreshError="1"/>
      <sheetData sheetId="2307">
        <row r="5">
          <cell r="A5">
            <v>2</v>
          </cell>
        </row>
      </sheetData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 refreshError="1"/>
      <sheetData sheetId="2354" refreshError="1"/>
      <sheetData sheetId="2355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/>
      <sheetData sheetId="2369"/>
      <sheetData sheetId="2370"/>
      <sheetData sheetId="237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/>
      <sheetData sheetId="2407" refreshError="1"/>
      <sheetData sheetId="2408" refreshError="1"/>
      <sheetData sheetId="2409" refreshError="1"/>
      <sheetData sheetId="2410" refreshError="1"/>
      <sheetData sheetId="241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XXXXXX"/>
      <sheetName val="장비집계"/>
      <sheetName val="위생기구집계"/>
      <sheetName val="급수급탕집계"/>
      <sheetName val="급수급탕 (동관)"/>
      <sheetName val="오배수 (집계)"/>
      <sheetName val="NO-HUB"/>
      <sheetName val="오배수"/>
      <sheetName val="닥트집계"/>
      <sheetName val="덕트"/>
      <sheetName val="ITEM"/>
      <sheetName val="Cover"/>
      <sheetName val="Sheet5"/>
      <sheetName val="하수급견적대비"/>
      <sheetName val="A-4"/>
      <sheetName val="단위중량"/>
      <sheetName val="Dae_Jiju"/>
      <sheetName val="Sikje_ingun"/>
      <sheetName val="TREE_D"/>
      <sheetName val="장비당단가 (1)"/>
      <sheetName val="한일양산"/>
      <sheetName val="견적서"/>
      <sheetName val="시행예산"/>
      <sheetName val="일반부표"/>
      <sheetName val="공비대비"/>
      <sheetName val="을"/>
      <sheetName val="WORK"/>
      <sheetName val="Sheet4"/>
      <sheetName val="c_balju"/>
      <sheetName val="건축내역"/>
      <sheetName val="Y-WORK"/>
      <sheetName val="BQ"/>
      <sheetName val="BID"/>
      <sheetName val="수목표준대가"/>
      <sheetName val="환률"/>
      <sheetName val=" 견적서"/>
      <sheetName val="L형옹벽(key)"/>
      <sheetName val="입찰안"/>
      <sheetName val="BSD (2)"/>
      <sheetName val="1.맹암거관련"/>
      <sheetName val="3BL공동구 수량"/>
      <sheetName val="차액보증"/>
      <sheetName val="실행철강하도"/>
      <sheetName val="GAEYO"/>
      <sheetName val="내역"/>
      <sheetName val="동원인원"/>
      <sheetName val="ilch"/>
      <sheetName val="설계"/>
      <sheetName val="Site Expenses"/>
      <sheetName val="Sheet1"/>
      <sheetName val="데이타"/>
      <sheetName val="식재인부"/>
      <sheetName val="토목내역"/>
      <sheetName val="가시설수량"/>
      <sheetName val="단위수량"/>
      <sheetName val="적용률"/>
      <sheetName val="DATA"/>
      <sheetName val="일위대가목록"/>
      <sheetName val="부대내역"/>
      <sheetName val="일위"/>
      <sheetName val="영동(D)"/>
      <sheetName val="공통부대비"/>
      <sheetName val="산업개발안내서"/>
      <sheetName val="일위대가"/>
      <sheetName val="MOTOR"/>
      <sheetName val="도급"/>
      <sheetName val="공문"/>
      <sheetName val="FAB별"/>
      <sheetName val="투찰"/>
      <sheetName val="Proposal"/>
      <sheetName val="원가계산"/>
      <sheetName val="01"/>
      <sheetName val="IPL_SCHEDULE"/>
      <sheetName val="공사비 내역 (가)"/>
      <sheetName val="gyun"/>
      <sheetName val="기계내역"/>
      <sheetName val="물량집계(전기)"/>
      <sheetName val="물량집계(계장)"/>
      <sheetName val="2_자재집계표"/>
      <sheetName val="화강석_보조기층"/>
      <sheetName val="혼합기층_포설_및다짐_(2)"/>
      <sheetName val="보조기층_포설_및다짐"/>
      <sheetName val="보차도경계석운반_(2)"/>
      <sheetName val="1_총괄토공"/>
      <sheetName val="2_하수터파기토공"/>
      <sheetName val="3_하수수량집계표"/>
      <sheetName val="4_맹암거집계표"/>
      <sheetName val="맹암거_토공"/>
      <sheetName val="5_포장공사수량집계표"/>
      <sheetName val="도로경계석_(2)"/>
      <sheetName val="급수급탕_(동관)"/>
      <sheetName val="오배수_(집계)"/>
      <sheetName val="장비당단가_(1)"/>
      <sheetName val="변압기 및 발전기 용량"/>
      <sheetName val="보합"/>
      <sheetName val="ABUT수량-A1"/>
      <sheetName val="산출근거"/>
      <sheetName val="20관리비율"/>
      <sheetName val="갑지"/>
      <sheetName val="집계표"/>
      <sheetName val="CONCRETE"/>
      <sheetName val="Testing"/>
      <sheetName val="품셈TABLE"/>
      <sheetName val="자재단가비교표"/>
      <sheetName val="TABLE"/>
      <sheetName val="말뚝지지력산정"/>
      <sheetName val="8월현금흐름표"/>
      <sheetName val="토공사"/>
      <sheetName val="GTG TR PIT"/>
      <sheetName val="결선list"/>
      <sheetName val="빙장비사양"/>
      <sheetName val="9811"/>
      <sheetName val="물량산출근거"/>
      <sheetName val="실행(ALT1)"/>
      <sheetName val="kimre scrubber"/>
      <sheetName val="GRDBS"/>
      <sheetName val="단가표"/>
      <sheetName val="Customer Databas"/>
      <sheetName val="FANDBS"/>
      <sheetName val="GRDATA"/>
      <sheetName val="SHAFTDBSE"/>
      <sheetName val="소비자가"/>
      <sheetName val="MATRLDATA"/>
      <sheetName val="감가상각"/>
      <sheetName val="단가결정"/>
      <sheetName val="OCT.FDN"/>
      <sheetName val="공사개요"/>
      <sheetName val="명세서"/>
      <sheetName val="맨홀수량집계"/>
      <sheetName val="원가"/>
      <sheetName val="밸브설치"/>
      <sheetName val="오산갈곳"/>
      <sheetName val="2F 회의실견적(5_14 일대)"/>
      <sheetName val="INST_DCI"/>
      <sheetName val="I.설계조건"/>
      <sheetName val="공통가설"/>
      <sheetName val="내역서(총)"/>
      <sheetName val="KP1590_E"/>
      <sheetName val="96수출"/>
      <sheetName val="Sheet15"/>
      <sheetName val="1.설계기준"/>
      <sheetName val="현장"/>
      <sheetName val="수량산출"/>
      <sheetName val="말뚝물량"/>
      <sheetName val="DATE"/>
      <sheetName val="일반맨홀수량집계"/>
      <sheetName val="당초"/>
      <sheetName val="노임단가"/>
      <sheetName val="PRO_DCI"/>
      <sheetName val="HVAC_DCI"/>
      <sheetName val="PIPE_DCI"/>
      <sheetName val="단가"/>
      <sheetName val="시설물일위"/>
      <sheetName val="XL4Poppy"/>
      <sheetName val="PhaDoMong"/>
      <sheetName val="과천MAIN"/>
      <sheetName val="직노"/>
      <sheetName val="DATA(BAC)"/>
      <sheetName val="소업1교"/>
      <sheetName val="BLOCK(1)"/>
      <sheetName val="단가대비표"/>
      <sheetName val="단면치수"/>
      <sheetName val="7내역"/>
      <sheetName val="내역서(기계)"/>
      <sheetName val="Studio"/>
      <sheetName val="수목데이타 "/>
      <sheetName val="ATS단가"/>
      <sheetName val="DATA1"/>
      <sheetName val="형틀공사"/>
      <sheetName val="터파기및재료"/>
      <sheetName val="몰탈재료산출"/>
      <sheetName val="2공구산출내역"/>
      <sheetName val="J直材4"/>
      <sheetName val="국별인원"/>
      <sheetName val="부하LOAD"/>
      <sheetName val="연수동"/>
      <sheetName val="물량표"/>
      <sheetName val="b_balju_cho"/>
      <sheetName val="입찰견적보고서"/>
      <sheetName val="INPUT"/>
      <sheetName val="woo(mac)"/>
      <sheetName val="식재품셈"/>
      <sheetName val="토목"/>
      <sheetName val="PUMP"/>
      <sheetName val="견"/>
      <sheetName val="일위대가목차"/>
      <sheetName val="원형맨홀수량"/>
      <sheetName val="전기일위대가"/>
      <sheetName val=" 해군동해관사 미장공사A그룹 공내역서.xlsx"/>
      <sheetName val="총괄표"/>
      <sheetName val="지주목시비량산출서"/>
      <sheetName val="danga"/>
      <sheetName val="직공비"/>
      <sheetName val="단가조사"/>
      <sheetName val="식재총괄"/>
      <sheetName val="횡배수관토공수량"/>
      <sheetName val="내역표지"/>
      <sheetName val="2.단면가정"/>
      <sheetName val="4.말뚝설계"/>
      <sheetName val="1.설계조건"/>
      <sheetName val="Inputs"/>
      <sheetName val="Timing&amp;Esc"/>
      <sheetName val="날개벽(좌,우=45도,75도)"/>
      <sheetName val="CAL"/>
      <sheetName val="SE-611"/>
      <sheetName val="1을"/>
      <sheetName val="견적집계표"/>
      <sheetName val="BJJIN"/>
      <sheetName val="COPING"/>
      <sheetName val="입력1"/>
      <sheetName val="금액집계"/>
      <sheetName val="hvac(제어동)"/>
      <sheetName val="Total"/>
      <sheetName val="기별(종합)"/>
      <sheetName val="교각1"/>
      <sheetName val="FLA"/>
      <sheetName val="Sheet2"/>
      <sheetName val="관접합및부설"/>
      <sheetName val="공사비_내역_(가)"/>
      <sheetName val="_견적서"/>
      <sheetName val="2F_회의실견적(5_14_일대)"/>
      <sheetName val="BSD_(2)"/>
      <sheetName val="1_맹암거관련"/>
      <sheetName val="3BL공동구_수량"/>
      <sheetName val="Site_Expenses"/>
      <sheetName val="TYPE-B 평균H"/>
      <sheetName val="D-3503"/>
      <sheetName val="경비2내역"/>
      <sheetName val="수목데이타"/>
      <sheetName val="가시설(TYPE-A)"/>
      <sheetName val="1호맨홀가감수량"/>
      <sheetName val="SORCE1"/>
      <sheetName val="1-1평균터파기고(1)"/>
      <sheetName val="1호맨홀수량산출"/>
      <sheetName val="TEL"/>
      <sheetName val="건내용"/>
      <sheetName val="ISBL"/>
      <sheetName val="OSBL"/>
      <sheetName val="INSTR"/>
      <sheetName val="영업소실적"/>
      <sheetName val="남양시작동자105노65기1.3화1.2"/>
      <sheetName val="부표총괄"/>
      <sheetName val="wall"/>
      <sheetName val="TABLE2-1 ISBL(GENEAL-CIVIL)"/>
      <sheetName val="TABLE2-1 ISBL-(SlTE PREP)"/>
      <sheetName val="TABLE2.1 ISBL (Soil Invest)"/>
      <sheetName val="TABLE2-2 OSBL(GENERAL-CIVIL)"/>
      <sheetName val="TABLE2-2 OSBL-(SITE PREP)"/>
      <sheetName val="General Data"/>
      <sheetName val="PRO_A"/>
      <sheetName val="DWG"/>
      <sheetName val="ELEC_MCI"/>
      <sheetName val="MAIN"/>
      <sheetName val="INST_MCI"/>
      <sheetName val="MECH_MCI"/>
      <sheetName val="PRO"/>
      <sheetName val="입사시직위"/>
      <sheetName val="7.5.2 BOQ Summary "/>
      <sheetName val="수량산출서"/>
      <sheetName val="차량구입"/>
      <sheetName val="I一般比"/>
      <sheetName val="N賃率-職"/>
      <sheetName val="가공비"/>
      <sheetName val="조도계산서 (도서)"/>
      <sheetName val="표지판현황"/>
      <sheetName val="전선 및 전선관"/>
      <sheetName val="7단가"/>
      <sheetName val="적격점수&lt;300억미만&gt;"/>
      <sheetName val="검사현황"/>
      <sheetName val="full (2)"/>
      <sheetName val="정산노무"/>
      <sheetName val="정산재료"/>
      <sheetName val="SCH"/>
      <sheetName val="CTEMCOST"/>
      <sheetName val="내역1"/>
      <sheetName val="부대대비"/>
      <sheetName val="냉연집계"/>
      <sheetName val="신우"/>
      <sheetName val="CODE"/>
      <sheetName val="2000년1차"/>
      <sheetName val="시멘트"/>
      <sheetName val="#REF"/>
      <sheetName val="별표 "/>
      <sheetName val="단면(RW1)"/>
      <sheetName val="골재집계"/>
      <sheetName val="산출내역서집계표"/>
      <sheetName val="단면가정"/>
      <sheetName val="Languages"/>
      <sheetName val="기초일위"/>
      <sheetName val="시설일위"/>
      <sheetName val="조명일위"/>
      <sheetName val="도급양식"/>
      <sheetName val="IMP(MAIN)"/>
      <sheetName val="IMP (REACTOR)"/>
      <sheetName val="Wind Load(3.1) (2)"/>
      <sheetName val="Wind Load(3.2)"/>
      <sheetName val="Wind Load(3.4)"/>
      <sheetName val="단위별 일위대가표"/>
      <sheetName val="TYPE-A"/>
      <sheetName val="설변물량"/>
      <sheetName val="Construction"/>
      <sheetName val="Item정리"/>
      <sheetName val="SL dau tien"/>
      <sheetName val="6월실적"/>
      <sheetName val="손익분석"/>
      <sheetName val="1-1"/>
      <sheetName val="봉양~조차장간고하개명(신설)"/>
      <sheetName val="소일위대가코드표"/>
      <sheetName val="전신환매도율"/>
      <sheetName val="설산1.나"/>
      <sheetName val="본사S"/>
      <sheetName val="Equipment"/>
      <sheetName val="Piping"/>
      <sheetName val="월선수금"/>
      <sheetName val="2_자재집계표4"/>
      <sheetName val="화강석_보조기층4"/>
      <sheetName val="혼합기층_포설_및다짐_(2)4"/>
      <sheetName val="보조기층_포설_및다짐4"/>
      <sheetName val="보차도경계석운반_(2)4"/>
      <sheetName val="1_총괄토공4"/>
      <sheetName val="2_하수터파기토공4"/>
      <sheetName val="3_하수수량집계표4"/>
      <sheetName val="4_맹암거집계표4"/>
      <sheetName val="맹암거_토공4"/>
      <sheetName val="5_포장공사수량집계표4"/>
      <sheetName val="도로경계석_(2)4"/>
      <sheetName val="급수급탕_(동관)4"/>
      <sheetName val="오배수_(집계)4"/>
      <sheetName val="2_자재집계표1"/>
      <sheetName val="화강석_보조기층1"/>
      <sheetName val="혼합기층_포설_및다짐_(2)1"/>
      <sheetName val="보조기층_포설_및다짐1"/>
      <sheetName val="보차도경계석운반_(2)1"/>
      <sheetName val="1_총괄토공1"/>
      <sheetName val="2_하수터파기토공1"/>
      <sheetName val="3_하수수량집계표1"/>
      <sheetName val="4_맹암거집계표1"/>
      <sheetName val="맹암거_토공1"/>
      <sheetName val="5_포장공사수량집계표1"/>
      <sheetName val="도로경계석_(2)1"/>
      <sheetName val="급수급탕_(동관)1"/>
      <sheetName val="오배수_(집계)1"/>
      <sheetName val="2_자재집계표2"/>
      <sheetName val="화강석_보조기층2"/>
      <sheetName val="혼합기층_포설_및다짐_(2)2"/>
      <sheetName val="보조기층_포설_및다짐2"/>
      <sheetName val="보차도경계석운반_(2)2"/>
      <sheetName val="1_총괄토공2"/>
      <sheetName val="2_하수터파기토공2"/>
      <sheetName val="3_하수수량집계표2"/>
      <sheetName val="4_맹암거집계표2"/>
      <sheetName val="맹암거_토공2"/>
      <sheetName val="5_포장공사수량집계표2"/>
      <sheetName val="도로경계석_(2)2"/>
      <sheetName val="급수급탕_(동관)2"/>
      <sheetName val="오배수_(집계)2"/>
      <sheetName val="2_자재집계표3"/>
      <sheetName val="화강석_보조기층3"/>
      <sheetName val="혼합기층_포설_및다짐_(2)3"/>
      <sheetName val="보조기층_포설_및다짐3"/>
      <sheetName val="보차도경계석운반_(2)3"/>
      <sheetName val="1_총괄토공3"/>
      <sheetName val="2_하수터파기토공3"/>
      <sheetName val="3_하수수량집계표3"/>
      <sheetName val="4_맹암거집계표3"/>
      <sheetName val="맹암거_토공3"/>
      <sheetName val="5_포장공사수량집계표3"/>
      <sheetName val="도로경계석_(2)3"/>
      <sheetName val="급수급탕_(동관)3"/>
      <sheetName val="오배수_(집계)3"/>
      <sheetName val="Baby일위대가"/>
      <sheetName val="적용기준"/>
      <sheetName val="첨부파일"/>
      <sheetName val="EUPDAT2"/>
      <sheetName val="Hargamat"/>
      <sheetName val="검색"/>
      <sheetName val="개요"/>
      <sheetName val="연습"/>
      <sheetName val="Schedule C - Page 2 of 6"/>
      <sheetName val="Schedule C - Page 4 of 6"/>
      <sheetName val="Schedule C - Page 5 of 6"/>
      <sheetName val="Schedule C - Page 6 of 6"/>
      <sheetName val="Schedule A - Page 1 of 3"/>
      <sheetName val="Schedule A - Page 2 of 3"/>
      <sheetName val="Schedule A - Page 3 of 3"/>
      <sheetName val="Schedule B - Page 1 of 4"/>
      <sheetName val="Schedule B - Page 2 of 4"/>
      <sheetName val="Schedule B - Page 3 of 4"/>
      <sheetName val="Schedule B - Page 4 of 4"/>
      <sheetName val="Schedule C - Page 1 of 6"/>
      <sheetName val="Schedule C - Page 3 of 6"/>
      <sheetName val="Schedule E - Page 1 of 11"/>
      <sheetName val="Schedule E - Page 10 of 11"/>
      <sheetName val="Schedule E - Page 11 of 11"/>
      <sheetName val="Schedule E - Page 2 of 11"/>
      <sheetName val="Schedule E - Page 3 of 11"/>
      <sheetName val="Schedule E - Page 4 of 11"/>
      <sheetName val="Schedule E - Page 5 of 11"/>
      <sheetName val="Schedule E - Page 6 of 11"/>
      <sheetName val="Schedule E - Page 7 of 11"/>
      <sheetName val="Schedule E - Page 8 of 11"/>
      <sheetName val="Schedule E - Page 9 of 11"/>
      <sheetName val="A.1.3 - Page 1 of 1"/>
      <sheetName val="A.1.4 - Page 1 of 1"/>
      <sheetName val="A.4 - Page 1 of 1"/>
      <sheetName val="건축내역서"/>
      <sheetName val="차선도색현황"/>
      <sheetName val="갑지(추정)"/>
      <sheetName val="가동비율"/>
      <sheetName val="노원열병합  건축공사기성내역서"/>
      <sheetName val="금액"/>
      <sheetName val="Sheet1 (2)"/>
      <sheetName val="Front"/>
      <sheetName val="기계"/>
      <sheetName val="공사비예산서(토목분)"/>
      <sheetName val="경비"/>
      <sheetName val="공사비내역서"/>
      <sheetName val="CAPVC"/>
      <sheetName val="연결임시"/>
      <sheetName val="FACTOR"/>
      <sheetName val="견적을지"/>
      <sheetName val="EJ"/>
      <sheetName val="전기공사"/>
      <sheetName val="토목주소"/>
      <sheetName val="프랜트면허"/>
      <sheetName val="대비"/>
      <sheetName val="CP-E2 (품셈표)"/>
      <sheetName val="음료실행"/>
      <sheetName val="4 LINE"/>
      <sheetName val="7 th"/>
      <sheetName val="자재단가"/>
      <sheetName val="요율"/>
      <sheetName val="노임"/>
      <sheetName val="자재대"/>
      <sheetName val="공종별 집계"/>
      <sheetName val="매원개착터널총괄"/>
      <sheetName val="제원.설계조건"/>
      <sheetName val="현황산출서"/>
      <sheetName val="조명율표"/>
      <sheetName val="1.취수장"/>
      <sheetName val="횡배위치"/>
      <sheetName val="인제내역"/>
      <sheetName val="변화치수"/>
      <sheetName val="비교표"/>
      <sheetName val="골조시행"/>
      <sheetName val="실행(표지,갑,을)"/>
      <sheetName val="네고율"/>
      <sheetName val="A"/>
      <sheetName val="품셈표"/>
      <sheetName val="EXTERNAL(BOQ)"/>
      <sheetName val="CALCULATION"/>
      <sheetName val="123"/>
      <sheetName val="유화"/>
      <sheetName val="DESIGN CRITERIA"/>
      <sheetName val="PumpSpec"/>
      <sheetName val="eq_data"/>
      <sheetName val="h-013211-2"/>
      <sheetName val="견적의뢰"/>
      <sheetName val="CAT_5"/>
      <sheetName val="design data"/>
      <sheetName val="member design"/>
      <sheetName val="이토변실(A3-LINE)"/>
      <sheetName val="RAHMEN"/>
      <sheetName val="CCC"/>
      <sheetName val="단가디비"/>
      <sheetName val="DOGI"/>
      <sheetName val="기성집계"/>
      <sheetName val="확산동"/>
      <sheetName val="내역5"/>
      <sheetName val="간접비(1)"/>
      <sheetName val="RING WALL"/>
      <sheetName val="TC IN"/>
      <sheetName val="DS-최종"/>
      <sheetName val="일위집계표"/>
      <sheetName val="Data Vol"/>
      <sheetName val="SUMMARY(S)"/>
      <sheetName val="일위대가목록(1)"/>
      <sheetName val="단가대비표(1)"/>
      <sheetName val="설계조건"/>
      <sheetName val="안정계산"/>
      <sheetName val="단면검토"/>
      <sheetName val="식재"/>
      <sheetName val="시설물"/>
      <sheetName val="식재출력용"/>
      <sheetName val="유지관리"/>
      <sheetName val="C &amp; G RHS"/>
      <sheetName val="LABTOTAL"/>
      <sheetName val=""/>
      <sheetName val="C"/>
      <sheetName val="건축공사"/>
      <sheetName val="계수시트"/>
      <sheetName val="원가계산서"/>
      <sheetName val="인건비 "/>
      <sheetName val="H-PILE수량집계"/>
      <sheetName val="단가산출서"/>
      <sheetName val="단가산출서 (2)"/>
      <sheetName val="내역서_x0000__x0000__x0000__x0000__x0000__x0000__x0000__x0000__x0000__x0009__x0000_띤ͤ_x0000__x0004__x0000__x0000__x0000__x0000__x0000__x0000_눼ͤ_x0000__x0000__x0000__x0000__x0000_"/>
      <sheetName val="guard(mac)"/>
      <sheetName val="남대문빌딩"/>
      <sheetName val="내역서_x0000__x0000__x0000__x0000__x0000__x0000__x0000__x0000__x0000_ _x0000_띤ͤ_x0000__x0004__x0000__x0000__x0000__x0000__x0000__x0000_눼ͤ_x0000__x0000__x0000__x0000__x0000_"/>
      <sheetName val="sum1 (2)"/>
      <sheetName val="목록"/>
      <sheetName val="현황"/>
      <sheetName val="기둥(원형)"/>
      <sheetName val="웅진교-S2"/>
      <sheetName val="AS포장복구 "/>
      <sheetName val="type-F"/>
      <sheetName val="Y_WORK"/>
      <sheetName val="뚝토공"/>
      <sheetName val="화성태안9공구내역(실행)"/>
      <sheetName val="plan&amp;section of foundation"/>
      <sheetName val="working load at the btm ft."/>
      <sheetName val="stability check"/>
      <sheetName val="design load"/>
      <sheetName val="FRT_O"/>
      <sheetName val="FAB_I"/>
      <sheetName val="T1"/>
      <sheetName val="내역을"/>
      <sheetName val="예산서"/>
      <sheetName val="설계명세서"/>
      <sheetName val="실행예산"/>
      <sheetName val="도급내역서"/>
      <sheetName val="차수"/>
      <sheetName val="물량"/>
      <sheetName val="세부내역"/>
      <sheetName val="BSD _2_"/>
      <sheetName val="예가표"/>
      <sheetName val="토공산출(주차장)"/>
      <sheetName val="FACTOR94"/>
      <sheetName val="진천"/>
      <sheetName val="Macro1"/>
      <sheetName val="Macro2"/>
      <sheetName val="덕전리"/>
      <sheetName val="업무"/>
      <sheetName val="Galaxy 소비자가격표"/>
      <sheetName val="토공계산서(부체도로)"/>
      <sheetName val="HORI. VESSEL"/>
      <sheetName val="BQ-Offsite"/>
      <sheetName val="SOHAR(2nd)"/>
      <sheetName val="WORK-VOL"/>
      <sheetName val="as boq list up"/>
      <sheetName val="대창(함평)"/>
      <sheetName val="대창(장성)"/>
      <sheetName val="대창(함평)-창열"/>
      <sheetName val="일위목록"/>
      <sheetName val="New Valuation"/>
      <sheetName val="조명투자및환수계획"/>
      <sheetName val="제조중간결과"/>
      <sheetName val="건축원가계산서"/>
      <sheetName val="6호기"/>
      <sheetName val="공통가설공사"/>
      <sheetName val="부하(성남)"/>
      <sheetName val="자료(통합)"/>
      <sheetName val="대상공사(조달청)"/>
      <sheetName val="기초공"/>
      <sheetName val="배수통관(좌)"/>
      <sheetName val="토&amp;흙"/>
      <sheetName val="I-O(번호별)"/>
      <sheetName val="NSMA-status"/>
      <sheetName val="Lookup tables"/>
      <sheetName val="산출금액내역"/>
      <sheetName val="견적"/>
      <sheetName val="실행견적"/>
      <sheetName val="1.우편집중내역서"/>
      <sheetName val="K1자재(3차등)"/>
      <sheetName val="현장관리비내역서"/>
      <sheetName val="Schedule E - P磇⊅밀⊅︀ꃕԯ_x0000_缀_x0000__x0000_"/>
      <sheetName val="방송노임"/>
      <sheetName val="CT "/>
      <sheetName val="참조자료"/>
      <sheetName val="일반공사"/>
      <sheetName val="계화배수"/>
      <sheetName val="공주-교대(A1)"/>
      <sheetName val="경산"/>
      <sheetName val="단가표 "/>
      <sheetName val="검수고1-1층"/>
      <sheetName val="예산명세서"/>
      <sheetName val="자료입력"/>
      <sheetName val="특별교실"/>
      <sheetName val="APT내역"/>
      <sheetName val="4안전율"/>
      <sheetName val="DIAPHRAGM"/>
      <sheetName val="견적접수"/>
      <sheetName val="견적내역서"/>
      <sheetName val="공사수행방안"/>
      <sheetName val="공사비집계"/>
      <sheetName val="지표"/>
      <sheetName val="배수공"/>
      <sheetName val="암거"/>
      <sheetName val="포장공"/>
      <sheetName val="Util&amp; Real"/>
      <sheetName val="내역서1"/>
      <sheetName val="001"/>
      <sheetName val="JUCK"/>
      <sheetName val="품의서"/>
      <sheetName val="2_자재집계표5"/>
      <sheetName val="화강석_보조기층5"/>
      <sheetName val="혼합기층_포설_및다짐_(2)5"/>
      <sheetName val="보조기층_포설_및다짐5"/>
      <sheetName val="보차도경계석운반_(2)5"/>
      <sheetName val="1_총괄토공5"/>
      <sheetName val="2_하수터파기토공5"/>
      <sheetName val="3_하수수량집계표5"/>
      <sheetName val="4_맹암거집계표5"/>
      <sheetName val="맹암거_토공5"/>
      <sheetName val="5_포장공사수량집계표5"/>
      <sheetName val="도로경계석_(2)5"/>
      <sheetName val="급수급탕_(동관)5"/>
      <sheetName val="오배수_(집계)5"/>
      <sheetName val="장비당단가_(1)1"/>
      <sheetName val="_견적서1"/>
      <sheetName val="1_맹암거관련1"/>
      <sheetName val="3BL공동구_수량1"/>
      <sheetName val="BSD_(2)1"/>
      <sheetName val="Site_Expenses1"/>
      <sheetName val="변압기_및_발전기_용량"/>
      <sheetName val="공사비_내역_(가)1"/>
      <sheetName val="I_설계조건"/>
      <sheetName val="OCT_FDN"/>
      <sheetName val="2_단면가정"/>
      <sheetName val="4_말뚝설계"/>
      <sheetName val="1_설계조건"/>
      <sheetName val="2F_회의실견적(5_14_일대)1"/>
      <sheetName val="GTG_TR_PIT"/>
      <sheetName val="kimre_scrubber"/>
      <sheetName val="Customer_Databas"/>
      <sheetName val="Wind_Load(3_1)_(2)"/>
      <sheetName val="Wind_Load(3_2)"/>
      <sheetName val="Wind_Load(3_4)"/>
      <sheetName val="TABLE2-1_ISBL(GENEAL-CIVIL)"/>
      <sheetName val="TABLE2-1_ISBL-(SlTE_PREP)"/>
      <sheetName val="TABLE2_1_ISBL_(Soil_Invest)"/>
      <sheetName val="TABLE2-2_OSBL(GENERAL-CIVIL)"/>
      <sheetName val="TABLE2-2_OSBL-(SITE_PREP)"/>
      <sheetName val="General_Data"/>
      <sheetName val="수목데이타_"/>
      <sheetName val="1_설계기준"/>
      <sheetName val="전선_및_전선관"/>
      <sheetName val="full_(2)"/>
      <sheetName val="단위별_일위대가표"/>
      <sheetName val="남양시작동자105노65기1_3화1_2"/>
      <sheetName val="7_5_2_BOQ_Summary_"/>
      <sheetName val="TYPE-B_평균H"/>
      <sheetName val="SL_dau_tien"/>
      <sheetName val="설산1_나"/>
      <sheetName val="_해군동해관사_미장공사A그룹_공내역서_xlsx"/>
      <sheetName val="Schedule_C_-_Page_2_of_6"/>
      <sheetName val="Schedule_C_-_Page_4_of_6"/>
      <sheetName val="Schedule_C_-_Page_5_of_6"/>
      <sheetName val="Schedule_C_-_Page_6_of_6"/>
      <sheetName val="Schedule_A_-_Page_1_of_3"/>
      <sheetName val="Schedule_A_-_Page_2_of_3"/>
      <sheetName val="Schedule_A_-_Page_3_of_3"/>
      <sheetName val="Schedule_B_-_Page_1_of_4"/>
      <sheetName val="Schedule_B_-_Page_2_of_4"/>
      <sheetName val="Schedule_B_-_Page_3_of_4"/>
      <sheetName val="Schedule_B_-_Page_4_of_4"/>
      <sheetName val="Schedule_C_-_Page_1_of_6"/>
      <sheetName val="Schedule_C_-_Page_3_of_6"/>
      <sheetName val="Schedule_E_-_Page_1_of_11"/>
      <sheetName val="Schedule_E_-_Page_10_of_11"/>
      <sheetName val="Schedule_E_-_Page_11_of_11"/>
      <sheetName val="Schedule_E_-_Page_2_of_11"/>
      <sheetName val="Schedule_E_-_Page_3_of_11"/>
      <sheetName val="Schedule_E_-_Page_4_of_11"/>
      <sheetName val="Schedule_E_-_Page_5_of_11"/>
      <sheetName val="Schedule_E_-_Page_6_of_11"/>
      <sheetName val="Schedule_E_-_Page_7_of_11"/>
      <sheetName val="Schedule_E_-_Page_8_of_11"/>
      <sheetName val="Schedule_E_-_Page_9_of_11"/>
      <sheetName val="A_1_3_-_Page_1_of_1"/>
      <sheetName val="A_1_4_-_Page_1_of_1"/>
      <sheetName val="A_4_-_Page_1_of_1"/>
      <sheetName val="IMP_(REACTOR)"/>
      <sheetName val="노원열병합__건축공사기성내역서"/>
      <sheetName val="CP-E2_(품셈표)"/>
      <sheetName val="4_LINE"/>
      <sheetName val="7_th"/>
      <sheetName val="조도계산서_(도서)"/>
      <sheetName val="별표_"/>
      <sheetName val="Sheet1_(2)"/>
      <sheetName val="시추주상도"/>
      <sheetName val="미드수량"/>
      <sheetName val="일위_파일"/>
      <sheetName val="Schedule E - Pag_x0000__x0000_ﳨ_x0000__x0000__x0000_即酴諬4"/>
      <sheetName val="DB"/>
      <sheetName val="인건비"/>
      <sheetName val="기초코드"/>
      <sheetName val="바.한일양산"/>
      <sheetName val="협조전"/>
      <sheetName val="Schedule E - Pageက_x0000_諱ԃ恭䀯E_x0000_"/>
      <sheetName val="간접"/>
      <sheetName val="단가비교"/>
      <sheetName val="Schedule E - Page〯â_x0000__x0000__x0000__x0000_였뒋㰜"/>
      <sheetName val="Schedule E - Page倯ñ_x0000__x0000__x0000__x0000_가뮙"/>
      <sheetName val="내역단가"/>
      <sheetName val="일위단가"/>
      <sheetName val="전기"/>
      <sheetName val="NOMUBI"/>
      <sheetName val="sw1"/>
      <sheetName val="가시설단위수량"/>
      <sheetName val="단"/>
      <sheetName val="Sheet3 (2)"/>
      <sheetName val="1차 내역서"/>
      <sheetName val="H-01월"/>
      <sheetName val="일위대가(1)"/>
      <sheetName val="Site_Expenses4"/>
      <sheetName val="장비당단가_(1)5"/>
      <sheetName val="_견적서4"/>
      <sheetName val="3BL공동구_수량4"/>
      <sheetName val="BSD_(2)4"/>
      <sheetName val="1_맹암거관련4"/>
      <sheetName val="공사비_내역_(가)3"/>
      <sheetName val="변압기_및_발전기_용량3"/>
      <sheetName val="장비당단가_(1)2"/>
      <sheetName val="Site_Expenses2"/>
      <sheetName val="장비당단가_(1)3"/>
      <sheetName val="_견적서2"/>
      <sheetName val="3BL공동구_수량2"/>
      <sheetName val="BSD_(2)2"/>
      <sheetName val="1_맹암거관련2"/>
      <sheetName val="변압기_및_발전기_용량1"/>
      <sheetName val="Site_Expenses3"/>
      <sheetName val="장비당단가_(1)4"/>
      <sheetName val="_견적서3"/>
      <sheetName val="3BL공동구_수량3"/>
      <sheetName val="BSD_(2)3"/>
      <sheetName val="1_맹암거관련3"/>
      <sheetName val="공사비_내역_(가)2"/>
      <sheetName val="변압기_및_발전기_용량2"/>
      <sheetName val="금융비용"/>
      <sheetName val="하도급대비"/>
      <sheetName val="타공종이기"/>
      <sheetName val="2.내역서"/>
      <sheetName val="IMP_MAIN_"/>
      <sheetName val="IMP _REACTOR_"/>
      <sheetName val="단위세대"/>
      <sheetName val="건축2"/>
      <sheetName val="실행내역 "/>
      <sheetName val="2.ㄱ)교량"/>
      <sheetName val="토공 토적표"/>
      <sheetName val="패널"/>
      <sheetName val="요약지"/>
      <sheetName val="2002상반기노임기준"/>
      <sheetName val="설계명세서(선로)"/>
      <sheetName val="실행내역"/>
      <sheetName val="archi(본사)"/>
      <sheetName val="우각부보강"/>
      <sheetName val="BOX전기내역"/>
      <sheetName val="문학간접"/>
      <sheetName val="화강석_보조기"/>
      <sheetName val="system &amp; LOOK_UP_FUNC"/>
      <sheetName val="1.맹암거관련.xls"/>
      <sheetName val="1.%EB%A7%B9%EC%95%94%EA%B1%B0%E"/>
      <sheetName val="estimate"/>
      <sheetName val="BM"/>
      <sheetName val="본지점중"/>
      <sheetName val="Base_Data"/>
      <sheetName val="PRICE-COMP"/>
      <sheetName val="pri-com"/>
      <sheetName val="Bdown_ISBL"/>
      <sheetName val="Graph (LGEN)"/>
      <sheetName val="out_prog"/>
      <sheetName val="선적schedule (2)"/>
      <sheetName val="Indices"/>
      <sheetName val="VL"/>
      <sheetName val="자재"/>
      <sheetName val="토공(우물통,기타) "/>
      <sheetName val="3희질산"/>
      <sheetName val="단중표"/>
      <sheetName val="품종_품명"/>
      <sheetName val="토공 갑지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6. FLOOR"/>
      <sheetName val="일위대가(건축)"/>
      <sheetName val="Sheet13"/>
      <sheetName val="Sheet14"/>
      <sheetName val="골조단가"/>
      <sheetName val="Sheet3"/>
      <sheetName val="골조(가)"/>
      <sheetName val="MFAB"/>
      <sheetName val="MFRT"/>
      <sheetName val="MPKG"/>
      <sheetName val="MPRD"/>
      <sheetName val="기계설비"/>
      <sheetName val="직접인건비"/>
      <sheetName val="경비_원본"/>
      <sheetName val="Schedule C - Page 1 of _x0000_"/>
      <sheetName val="sheets"/>
      <sheetName val="101동"/>
      <sheetName val="PROJECT BRIEF(EX.NEW)"/>
      <sheetName val="전체실적"/>
      <sheetName val="내부부하"/>
      <sheetName val="KMT물량"/>
      <sheetName val="부산4"/>
      <sheetName val="산출기준(파견전산실)"/>
      <sheetName val="0502-2087-Erection"/>
      <sheetName val="Form MF - 2"/>
      <sheetName val="재무가정"/>
      <sheetName val="Schedule E - Page 11 of浐ௗ펈"/>
      <sheetName val="회사99"/>
      <sheetName val="플랜트 설치"/>
      <sheetName val="3련 BOX"/>
      <sheetName val="Schedule E - Pa何Ⰰ佖✀訒ԯ_x0000_缀_x0000_"/>
      <sheetName val="March"/>
      <sheetName val="cable"/>
      <sheetName val="2.설계제원"/>
      <sheetName val="중기조종사 단위단가"/>
      <sheetName val="노임,재료비"/>
      <sheetName val="전체현황"/>
      <sheetName val="EQUIP-H"/>
      <sheetName val="UOP 508 PG 2-9"/>
      <sheetName val="물가자료"/>
      <sheetName val="8.1"/>
      <sheetName val="목차"/>
      <sheetName val="calculation-1"/>
      <sheetName val="CombinedFooting_F3"/>
      <sheetName val="fixwater"/>
      <sheetName val="reinforce"/>
      <sheetName val="페이징 배관배선"/>
      <sheetName val="UNSTEADY"/>
      <sheetName val="REINF."/>
      <sheetName val="LOADS"/>
      <sheetName val="SKETCH"/>
      <sheetName val="load"/>
      <sheetName val="BQLIST"/>
      <sheetName val="ASTM C585"/>
      <sheetName val="화강석_보조기_x0005__x0000_"/>
      <sheetName val="IN"/>
      <sheetName val="제조원가계산서 (2)"/>
      <sheetName val="제품(수출)매출"/>
      <sheetName val="상품보조수불"/>
      <sheetName val="제품입고(생산)"/>
      <sheetName val="purpose&amp;input"/>
      <sheetName val="water prop."/>
      <sheetName val="6PILE  (돌출)"/>
      <sheetName val="표지"/>
      <sheetName val="LAB"/>
      <sheetName val="ROOF(ALKALI)"/>
      <sheetName val="추가예산"/>
      <sheetName val="돈암사업"/>
      <sheetName val="Schedule E - Page 10 of 1_x0000_"/>
      <sheetName val="1.물가시세표"/>
      <sheetName val="5.노임단가"/>
      <sheetName val="4.중기단가산출"/>
      <sheetName val="6.단가목록"/>
      <sheetName val="8.배수공"/>
      <sheetName val="Schedule E - P滂"/>
      <sheetName val="약품공급2"/>
      <sheetName val="99노임기준"/>
      <sheetName val="조명시설"/>
      <sheetName val="토목집계표"/>
      <sheetName val="직접공사비"/>
      <sheetName val="깨기"/>
      <sheetName val="형상"/>
      <sheetName val="S0"/>
      <sheetName val="옹벽기초자료"/>
      <sheetName val="기본DATA"/>
      <sheetName val="Schedule E - Page 3 of︀ԯ"/>
      <sheetName val="15100"/>
      <sheetName val="개시대사 (2)"/>
      <sheetName val="VA_code"/>
      <sheetName val="품셈"/>
      <sheetName val="자재co"/>
      <sheetName val="공사비명세서"/>
      <sheetName val="Schedule A - Page 柖#_x0000__x0000_솈ᦑ"/>
      <sheetName val="Schedule A - Page 柖#_x0000__x0000_ℶ"/>
      <sheetName val="충주"/>
      <sheetName val="종합"/>
      <sheetName val="Schedule E - Paª_x0000_Ԁ_x0000_　࿃∮_x0002__x0000__x0000_"/>
      <sheetName val="토사(PE)"/>
      <sheetName val="공종별_집계"/>
      <sheetName val="2_자재집계표6"/>
      <sheetName val="화강석_보조기층6"/>
      <sheetName val="혼합기층_포설_및다짐_(2)6"/>
      <sheetName val="보조기층_포설_및다짐6"/>
      <sheetName val="보차도경계석운반_(2)6"/>
      <sheetName val="1_총괄토공6"/>
      <sheetName val="2_하수터파기토공6"/>
      <sheetName val="3_하수수량집계표6"/>
      <sheetName val="4_맹암거집계표6"/>
      <sheetName val="맹암거_토공6"/>
      <sheetName val="5_포장공사수량집계표6"/>
      <sheetName val="도로경계석_(2)6"/>
      <sheetName val="급수급탕_(동관)6"/>
      <sheetName val="오배수_(집계)6"/>
      <sheetName val="GTG_TR_PIT1"/>
      <sheetName val="kimre_scrubber1"/>
      <sheetName val="Customer_Databas1"/>
      <sheetName val="OCT_FDN1"/>
      <sheetName val="2F_회의실견적(5_14_일대)2"/>
      <sheetName val="I_설계조건1"/>
      <sheetName val="1_설계기준1"/>
      <sheetName val="수목데이타_1"/>
      <sheetName val="기존단가_(2)1"/>
      <sheetName val="Condition"/>
      <sheetName val="BOM-Form A.1.III"/>
      <sheetName val="방식총괄"/>
      <sheetName val="전력"/>
      <sheetName val="J01"/>
      <sheetName val="Corrib Haz"/>
      <sheetName val="특2호하천산근"/>
      <sheetName val="특2호부관하천산근"/>
      <sheetName val="기초자료"/>
      <sheetName val="참고자료"/>
      <sheetName val="PTR台손익"/>
      <sheetName val="design_data"/>
      <sheetName val="member_design"/>
      <sheetName val="지수"/>
      <sheetName val="01월TTL"/>
      <sheetName val="IMPEADENCE MAP 취수장"/>
      <sheetName val="인건-측정"/>
      <sheetName val="전체"/>
      <sheetName val="일위대가표"/>
      <sheetName val="시화점실행"/>
      <sheetName val="관람석제출"/>
      <sheetName val="작업금지"/>
      <sheetName val="용산1(해보)"/>
      <sheetName val="공작물조직표(용배수)"/>
      <sheetName val="1F"/>
      <sheetName val="총괄내역서"/>
      <sheetName val="직재"/>
      <sheetName val="도장비"/>
      <sheetName val="잡철물"/>
      <sheetName val="사용자정의"/>
      <sheetName val="제품표준규격"/>
      <sheetName val="TYPE-B_평균H1"/>
      <sheetName val="TABLE2-1_ISBL(GENEAL-CIVIL)1"/>
      <sheetName val="TABLE2-1_ISBL-(SlTE_PREP)1"/>
      <sheetName val="TABLE2_1_ISBL_(Soil_Invest)1"/>
      <sheetName val="TABLE2-2_OSBL(GENERAL-CIVIL)1"/>
      <sheetName val="TABLE2-2_OSBL-(SITE_PREP)1"/>
      <sheetName val="General_Data1"/>
      <sheetName val="7_5_2_BOQ_Summary_1"/>
      <sheetName val="2_단면가정1"/>
      <sheetName val="4_말뚝설계1"/>
      <sheetName val="1_설계조건1"/>
      <sheetName val="조도계산서_(도서)1"/>
      <sheetName val="_해군동해관사_미장공사A그룹_공내역서_xlsx1"/>
      <sheetName val="남양시작동자105노65기1_3화1_21"/>
      <sheetName val="별표_1"/>
      <sheetName val="SL_dau_tien1"/>
      <sheetName val="TC_IN"/>
      <sheetName val="단위별_일위대가표1"/>
      <sheetName val="전선_및_전선관1"/>
      <sheetName val="IMP_(REACTOR)1"/>
      <sheetName val="Wind_Load(3_1)_(2)1"/>
      <sheetName val="Wind_Load(3_2)1"/>
      <sheetName val="Wind_Load(3_4)1"/>
      <sheetName val="full_(2)1"/>
      <sheetName val="설산1_나1"/>
      <sheetName val="Schedule_C_-_Page_2_of_61"/>
      <sheetName val="Schedule_C_-_Page_4_of_61"/>
      <sheetName val="Schedule_C_-_Page_5_of_61"/>
      <sheetName val="Schedule_C_-_Page_6_of_61"/>
      <sheetName val="Schedule_A_-_Page_1_of_31"/>
      <sheetName val="Schedule_A_-_Page_2_of_31"/>
      <sheetName val="Schedule_A_-_Page_3_of_31"/>
      <sheetName val="Schedule_B_-_Page_1_of_41"/>
      <sheetName val="Schedule_B_-_Page_2_of_41"/>
      <sheetName val="Schedule_B_-_Page_3_of_41"/>
      <sheetName val="Schedule_B_-_Page_4_of_41"/>
      <sheetName val="Schedule_C_-_Page_1_of_61"/>
      <sheetName val="Schedule_C_-_Page_3_of_61"/>
      <sheetName val="Schedule_E_-_Page_1_of_111"/>
      <sheetName val="Schedule_E_-_Page_10_of_111"/>
      <sheetName val="Schedule_E_-_Page_11_of_111"/>
      <sheetName val="Schedule_E_-_Page_2_of_111"/>
      <sheetName val="Schedule_E_-_Page_3_of_111"/>
      <sheetName val="Schedule_E_-_Page_4_of_111"/>
      <sheetName val="Schedule_E_-_Page_5_of_111"/>
      <sheetName val="Schedule_E_-_Page_6_of_111"/>
      <sheetName val="Schedule_E_-_Page_7_of_111"/>
      <sheetName val="Schedule_E_-_Page_8_of_111"/>
      <sheetName val="Schedule_E_-_Page_9_of_111"/>
      <sheetName val="A_1_3_-_Page_1_of_11"/>
      <sheetName val="A_1_4_-_Page_1_of_11"/>
      <sheetName val="A_4_-_Page_1_of_11"/>
      <sheetName val="노원열병합__건축공사기성내역서1"/>
      <sheetName val="4_LINE1"/>
      <sheetName val="7_th1"/>
      <sheetName val="CP-E2_(품셈표)1"/>
      <sheetName val="RING_WALL"/>
      <sheetName val="Sheet1_(2)1"/>
      <sheetName val="DESIGN_CRITERIA"/>
      <sheetName val="sum1_(2)"/>
      <sheetName val="Data_Vol"/>
      <sheetName val="Galaxy_소비자가격표"/>
      <sheetName val="C_&amp;_G_RHS"/>
      <sheetName val="AS포장복구_"/>
      <sheetName val="제원_설계조건"/>
      <sheetName val="1_취수장"/>
      <sheetName val="Schedule_E_-_P磇⊅밀⊅︀ꃕԯ缀"/>
      <sheetName val="단가산출서_(2)"/>
      <sheetName val="HORI__VESSEL"/>
      <sheetName val="as_boq_list_up"/>
      <sheetName val="BSD__2_"/>
      <sheetName val="New_Valuation"/>
      <sheetName val="인건비_"/>
      <sheetName val="Util&amp;_Real"/>
      <sheetName val="1_우편집중내역서"/>
      <sheetName val="내역서 띤ͤ눼ͤ"/>
      <sheetName val="내역서_띤ͤ눼ͤ"/>
      <sheetName val="Lookup_tables"/>
      <sheetName val="Schedule_E_-_Pagﳨ即酴諬4"/>
      <sheetName val="Schedule E - Paﶻĉ_x0000__x0000_楨◿㢼]誠8"/>
      <sheetName val="Schedule E - Pa䔭疖꜀ȭﶻĉ_x0000__x0000_Ḡ⛓"/>
      <sheetName val="Schedule E - Paﶻ_x001e__x0000__x0000_읰∉㢼ǋ櫀Ʋ"/>
      <sheetName val="Schedule E - Paﶻ_x001e__x0000__x0000_ﳐ⡷㢼ǋ櫀Ʋ"/>
      <sheetName val="Schedule E - Paﶻ_x001e__x0000__x0000_ⱐỹ㢼ǋ櫀Ʋ"/>
      <sheetName val="Schedule E - Paﶻ_x001e__x0000__x0000_萨ⓤ㢼ǋ櫀Ʋ"/>
      <sheetName val="대치판정"/>
      <sheetName val="계산근거"/>
      <sheetName val="노무비"/>
      <sheetName val="11.자재단가"/>
      <sheetName val="공종별집계표"/>
      <sheetName val="공종별내역서"/>
      <sheetName val="신규단가"/>
      <sheetName val="공사설정"/>
      <sheetName val="공량산출표"/>
      <sheetName val="공량산출"/>
      <sheetName val="리스트"/>
      <sheetName val="자료"/>
      <sheetName val="單價表단가표"/>
      <sheetName val="기초입력 DATA"/>
      <sheetName val="혼합기층_포설_및다짐__x0000__x0000_Ԁ_x0000_"/>
      <sheetName val="1차_내역서"/>
      <sheetName val="system_&amp;_LOOK_UP_FUNC"/>
      <sheetName val="plan&amp;section_of_foundation"/>
      <sheetName val="working_load_at_the_btm_ft_"/>
      <sheetName val="stability_check"/>
      <sheetName val="design_load"/>
      <sheetName val="바_한일양산"/>
      <sheetName val="Schedule_E_-_Pageက諱ԃ恭䀯E"/>
      <sheetName val="Sheet3_(2)"/>
      <sheetName val="실행내역_"/>
      <sheetName val="1_맹암거관련_xls"/>
      <sheetName val="1_%EB%A7%B9%EC%95%94%EA%B1%B0%E"/>
      <sheetName val="Form_MF_-_2"/>
      <sheetName val="Graph_(LGEN)"/>
      <sheetName val="선적schedule_(2)"/>
      <sheetName val="Schedule_E_-_Page_10_of_1"/>
      <sheetName val="실행예산-변경분"/>
      <sheetName val="견적기준"/>
      <sheetName val="21"/>
      <sheetName val="22"/>
      <sheetName val="in_progress"/>
      <sheetName val="4_맹암거집계표ሧ"/>
      <sheetName val="★도급내역"/>
      <sheetName val="TB-내역서"/>
      <sheetName val="Schedule E - P磇⊅밀⊅︀ꃕԯ"/>
      <sheetName val="Schedule E - Pageက"/>
      <sheetName val="Schedule E - Page〯â"/>
      <sheetName val="Schedule E - Pag"/>
      <sheetName val="Schedule E - Page倯ñ"/>
      <sheetName val="SG"/>
      <sheetName val="Schedule B - Pa⠉⼳瀀桬0_x0000_退"/>
      <sheetName val="Schedule B - Pa⠉⼳瀀桬0_x0000__xd800_"/>
      <sheetName val="Schedule C - P塠ɪđ乔T⭸ᡨ⣸ᡨ"/>
      <sheetName val="공사현황"/>
      <sheetName val="Schedule E - Page 6 of 1_x0000_"/>
      <sheetName val="맨홀조서"/>
      <sheetName val="기별명세"/>
      <sheetName val="9GNG운반"/>
      <sheetName val="전익자재"/>
      <sheetName val="Schedule E -谔È斨᫭䨐ᨧ_x0000__x0000_Ứ]_x0006__x0000_͸"/>
      <sheetName val="역T형교대(말뚝기초)"/>
      <sheetName val="Schedule E - Pa렀ꔇ砯_xdd02_✣⠁⠦"/>
      <sheetName val="3.하중산정4.지지력"/>
      <sheetName val="부재치수입력"/>
      <sheetName val="basic"/>
      <sheetName val="(C)원내역"/>
      <sheetName val="노임적용"/>
      <sheetName val="Schedule E - Pa_xd800_㝒ᨀ遙ԯ_x0000_缀_x0000__x0000__x0000_"/>
      <sheetName val="Schedule E - Î_x0000_Ԁ_x0000_耀㝵_x0000__x0000__x0000__x0000_Ā_x0000_"/>
      <sheetName val="Schedule E - Î_x0000_Ԁ_x0000__x0000_챲_x0002__x0000__x0000__x0000_Ā_x0000_"/>
      <sheetName val="Schedule E - PÂ_x0000_Ԁ_x0000_䀀ꫵ_x0002__x0000__x0000__x0000_Ā"/>
      <sheetName val="Schedule B - Page 3 of Ԁ"/>
      <sheetName val="Schedule E - Pa_x0000_Ԁ_x0000__x0000__x0009__x0000__x0000__x0000_"/>
      <sheetName val="Schedule E - Pa_x0000_Ԁ_x0000_쀀㌳_x000a__x0000__x0000__x0000_"/>
      <sheetName val="Schedule E - Pa_x0000_Ԁ_x0000__x0000_羍_x000c__x0000__x0000__x0000_"/>
      <sheetName val="Schedule E - Pa_x0000_Ԁ_x0000__x0000_緝_x000a__x0000__x0000__x0000_"/>
      <sheetName val="Schedule E - Pa_x0000_Ԁ_x0000__x0000_ _x0000__x0000__x0000_"/>
      <sheetName val="소요자재"/>
      <sheetName val="노무산출서"/>
      <sheetName val="200"/>
      <sheetName val="견적갑지"/>
      <sheetName val="을지 "/>
      <sheetName val="기별"/>
      <sheetName val="재료-CODE"/>
      <sheetName val="9.2단가산출서"/>
      <sheetName val="손료"/>
      <sheetName val="내역서_띤ͤ눼ͤ1"/>
      <sheetName val="2_자재집계표8"/>
      <sheetName val="화강석_보조기층8"/>
      <sheetName val="혼합기층_포설_및다짐_(2)8"/>
      <sheetName val="보조기층_포설_및다짐8"/>
      <sheetName val="보차도경계석운반_(2)8"/>
      <sheetName val="1_총괄토공8"/>
      <sheetName val="2_하수터파기토공8"/>
      <sheetName val="3_하수수량집계표8"/>
      <sheetName val="4_맹암거집계표8"/>
      <sheetName val="맹암거_토공8"/>
      <sheetName val="5_포장공사수량집계표8"/>
      <sheetName val="도로경계석_(2)8"/>
      <sheetName val="급수급탕_(동관)8"/>
      <sheetName val="오배수_(집계)8"/>
      <sheetName val="장비당단가_(1)7"/>
      <sheetName val="Site_Expenses6"/>
      <sheetName val="_견적서6"/>
      <sheetName val="1_맹암거관련6"/>
      <sheetName val="3BL공동구_수량6"/>
      <sheetName val="BSD_(2)6"/>
      <sheetName val="변압기_및_발전기_용량5"/>
      <sheetName val="공사비_내역_(가)5"/>
      <sheetName val="OCT_FDN3"/>
      <sheetName val="2F_회의실견적(5_14_일대)4"/>
      <sheetName val="Customer_Databas3"/>
      <sheetName val="2_단면가정3"/>
      <sheetName val="4_말뚝설계3"/>
      <sheetName val="1_설계조건3"/>
      <sheetName val="I_설계조건3"/>
      <sheetName val="GTG_TR_PIT3"/>
      <sheetName val="kimre_scrubber3"/>
      <sheetName val="_해군동해관사_미장공사A그룹_공내역서_xlsx3"/>
      <sheetName val="단위별_일위대가표3"/>
      <sheetName val="1_설계기준3"/>
      <sheetName val="수목데이타_3"/>
      <sheetName val="별표_3"/>
      <sheetName val="남양시작동자105노65기1_3화1_23"/>
      <sheetName val="TABLE2-1_ISBL(GENEAL-CIVIL)3"/>
      <sheetName val="TABLE2-1_ISBL-(SlTE_PREP)3"/>
      <sheetName val="TABLE2_1_ISBL_(Soil_Invest)3"/>
      <sheetName val="TABLE2-2_OSBL(GENERAL-CIVIL)3"/>
      <sheetName val="TABLE2-2_OSBL-(SITE_PREP)3"/>
      <sheetName val="General_Data3"/>
      <sheetName val="7_5_2_BOQ_Summary_3"/>
      <sheetName val="TYPE-B_평균H3"/>
      <sheetName val="SL_dau_tien3"/>
      <sheetName val="Wind_Load(3_1)_(2)3"/>
      <sheetName val="Wind_Load(3_2)3"/>
      <sheetName val="Wind_Load(3_4)3"/>
      <sheetName val="full_(2)3"/>
      <sheetName val="설산1_나3"/>
      <sheetName val="전선_및_전선관3"/>
      <sheetName val="IMP_(REACTOR)3"/>
      <sheetName val="조도계산서_(도서)3"/>
      <sheetName val="Schedule_C_-_Page_2_of_63"/>
      <sheetName val="Schedule_C_-_Page_4_of_63"/>
      <sheetName val="Schedule_C_-_Page_5_of_63"/>
      <sheetName val="Schedule_C_-_Page_6_of_63"/>
      <sheetName val="Schedule_A_-_Page_1_of_33"/>
      <sheetName val="Schedule_A_-_Page_2_of_33"/>
      <sheetName val="Schedule_A_-_Page_3_of_33"/>
      <sheetName val="Schedule_B_-_Page_1_of_43"/>
      <sheetName val="Schedule_B_-_Page_2_of_43"/>
      <sheetName val="Schedule_B_-_Page_3_of_43"/>
      <sheetName val="Schedule_B_-_Page_4_of_43"/>
      <sheetName val="Schedule_C_-_Page_1_of_63"/>
      <sheetName val="Schedule_C_-_Page_3_of_63"/>
      <sheetName val="Schedule_E_-_Page_1_of_113"/>
      <sheetName val="Schedule_E_-_Page_10_of_113"/>
      <sheetName val="Schedule_E_-_Page_11_of_113"/>
      <sheetName val="Schedule_E_-_Page_2_of_113"/>
      <sheetName val="Schedule_E_-_Page_3_of_113"/>
      <sheetName val="Schedule_E_-_Page_4_of_113"/>
      <sheetName val="Schedule_E_-_Page_5_of_113"/>
      <sheetName val="Schedule_E_-_Page_6_of_113"/>
      <sheetName val="Schedule_E_-_Page_7_of_113"/>
      <sheetName val="Schedule_E_-_Page_8_of_113"/>
      <sheetName val="Schedule_E_-_Page_9_of_113"/>
      <sheetName val="A_1_3_-_Page_1_of_13"/>
      <sheetName val="A_1_4_-_Page_1_of_13"/>
      <sheetName val="A_4_-_Page_1_of_13"/>
      <sheetName val="공종별_집계2"/>
      <sheetName val="Data_Vol2"/>
      <sheetName val="노원열병합__건축공사기성내역서3"/>
      <sheetName val="CP-E2_(품셈표)3"/>
      <sheetName val="4_LINE3"/>
      <sheetName val="7_th3"/>
      <sheetName val="제원_설계조건2"/>
      <sheetName val="HORI__VESSEL2"/>
      <sheetName val="design_data2"/>
      <sheetName val="member_design2"/>
      <sheetName val="TC_IN2"/>
      <sheetName val="RING_WALL2"/>
      <sheetName val="Sheet1_(2)3"/>
      <sheetName val="sum1_(2)2"/>
      <sheetName val="DESIGN_CRITERIA2"/>
      <sheetName val="C_&amp;_G_RHS2"/>
      <sheetName val="as_boq_list_up1"/>
      <sheetName val="1_취수장2"/>
      <sheetName val="AS포장복구_2"/>
      <sheetName val="1_우편집중내역서2"/>
      <sheetName val="BSD__2_2"/>
      <sheetName val="단가산출서_(2)2"/>
      <sheetName val="New_Valuation2"/>
      <sheetName val="인건비_2"/>
      <sheetName val="Lookup_tables2"/>
      <sheetName val="바_한일양산1"/>
      <sheetName val="plan&amp;section_of_foundation2"/>
      <sheetName val="working_load_at_the_btm_ft_2"/>
      <sheetName val="stability_check2"/>
      <sheetName val="design_load2"/>
      <sheetName val="Sheet3_(2)1"/>
      <sheetName val="Util&amp;_Real1"/>
      <sheetName val="실행내역_1"/>
      <sheetName val="1차_내역서2"/>
      <sheetName val="system_&amp;_LOOK_UP_FUNC2"/>
      <sheetName val="1_맹암거관련_xls1"/>
      <sheetName val="1_%EB%A7%B9%EC%95%94%EA%B1%B0%1"/>
      <sheetName val="Form_MF_-_21"/>
      <sheetName val="Graph_(LGEN)1"/>
      <sheetName val="선적schedule_(2)1"/>
      <sheetName val="단가표_1"/>
      <sheetName val="2_내역서1"/>
      <sheetName val="CT_1"/>
      <sheetName val="Galaxy_소비자가격표1"/>
      <sheetName val="IMP__REACTOR_1"/>
      <sheetName val="PROJECT_BRIEF(EX_NEW)1"/>
      <sheetName val="토공(우물통,기타)_1"/>
      <sheetName val="Schedule_E_-_Page倯ñ가뮙"/>
      <sheetName val="Schedule_E_-_Page〯â였뒋㰜"/>
      <sheetName val="2_ㄱ)교량1"/>
      <sheetName val="토공_토적표1"/>
      <sheetName val="토공_갑지1"/>
      <sheetName val="2_설계제원1"/>
      <sheetName val="중기조종사_단위단가1"/>
      <sheetName val="UOP_508_PG_2-91"/>
      <sheetName val="플랜트_설치1"/>
      <sheetName val="8_11"/>
      <sheetName val="페이징_배관배선1"/>
      <sheetName val="REINF_1"/>
      <sheetName val="ASTM_C5851"/>
      <sheetName val="3련_BOX1"/>
      <sheetName val="Schedule_E_-_Pa何Ⰰ佖✀訒ԯ缀"/>
      <sheetName val="water_prop_1"/>
      <sheetName val="개시대사_(2)1"/>
      <sheetName val="Schedule_E_-_Page_11_of浐ௗ펈1"/>
      <sheetName val="제조원가계산서_(2)1"/>
      <sheetName val="6PILE__(돌출)1"/>
      <sheetName val="1_물가시세표1"/>
      <sheetName val="5_노임단가1"/>
      <sheetName val="4_중기단가산출1"/>
      <sheetName val="6_단가목록1"/>
      <sheetName val="8_배수공1"/>
      <sheetName val="2_자재집계표7"/>
      <sheetName val="화강석_보조기층7"/>
      <sheetName val="혼합기층_포설_및다짐_(2)7"/>
      <sheetName val="보조기층_포설_및다짐7"/>
      <sheetName val="보차도경계석운반_(2)7"/>
      <sheetName val="1_총괄토공7"/>
      <sheetName val="2_하수터파기토공7"/>
      <sheetName val="3_하수수량집계표7"/>
      <sheetName val="4_맹암거집계표7"/>
      <sheetName val="맹암거_토공7"/>
      <sheetName val="5_포장공사수량집계표7"/>
      <sheetName val="도로경계석_(2)7"/>
      <sheetName val="급수급탕_(동관)7"/>
      <sheetName val="오배수_(집계)7"/>
      <sheetName val="장비당단가_(1)6"/>
      <sheetName val="Site_Expenses5"/>
      <sheetName val="_견적서5"/>
      <sheetName val="1_맹암거관련5"/>
      <sheetName val="3BL공동구_수량5"/>
      <sheetName val="BSD_(2)5"/>
      <sheetName val="변압기_및_발전기_용량4"/>
      <sheetName val="공사비_내역_(가)4"/>
      <sheetName val="OCT_FDN2"/>
      <sheetName val="2F_회의실견적(5_14_일대)3"/>
      <sheetName val="Customer_Databas2"/>
      <sheetName val="2_단면가정2"/>
      <sheetName val="4_말뚝설계2"/>
      <sheetName val="1_설계조건2"/>
      <sheetName val="I_설계조건2"/>
      <sheetName val="GTG_TR_PIT2"/>
      <sheetName val="kimre_scrubber2"/>
      <sheetName val="_해군동해관사_미장공사A그룹_공내역서_xlsx2"/>
      <sheetName val="단위별_일위대가표2"/>
      <sheetName val="1_설계기준2"/>
      <sheetName val="수목데이타_2"/>
      <sheetName val="별표_2"/>
      <sheetName val="남양시작동자105노65기1_3화1_22"/>
      <sheetName val="TABLE2-1_ISBL(GENEAL-CIVIL)2"/>
      <sheetName val="TABLE2-1_ISBL-(SlTE_PREP)2"/>
      <sheetName val="TABLE2_1_ISBL_(Soil_Invest)2"/>
      <sheetName val="TABLE2-2_OSBL(GENERAL-CIVIL)2"/>
      <sheetName val="TABLE2-2_OSBL-(SITE_PREP)2"/>
      <sheetName val="General_Data2"/>
      <sheetName val="7_5_2_BOQ_Summary_2"/>
      <sheetName val="TYPE-B_평균H2"/>
      <sheetName val="SL_dau_tien2"/>
      <sheetName val="Wind_Load(3_1)_(2)2"/>
      <sheetName val="Wind_Load(3_2)2"/>
      <sheetName val="Wind_Load(3_4)2"/>
      <sheetName val="full_(2)2"/>
      <sheetName val="설산1_나2"/>
      <sheetName val="전선_및_전선관2"/>
      <sheetName val="IMP_(REACTOR)2"/>
      <sheetName val="조도계산서_(도서)2"/>
      <sheetName val="Schedule_C_-_Page_2_of_62"/>
      <sheetName val="Schedule_C_-_Page_4_of_62"/>
      <sheetName val="Schedule_C_-_Page_5_of_62"/>
      <sheetName val="Schedule_C_-_Page_6_of_62"/>
      <sheetName val="Schedule_A_-_Page_1_of_32"/>
      <sheetName val="Schedule_A_-_Page_2_of_32"/>
      <sheetName val="Schedule_A_-_Page_3_of_32"/>
      <sheetName val="Schedule_B_-_Page_1_of_42"/>
      <sheetName val="Schedule_B_-_Page_2_of_42"/>
      <sheetName val="Schedule_B_-_Page_3_of_42"/>
      <sheetName val="Schedule_B_-_Page_4_of_42"/>
      <sheetName val="Schedule_C_-_Page_1_of_62"/>
      <sheetName val="Schedule_C_-_Page_3_of_62"/>
      <sheetName val="Schedule_E_-_Page_1_of_112"/>
      <sheetName val="Schedule_E_-_Page_10_of_112"/>
      <sheetName val="Schedule_E_-_Page_11_of_112"/>
      <sheetName val="Schedule_E_-_Page_2_of_112"/>
      <sheetName val="Schedule_E_-_Page_3_of_112"/>
      <sheetName val="Schedule_E_-_Page_4_of_112"/>
      <sheetName val="Schedule_E_-_Page_5_of_112"/>
      <sheetName val="Schedule_E_-_Page_6_of_112"/>
      <sheetName val="Schedule_E_-_Page_7_of_112"/>
      <sheetName val="Schedule_E_-_Page_8_of_112"/>
      <sheetName val="Schedule_E_-_Page_9_of_112"/>
      <sheetName val="A_1_3_-_Page_1_of_12"/>
      <sheetName val="A_1_4_-_Page_1_of_12"/>
      <sheetName val="A_4_-_Page_1_of_12"/>
      <sheetName val="공종별_집계1"/>
      <sheetName val="Data_Vol1"/>
      <sheetName val="노원열병합__건축공사기성내역서2"/>
      <sheetName val="CP-E2_(품셈표)2"/>
      <sheetName val="4_LINE2"/>
      <sheetName val="7_th2"/>
      <sheetName val="제원_설계조건1"/>
      <sheetName val="HORI__VESSEL1"/>
      <sheetName val="design_data1"/>
      <sheetName val="member_design1"/>
      <sheetName val="TC_IN1"/>
      <sheetName val="RING_WALL1"/>
      <sheetName val="Sheet1_(2)2"/>
      <sheetName val="sum1_(2)1"/>
      <sheetName val="DESIGN_CRITERIA1"/>
      <sheetName val="C_&amp;_G_RHS1"/>
      <sheetName val="1_취수장1"/>
      <sheetName val="AS포장복구_1"/>
      <sheetName val="1_우편집중내역서1"/>
      <sheetName val="BSD__2_1"/>
      <sheetName val="단가산출서_(2)1"/>
      <sheetName val="New_Valuation1"/>
      <sheetName val="인건비_1"/>
      <sheetName val="Lookup_tables1"/>
      <sheetName val="plan&amp;section_of_foundation1"/>
      <sheetName val="working_load_at_the_btm_ft_1"/>
      <sheetName val="stability_check1"/>
      <sheetName val="design_load1"/>
      <sheetName val="내역서_띤ͤ눼ͤ2"/>
      <sheetName val="1차_내역서1"/>
      <sheetName val="system_&amp;_LOOK_UP_FUNC1"/>
      <sheetName val="단가표_"/>
      <sheetName val="2_내역서"/>
      <sheetName val="CT_"/>
      <sheetName val="IMP__REACTOR_"/>
      <sheetName val="PROJECT_BRIEF(EX_NEW)"/>
      <sheetName val="토공(우물통,기타)_"/>
      <sheetName val="2_ㄱ)교량"/>
      <sheetName val="토공_토적표"/>
      <sheetName val="토공_갑지"/>
      <sheetName val="2_설계제원"/>
      <sheetName val="중기조종사_단위단가"/>
      <sheetName val="UOP_508_PG_2-9"/>
      <sheetName val="플랜트_설치"/>
      <sheetName val="8_1"/>
      <sheetName val="페이징_배관배선"/>
      <sheetName val="REINF_"/>
      <sheetName val="ASTM_C585"/>
      <sheetName val="3련_BOX"/>
      <sheetName val="water_prop_"/>
      <sheetName val="개시대사_(2)"/>
      <sheetName val="Schedule_E_-_Page_11_of浐ௗ펈"/>
      <sheetName val="제조원가계산서_(2)"/>
      <sheetName val="6PILE__(돌출)"/>
      <sheetName val="1_물가시세표"/>
      <sheetName val="5_노임단가"/>
      <sheetName val="4_중기단가산출"/>
      <sheetName val="6_단가목록"/>
      <sheetName val="8_배수공"/>
      <sheetName val="OH공량old"/>
      <sheetName val="전압강하계산"/>
      <sheetName val="입력DATA"/>
      <sheetName val="바닥판"/>
      <sheetName val="Schedule C - Page 1 䃈絎쬂䆕"/>
      <sheetName val="Schedule C - Page 1 È_x0000_Ԁ_x0000_"/>
      <sheetName val="Schedule E - Pag_x0000__x0000_坐ᔨ䳌빸Ъ雤O"/>
      <sheetName val="Schedule E - Pag䓐&gt;蛠Ȝ똙ø_x0000__x0000_궸᎝"/>
      <sheetName val="Schedule E - Pag_x0000__x0000_嚀ᳵ䳌§缐ӗ跔Z"/>
      <sheetName val="Schedule E -胸(脼(헾⿠_x0005__x0000__x0000__x0000__x0000_ꐜ"/>
      <sheetName val="Schedule E - PÂ_x0000_Ԁ_x0000_　㳙힆_x0001__x0000__x0000_Ā"/>
      <sheetName val="Schedule E - PÂ_x0000_퀀隝ခ婶쐀ᠵ适ᢀ"/>
      <sheetName val="Schedule E -邀䨹ଂ⿚砀ニ쀕潓_x0015__x0000_鐀_xdc12_؂"/>
      <sheetName val="Schedule E -邀䨹ଂ⿚᠀ꬉ쀦潓_x0015__x0000_鐀_xdc12_؂"/>
      <sheetName val="Schedule E -萈&lt;헾⿐_x0005__x0000__x0000__x0000__x0000_퀱掍菄"/>
      <sheetName val="Schedule B - Page 1 兩∊꘨✝"/>
      <sheetName val="DS"/>
      <sheetName val="Schedule E -_x0000__x0000__x0005__x0000_ⶫɌ_x0000__x0000__x0000__x0001__x0000_薰"/>
      <sheetName val="Schedule B - P嗈B닑⾿_x0005__x0000__x0000__x0000__x0000_"/>
      <sheetName val="Schedule E - PÂ_x0000_Ԁ_x0000_退୤咘_x0002__x0000__x0000_Ā"/>
      <sheetName val="값 목록"/>
      <sheetName val="기자재비"/>
      <sheetName val="과거교육훈련비"/>
      <sheetName val="Financial impact"/>
      <sheetName val="Depreciation&amp;Interest"/>
      <sheetName val="NR Suppliers"/>
      <sheetName val="Variables"/>
      <sheetName val="Investment"/>
      <sheetName val="Production"/>
      <sheetName val="Material"/>
      <sheetName val="Product"/>
      <sheetName val="NR Inland Transport"/>
      <sheetName val="Incentives"/>
      <sheetName val="NR Overseas Transport"/>
      <sheetName val="NR Price"/>
      <sheetName val="Product mix"/>
      <sheetName val="Exchange Rate"/>
      <sheetName val="판관영비"/>
      <sheetName val="년판01"/>
      <sheetName val="을지"/>
      <sheetName val="배치1"/>
      <sheetName val="汇总"/>
      <sheetName val="보조기층ᢴᜫ"/>
      <sheetName val="CC Down load 0716"/>
      <sheetName val="기기분석"/>
      <sheetName val="Schedule E -_x0000__x0000__x0005__x0000_໔_x0000__x0000__x0000__x0000__x0001__x0000_ࠉ"/>
      <sheetName val="Schedule E - PÂ_x0000_Ԁ_x0000_뀀냐ᅋ_x0002__x0000__x0000_Ā"/>
      <sheetName val="Schedule E -׃〇_x0000__x0000_뤰_x0000__x0000__x0000_ꋝ臭區^_x0000_"/>
      <sheetName val="집계표(육상)"/>
      <sheetName val="OD5000"/>
      <sheetName val="금액내역서"/>
      <sheetName val="단가견적조사표"/>
      <sheetName val="Tool"/>
      <sheetName val="그림"/>
      <sheetName val="양식"/>
      <sheetName val="내역서_x0000__x0000__x0000__x0000__x0000__x0000__x0000__x0000__x00"/>
      <sheetName val="▶ 일일출역 집계_20210729080244"/>
      <sheetName val="Schedule E - Page 1ㆨӫƽꙭ"/>
      <sheetName val="인원계획-미화"/>
      <sheetName val="Schedule E - Page 3 of_x0000__x0000_Ԁ"/>
      <sheetName val="Schedule E - Pag_x0000__x0000_Ā_x0000__x0005__x0000__x0000__x0000_䡠"/>
      <sheetName val="Schedule E - Page _x0000__x0000_窼_x0014_헾⽱_x0005__x0000_"/>
      <sheetName val="Schedule E - Page 葨_x0014_蒬_x0014_헾⽱_x0005__x0000_"/>
      <sheetName val="Schedule E - Page 罸3헾⾹_x0005__x0000__x0000_"/>
      <sheetName val="Schedule E - Page 1 o_x0000__x0000_栀쨙"/>
      <sheetName val="Schedule E - Page 1 o吀퀁嘊"/>
      <sheetName val="Schedule E - Page 1 o_x0000__x0000_Ԁ_x0000_"/>
      <sheetName val="원형1호맨홀토공수량"/>
      <sheetName val="화강석_보조기 _x0000_"/>
      <sheetName val="매출원가_회사제시"/>
      <sheetName val="(양식1)출력인원현황표"/>
      <sheetName val="Schedule C - Page 1 of_x0000__x0000_"/>
      <sheetName val="EACT10"/>
      <sheetName val="교비지출"/>
      <sheetName val="OD"/>
      <sheetName val="Schedule E - P磇⊅밀⊅︀ꃕԯ_x0000_缀_x"/>
      <sheetName val="Schedule E - Pa何Ⰰ佖✀訒ԯ"/>
      <sheetName val="Schedule E - Pa렀ꔇ砯?✣⠁⠦"/>
      <sheetName val="Schedule A - Page 柖#"/>
      <sheetName val="건축집계표"/>
      <sheetName val="가로등기초"/>
      <sheetName val="GC산출"/>
      <sheetName val="uec영화관본공사내역"/>
      <sheetName val="Finansal tamamlanma Eğrisi"/>
      <sheetName val=" "/>
      <sheetName val="Schedule E - PaÁ_x0000_Ԁ_x0000_耀_xdb1a__x000b__x0000__x0000__x0000_"/>
      <sheetName val="Schedule E - PaႺ᱘尀᱘✀錒ԯ_x0000_缀_x0000_"/>
      <sheetName val="Schedule E - Pa➺ԯ_x0000_缀_x0000__x0000__x0000_阀쪹"/>
      <sheetName val="Schedule E - Paª_x0000_Ԁ_x0000_뀀ִ卵_x0002__x0000__x0000_"/>
      <sheetName val="삼정"/>
      <sheetName val="6MONTHS"/>
      <sheetName val="직접경비"/>
      <sheetName val="일위대가-1"/>
      <sheetName val="맹암거_x0000__x0000_Ԁ_x0000_"/>
      <sheetName val="Schedule E -谔È斨᫭䨐ᨧ"/>
      <sheetName val="혼합기층_포설_및다짐_"/>
      <sheetName val="Schedule E - Paﶻĉ"/>
      <sheetName val="Schedule E - Pa䔭疖꜀ȭﶻĉ"/>
      <sheetName val="Schedule E - Paﶻ_x001e_"/>
      <sheetName val="Schedule B - Pa⠉⼳瀀桬0"/>
      <sheetName val="Schedule E - Pa?ᨀ遙ԯ"/>
      <sheetName val="Schedule E - Î"/>
      <sheetName val="Schedule E - PÂ"/>
      <sheetName val="Schedule E - Page "/>
      <sheetName val="Schedule E - Page 罸3헾⾹_x0005_"/>
      <sheetName val="Schedule E - Pag䓐&gt;蛠Ȝ똙ø"/>
      <sheetName val="Schedule E -胸(脼(헾⿠_x0005_"/>
      <sheetName val="Schedule E - Paª"/>
      <sheetName val="Schedule E - Pa"/>
      <sheetName val="Schedule E - PaÁ"/>
      <sheetName val="Schedule E - PaႺ᱘尀᱘✀錒ԯ"/>
      <sheetName val="Schedule E - Pa➺ԯ"/>
      <sheetName val="부대"/>
      <sheetName val="Schedule E -"/>
      <sheetName val="97 사업추정(WEKI)"/>
      <sheetName val="예산"/>
      <sheetName val="Detail"/>
      <sheetName val="INDIRECT COST-PART l"/>
      <sheetName val="E1"/>
      <sheetName val="Qty"/>
      <sheetName val="Schedule E - Page 1쀀俚˯_x0000_瘀釰"/>
      <sheetName val="단가산출집계"/>
      <sheetName val="증감내역"/>
      <sheetName val="자재집계표"/>
      <sheetName val="사업부별"/>
      <sheetName val="7.3.2.B"/>
      <sheetName val="7.3.2.C"/>
      <sheetName val="점수계산1-2"/>
      <sheetName val="적용환율"/>
      <sheetName val="토공(완충)"/>
      <sheetName val="준검 내역서"/>
      <sheetName val="앵커구조계산"/>
      <sheetName val="Schedule C - Page 1 ᦖ턠˥"/>
      <sheetName val="Schedule C - Page 1 ⿸㢨漰➋"/>
      <sheetName val="간선계산"/>
      <sheetName val="AP1"/>
      <sheetName val="일위집계_x0000_"/>
      <sheetName val="부표(010427)"/>
      <sheetName val="Schedule C - Pa㺎î뺀ዽ_x0000__x0000__x0000__x0000_⵰"/>
      <sheetName val="Schedule C - Pa㺎î絨ᢝ_x0000__x0000__x0000__x0000_⵰"/>
      <sheetName val="Schedule B - Page 4 ofၒ_x0000_"/>
      <sheetName val="HWSET"/>
      <sheetName val="Schedule B - Pag_x0000__x0000__x0005__x0000_髵Ÿ_x0000_"/>
      <sheetName val="MT-2 Erection"/>
      <sheetName val="Schedule E - PȀ_x0000_亴率㠀亳퀞舌 "/>
      <sheetName val="Schedule B - Page 3 of ᠍"/>
      <sheetName val="스포회원매출"/>
      <sheetName val="Schedule E -䴆ം㡩砀榋$_x0000__x0000__x0000_琀_xdb26_؂"/>
      <sheetName val="Schedule E -ം㡩 垪*_x0000__x0000__x0000_က_xdb2f_؂_x0000_⠀"/>
      <sheetName val="2_하수터파기토공ૐ"/>
      <sheetName val="2_하수터파기토공柖"/>
      <sheetName val="설명서"/>
      <sheetName val="화산경계"/>
    </sheetNames>
    <sheetDataSet>
      <sheetData sheetId="0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/>
      <sheetData sheetId="818"/>
      <sheetData sheetId="819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/>
      <sheetData sheetId="1089"/>
      <sheetData sheetId="1090"/>
      <sheetData sheetId="1091"/>
      <sheetData sheetId="1092"/>
      <sheetData sheetId="1093"/>
      <sheetData sheetId="1094">
        <row r="5">
          <cell r="A5" t="str">
            <v>01 기계설비공사</v>
          </cell>
        </row>
      </sheetData>
      <sheetData sheetId="1095"/>
      <sheetData sheetId="1096"/>
      <sheetData sheetId="1097"/>
      <sheetData sheetId="1098"/>
      <sheetData sheetId="1099"/>
      <sheetData sheetId="1100">
        <row r="5">
          <cell r="A5" t="str">
            <v>01 기계설비공사</v>
          </cell>
        </row>
      </sheetData>
      <sheetData sheetId="1101"/>
      <sheetData sheetId="1102"/>
      <sheetData sheetId="1103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/>
      <sheetData sheetId="1157"/>
      <sheetData sheetId="1158">
        <row r="5">
          <cell r="A5" t="str">
            <v>01 기계설비공사</v>
          </cell>
        </row>
      </sheetData>
      <sheetData sheetId="1159"/>
      <sheetData sheetId="1160"/>
      <sheetData sheetId="1161"/>
      <sheetData sheetId="1162"/>
      <sheetData sheetId="1163"/>
      <sheetData sheetId="1164">
        <row r="5">
          <cell r="A5" t="str">
            <v>01 기계설비공사</v>
          </cell>
        </row>
      </sheetData>
      <sheetData sheetId="1165"/>
      <sheetData sheetId="1166"/>
      <sheetData sheetId="1167"/>
      <sheetData sheetId="1168"/>
      <sheetData sheetId="1169"/>
      <sheetData sheetId="1170">
        <row r="5">
          <cell r="A5" t="str">
            <v>01 기계설비공사</v>
          </cell>
        </row>
      </sheetData>
      <sheetData sheetId="1171">
        <row r="5">
          <cell r="A5" t="str">
            <v>01 기계설비공사</v>
          </cell>
        </row>
      </sheetData>
      <sheetData sheetId="1172">
        <row r="5">
          <cell r="A5" t="str">
            <v>01 기계설비공사</v>
          </cell>
        </row>
      </sheetData>
      <sheetData sheetId="1173">
        <row r="5">
          <cell r="A5" t="str">
            <v>01 기계설비공사</v>
          </cell>
        </row>
      </sheetData>
      <sheetData sheetId="1174">
        <row r="5">
          <cell r="A5" t="str">
            <v>01 기계설비공사</v>
          </cell>
        </row>
      </sheetData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/>
      <sheetData sheetId="1503"/>
      <sheetData sheetId="1504">
        <row r="5">
          <cell r="A5" t="str">
            <v>공사관리</v>
          </cell>
        </row>
      </sheetData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/>
      <sheetData sheetId="1520" refreshError="1"/>
      <sheetData sheetId="1521" refreshError="1"/>
      <sheetData sheetId="1522"/>
      <sheetData sheetId="1523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/>
      <sheetData sheetId="1537" refreshError="1"/>
      <sheetData sheetId="1538" refreshError="1"/>
      <sheetData sheetId="1539" refreshError="1"/>
      <sheetData sheetId="1540" refreshError="1"/>
      <sheetData sheetId="154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/>
      <sheetData sheetId="1554"/>
      <sheetData sheetId="1555" refreshError="1"/>
      <sheetData sheetId="1556" refreshError="1"/>
      <sheetData sheetId="1557" refreshError="1"/>
      <sheetData sheetId="1558" refreshError="1"/>
      <sheetData sheetId="1559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/>
      <sheetData sheetId="1580"/>
      <sheetData sheetId="1581"/>
      <sheetData sheetId="1582" refreshError="1"/>
      <sheetData sheetId="1583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/>
      <sheetData sheetId="1598"/>
      <sheetData sheetId="1599" refreshError="1"/>
      <sheetData sheetId="160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습"/>
      <sheetName val="FIRST"/>
      <sheetName val="LETTER"/>
      <sheetName val="아셈 거푸집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정부노임단가"/>
      <sheetName val="집계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A89C3-157D-43B2-B8C8-2CD1091F44DB}">
  <sheetPr>
    <tabColor theme="0"/>
    <pageSetUpPr fitToPage="1"/>
  </sheetPr>
  <dimension ref="A1:N65"/>
  <sheetViews>
    <sheetView view="pageBreakPreview" topLeftCell="B4" zoomScaleNormal="100" workbookViewId="0">
      <selection activeCell="D11" sqref="D11"/>
    </sheetView>
  </sheetViews>
  <sheetFormatPr defaultRowHeight="16.5"/>
  <cols>
    <col min="1" max="1" width="11.625" style="55" customWidth="1"/>
    <col min="2" max="2" width="22.125" style="55" customWidth="1"/>
    <col min="3" max="4" width="19.75" style="55" customWidth="1"/>
    <col min="5" max="5" width="19" style="55" customWidth="1"/>
    <col min="6" max="6" width="19.125" style="55" customWidth="1"/>
    <col min="7" max="7" width="18.5" style="55" customWidth="1"/>
    <col min="8" max="8" width="16.625" style="55" customWidth="1"/>
    <col min="9" max="9" width="17.875" style="56" bestFit="1" customWidth="1"/>
    <col min="10" max="10" width="16.5" style="55" bestFit="1" customWidth="1"/>
    <col min="11" max="11" width="15.25" style="56" bestFit="1" customWidth="1"/>
    <col min="12" max="13" width="16.5" style="55" bestFit="1" customWidth="1"/>
    <col min="14" max="16384" width="9" style="55"/>
  </cols>
  <sheetData>
    <row r="1" spans="1:13" ht="11.25" customHeight="1"/>
    <row r="2" spans="1:13" s="62" customFormat="1" ht="24.75" customHeight="1">
      <c r="A2" s="57"/>
      <c r="B2" s="58"/>
      <c r="C2" s="59"/>
      <c r="D2" s="59"/>
      <c r="E2" s="59"/>
      <c r="F2" s="58"/>
      <c r="G2" s="58"/>
      <c r="H2" s="60"/>
      <c r="I2" s="61"/>
      <c r="K2" s="61"/>
    </row>
    <row r="3" spans="1:13" ht="23.25" customHeight="1">
      <c r="A3" s="63"/>
      <c r="B3" s="55" t="s">
        <v>4124</v>
      </c>
      <c r="H3" s="64"/>
    </row>
    <row r="4" spans="1:13" ht="26.25" customHeight="1">
      <c r="A4" s="259" t="s">
        <v>4125</v>
      </c>
      <c r="B4" s="260"/>
      <c r="C4" s="260"/>
      <c r="D4" s="260"/>
      <c r="E4" s="260"/>
      <c r="F4" s="260"/>
      <c r="G4" s="260"/>
      <c r="H4" s="261"/>
    </row>
    <row r="5" spans="1:13" ht="21.75" customHeight="1">
      <c r="A5" s="63"/>
      <c r="H5" s="64"/>
    </row>
    <row r="6" spans="1:13" ht="21.75" customHeight="1">
      <c r="A6" s="63"/>
      <c r="H6" s="64"/>
    </row>
    <row r="7" spans="1:13" ht="26.25" customHeight="1" thickBot="1">
      <c r="A7" s="63"/>
      <c r="B7" s="65" t="s">
        <v>4126</v>
      </c>
      <c r="C7" s="65"/>
      <c r="D7" s="66"/>
      <c r="E7" s="66"/>
      <c r="F7" s="66"/>
      <c r="G7" s="66"/>
      <c r="H7" s="64"/>
    </row>
    <row r="8" spans="1:13" ht="26.25" customHeight="1" thickBot="1">
      <c r="A8" s="63"/>
      <c r="H8" s="64"/>
    </row>
    <row r="9" spans="1:13" ht="41.25" customHeight="1" thickBot="1">
      <c r="A9" s="63"/>
      <c r="B9" s="67" t="s">
        <v>4127</v>
      </c>
      <c r="C9" s="67" t="s">
        <v>4128</v>
      </c>
      <c r="D9" s="68" t="s">
        <v>4129</v>
      </c>
      <c r="E9" s="69" t="s">
        <v>4130</v>
      </c>
      <c r="F9" s="70" t="s">
        <v>4131</v>
      </c>
      <c r="G9" s="71" t="s">
        <v>4132</v>
      </c>
      <c r="H9" s="72"/>
    </row>
    <row r="10" spans="1:13" ht="26.25" customHeight="1">
      <c r="A10" s="63"/>
      <c r="B10" s="73" t="s">
        <v>4133</v>
      </c>
      <c r="C10" s="74">
        <f>원가계산서!K41</f>
        <v>0</v>
      </c>
      <c r="D10" s="75">
        <f>원가계산서!K42+원가계산서!K43</f>
        <v>-1400</v>
      </c>
      <c r="E10" s="76">
        <f>원가계산서!K45</f>
        <v>0</v>
      </c>
      <c r="F10" s="77">
        <f>C10+D10</f>
        <v>-1400</v>
      </c>
      <c r="G10" s="78" t="s">
        <v>4134</v>
      </c>
      <c r="H10" s="79" t="s">
        <v>4124</v>
      </c>
      <c r="I10" s="80"/>
      <c r="J10" s="81" t="s">
        <v>4124</v>
      </c>
      <c r="L10" s="82"/>
      <c r="M10" s="82"/>
    </row>
    <row r="11" spans="1:13" ht="26.25" customHeight="1">
      <c r="A11" s="63"/>
      <c r="B11" s="83" t="s">
        <v>4135</v>
      </c>
      <c r="C11" s="84">
        <v>25973000</v>
      </c>
      <c r="D11" s="85">
        <v>3821400</v>
      </c>
      <c r="E11" s="86">
        <v>0</v>
      </c>
      <c r="F11" s="87">
        <f t="shared" ref="F11:F15" si="0">C11+D11+E11</f>
        <v>29794400</v>
      </c>
      <c r="G11" s="88"/>
      <c r="H11" s="79"/>
      <c r="I11" s="80">
        <f>F11+F12+F13-20000000</f>
        <v>44038400</v>
      </c>
      <c r="J11" s="81"/>
      <c r="L11" s="82"/>
      <c r="M11" s="82"/>
    </row>
    <row r="12" spans="1:13" ht="26.25" customHeight="1">
      <c r="A12" s="63"/>
      <c r="B12" s="83" t="s">
        <v>4136</v>
      </c>
      <c r="C12" s="84">
        <v>24852000</v>
      </c>
      <c r="D12" s="85">
        <f>1404000+1280000</f>
        <v>2684000</v>
      </c>
      <c r="E12" s="89">
        <v>336000</v>
      </c>
      <c r="F12" s="87">
        <f t="shared" si="0"/>
        <v>27872000</v>
      </c>
      <c r="G12" s="88"/>
      <c r="H12" s="79"/>
      <c r="J12" s="81"/>
      <c r="L12" s="82"/>
      <c r="M12" s="82"/>
    </row>
    <row r="13" spans="1:13" ht="26.25" customHeight="1">
      <c r="A13" s="63"/>
      <c r="B13" s="90" t="s">
        <v>4137</v>
      </c>
      <c r="C13" s="91">
        <v>6372000</v>
      </c>
      <c r="D13" s="92"/>
      <c r="E13" s="86"/>
      <c r="F13" s="87">
        <f t="shared" si="0"/>
        <v>6372000</v>
      </c>
      <c r="G13" s="93"/>
      <c r="H13" s="79"/>
      <c r="I13" s="94"/>
      <c r="M13" s="82"/>
    </row>
    <row r="14" spans="1:13" ht="26.25" customHeight="1">
      <c r="A14" s="63"/>
      <c r="B14" s="90"/>
      <c r="C14" s="91"/>
      <c r="D14" s="92"/>
      <c r="E14" s="86"/>
      <c r="F14" s="95">
        <f t="shared" si="0"/>
        <v>0</v>
      </c>
      <c r="G14" s="93"/>
      <c r="H14" s="79"/>
      <c r="I14" s="80"/>
      <c r="J14" s="81"/>
      <c r="M14" s="82"/>
    </row>
    <row r="15" spans="1:13" ht="26.25" customHeight="1" thickBot="1">
      <c r="A15" s="63"/>
      <c r="B15" s="96"/>
      <c r="C15" s="97"/>
      <c r="D15" s="98"/>
      <c r="E15" s="99"/>
      <c r="F15" s="100">
        <f t="shared" si="0"/>
        <v>0</v>
      </c>
      <c r="G15" s="101"/>
      <c r="H15" s="79"/>
      <c r="I15" s="80"/>
      <c r="J15" s="81"/>
      <c r="L15" s="82"/>
      <c r="M15" s="82"/>
    </row>
    <row r="16" spans="1:13" ht="26.25" customHeight="1" thickBot="1">
      <c r="A16" s="63"/>
      <c r="B16" s="102" t="s">
        <v>4138</v>
      </c>
      <c r="C16" s="103">
        <f>SUM(C10:C15)</f>
        <v>57197000</v>
      </c>
      <c r="D16" s="103">
        <f>SUM(D10:D15)</f>
        <v>6504000</v>
      </c>
      <c r="E16" s="103">
        <f>SUM(E10:E15)</f>
        <v>336000</v>
      </c>
      <c r="F16" s="103">
        <f>SUM(F10:F15)</f>
        <v>64037000</v>
      </c>
      <c r="G16" s="104" t="s">
        <v>4134</v>
      </c>
      <c r="H16" s="79"/>
      <c r="I16" s="94"/>
      <c r="J16" s="105"/>
      <c r="L16" s="82"/>
      <c r="M16" s="82"/>
    </row>
    <row r="17" spans="1:13" ht="26.25" customHeight="1">
      <c r="A17" s="63"/>
      <c r="B17" s="62"/>
      <c r="C17" s="62"/>
      <c r="D17" s="62"/>
      <c r="E17" s="62"/>
      <c r="F17" s="106"/>
      <c r="G17" s="62"/>
      <c r="H17" s="79"/>
      <c r="M17" s="82"/>
    </row>
    <row r="18" spans="1:13" ht="26.25" customHeight="1" thickBot="1">
      <c r="A18" s="107"/>
      <c r="B18" s="108"/>
      <c r="C18" s="108"/>
      <c r="D18" s="108"/>
      <c r="E18" s="108"/>
      <c r="F18" s="109"/>
      <c r="G18" s="108"/>
      <c r="H18" s="110"/>
    </row>
    <row r="22" spans="1:13">
      <c r="K22" s="111" t="s">
        <v>4139</v>
      </c>
    </row>
    <row r="23" spans="1:13">
      <c r="F23" s="55" t="s">
        <v>4140</v>
      </c>
      <c r="G23" s="112">
        <f>원가계산서!K48</f>
        <v>81</v>
      </c>
      <c r="I23" s="56">
        <v>280000000</v>
      </c>
      <c r="K23" s="56">
        <v>317060400</v>
      </c>
    </row>
    <row r="24" spans="1:13">
      <c r="F24" s="55" t="s">
        <v>4141</v>
      </c>
      <c r="G24" s="113">
        <f>G23*0.3025</f>
        <v>24.502499999999998</v>
      </c>
      <c r="I24" s="56">
        <f>I23-F16</f>
        <v>215963000</v>
      </c>
      <c r="K24" s="56">
        <f>K23-F16</f>
        <v>253023400</v>
      </c>
    </row>
    <row r="25" spans="1:13">
      <c r="F25" s="56" t="s">
        <v>4134</v>
      </c>
    </row>
    <row r="26" spans="1:13">
      <c r="F26" s="82" t="s">
        <v>4134</v>
      </c>
      <c r="G26" s="114" t="s">
        <v>4124</v>
      </c>
      <c r="I26" s="56">
        <f>F16*0.89</f>
        <v>56992930</v>
      </c>
      <c r="K26" s="56">
        <v>486894</v>
      </c>
    </row>
    <row r="27" spans="1:13">
      <c r="J27" s="55" t="s">
        <v>4124</v>
      </c>
      <c r="K27" s="56">
        <v>0</v>
      </c>
    </row>
    <row r="28" spans="1:13">
      <c r="G28" s="82">
        <f>원가계산서!O46-'    갑지(설계서) (2)'!F16</f>
        <v>-64037000</v>
      </c>
    </row>
    <row r="30" spans="1:13">
      <c r="A30" s="115"/>
      <c r="B30" s="115"/>
      <c r="C30" s="115"/>
      <c r="D30" s="115"/>
      <c r="E30" s="115"/>
      <c r="F30" s="115"/>
      <c r="G30" s="115"/>
      <c r="H30" s="115"/>
      <c r="I30" s="116"/>
      <c r="J30" s="115"/>
      <c r="K30" s="116"/>
    </row>
    <row r="31" spans="1:13">
      <c r="A31" s="115"/>
      <c r="B31" s="115"/>
      <c r="C31" s="115"/>
      <c r="D31" s="115"/>
      <c r="E31" s="115"/>
      <c r="F31" s="115"/>
      <c r="G31" s="115"/>
      <c r="H31" s="115"/>
      <c r="I31" s="116"/>
      <c r="J31" s="115"/>
      <c r="K31" s="116">
        <v>-430000</v>
      </c>
    </row>
    <row r="32" spans="1:13">
      <c r="K32" s="56">
        <v>0</v>
      </c>
    </row>
    <row r="33" spans="6:14">
      <c r="F33" s="117" t="s">
        <v>4124</v>
      </c>
      <c r="K33" s="56">
        <v>296255</v>
      </c>
    </row>
    <row r="34" spans="6:14">
      <c r="F34" s="82" t="s">
        <v>4124</v>
      </c>
      <c r="K34" s="56">
        <v>5036335</v>
      </c>
    </row>
    <row r="35" spans="6:14">
      <c r="F35" s="55" t="s">
        <v>4142</v>
      </c>
      <c r="K35" s="56">
        <f>ROUNDDOWN((H13+P25+K33)*D35%,0)</f>
        <v>0</v>
      </c>
    </row>
    <row r="36" spans="6:14">
      <c r="F36" s="82" t="s">
        <v>4124</v>
      </c>
    </row>
    <row r="38" spans="6:14">
      <c r="K38" s="56">
        <v>0</v>
      </c>
    </row>
    <row r="39" spans="6:14">
      <c r="I39" s="56">
        <f>97700000/1.1</f>
        <v>88818181.818181813</v>
      </c>
      <c r="K39" s="56">
        <v>98227580</v>
      </c>
      <c r="L39" s="118" t="s">
        <v>4124</v>
      </c>
    </row>
    <row r="40" spans="6:14">
      <c r="K40" s="56">
        <v>37063065</v>
      </c>
      <c r="L40" s="118" t="s">
        <v>4143</v>
      </c>
    </row>
    <row r="42" spans="6:14">
      <c r="N42" s="55">
        <v>1200000000</v>
      </c>
    </row>
    <row r="50" spans="8:11">
      <c r="H50" s="55" t="s">
        <v>4144</v>
      </c>
      <c r="I50" s="56">
        <v>33097064</v>
      </c>
      <c r="J50" s="55">
        <v>178723</v>
      </c>
    </row>
    <row r="54" spans="8:11">
      <c r="I54" s="56">
        <v>59682000</v>
      </c>
      <c r="J54" s="55">
        <v>322282</v>
      </c>
    </row>
    <row r="56" spans="8:11">
      <c r="H56" s="55" t="s">
        <v>4145</v>
      </c>
      <c r="I56" s="56">
        <v>42013564</v>
      </c>
      <c r="J56" s="55">
        <v>226872</v>
      </c>
      <c r="K56" s="56">
        <f>SUM(K51:K55)-0</f>
        <v>0</v>
      </c>
    </row>
    <row r="57" spans="8:11">
      <c r="H57" s="55" t="s">
        <v>4146</v>
      </c>
      <c r="I57" s="56">
        <v>36411000</v>
      </c>
      <c r="J57" s="55">
        <v>196619</v>
      </c>
    </row>
    <row r="61" spans="8:11">
      <c r="I61" s="56">
        <v>0</v>
      </c>
      <c r="J61" s="55">
        <v>0</v>
      </c>
    </row>
    <row r="65" spans="11:11">
      <c r="K65" s="56">
        <f>SUM(K57:K64)-619</f>
        <v>-619</v>
      </c>
    </row>
  </sheetData>
  <mergeCells count="1">
    <mergeCell ref="A4:H4"/>
  </mergeCells>
  <phoneticPr fontId="1" type="noConversion"/>
  <printOptions horizontalCentered="1"/>
  <pageMargins left="0.25" right="0.25" top="0.75" bottom="0.75" header="0.3" footer="0.3"/>
  <pageSetup paperSize="9" scale="89" orientation="landscape" verticalDpi="36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D528-49CF-4A1C-9DE6-6CE1EC958D7A}">
  <dimension ref="A1:M43"/>
  <sheetViews>
    <sheetView workbookViewId="0"/>
  </sheetViews>
  <sheetFormatPr defaultRowHeight="16.5"/>
  <sheetData>
    <row r="1" spans="1:7">
      <c r="A1" t="s">
        <v>4073</v>
      </c>
    </row>
    <row r="2" spans="1:7">
      <c r="A2" s="1" t="s">
        <v>4074</v>
      </c>
      <c r="B2" t="s">
        <v>2261</v>
      </c>
      <c r="C2" s="1" t="s">
        <v>4075</v>
      </c>
    </row>
    <row r="3" spans="1:7">
      <c r="A3" s="1" t="s">
        <v>4076</v>
      </c>
      <c r="B3" t="s">
        <v>4077</v>
      </c>
    </row>
    <row r="4" spans="1:7">
      <c r="A4" s="1" t="s">
        <v>4078</v>
      </c>
      <c r="B4">
        <v>5</v>
      </c>
    </row>
    <row r="5" spans="1:7">
      <c r="A5" s="1" t="s">
        <v>4079</v>
      </c>
      <c r="B5">
        <v>5</v>
      </c>
    </row>
    <row r="6" spans="1:7">
      <c r="A6" s="1" t="s">
        <v>4080</v>
      </c>
      <c r="B6" t="s">
        <v>4081</v>
      </c>
    </row>
    <row r="7" spans="1:7">
      <c r="A7" s="1" t="s">
        <v>4082</v>
      </c>
      <c r="B7" t="s">
        <v>3222</v>
      </c>
      <c r="C7" t="s">
        <v>64</v>
      </c>
    </row>
    <row r="8" spans="1:7">
      <c r="A8" s="1" t="s">
        <v>4083</v>
      </c>
      <c r="B8" t="s">
        <v>3222</v>
      </c>
      <c r="C8">
        <v>2</v>
      </c>
    </row>
    <row r="9" spans="1:7">
      <c r="A9" s="1" t="s">
        <v>4084</v>
      </c>
      <c r="B9" t="s">
        <v>3644</v>
      </c>
      <c r="C9" t="s">
        <v>3646</v>
      </c>
      <c r="D9" t="s">
        <v>3647</v>
      </c>
      <c r="E9" t="s">
        <v>3648</v>
      </c>
      <c r="F9" t="s">
        <v>3649</v>
      </c>
      <c r="G9" t="s">
        <v>4085</v>
      </c>
    </row>
    <row r="10" spans="1:7">
      <c r="A10" s="1" t="s">
        <v>4086</v>
      </c>
      <c r="B10">
        <v>1472</v>
      </c>
      <c r="C10">
        <v>0</v>
      </c>
      <c r="D10">
        <v>0</v>
      </c>
    </row>
    <row r="11" spans="1:7">
      <c r="A11" s="1" t="s">
        <v>4087</v>
      </c>
      <c r="B11" t="s">
        <v>4088</v>
      </c>
      <c r="C11">
        <v>4</v>
      </c>
    </row>
    <row r="12" spans="1:7">
      <c r="A12" s="1" t="s">
        <v>4089</v>
      </c>
      <c r="B12" t="s">
        <v>4088</v>
      </c>
      <c r="C12">
        <v>4</v>
      </c>
    </row>
    <row r="13" spans="1:7">
      <c r="A13" s="1" t="s">
        <v>4090</v>
      </c>
      <c r="B13" t="s">
        <v>4088</v>
      </c>
      <c r="C13">
        <v>3</v>
      </c>
    </row>
    <row r="14" spans="1:7">
      <c r="A14" s="1" t="s">
        <v>4091</v>
      </c>
      <c r="B14" t="s">
        <v>4088</v>
      </c>
      <c r="C14">
        <v>5</v>
      </c>
    </row>
    <row r="15" spans="1:7">
      <c r="A15" s="1" t="s">
        <v>4092</v>
      </c>
      <c r="B15" t="s">
        <v>2261</v>
      </c>
      <c r="C15" t="s">
        <v>4093</v>
      </c>
      <c r="D15" t="s">
        <v>4093</v>
      </c>
      <c r="E15" t="s">
        <v>4093</v>
      </c>
      <c r="F15">
        <v>1</v>
      </c>
    </row>
    <row r="16" spans="1:7">
      <c r="A16" s="1" t="s">
        <v>4094</v>
      </c>
      <c r="B16">
        <v>1.1100000000000001</v>
      </c>
      <c r="C16">
        <v>1.1200000000000001</v>
      </c>
    </row>
    <row r="17" spans="1:13">
      <c r="A17" s="1" t="s">
        <v>4095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>
      <c r="A18" s="1" t="s">
        <v>4096</v>
      </c>
      <c r="B18">
        <v>1.25</v>
      </c>
      <c r="C18">
        <v>1.071</v>
      </c>
    </row>
    <row r="19" spans="1:13">
      <c r="A19" s="1" t="s">
        <v>4097</v>
      </c>
    </row>
    <row r="20" spans="1:13">
      <c r="A20" s="1" t="s">
        <v>4098</v>
      </c>
      <c r="B20" s="1" t="s">
        <v>3222</v>
      </c>
      <c r="C20">
        <v>1</v>
      </c>
    </row>
    <row r="21" spans="1:13">
      <c r="A21" t="s">
        <v>3214</v>
      </c>
      <c r="B21" t="s">
        <v>4100</v>
      </c>
      <c r="C21" t="s">
        <v>4101</v>
      </c>
    </row>
    <row r="22" spans="1:13">
      <c r="A22">
        <v>1</v>
      </c>
      <c r="B22" s="1" t="s">
        <v>4102</v>
      </c>
      <c r="C22" s="1" t="s">
        <v>4103</v>
      </c>
    </row>
    <row r="23" spans="1:13">
      <c r="A23">
        <v>2</v>
      </c>
      <c r="B23" s="1" t="s">
        <v>4104</v>
      </c>
      <c r="C23" s="1" t="s">
        <v>4105</v>
      </c>
    </row>
    <row r="24" spans="1:13">
      <c r="A24">
        <v>3</v>
      </c>
      <c r="B24" s="1" t="s">
        <v>4106</v>
      </c>
      <c r="C24" s="1" t="s">
        <v>4107</v>
      </c>
    </row>
    <row r="25" spans="1:13">
      <c r="A25">
        <v>4</v>
      </c>
      <c r="B25" s="1" t="s">
        <v>4108</v>
      </c>
      <c r="C25" s="1" t="s">
        <v>4109</v>
      </c>
    </row>
    <row r="26" spans="1:13">
      <c r="A26">
        <v>5</v>
      </c>
      <c r="B26" s="1" t="s">
        <v>4110</v>
      </c>
      <c r="C26" s="1" t="s">
        <v>52</v>
      </c>
    </row>
    <row r="27" spans="1:13">
      <c r="A27">
        <v>6</v>
      </c>
      <c r="B27" s="1" t="s">
        <v>4111</v>
      </c>
      <c r="C27" s="1" t="s">
        <v>52</v>
      </c>
    </row>
    <row r="28" spans="1:13">
      <c r="A28">
        <v>7</v>
      </c>
      <c r="B28" s="1" t="s">
        <v>4112</v>
      </c>
      <c r="C28" s="1" t="s">
        <v>52</v>
      </c>
    </row>
    <row r="29" spans="1:13">
      <c r="A29">
        <v>8</v>
      </c>
      <c r="B29" s="1" t="s">
        <v>4113</v>
      </c>
      <c r="C29" s="1" t="s">
        <v>52</v>
      </c>
    </row>
    <row r="30" spans="1:13">
      <c r="A30">
        <v>9</v>
      </c>
      <c r="B30" s="1" t="s">
        <v>4114</v>
      </c>
      <c r="C30" s="1" t="s">
        <v>52</v>
      </c>
    </row>
    <row r="31" spans="1:13">
      <c r="A31" t="s">
        <v>2261</v>
      </c>
      <c r="B31" s="1" t="s">
        <v>4115</v>
      </c>
      <c r="C31" s="1" t="s">
        <v>52</v>
      </c>
    </row>
    <row r="32" spans="1:13">
      <c r="A32" t="s">
        <v>4043</v>
      </c>
      <c r="B32" s="1" t="s">
        <v>4116</v>
      </c>
      <c r="C32" s="1" t="s">
        <v>52</v>
      </c>
    </row>
    <row r="33" spans="1:3">
      <c r="A33" t="s">
        <v>3222</v>
      </c>
      <c r="B33" s="1" t="s">
        <v>4115</v>
      </c>
      <c r="C33" s="1" t="s">
        <v>52</v>
      </c>
    </row>
    <row r="34" spans="1:3">
      <c r="A34" t="s">
        <v>4117</v>
      </c>
      <c r="B34" s="1" t="s">
        <v>4115</v>
      </c>
      <c r="C34" s="1" t="s">
        <v>52</v>
      </c>
    </row>
    <row r="35" spans="1:3">
      <c r="A35" t="s">
        <v>4118</v>
      </c>
      <c r="B35" s="1" t="s">
        <v>4115</v>
      </c>
      <c r="C35" s="1" t="s">
        <v>52</v>
      </c>
    </row>
    <row r="36" spans="1:3">
      <c r="A36" t="s">
        <v>65</v>
      </c>
      <c r="B36" s="1" t="s">
        <v>4115</v>
      </c>
      <c r="C36" s="1" t="s">
        <v>52</v>
      </c>
    </row>
    <row r="37" spans="1:3">
      <c r="A37" t="s">
        <v>4119</v>
      </c>
      <c r="B37" s="1" t="s">
        <v>4115</v>
      </c>
      <c r="C37" s="1" t="s">
        <v>52</v>
      </c>
    </row>
    <row r="38" spans="1:3">
      <c r="A38" t="s">
        <v>4120</v>
      </c>
      <c r="B38" s="1" t="s">
        <v>4115</v>
      </c>
      <c r="C38" s="1" t="s">
        <v>52</v>
      </c>
    </row>
    <row r="39" spans="1:3">
      <c r="A39" t="s">
        <v>4121</v>
      </c>
      <c r="B39" s="1" t="s">
        <v>4115</v>
      </c>
      <c r="C39" s="1" t="s">
        <v>52</v>
      </c>
    </row>
    <row r="40" spans="1:3">
      <c r="A40" t="s">
        <v>4122</v>
      </c>
      <c r="B40" s="1" t="s">
        <v>4115</v>
      </c>
      <c r="C40" s="1" t="s">
        <v>52</v>
      </c>
    </row>
    <row r="43" spans="1:3">
      <c r="A43" t="s">
        <v>4099</v>
      </c>
      <c r="B43">
        <v>1234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488C-729B-4552-AAAE-44A2947762BC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8D1F-485D-4189-8B18-392E9AA9FC3F}">
  <sheetPr>
    <pageSetUpPr fitToPage="1"/>
  </sheetPr>
  <dimension ref="A1:S159"/>
  <sheetViews>
    <sheetView workbookViewId="0">
      <selection activeCell="K28" sqref="K28"/>
    </sheetView>
  </sheetViews>
  <sheetFormatPr defaultRowHeight="11.25"/>
  <cols>
    <col min="1" max="1" width="13.75" style="120" customWidth="1"/>
    <col min="2" max="2" width="14.875" style="120" customWidth="1"/>
    <col min="3" max="3" width="4.5" style="120" bestFit="1" customWidth="1"/>
    <col min="4" max="4" width="7.75" style="120" customWidth="1"/>
    <col min="5" max="5" width="10.875" style="120" customWidth="1"/>
    <col min="6" max="6" width="12.375" style="120" customWidth="1"/>
    <col min="7" max="7" width="10.875" style="120" customWidth="1"/>
    <col min="8" max="8" width="12.375" style="120" customWidth="1"/>
    <col min="9" max="9" width="10.875" style="120" customWidth="1"/>
    <col min="10" max="10" width="12.375" style="120" customWidth="1"/>
    <col min="11" max="11" width="14.25" style="120" customWidth="1"/>
    <col min="12" max="12" width="6.75" style="120" customWidth="1"/>
    <col min="13" max="14" width="16.125" style="120" customWidth="1"/>
    <col min="15" max="15" width="22.125" style="120" customWidth="1"/>
    <col min="16" max="16" width="16.375" style="120" customWidth="1"/>
    <col min="17" max="17" width="12.25" style="120" customWidth="1"/>
    <col min="18" max="18" width="13.375" style="120" customWidth="1"/>
    <col min="19" max="19" width="17" style="120" customWidth="1"/>
    <col min="20" max="258" width="9" style="120"/>
    <col min="259" max="259" width="12.5" style="120" customWidth="1"/>
    <col min="260" max="260" width="14.875" style="120" customWidth="1"/>
    <col min="261" max="261" width="4.5" style="120" bestFit="1" customWidth="1"/>
    <col min="262" max="262" width="6.75" style="120" customWidth="1"/>
    <col min="263" max="263" width="10.875" style="120" customWidth="1"/>
    <col min="264" max="264" width="12.375" style="120" customWidth="1"/>
    <col min="265" max="265" width="10.875" style="120" customWidth="1"/>
    <col min="266" max="266" width="12.375" style="120" customWidth="1"/>
    <col min="267" max="267" width="10.875" style="120" customWidth="1"/>
    <col min="268" max="268" width="12.375" style="120" customWidth="1"/>
    <col min="269" max="269" width="14.25" style="120" customWidth="1"/>
    <col min="270" max="270" width="6.75" style="120" customWidth="1"/>
    <col min="271" max="271" width="28.375" style="120" customWidth="1"/>
    <col min="272" max="272" width="16.375" style="120" customWidth="1"/>
    <col min="273" max="273" width="12.25" style="120" customWidth="1"/>
    <col min="274" max="274" width="13.375" style="120" customWidth="1"/>
    <col min="275" max="275" width="12.25" style="120" customWidth="1"/>
    <col min="276" max="514" width="9" style="120"/>
    <col min="515" max="515" width="12.5" style="120" customWidth="1"/>
    <col min="516" max="516" width="14.875" style="120" customWidth="1"/>
    <col min="517" max="517" width="4.5" style="120" bestFit="1" customWidth="1"/>
    <col min="518" max="518" width="6.75" style="120" customWidth="1"/>
    <col min="519" max="519" width="10.875" style="120" customWidth="1"/>
    <col min="520" max="520" width="12.375" style="120" customWidth="1"/>
    <col min="521" max="521" width="10.875" style="120" customWidth="1"/>
    <col min="522" max="522" width="12.375" style="120" customWidth="1"/>
    <col min="523" max="523" width="10.875" style="120" customWidth="1"/>
    <col min="524" max="524" width="12.375" style="120" customWidth="1"/>
    <col min="525" max="525" width="14.25" style="120" customWidth="1"/>
    <col min="526" max="526" width="6.75" style="120" customWidth="1"/>
    <col min="527" max="527" width="28.375" style="120" customWidth="1"/>
    <col min="528" max="528" width="16.375" style="120" customWidth="1"/>
    <col min="529" max="529" width="12.25" style="120" customWidth="1"/>
    <col min="530" max="530" width="13.375" style="120" customWidth="1"/>
    <col min="531" max="531" width="12.25" style="120" customWidth="1"/>
    <col min="532" max="770" width="9" style="120"/>
    <col min="771" max="771" width="12.5" style="120" customWidth="1"/>
    <col min="772" max="772" width="14.875" style="120" customWidth="1"/>
    <col min="773" max="773" width="4.5" style="120" bestFit="1" customWidth="1"/>
    <col min="774" max="774" width="6.75" style="120" customWidth="1"/>
    <col min="775" max="775" width="10.875" style="120" customWidth="1"/>
    <col min="776" max="776" width="12.375" style="120" customWidth="1"/>
    <col min="777" max="777" width="10.875" style="120" customWidth="1"/>
    <col min="778" max="778" width="12.375" style="120" customWidth="1"/>
    <col min="779" max="779" width="10.875" style="120" customWidth="1"/>
    <col min="780" max="780" width="12.375" style="120" customWidth="1"/>
    <col min="781" max="781" width="14.25" style="120" customWidth="1"/>
    <col min="782" max="782" width="6.75" style="120" customWidth="1"/>
    <col min="783" max="783" width="28.375" style="120" customWidth="1"/>
    <col min="784" max="784" width="16.375" style="120" customWidth="1"/>
    <col min="785" max="785" width="12.25" style="120" customWidth="1"/>
    <col min="786" max="786" width="13.375" style="120" customWidth="1"/>
    <col min="787" max="787" width="12.25" style="120" customWidth="1"/>
    <col min="788" max="1026" width="9" style="120"/>
    <col min="1027" max="1027" width="12.5" style="120" customWidth="1"/>
    <col min="1028" max="1028" width="14.875" style="120" customWidth="1"/>
    <col min="1029" max="1029" width="4.5" style="120" bestFit="1" customWidth="1"/>
    <col min="1030" max="1030" width="6.75" style="120" customWidth="1"/>
    <col min="1031" max="1031" width="10.875" style="120" customWidth="1"/>
    <col min="1032" max="1032" width="12.375" style="120" customWidth="1"/>
    <col min="1033" max="1033" width="10.875" style="120" customWidth="1"/>
    <col min="1034" max="1034" width="12.375" style="120" customWidth="1"/>
    <col min="1035" max="1035" width="10.875" style="120" customWidth="1"/>
    <col min="1036" max="1036" width="12.375" style="120" customWidth="1"/>
    <col min="1037" max="1037" width="14.25" style="120" customWidth="1"/>
    <col min="1038" max="1038" width="6.75" style="120" customWidth="1"/>
    <col min="1039" max="1039" width="28.375" style="120" customWidth="1"/>
    <col min="1040" max="1040" width="16.375" style="120" customWidth="1"/>
    <col min="1041" max="1041" width="12.25" style="120" customWidth="1"/>
    <col min="1042" max="1042" width="13.375" style="120" customWidth="1"/>
    <col min="1043" max="1043" width="12.25" style="120" customWidth="1"/>
    <col min="1044" max="1282" width="9" style="120"/>
    <col min="1283" max="1283" width="12.5" style="120" customWidth="1"/>
    <col min="1284" max="1284" width="14.875" style="120" customWidth="1"/>
    <col min="1285" max="1285" width="4.5" style="120" bestFit="1" customWidth="1"/>
    <col min="1286" max="1286" width="6.75" style="120" customWidth="1"/>
    <col min="1287" max="1287" width="10.875" style="120" customWidth="1"/>
    <col min="1288" max="1288" width="12.375" style="120" customWidth="1"/>
    <col min="1289" max="1289" width="10.875" style="120" customWidth="1"/>
    <col min="1290" max="1290" width="12.375" style="120" customWidth="1"/>
    <col min="1291" max="1291" width="10.875" style="120" customWidth="1"/>
    <col min="1292" max="1292" width="12.375" style="120" customWidth="1"/>
    <col min="1293" max="1293" width="14.25" style="120" customWidth="1"/>
    <col min="1294" max="1294" width="6.75" style="120" customWidth="1"/>
    <col min="1295" max="1295" width="28.375" style="120" customWidth="1"/>
    <col min="1296" max="1296" width="16.375" style="120" customWidth="1"/>
    <col min="1297" max="1297" width="12.25" style="120" customWidth="1"/>
    <col min="1298" max="1298" width="13.375" style="120" customWidth="1"/>
    <col min="1299" max="1299" width="12.25" style="120" customWidth="1"/>
    <col min="1300" max="1538" width="9" style="120"/>
    <col min="1539" max="1539" width="12.5" style="120" customWidth="1"/>
    <col min="1540" max="1540" width="14.875" style="120" customWidth="1"/>
    <col min="1541" max="1541" width="4.5" style="120" bestFit="1" customWidth="1"/>
    <col min="1542" max="1542" width="6.75" style="120" customWidth="1"/>
    <col min="1543" max="1543" width="10.875" style="120" customWidth="1"/>
    <col min="1544" max="1544" width="12.375" style="120" customWidth="1"/>
    <col min="1545" max="1545" width="10.875" style="120" customWidth="1"/>
    <col min="1546" max="1546" width="12.375" style="120" customWidth="1"/>
    <col min="1547" max="1547" width="10.875" style="120" customWidth="1"/>
    <col min="1548" max="1548" width="12.375" style="120" customWidth="1"/>
    <col min="1549" max="1549" width="14.25" style="120" customWidth="1"/>
    <col min="1550" max="1550" width="6.75" style="120" customWidth="1"/>
    <col min="1551" max="1551" width="28.375" style="120" customWidth="1"/>
    <col min="1552" max="1552" width="16.375" style="120" customWidth="1"/>
    <col min="1553" max="1553" width="12.25" style="120" customWidth="1"/>
    <col min="1554" max="1554" width="13.375" style="120" customWidth="1"/>
    <col min="1555" max="1555" width="12.25" style="120" customWidth="1"/>
    <col min="1556" max="1794" width="9" style="120"/>
    <col min="1795" max="1795" width="12.5" style="120" customWidth="1"/>
    <col min="1796" max="1796" width="14.875" style="120" customWidth="1"/>
    <col min="1797" max="1797" width="4.5" style="120" bestFit="1" customWidth="1"/>
    <col min="1798" max="1798" width="6.75" style="120" customWidth="1"/>
    <col min="1799" max="1799" width="10.875" style="120" customWidth="1"/>
    <col min="1800" max="1800" width="12.375" style="120" customWidth="1"/>
    <col min="1801" max="1801" width="10.875" style="120" customWidth="1"/>
    <col min="1802" max="1802" width="12.375" style="120" customWidth="1"/>
    <col min="1803" max="1803" width="10.875" style="120" customWidth="1"/>
    <col min="1804" max="1804" width="12.375" style="120" customWidth="1"/>
    <col min="1805" max="1805" width="14.25" style="120" customWidth="1"/>
    <col min="1806" max="1806" width="6.75" style="120" customWidth="1"/>
    <col min="1807" max="1807" width="28.375" style="120" customWidth="1"/>
    <col min="1808" max="1808" width="16.375" style="120" customWidth="1"/>
    <col min="1809" max="1809" width="12.25" style="120" customWidth="1"/>
    <col min="1810" max="1810" width="13.375" style="120" customWidth="1"/>
    <col min="1811" max="1811" width="12.25" style="120" customWidth="1"/>
    <col min="1812" max="2050" width="9" style="120"/>
    <col min="2051" max="2051" width="12.5" style="120" customWidth="1"/>
    <col min="2052" max="2052" width="14.875" style="120" customWidth="1"/>
    <col min="2053" max="2053" width="4.5" style="120" bestFit="1" customWidth="1"/>
    <col min="2054" max="2054" width="6.75" style="120" customWidth="1"/>
    <col min="2055" max="2055" width="10.875" style="120" customWidth="1"/>
    <col min="2056" max="2056" width="12.375" style="120" customWidth="1"/>
    <col min="2057" max="2057" width="10.875" style="120" customWidth="1"/>
    <col min="2058" max="2058" width="12.375" style="120" customWidth="1"/>
    <col min="2059" max="2059" width="10.875" style="120" customWidth="1"/>
    <col min="2060" max="2060" width="12.375" style="120" customWidth="1"/>
    <col min="2061" max="2061" width="14.25" style="120" customWidth="1"/>
    <col min="2062" max="2062" width="6.75" style="120" customWidth="1"/>
    <col min="2063" max="2063" width="28.375" style="120" customWidth="1"/>
    <col min="2064" max="2064" width="16.375" style="120" customWidth="1"/>
    <col min="2065" max="2065" width="12.25" style="120" customWidth="1"/>
    <col min="2066" max="2066" width="13.375" style="120" customWidth="1"/>
    <col min="2067" max="2067" width="12.25" style="120" customWidth="1"/>
    <col min="2068" max="2306" width="9" style="120"/>
    <col min="2307" max="2307" width="12.5" style="120" customWidth="1"/>
    <col min="2308" max="2308" width="14.875" style="120" customWidth="1"/>
    <col min="2309" max="2309" width="4.5" style="120" bestFit="1" customWidth="1"/>
    <col min="2310" max="2310" width="6.75" style="120" customWidth="1"/>
    <col min="2311" max="2311" width="10.875" style="120" customWidth="1"/>
    <col min="2312" max="2312" width="12.375" style="120" customWidth="1"/>
    <col min="2313" max="2313" width="10.875" style="120" customWidth="1"/>
    <col min="2314" max="2314" width="12.375" style="120" customWidth="1"/>
    <col min="2315" max="2315" width="10.875" style="120" customWidth="1"/>
    <col min="2316" max="2316" width="12.375" style="120" customWidth="1"/>
    <col min="2317" max="2317" width="14.25" style="120" customWidth="1"/>
    <col min="2318" max="2318" width="6.75" style="120" customWidth="1"/>
    <col min="2319" max="2319" width="28.375" style="120" customWidth="1"/>
    <col min="2320" max="2320" width="16.375" style="120" customWidth="1"/>
    <col min="2321" max="2321" width="12.25" style="120" customWidth="1"/>
    <col min="2322" max="2322" width="13.375" style="120" customWidth="1"/>
    <col min="2323" max="2323" width="12.25" style="120" customWidth="1"/>
    <col min="2324" max="2562" width="9" style="120"/>
    <col min="2563" max="2563" width="12.5" style="120" customWidth="1"/>
    <col min="2564" max="2564" width="14.875" style="120" customWidth="1"/>
    <col min="2565" max="2565" width="4.5" style="120" bestFit="1" customWidth="1"/>
    <col min="2566" max="2566" width="6.75" style="120" customWidth="1"/>
    <col min="2567" max="2567" width="10.875" style="120" customWidth="1"/>
    <col min="2568" max="2568" width="12.375" style="120" customWidth="1"/>
    <col min="2569" max="2569" width="10.875" style="120" customWidth="1"/>
    <col min="2570" max="2570" width="12.375" style="120" customWidth="1"/>
    <col min="2571" max="2571" width="10.875" style="120" customWidth="1"/>
    <col min="2572" max="2572" width="12.375" style="120" customWidth="1"/>
    <col min="2573" max="2573" width="14.25" style="120" customWidth="1"/>
    <col min="2574" max="2574" width="6.75" style="120" customWidth="1"/>
    <col min="2575" max="2575" width="28.375" style="120" customWidth="1"/>
    <col min="2576" max="2576" width="16.375" style="120" customWidth="1"/>
    <col min="2577" max="2577" width="12.25" style="120" customWidth="1"/>
    <col min="2578" max="2578" width="13.375" style="120" customWidth="1"/>
    <col min="2579" max="2579" width="12.25" style="120" customWidth="1"/>
    <col min="2580" max="2818" width="9" style="120"/>
    <col min="2819" max="2819" width="12.5" style="120" customWidth="1"/>
    <col min="2820" max="2820" width="14.875" style="120" customWidth="1"/>
    <col min="2821" max="2821" width="4.5" style="120" bestFit="1" customWidth="1"/>
    <col min="2822" max="2822" width="6.75" style="120" customWidth="1"/>
    <col min="2823" max="2823" width="10.875" style="120" customWidth="1"/>
    <col min="2824" max="2824" width="12.375" style="120" customWidth="1"/>
    <col min="2825" max="2825" width="10.875" style="120" customWidth="1"/>
    <col min="2826" max="2826" width="12.375" style="120" customWidth="1"/>
    <col min="2827" max="2827" width="10.875" style="120" customWidth="1"/>
    <col min="2828" max="2828" width="12.375" style="120" customWidth="1"/>
    <col min="2829" max="2829" width="14.25" style="120" customWidth="1"/>
    <col min="2830" max="2830" width="6.75" style="120" customWidth="1"/>
    <col min="2831" max="2831" width="28.375" style="120" customWidth="1"/>
    <col min="2832" max="2832" width="16.375" style="120" customWidth="1"/>
    <col min="2833" max="2833" width="12.25" style="120" customWidth="1"/>
    <col min="2834" max="2834" width="13.375" style="120" customWidth="1"/>
    <col min="2835" max="2835" width="12.25" style="120" customWidth="1"/>
    <col min="2836" max="3074" width="9" style="120"/>
    <col min="3075" max="3075" width="12.5" style="120" customWidth="1"/>
    <col min="3076" max="3076" width="14.875" style="120" customWidth="1"/>
    <col min="3077" max="3077" width="4.5" style="120" bestFit="1" customWidth="1"/>
    <col min="3078" max="3078" width="6.75" style="120" customWidth="1"/>
    <col min="3079" max="3079" width="10.875" style="120" customWidth="1"/>
    <col min="3080" max="3080" width="12.375" style="120" customWidth="1"/>
    <col min="3081" max="3081" width="10.875" style="120" customWidth="1"/>
    <col min="3082" max="3082" width="12.375" style="120" customWidth="1"/>
    <col min="3083" max="3083" width="10.875" style="120" customWidth="1"/>
    <col min="3084" max="3084" width="12.375" style="120" customWidth="1"/>
    <col min="3085" max="3085" width="14.25" style="120" customWidth="1"/>
    <col min="3086" max="3086" width="6.75" style="120" customWidth="1"/>
    <col min="3087" max="3087" width="28.375" style="120" customWidth="1"/>
    <col min="3088" max="3088" width="16.375" style="120" customWidth="1"/>
    <col min="3089" max="3089" width="12.25" style="120" customWidth="1"/>
    <col min="3090" max="3090" width="13.375" style="120" customWidth="1"/>
    <col min="3091" max="3091" width="12.25" style="120" customWidth="1"/>
    <col min="3092" max="3330" width="9" style="120"/>
    <col min="3331" max="3331" width="12.5" style="120" customWidth="1"/>
    <col min="3332" max="3332" width="14.875" style="120" customWidth="1"/>
    <col min="3333" max="3333" width="4.5" style="120" bestFit="1" customWidth="1"/>
    <col min="3334" max="3334" width="6.75" style="120" customWidth="1"/>
    <col min="3335" max="3335" width="10.875" style="120" customWidth="1"/>
    <col min="3336" max="3336" width="12.375" style="120" customWidth="1"/>
    <col min="3337" max="3337" width="10.875" style="120" customWidth="1"/>
    <col min="3338" max="3338" width="12.375" style="120" customWidth="1"/>
    <col min="3339" max="3339" width="10.875" style="120" customWidth="1"/>
    <col min="3340" max="3340" width="12.375" style="120" customWidth="1"/>
    <col min="3341" max="3341" width="14.25" style="120" customWidth="1"/>
    <col min="3342" max="3342" width="6.75" style="120" customWidth="1"/>
    <col min="3343" max="3343" width="28.375" style="120" customWidth="1"/>
    <col min="3344" max="3344" width="16.375" style="120" customWidth="1"/>
    <col min="3345" max="3345" width="12.25" style="120" customWidth="1"/>
    <col min="3346" max="3346" width="13.375" style="120" customWidth="1"/>
    <col min="3347" max="3347" width="12.25" style="120" customWidth="1"/>
    <col min="3348" max="3586" width="9" style="120"/>
    <col min="3587" max="3587" width="12.5" style="120" customWidth="1"/>
    <col min="3588" max="3588" width="14.875" style="120" customWidth="1"/>
    <col min="3589" max="3589" width="4.5" style="120" bestFit="1" customWidth="1"/>
    <col min="3590" max="3590" width="6.75" style="120" customWidth="1"/>
    <col min="3591" max="3591" width="10.875" style="120" customWidth="1"/>
    <col min="3592" max="3592" width="12.375" style="120" customWidth="1"/>
    <col min="3593" max="3593" width="10.875" style="120" customWidth="1"/>
    <col min="3594" max="3594" width="12.375" style="120" customWidth="1"/>
    <col min="3595" max="3595" width="10.875" style="120" customWidth="1"/>
    <col min="3596" max="3596" width="12.375" style="120" customWidth="1"/>
    <col min="3597" max="3597" width="14.25" style="120" customWidth="1"/>
    <col min="3598" max="3598" width="6.75" style="120" customWidth="1"/>
    <col min="3599" max="3599" width="28.375" style="120" customWidth="1"/>
    <col min="3600" max="3600" width="16.375" style="120" customWidth="1"/>
    <col min="3601" max="3601" width="12.25" style="120" customWidth="1"/>
    <col min="3602" max="3602" width="13.375" style="120" customWidth="1"/>
    <col min="3603" max="3603" width="12.25" style="120" customWidth="1"/>
    <col min="3604" max="3842" width="9" style="120"/>
    <col min="3843" max="3843" width="12.5" style="120" customWidth="1"/>
    <col min="3844" max="3844" width="14.875" style="120" customWidth="1"/>
    <col min="3845" max="3845" width="4.5" style="120" bestFit="1" customWidth="1"/>
    <col min="3846" max="3846" width="6.75" style="120" customWidth="1"/>
    <col min="3847" max="3847" width="10.875" style="120" customWidth="1"/>
    <col min="3848" max="3848" width="12.375" style="120" customWidth="1"/>
    <col min="3849" max="3849" width="10.875" style="120" customWidth="1"/>
    <col min="3850" max="3850" width="12.375" style="120" customWidth="1"/>
    <col min="3851" max="3851" width="10.875" style="120" customWidth="1"/>
    <col min="3852" max="3852" width="12.375" style="120" customWidth="1"/>
    <col min="3853" max="3853" width="14.25" style="120" customWidth="1"/>
    <col min="3854" max="3854" width="6.75" style="120" customWidth="1"/>
    <col min="3855" max="3855" width="28.375" style="120" customWidth="1"/>
    <col min="3856" max="3856" width="16.375" style="120" customWidth="1"/>
    <col min="3857" max="3857" width="12.25" style="120" customWidth="1"/>
    <col min="3858" max="3858" width="13.375" style="120" customWidth="1"/>
    <col min="3859" max="3859" width="12.25" style="120" customWidth="1"/>
    <col min="3860" max="4098" width="9" style="120"/>
    <col min="4099" max="4099" width="12.5" style="120" customWidth="1"/>
    <col min="4100" max="4100" width="14.875" style="120" customWidth="1"/>
    <col min="4101" max="4101" width="4.5" style="120" bestFit="1" customWidth="1"/>
    <col min="4102" max="4102" width="6.75" style="120" customWidth="1"/>
    <col min="4103" max="4103" width="10.875" style="120" customWidth="1"/>
    <col min="4104" max="4104" width="12.375" style="120" customWidth="1"/>
    <col min="4105" max="4105" width="10.875" style="120" customWidth="1"/>
    <col min="4106" max="4106" width="12.375" style="120" customWidth="1"/>
    <col min="4107" max="4107" width="10.875" style="120" customWidth="1"/>
    <col min="4108" max="4108" width="12.375" style="120" customWidth="1"/>
    <col min="4109" max="4109" width="14.25" style="120" customWidth="1"/>
    <col min="4110" max="4110" width="6.75" style="120" customWidth="1"/>
    <col min="4111" max="4111" width="28.375" style="120" customWidth="1"/>
    <col min="4112" max="4112" width="16.375" style="120" customWidth="1"/>
    <col min="4113" max="4113" width="12.25" style="120" customWidth="1"/>
    <col min="4114" max="4114" width="13.375" style="120" customWidth="1"/>
    <col min="4115" max="4115" width="12.25" style="120" customWidth="1"/>
    <col min="4116" max="4354" width="9" style="120"/>
    <col min="4355" max="4355" width="12.5" style="120" customWidth="1"/>
    <col min="4356" max="4356" width="14.875" style="120" customWidth="1"/>
    <col min="4357" max="4357" width="4.5" style="120" bestFit="1" customWidth="1"/>
    <col min="4358" max="4358" width="6.75" style="120" customWidth="1"/>
    <col min="4359" max="4359" width="10.875" style="120" customWidth="1"/>
    <col min="4360" max="4360" width="12.375" style="120" customWidth="1"/>
    <col min="4361" max="4361" width="10.875" style="120" customWidth="1"/>
    <col min="4362" max="4362" width="12.375" style="120" customWidth="1"/>
    <col min="4363" max="4363" width="10.875" style="120" customWidth="1"/>
    <col min="4364" max="4364" width="12.375" style="120" customWidth="1"/>
    <col min="4365" max="4365" width="14.25" style="120" customWidth="1"/>
    <col min="4366" max="4366" width="6.75" style="120" customWidth="1"/>
    <col min="4367" max="4367" width="28.375" style="120" customWidth="1"/>
    <col min="4368" max="4368" width="16.375" style="120" customWidth="1"/>
    <col min="4369" max="4369" width="12.25" style="120" customWidth="1"/>
    <col min="4370" max="4370" width="13.375" style="120" customWidth="1"/>
    <col min="4371" max="4371" width="12.25" style="120" customWidth="1"/>
    <col min="4372" max="4610" width="9" style="120"/>
    <col min="4611" max="4611" width="12.5" style="120" customWidth="1"/>
    <col min="4612" max="4612" width="14.875" style="120" customWidth="1"/>
    <col min="4613" max="4613" width="4.5" style="120" bestFit="1" customWidth="1"/>
    <col min="4614" max="4614" width="6.75" style="120" customWidth="1"/>
    <col min="4615" max="4615" width="10.875" style="120" customWidth="1"/>
    <col min="4616" max="4616" width="12.375" style="120" customWidth="1"/>
    <col min="4617" max="4617" width="10.875" style="120" customWidth="1"/>
    <col min="4618" max="4618" width="12.375" style="120" customWidth="1"/>
    <col min="4619" max="4619" width="10.875" style="120" customWidth="1"/>
    <col min="4620" max="4620" width="12.375" style="120" customWidth="1"/>
    <col min="4621" max="4621" width="14.25" style="120" customWidth="1"/>
    <col min="4622" max="4622" width="6.75" style="120" customWidth="1"/>
    <col min="4623" max="4623" width="28.375" style="120" customWidth="1"/>
    <col min="4624" max="4624" width="16.375" style="120" customWidth="1"/>
    <col min="4625" max="4625" width="12.25" style="120" customWidth="1"/>
    <col min="4626" max="4626" width="13.375" style="120" customWidth="1"/>
    <col min="4627" max="4627" width="12.25" style="120" customWidth="1"/>
    <col min="4628" max="4866" width="9" style="120"/>
    <col min="4867" max="4867" width="12.5" style="120" customWidth="1"/>
    <col min="4868" max="4868" width="14.875" style="120" customWidth="1"/>
    <col min="4869" max="4869" width="4.5" style="120" bestFit="1" customWidth="1"/>
    <col min="4870" max="4870" width="6.75" style="120" customWidth="1"/>
    <col min="4871" max="4871" width="10.875" style="120" customWidth="1"/>
    <col min="4872" max="4872" width="12.375" style="120" customWidth="1"/>
    <col min="4873" max="4873" width="10.875" style="120" customWidth="1"/>
    <col min="4874" max="4874" width="12.375" style="120" customWidth="1"/>
    <col min="4875" max="4875" width="10.875" style="120" customWidth="1"/>
    <col min="4876" max="4876" width="12.375" style="120" customWidth="1"/>
    <col min="4877" max="4877" width="14.25" style="120" customWidth="1"/>
    <col min="4878" max="4878" width="6.75" style="120" customWidth="1"/>
    <col min="4879" max="4879" width="28.375" style="120" customWidth="1"/>
    <col min="4880" max="4880" width="16.375" style="120" customWidth="1"/>
    <col min="4881" max="4881" width="12.25" style="120" customWidth="1"/>
    <col min="4882" max="4882" width="13.375" style="120" customWidth="1"/>
    <col min="4883" max="4883" width="12.25" style="120" customWidth="1"/>
    <col min="4884" max="5122" width="9" style="120"/>
    <col min="5123" max="5123" width="12.5" style="120" customWidth="1"/>
    <col min="5124" max="5124" width="14.875" style="120" customWidth="1"/>
    <col min="5125" max="5125" width="4.5" style="120" bestFit="1" customWidth="1"/>
    <col min="5126" max="5126" width="6.75" style="120" customWidth="1"/>
    <col min="5127" max="5127" width="10.875" style="120" customWidth="1"/>
    <col min="5128" max="5128" width="12.375" style="120" customWidth="1"/>
    <col min="5129" max="5129" width="10.875" style="120" customWidth="1"/>
    <col min="5130" max="5130" width="12.375" style="120" customWidth="1"/>
    <col min="5131" max="5131" width="10.875" style="120" customWidth="1"/>
    <col min="5132" max="5132" width="12.375" style="120" customWidth="1"/>
    <col min="5133" max="5133" width="14.25" style="120" customWidth="1"/>
    <col min="5134" max="5134" width="6.75" style="120" customWidth="1"/>
    <col min="5135" max="5135" width="28.375" style="120" customWidth="1"/>
    <col min="5136" max="5136" width="16.375" style="120" customWidth="1"/>
    <col min="5137" max="5137" width="12.25" style="120" customWidth="1"/>
    <col min="5138" max="5138" width="13.375" style="120" customWidth="1"/>
    <col min="5139" max="5139" width="12.25" style="120" customWidth="1"/>
    <col min="5140" max="5378" width="9" style="120"/>
    <col min="5379" max="5379" width="12.5" style="120" customWidth="1"/>
    <col min="5380" max="5380" width="14.875" style="120" customWidth="1"/>
    <col min="5381" max="5381" width="4.5" style="120" bestFit="1" customWidth="1"/>
    <col min="5382" max="5382" width="6.75" style="120" customWidth="1"/>
    <col min="5383" max="5383" width="10.875" style="120" customWidth="1"/>
    <col min="5384" max="5384" width="12.375" style="120" customWidth="1"/>
    <col min="5385" max="5385" width="10.875" style="120" customWidth="1"/>
    <col min="5386" max="5386" width="12.375" style="120" customWidth="1"/>
    <col min="5387" max="5387" width="10.875" style="120" customWidth="1"/>
    <col min="5388" max="5388" width="12.375" style="120" customWidth="1"/>
    <col min="5389" max="5389" width="14.25" style="120" customWidth="1"/>
    <col min="5390" max="5390" width="6.75" style="120" customWidth="1"/>
    <col min="5391" max="5391" width="28.375" style="120" customWidth="1"/>
    <col min="5392" max="5392" width="16.375" style="120" customWidth="1"/>
    <col min="5393" max="5393" width="12.25" style="120" customWidth="1"/>
    <col min="5394" max="5394" width="13.375" style="120" customWidth="1"/>
    <col min="5395" max="5395" width="12.25" style="120" customWidth="1"/>
    <col min="5396" max="5634" width="9" style="120"/>
    <col min="5635" max="5635" width="12.5" style="120" customWidth="1"/>
    <col min="5636" max="5636" width="14.875" style="120" customWidth="1"/>
    <col min="5637" max="5637" width="4.5" style="120" bestFit="1" customWidth="1"/>
    <col min="5638" max="5638" width="6.75" style="120" customWidth="1"/>
    <col min="5639" max="5639" width="10.875" style="120" customWidth="1"/>
    <col min="5640" max="5640" width="12.375" style="120" customWidth="1"/>
    <col min="5641" max="5641" width="10.875" style="120" customWidth="1"/>
    <col min="5642" max="5642" width="12.375" style="120" customWidth="1"/>
    <col min="5643" max="5643" width="10.875" style="120" customWidth="1"/>
    <col min="5644" max="5644" width="12.375" style="120" customWidth="1"/>
    <col min="5645" max="5645" width="14.25" style="120" customWidth="1"/>
    <col min="5646" max="5646" width="6.75" style="120" customWidth="1"/>
    <col min="5647" max="5647" width="28.375" style="120" customWidth="1"/>
    <col min="5648" max="5648" width="16.375" style="120" customWidth="1"/>
    <col min="5649" max="5649" width="12.25" style="120" customWidth="1"/>
    <col min="5650" max="5650" width="13.375" style="120" customWidth="1"/>
    <col min="5651" max="5651" width="12.25" style="120" customWidth="1"/>
    <col min="5652" max="5890" width="9" style="120"/>
    <col min="5891" max="5891" width="12.5" style="120" customWidth="1"/>
    <col min="5892" max="5892" width="14.875" style="120" customWidth="1"/>
    <col min="5893" max="5893" width="4.5" style="120" bestFit="1" customWidth="1"/>
    <col min="5894" max="5894" width="6.75" style="120" customWidth="1"/>
    <col min="5895" max="5895" width="10.875" style="120" customWidth="1"/>
    <col min="5896" max="5896" width="12.375" style="120" customWidth="1"/>
    <col min="5897" max="5897" width="10.875" style="120" customWidth="1"/>
    <col min="5898" max="5898" width="12.375" style="120" customWidth="1"/>
    <col min="5899" max="5899" width="10.875" style="120" customWidth="1"/>
    <col min="5900" max="5900" width="12.375" style="120" customWidth="1"/>
    <col min="5901" max="5901" width="14.25" style="120" customWidth="1"/>
    <col min="5902" max="5902" width="6.75" style="120" customWidth="1"/>
    <col min="5903" max="5903" width="28.375" style="120" customWidth="1"/>
    <col min="5904" max="5904" width="16.375" style="120" customWidth="1"/>
    <col min="5905" max="5905" width="12.25" style="120" customWidth="1"/>
    <col min="5906" max="5906" width="13.375" style="120" customWidth="1"/>
    <col min="5907" max="5907" width="12.25" style="120" customWidth="1"/>
    <col min="5908" max="6146" width="9" style="120"/>
    <col min="6147" max="6147" width="12.5" style="120" customWidth="1"/>
    <col min="6148" max="6148" width="14.875" style="120" customWidth="1"/>
    <col min="6149" max="6149" width="4.5" style="120" bestFit="1" customWidth="1"/>
    <col min="6150" max="6150" width="6.75" style="120" customWidth="1"/>
    <col min="6151" max="6151" width="10.875" style="120" customWidth="1"/>
    <col min="6152" max="6152" width="12.375" style="120" customWidth="1"/>
    <col min="6153" max="6153" width="10.875" style="120" customWidth="1"/>
    <col min="6154" max="6154" width="12.375" style="120" customWidth="1"/>
    <col min="6155" max="6155" width="10.875" style="120" customWidth="1"/>
    <col min="6156" max="6156" width="12.375" style="120" customWidth="1"/>
    <col min="6157" max="6157" width="14.25" style="120" customWidth="1"/>
    <col min="6158" max="6158" width="6.75" style="120" customWidth="1"/>
    <col min="6159" max="6159" width="28.375" style="120" customWidth="1"/>
    <col min="6160" max="6160" width="16.375" style="120" customWidth="1"/>
    <col min="6161" max="6161" width="12.25" style="120" customWidth="1"/>
    <col min="6162" max="6162" width="13.375" style="120" customWidth="1"/>
    <col min="6163" max="6163" width="12.25" style="120" customWidth="1"/>
    <col min="6164" max="6402" width="9" style="120"/>
    <col min="6403" max="6403" width="12.5" style="120" customWidth="1"/>
    <col min="6404" max="6404" width="14.875" style="120" customWidth="1"/>
    <col min="6405" max="6405" width="4.5" style="120" bestFit="1" customWidth="1"/>
    <col min="6406" max="6406" width="6.75" style="120" customWidth="1"/>
    <col min="6407" max="6407" width="10.875" style="120" customWidth="1"/>
    <col min="6408" max="6408" width="12.375" style="120" customWidth="1"/>
    <col min="6409" max="6409" width="10.875" style="120" customWidth="1"/>
    <col min="6410" max="6410" width="12.375" style="120" customWidth="1"/>
    <col min="6411" max="6411" width="10.875" style="120" customWidth="1"/>
    <col min="6412" max="6412" width="12.375" style="120" customWidth="1"/>
    <col min="6413" max="6413" width="14.25" style="120" customWidth="1"/>
    <col min="6414" max="6414" width="6.75" style="120" customWidth="1"/>
    <col min="6415" max="6415" width="28.375" style="120" customWidth="1"/>
    <col min="6416" max="6416" width="16.375" style="120" customWidth="1"/>
    <col min="6417" max="6417" width="12.25" style="120" customWidth="1"/>
    <col min="6418" max="6418" width="13.375" style="120" customWidth="1"/>
    <col min="6419" max="6419" width="12.25" style="120" customWidth="1"/>
    <col min="6420" max="6658" width="9" style="120"/>
    <col min="6659" max="6659" width="12.5" style="120" customWidth="1"/>
    <col min="6660" max="6660" width="14.875" style="120" customWidth="1"/>
    <col min="6661" max="6661" width="4.5" style="120" bestFit="1" customWidth="1"/>
    <col min="6662" max="6662" width="6.75" style="120" customWidth="1"/>
    <col min="6663" max="6663" width="10.875" style="120" customWidth="1"/>
    <col min="6664" max="6664" width="12.375" style="120" customWidth="1"/>
    <col min="6665" max="6665" width="10.875" style="120" customWidth="1"/>
    <col min="6666" max="6666" width="12.375" style="120" customWidth="1"/>
    <col min="6667" max="6667" width="10.875" style="120" customWidth="1"/>
    <col min="6668" max="6668" width="12.375" style="120" customWidth="1"/>
    <col min="6669" max="6669" width="14.25" style="120" customWidth="1"/>
    <col min="6670" max="6670" width="6.75" style="120" customWidth="1"/>
    <col min="6671" max="6671" width="28.375" style="120" customWidth="1"/>
    <col min="6672" max="6672" width="16.375" style="120" customWidth="1"/>
    <col min="6673" max="6673" width="12.25" style="120" customWidth="1"/>
    <col min="6674" max="6674" width="13.375" style="120" customWidth="1"/>
    <col min="6675" max="6675" width="12.25" style="120" customWidth="1"/>
    <col min="6676" max="6914" width="9" style="120"/>
    <col min="6915" max="6915" width="12.5" style="120" customWidth="1"/>
    <col min="6916" max="6916" width="14.875" style="120" customWidth="1"/>
    <col min="6917" max="6917" width="4.5" style="120" bestFit="1" customWidth="1"/>
    <col min="6918" max="6918" width="6.75" style="120" customWidth="1"/>
    <col min="6919" max="6919" width="10.875" style="120" customWidth="1"/>
    <col min="6920" max="6920" width="12.375" style="120" customWidth="1"/>
    <col min="6921" max="6921" width="10.875" style="120" customWidth="1"/>
    <col min="6922" max="6922" width="12.375" style="120" customWidth="1"/>
    <col min="6923" max="6923" width="10.875" style="120" customWidth="1"/>
    <col min="6924" max="6924" width="12.375" style="120" customWidth="1"/>
    <col min="6925" max="6925" width="14.25" style="120" customWidth="1"/>
    <col min="6926" max="6926" width="6.75" style="120" customWidth="1"/>
    <col min="6927" max="6927" width="28.375" style="120" customWidth="1"/>
    <col min="6928" max="6928" width="16.375" style="120" customWidth="1"/>
    <col min="6929" max="6929" width="12.25" style="120" customWidth="1"/>
    <col min="6930" max="6930" width="13.375" style="120" customWidth="1"/>
    <col min="6931" max="6931" width="12.25" style="120" customWidth="1"/>
    <col min="6932" max="7170" width="9" style="120"/>
    <col min="7171" max="7171" width="12.5" style="120" customWidth="1"/>
    <col min="7172" max="7172" width="14.875" style="120" customWidth="1"/>
    <col min="7173" max="7173" width="4.5" style="120" bestFit="1" customWidth="1"/>
    <col min="7174" max="7174" width="6.75" style="120" customWidth="1"/>
    <col min="7175" max="7175" width="10.875" style="120" customWidth="1"/>
    <col min="7176" max="7176" width="12.375" style="120" customWidth="1"/>
    <col min="7177" max="7177" width="10.875" style="120" customWidth="1"/>
    <col min="7178" max="7178" width="12.375" style="120" customWidth="1"/>
    <col min="7179" max="7179" width="10.875" style="120" customWidth="1"/>
    <col min="7180" max="7180" width="12.375" style="120" customWidth="1"/>
    <col min="7181" max="7181" width="14.25" style="120" customWidth="1"/>
    <col min="7182" max="7182" width="6.75" style="120" customWidth="1"/>
    <col min="7183" max="7183" width="28.375" style="120" customWidth="1"/>
    <col min="7184" max="7184" width="16.375" style="120" customWidth="1"/>
    <col min="7185" max="7185" width="12.25" style="120" customWidth="1"/>
    <col min="7186" max="7186" width="13.375" style="120" customWidth="1"/>
    <col min="7187" max="7187" width="12.25" style="120" customWidth="1"/>
    <col min="7188" max="7426" width="9" style="120"/>
    <col min="7427" max="7427" width="12.5" style="120" customWidth="1"/>
    <col min="7428" max="7428" width="14.875" style="120" customWidth="1"/>
    <col min="7429" max="7429" width="4.5" style="120" bestFit="1" customWidth="1"/>
    <col min="7430" max="7430" width="6.75" style="120" customWidth="1"/>
    <col min="7431" max="7431" width="10.875" style="120" customWidth="1"/>
    <col min="7432" max="7432" width="12.375" style="120" customWidth="1"/>
    <col min="7433" max="7433" width="10.875" style="120" customWidth="1"/>
    <col min="7434" max="7434" width="12.375" style="120" customWidth="1"/>
    <col min="7435" max="7435" width="10.875" style="120" customWidth="1"/>
    <col min="7436" max="7436" width="12.375" style="120" customWidth="1"/>
    <col min="7437" max="7437" width="14.25" style="120" customWidth="1"/>
    <col min="7438" max="7438" width="6.75" style="120" customWidth="1"/>
    <col min="7439" max="7439" width="28.375" style="120" customWidth="1"/>
    <col min="7440" max="7440" width="16.375" style="120" customWidth="1"/>
    <col min="7441" max="7441" width="12.25" style="120" customWidth="1"/>
    <col min="7442" max="7442" width="13.375" style="120" customWidth="1"/>
    <col min="7443" max="7443" width="12.25" style="120" customWidth="1"/>
    <col min="7444" max="7682" width="9" style="120"/>
    <col min="7683" max="7683" width="12.5" style="120" customWidth="1"/>
    <col min="7684" max="7684" width="14.875" style="120" customWidth="1"/>
    <col min="7685" max="7685" width="4.5" style="120" bestFit="1" customWidth="1"/>
    <col min="7686" max="7686" width="6.75" style="120" customWidth="1"/>
    <col min="7687" max="7687" width="10.875" style="120" customWidth="1"/>
    <col min="7688" max="7688" width="12.375" style="120" customWidth="1"/>
    <col min="7689" max="7689" width="10.875" style="120" customWidth="1"/>
    <col min="7690" max="7690" width="12.375" style="120" customWidth="1"/>
    <col min="7691" max="7691" width="10.875" style="120" customWidth="1"/>
    <col min="7692" max="7692" width="12.375" style="120" customWidth="1"/>
    <col min="7693" max="7693" width="14.25" style="120" customWidth="1"/>
    <col min="7694" max="7694" width="6.75" style="120" customWidth="1"/>
    <col min="7695" max="7695" width="28.375" style="120" customWidth="1"/>
    <col min="7696" max="7696" width="16.375" style="120" customWidth="1"/>
    <col min="7697" max="7697" width="12.25" style="120" customWidth="1"/>
    <col min="7698" max="7698" width="13.375" style="120" customWidth="1"/>
    <col min="7699" max="7699" width="12.25" style="120" customWidth="1"/>
    <col min="7700" max="7938" width="9" style="120"/>
    <col min="7939" max="7939" width="12.5" style="120" customWidth="1"/>
    <col min="7940" max="7940" width="14.875" style="120" customWidth="1"/>
    <col min="7941" max="7941" width="4.5" style="120" bestFit="1" customWidth="1"/>
    <col min="7942" max="7942" width="6.75" style="120" customWidth="1"/>
    <col min="7943" max="7943" width="10.875" style="120" customWidth="1"/>
    <col min="7944" max="7944" width="12.375" style="120" customWidth="1"/>
    <col min="7945" max="7945" width="10.875" style="120" customWidth="1"/>
    <col min="7946" max="7946" width="12.375" style="120" customWidth="1"/>
    <col min="7947" max="7947" width="10.875" style="120" customWidth="1"/>
    <col min="7948" max="7948" width="12.375" style="120" customWidth="1"/>
    <col min="7949" max="7949" width="14.25" style="120" customWidth="1"/>
    <col min="7950" max="7950" width="6.75" style="120" customWidth="1"/>
    <col min="7951" max="7951" width="28.375" style="120" customWidth="1"/>
    <col min="7952" max="7952" width="16.375" style="120" customWidth="1"/>
    <col min="7953" max="7953" width="12.25" style="120" customWidth="1"/>
    <col min="7954" max="7954" width="13.375" style="120" customWidth="1"/>
    <col min="7955" max="7955" width="12.25" style="120" customWidth="1"/>
    <col min="7956" max="8194" width="9" style="120"/>
    <col min="8195" max="8195" width="12.5" style="120" customWidth="1"/>
    <col min="8196" max="8196" width="14.875" style="120" customWidth="1"/>
    <col min="8197" max="8197" width="4.5" style="120" bestFit="1" customWidth="1"/>
    <col min="8198" max="8198" width="6.75" style="120" customWidth="1"/>
    <col min="8199" max="8199" width="10.875" style="120" customWidth="1"/>
    <col min="8200" max="8200" width="12.375" style="120" customWidth="1"/>
    <col min="8201" max="8201" width="10.875" style="120" customWidth="1"/>
    <col min="8202" max="8202" width="12.375" style="120" customWidth="1"/>
    <col min="8203" max="8203" width="10.875" style="120" customWidth="1"/>
    <col min="8204" max="8204" width="12.375" style="120" customWidth="1"/>
    <col min="8205" max="8205" width="14.25" style="120" customWidth="1"/>
    <col min="8206" max="8206" width="6.75" style="120" customWidth="1"/>
    <col min="8207" max="8207" width="28.375" style="120" customWidth="1"/>
    <col min="8208" max="8208" width="16.375" style="120" customWidth="1"/>
    <col min="8209" max="8209" width="12.25" style="120" customWidth="1"/>
    <col min="8210" max="8210" width="13.375" style="120" customWidth="1"/>
    <col min="8211" max="8211" width="12.25" style="120" customWidth="1"/>
    <col min="8212" max="8450" width="9" style="120"/>
    <col min="8451" max="8451" width="12.5" style="120" customWidth="1"/>
    <col min="8452" max="8452" width="14.875" style="120" customWidth="1"/>
    <col min="8453" max="8453" width="4.5" style="120" bestFit="1" customWidth="1"/>
    <col min="8454" max="8454" width="6.75" style="120" customWidth="1"/>
    <col min="8455" max="8455" width="10.875" style="120" customWidth="1"/>
    <col min="8456" max="8456" width="12.375" style="120" customWidth="1"/>
    <col min="8457" max="8457" width="10.875" style="120" customWidth="1"/>
    <col min="8458" max="8458" width="12.375" style="120" customWidth="1"/>
    <col min="8459" max="8459" width="10.875" style="120" customWidth="1"/>
    <col min="8460" max="8460" width="12.375" style="120" customWidth="1"/>
    <col min="8461" max="8461" width="14.25" style="120" customWidth="1"/>
    <col min="8462" max="8462" width="6.75" style="120" customWidth="1"/>
    <col min="8463" max="8463" width="28.375" style="120" customWidth="1"/>
    <col min="8464" max="8464" width="16.375" style="120" customWidth="1"/>
    <col min="8465" max="8465" width="12.25" style="120" customWidth="1"/>
    <col min="8466" max="8466" width="13.375" style="120" customWidth="1"/>
    <col min="8467" max="8467" width="12.25" style="120" customWidth="1"/>
    <col min="8468" max="8706" width="9" style="120"/>
    <col min="8707" max="8707" width="12.5" style="120" customWidth="1"/>
    <col min="8708" max="8708" width="14.875" style="120" customWidth="1"/>
    <col min="8709" max="8709" width="4.5" style="120" bestFit="1" customWidth="1"/>
    <col min="8710" max="8710" width="6.75" style="120" customWidth="1"/>
    <col min="8711" max="8711" width="10.875" style="120" customWidth="1"/>
    <col min="8712" max="8712" width="12.375" style="120" customWidth="1"/>
    <col min="8713" max="8713" width="10.875" style="120" customWidth="1"/>
    <col min="8714" max="8714" width="12.375" style="120" customWidth="1"/>
    <col min="8715" max="8715" width="10.875" style="120" customWidth="1"/>
    <col min="8716" max="8716" width="12.375" style="120" customWidth="1"/>
    <col min="8717" max="8717" width="14.25" style="120" customWidth="1"/>
    <col min="8718" max="8718" width="6.75" style="120" customWidth="1"/>
    <col min="8719" max="8719" width="28.375" style="120" customWidth="1"/>
    <col min="8720" max="8720" width="16.375" style="120" customWidth="1"/>
    <col min="8721" max="8721" width="12.25" style="120" customWidth="1"/>
    <col min="8722" max="8722" width="13.375" style="120" customWidth="1"/>
    <col min="8723" max="8723" width="12.25" style="120" customWidth="1"/>
    <col min="8724" max="8962" width="9" style="120"/>
    <col min="8963" max="8963" width="12.5" style="120" customWidth="1"/>
    <col min="8964" max="8964" width="14.875" style="120" customWidth="1"/>
    <col min="8965" max="8965" width="4.5" style="120" bestFit="1" customWidth="1"/>
    <col min="8966" max="8966" width="6.75" style="120" customWidth="1"/>
    <col min="8967" max="8967" width="10.875" style="120" customWidth="1"/>
    <col min="8968" max="8968" width="12.375" style="120" customWidth="1"/>
    <col min="8969" max="8969" width="10.875" style="120" customWidth="1"/>
    <col min="8970" max="8970" width="12.375" style="120" customWidth="1"/>
    <col min="8971" max="8971" width="10.875" style="120" customWidth="1"/>
    <col min="8972" max="8972" width="12.375" style="120" customWidth="1"/>
    <col min="8973" max="8973" width="14.25" style="120" customWidth="1"/>
    <col min="8974" max="8974" width="6.75" style="120" customWidth="1"/>
    <col min="8975" max="8975" width="28.375" style="120" customWidth="1"/>
    <col min="8976" max="8976" width="16.375" style="120" customWidth="1"/>
    <col min="8977" max="8977" width="12.25" style="120" customWidth="1"/>
    <col min="8978" max="8978" width="13.375" style="120" customWidth="1"/>
    <col min="8979" max="8979" width="12.25" style="120" customWidth="1"/>
    <col min="8980" max="9218" width="9" style="120"/>
    <col min="9219" max="9219" width="12.5" style="120" customWidth="1"/>
    <col min="9220" max="9220" width="14.875" style="120" customWidth="1"/>
    <col min="9221" max="9221" width="4.5" style="120" bestFit="1" customWidth="1"/>
    <col min="9222" max="9222" width="6.75" style="120" customWidth="1"/>
    <col min="9223" max="9223" width="10.875" style="120" customWidth="1"/>
    <col min="9224" max="9224" width="12.375" style="120" customWidth="1"/>
    <col min="9225" max="9225" width="10.875" style="120" customWidth="1"/>
    <col min="9226" max="9226" width="12.375" style="120" customWidth="1"/>
    <col min="9227" max="9227" width="10.875" style="120" customWidth="1"/>
    <col min="9228" max="9228" width="12.375" style="120" customWidth="1"/>
    <col min="9229" max="9229" width="14.25" style="120" customWidth="1"/>
    <col min="9230" max="9230" width="6.75" style="120" customWidth="1"/>
    <col min="9231" max="9231" width="28.375" style="120" customWidth="1"/>
    <col min="9232" max="9232" width="16.375" style="120" customWidth="1"/>
    <col min="9233" max="9233" width="12.25" style="120" customWidth="1"/>
    <col min="9234" max="9234" width="13.375" style="120" customWidth="1"/>
    <col min="9235" max="9235" width="12.25" style="120" customWidth="1"/>
    <col min="9236" max="9474" width="9" style="120"/>
    <col min="9475" max="9475" width="12.5" style="120" customWidth="1"/>
    <col min="9476" max="9476" width="14.875" style="120" customWidth="1"/>
    <col min="9477" max="9477" width="4.5" style="120" bestFit="1" customWidth="1"/>
    <col min="9478" max="9478" width="6.75" style="120" customWidth="1"/>
    <col min="9479" max="9479" width="10.875" style="120" customWidth="1"/>
    <col min="9480" max="9480" width="12.375" style="120" customWidth="1"/>
    <col min="9481" max="9481" width="10.875" style="120" customWidth="1"/>
    <col min="9482" max="9482" width="12.375" style="120" customWidth="1"/>
    <col min="9483" max="9483" width="10.875" style="120" customWidth="1"/>
    <col min="9484" max="9484" width="12.375" style="120" customWidth="1"/>
    <col min="9485" max="9485" width="14.25" style="120" customWidth="1"/>
    <col min="9486" max="9486" width="6.75" style="120" customWidth="1"/>
    <col min="9487" max="9487" width="28.375" style="120" customWidth="1"/>
    <col min="9488" max="9488" width="16.375" style="120" customWidth="1"/>
    <col min="9489" max="9489" width="12.25" style="120" customWidth="1"/>
    <col min="9490" max="9490" width="13.375" style="120" customWidth="1"/>
    <col min="9491" max="9491" width="12.25" style="120" customWidth="1"/>
    <col min="9492" max="9730" width="9" style="120"/>
    <col min="9731" max="9731" width="12.5" style="120" customWidth="1"/>
    <col min="9732" max="9732" width="14.875" style="120" customWidth="1"/>
    <col min="9733" max="9733" width="4.5" style="120" bestFit="1" customWidth="1"/>
    <col min="9734" max="9734" width="6.75" style="120" customWidth="1"/>
    <col min="9735" max="9735" width="10.875" style="120" customWidth="1"/>
    <col min="9736" max="9736" width="12.375" style="120" customWidth="1"/>
    <col min="9737" max="9737" width="10.875" style="120" customWidth="1"/>
    <col min="9738" max="9738" width="12.375" style="120" customWidth="1"/>
    <col min="9739" max="9739" width="10.875" style="120" customWidth="1"/>
    <col min="9740" max="9740" width="12.375" style="120" customWidth="1"/>
    <col min="9741" max="9741" width="14.25" style="120" customWidth="1"/>
    <col min="9742" max="9742" width="6.75" style="120" customWidth="1"/>
    <col min="9743" max="9743" width="28.375" style="120" customWidth="1"/>
    <col min="9744" max="9744" width="16.375" style="120" customWidth="1"/>
    <col min="9745" max="9745" width="12.25" style="120" customWidth="1"/>
    <col min="9746" max="9746" width="13.375" style="120" customWidth="1"/>
    <col min="9747" max="9747" width="12.25" style="120" customWidth="1"/>
    <col min="9748" max="9986" width="9" style="120"/>
    <col min="9987" max="9987" width="12.5" style="120" customWidth="1"/>
    <col min="9988" max="9988" width="14.875" style="120" customWidth="1"/>
    <col min="9989" max="9989" width="4.5" style="120" bestFit="1" customWidth="1"/>
    <col min="9990" max="9990" width="6.75" style="120" customWidth="1"/>
    <col min="9991" max="9991" width="10.875" style="120" customWidth="1"/>
    <col min="9992" max="9992" width="12.375" style="120" customWidth="1"/>
    <col min="9993" max="9993" width="10.875" style="120" customWidth="1"/>
    <col min="9994" max="9994" width="12.375" style="120" customWidth="1"/>
    <col min="9995" max="9995" width="10.875" style="120" customWidth="1"/>
    <col min="9996" max="9996" width="12.375" style="120" customWidth="1"/>
    <col min="9997" max="9997" width="14.25" style="120" customWidth="1"/>
    <col min="9998" max="9998" width="6.75" style="120" customWidth="1"/>
    <col min="9999" max="9999" width="28.375" style="120" customWidth="1"/>
    <col min="10000" max="10000" width="16.375" style="120" customWidth="1"/>
    <col min="10001" max="10001" width="12.25" style="120" customWidth="1"/>
    <col min="10002" max="10002" width="13.375" style="120" customWidth="1"/>
    <col min="10003" max="10003" width="12.25" style="120" customWidth="1"/>
    <col min="10004" max="10242" width="9" style="120"/>
    <col min="10243" max="10243" width="12.5" style="120" customWidth="1"/>
    <col min="10244" max="10244" width="14.875" style="120" customWidth="1"/>
    <col min="10245" max="10245" width="4.5" style="120" bestFit="1" customWidth="1"/>
    <col min="10246" max="10246" width="6.75" style="120" customWidth="1"/>
    <col min="10247" max="10247" width="10.875" style="120" customWidth="1"/>
    <col min="10248" max="10248" width="12.375" style="120" customWidth="1"/>
    <col min="10249" max="10249" width="10.875" style="120" customWidth="1"/>
    <col min="10250" max="10250" width="12.375" style="120" customWidth="1"/>
    <col min="10251" max="10251" width="10.875" style="120" customWidth="1"/>
    <col min="10252" max="10252" width="12.375" style="120" customWidth="1"/>
    <col min="10253" max="10253" width="14.25" style="120" customWidth="1"/>
    <col min="10254" max="10254" width="6.75" style="120" customWidth="1"/>
    <col min="10255" max="10255" width="28.375" style="120" customWidth="1"/>
    <col min="10256" max="10256" width="16.375" style="120" customWidth="1"/>
    <col min="10257" max="10257" width="12.25" style="120" customWidth="1"/>
    <col min="10258" max="10258" width="13.375" style="120" customWidth="1"/>
    <col min="10259" max="10259" width="12.25" style="120" customWidth="1"/>
    <col min="10260" max="10498" width="9" style="120"/>
    <col min="10499" max="10499" width="12.5" style="120" customWidth="1"/>
    <col min="10500" max="10500" width="14.875" style="120" customWidth="1"/>
    <col min="10501" max="10501" width="4.5" style="120" bestFit="1" customWidth="1"/>
    <col min="10502" max="10502" width="6.75" style="120" customWidth="1"/>
    <col min="10503" max="10503" width="10.875" style="120" customWidth="1"/>
    <col min="10504" max="10504" width="12.375" style="120" customWidth="1"/>
    <col min="10505" max="10505" width="10.875" style="120" customWidth="1"/>
    <col min="10506" max="10506" width="12.375" style="120" customWidth="1"/>
    <col min="10507" max="10507" width="10.875" style="120" customWidth="1"/>
    <col min="10508" max="10508" width="12.375" style="120" customWidth="1"/>
    <col min="10509" max="10509" width="14.25" style="120" customWidth="1"/>
    <col min="10510" max="10510" width="6.75" style="120" customWidth="1"/>
    <col min="10511" max="10511" width="28.375" style="120" customWidth="1"/>
    <col min="10512" max="10512" width="16.375" style="120" customWidth="1"/>
    <col min="10513" max="10513" width="12.25" style="120" customWidth="1"/>
    <col min="10514" max="10514" width="13.375" style="120" customWidth="1"/>
    <col min="10515" max="10515" width="12.25" style="120" customWidth="1"/>
    <col min="10516" max="10754" width="9" style="120"/>
    <col min="10755" max="10755" width="12.5" style="120" customWidth="1"/>
    <col min="10756" max="10756" width="14.875" style="120" customWidth="1"/>
    <col min="10757" max="10757" width="4.5" style="120" bestFit="1" customWidth="1"/>
    <col min="10758" max="10758" width="6.75" style="120" customWidth="1"/>
    <col min="10759" max="10759" width="10.875" style="120" customWidth="1"/>
    <col min="10760" max="10760" width="12.375" style="120" customWidth="1"/>
    <col min="10761" max="10761" width="10.875" style="120" customWidth="1"/>
    <col min="10762" max="10762" width="12.375" style="120" customWidth="1"/>
    <col min="10763" max="10763" width="10.875" style="120" customWidth="1"/>
    <col min="10764" max="10764" width="12.375" style="120" customWidth="1"/>
    <col min="10765" max="10765" width="14.25" style="120" customWidth="1"/>
    <col min="10766" max="10766" width="6.75" style="120" customWidth="1"/>
    <col min="10767" max="10767" width="28.375" style="120" customWidth="1"/>
    <col min="10768" max="10768" width="16.375" style="120" customWidth="1"/>
    <col min="10769" max="10769" width="12.25" style="120" customWidth="1"/>
    <col min="10770" max="10770" width="13.375" style="120" customWidth="1"/>
    <col min="10771" max="10771" width="12.25" style="120" customWidth="1"/>
    <col min="10772" max="11010" width="9" style="120"/>
    <col min="11011" max="11011" width="12.5" style="120" customWidth="1"/>
    <col min="11012" max="11012" width="14.875" style="120" customWidth="1"/>
    <col min="11013" max="11013" width="4.5" style="120" bestFit="1" customWidth="1"/>
    <col min="11014" max="11014" width="6.75" style="120" customWidth="1"/>
    <col min="11015" max="11015" width="10.875" style="120" customWidth="1"/>
    <col min="11016" max="11016" width="12.375" style="120" customWidth="1"/>
    <col min="11017" max="11017" width="10.875" style="120" customWidth="1"/>
    <col min="11018" max="11018" width="12.375" style="120" customWidth="1"/>
    <col min="11019" max="11019" width="10.875" style="120" customWidth="1"/>
    <col min="11020" max="11020" width="12.375" style="120" customWidth="1"/>
    <col min="11021" max="11021" width="14.25" style="120" customWidth="1"/>
    <col min="11022" max="11022" width="6.75" style="120" customWidth="1"/>
    <col min="11023" max="11023" width="28.375" style="120" customWidth="1"/>
    <col min="11024" max="11024" width="16.375" style="120" customWidth="1"/>
    <col min="11025" max="11025" width="12.25" style="120" customWidth="1"/>
    <col min="11026" max="11026" width="13.375" style="120" customWidth="1"/>
    <col min="11027" max="11027" width="12.25" style="120" customWidth="1"/>
    <col min="11028" max="11266" width="9" style="120"/>
    <col min="11267" max="11267" width="12.5" style="120" customWidth="1"/>
    <col min="11268" max="11268" width="14.875" style="120" customWidth="1"/>
    <col min="11269" max="11269" width="4.5" style="120" bestFit="1" customWidth="1"/>
    <col min="11270" max="11270" width="6.75" style="120" customWidth="1"/>
    <col min="11271" max="11271" width="10.875" style="120" customWidth="1"/>
    <col min="11272" max="11272" width="12.375" style="120" customWidth="1"/>
    <col min="11273" max="11273" width="10.875" style="120" customWidth="1"/>
    <col min="11274" max="11274" width="12.375" style="120" customWidth="1"/>
    <col min="11275" max="11275" width="10.875" style="120" customWidth="1"/>
    <col min="11276" max="11276" width="12.375" style="120" customWidth="1"/>
    <col min="11277" max="11277" width="14.25" style="120" customWidth="1"/>
    <col min="11278" max="11278" width="6.75" style="120" customWidth="1"/>
    <col min="11279" max="11279" width="28.375" style="120" customWidth="1"/>
    <col min="11280" max="11280" width="16.375" style="120" customWidth="1"/>
    <col min="11281" max="11281" width="12.25" style="120" customWidth="1"/>
    <col min="11282" max="11282" width="13.375" style="120" customWidth="1"/>
    <col min="11283" max="11283" width="12.25" style="120" customWidth="1"/>
    <col min="11284" max="11522" width="9" style="120"/>
    <col min="11523" max="11523" width="12.5" style="120" customWidth="1"/>
    <col min="11524" max="11524" width="14.875" style="120" customWidth="1"/>
    <col min="11525" max="11525" width="4.5" style="120" bestFit="1" customWidth="1"/>
    <col min="11526" max="11526" width="6.75" style="120" customWidth="1"/>
    <col min="11527" max="11527" width="10.875" style="120" customWidth="1"/>
    <col min="11528" max="11528" width="12.375" style="120" customWidth="1"/>
    <col min="11529" max="11529" width="10.875" style="120" customWidth="1"/>
    <col min="11530" max="11530" width="12.375" style="120" customWidth="1"/>
    <col min="11531" max="11531" width="10.875" style="120" customWidth="1"/>
    <col min="11532" max="11532" width="12.375" style="120" customWidth="1"/>
    <col min="11533" max="11533" width="14.25" style="120" customWidth="1"/>
    <col min="11534" max="11534" width="6.75" style="120" customWidth="1"/>
    <col min="11535" max="11535" width="28.375" style="120" customWidth="1"/>
    <col min="11536" max="11536" width="16.375" style="120" customWidth="1"/>
    <col min="11537" max="11537" width="12.25" style="120" customWidth="1"/>
    <col min="11538" max="11538" width="13.375" style="120" customWidth="1"/>
    <col min="11539" max="11539" width="12.25" style="120" customWidth="1"/>
    <col min="11540" max="11778" width="9" style="120"/>
    <col min="11779" max="11779" width="12.5" style="120" customWidth="1"/>
    <col min="11780" max="11780" width="14.875" style="120" customWidth="1"/>
    <col min="11781" max="11781" width="4.5" style="120" bestFit="1" customWidth="1"/>
    <col min="11782" max="11782" width="6.75" style="120" customWidth="1"/>
    <col min="11783" max="11783" width="10.875" style="120" customWidth="1"/>
    <col min="11784" max="11784" width="12.375" style="120" customWidth="1"/>
    <col min="11785" max="11785" width="10.875" style="120" customWidth="1"/>
    <col min="11786" max="11786" width="12.375" style="120" customWidth="1"/>
    <col min="11787" max="11787" width="10.875" style="120" customWidth="1"/>
    <col min="11788" max="11788" width="12.375" style="120" customWidth="1"/>
    <col min="11789" max="11789" width="14.25" style="120" customWidth="1"/>
    <col min="11790" max="11790" width="6.75" style="120" customWidth="1"/>
    <col min="11791" max="11791" width="28.375" style="120" customWidth="1"/>
    <col min="11792" max="11792" width="16.375" style="120" customWidth="1"/>
    <col min="11793" max="11793" width="12.25" style="120" customWidth="1"/>
    <col min="11794" max="11794" width="13.375" style="120" customWidth="1"/>
    <col min="11795" max="11795" width="12.25" style="120" customWidth="1"/>
    <col min="11796" max="12034" width="9" style="120"/>
    <col min="12035" max="12035" width="12.5" style="120" customWidth="1"/>
    <col min="12036" max="12036" width="14.875" style="120" customWidth="1"/>
    <col min="12037" max="12037" width="4.5" style="120" bestFit="1" customWidth="1"/>
    <col min="12038" max="12038" width="6.75" style="120" customWidth="1"/>
    <col min="12039" max="12039" width="10.875" style="120" customWidth="1"/>
    <col min="12040" max="12040" width="12.375" style="120" customWidth="1"/>
    <col min="12041" max="12041" width="10.875" style="120" customWidth="1"/>
    <col min="12042" max="12042" width="12.375" style="120" customWidth="1"/>
    <col min="12043" max="12043" width="10.875" style="120" customWidth="1"/>
    <col min="12044" max="12044" width="12.375" style="120" customWidth="1"/>
    <col min="12045" max="12045" width="14.25" style="120" customWidth="1"/>
    <col min="12046" max="12046" width="6.75" style="120" customWidth="1"/>
    <col min="12047" max="12047" width="28.375" style="120" customWidth="1"/>
    <col min="12048" max="12048" width="16.375" style="120" customWidth="1"/>
    <col min="12049" max="12049" width="12.25" style="120" customWidth="1"/>
    <col min="12050" max="12050" width="13.375" style="120" customWidth="1"/>
    <col min="12051" max="12051" width="12.25" style="120" customWidth="1"/>
    <col min="12052" max="12290" width="9" style="120"/>
    <col min="12291" max="12291" width="12.5" style="120" customWidth="1"/>
    <col min="12292" max="12292" width="14.875" style="120" customWidth="1"/>
    <col min="12293" max="12293" width="4.5" style="120" bestFit="1" customWidth="1"/>
    <col min="12294" max="12294" width="6.75" style="120" customWidth="1"/>
    <col min="12295" max="12295" width="10.875" style="120" customWidth="1"/>
    <col min="12296" max="12296" width="12.375" style="120" customWidth="1"/>
    <col min="12297" max="12297" width="10.875" style="120" customWidth="1"/>
    <col min="12298" max="12298" width="12.375" style="120" customWidth="1"/>
    <col min="12299" max="12299" width="10.875" style="120" customWidth="1"/>
    <col min="12300" max="12300" width="12.375" style="120" customWidth="1"/>
    <col min="12301" max="12301" width="14.25" style="120" customWidth="1"/>
    <col min="12302" max="12302" width="6.75" style="120" customWidth="1"/>
    <col min="12303" max="12303" width="28.375" style="120" customWidth="1"/>
    <col min="12304" max="12304" width="16.375" style="120" customWidth="1"/>
    <col min="12305" max="12305" width="12.25" style="120" customWidth="1"/>
    <col min="12306" max="12306" width="13.375" style="120" customWidth="1"/>
    <col min="12307" max="12307" width="12.25" style="120" customWidth="1"/>
    <col min="12308" max="12546" width="9" style="120"/>
    <col min="12547" max="12547" width="12.5" style="120" customWidth="1"/>
    <col min="12548" max="12548" width="14.875" style="120" customWidth="1"/>
    <col min="12549" max="12549" width="4.5" style="120" bestFit="1" customWidth="1"/>
    <col min="12550" max="12550" width="6.75" style="120" customWidth="1"/>
    <col min="12551" max="12551" width="10.875" style="120" customWidth="1"/>
    <col min="12552" max="12552" width="12.375" style="120" customWidth="1"/>
    <col min="12553" max="12553" width="10.875" style="120" customWidth="1"/>
    <col min="12554" max="12554" width="12.375" style="120" customWidth="1"/>
    <col min="12555" max="12555" width="10.875" style="120" customWidth="1"/>
    <col min="12556" max="12556" width="12.375" style="120" customWidth="1"/>
    <col min="12557" max="12557" width="14.25" style="120" customWidth="1"/>
    <col min="12558" max="12558" width="6.75" style="120" customWidth="1"/>
    <col min="12559" max="12559" width="28.375" style="120" customWidth="1"/>
    <col min="12560" max="12560" width="16.375" style="120" customWidth="1"/>
    <col min="12561" max="12561" width="12.25" style="120" customWidth="1"/>
    <col min="12562" max="12562" width="13.375" style="120" customWidth="1"/>
    <col min="12563" max="12563" width="12.25" style="120" customWidth="1"/>
    <col min="12564" max="12802" width="9" style="120"/>
    <col min="12803" max="12803" width="12.5" style="120" customWidth="1"/>
    <col min="12804" max="12804" width="14.875" style="120" customWidth="1"/>
    <col min="12805" max="12805" width="4.5" style="120" bestFit="1" customWidth="1"/>
    <col min="12806" max="12806" width="6.75" style="120" customWidth="1"/>
    <col min="12807" max="12807" width="10.875" style="120" customWidth="1"/>
    <col min="12808" max="12808" width="12.375" style="120" customWidth="1"/>
    <col min="12809" max="12809" width="10.875" style="120" customWidth="1"/>
    <col min="12810" max="12810" width="12.375" style="120" customWidth="1"/>
    <col min="12811" max="12811" width="10.875" style="120" customWidth="1"/>
    <col min="12812" max="12812" width="12.375" style="120" customWidth="1"/>
    <col min="12813" max="12813" width="14.25" style="120" customWidth="1"/>
    <col min="12814" max="12814" width="6.75" style="120" customWidth="1"/>
    <col min="12815" max="12815" width="28.375" style="120" customWidth="1"/>
    <col min="12816" max="12816" width="16.375" style="120" customWidth="1"/>
    <col min="12817" max="12817" width="12.25" style="120" customWidth="1"/>
    <col min="12818" max="12818" width="13.375" style="120" customWidth="1"/>
    <col min="12819" max="12819" width="12.25" style="120" customWidth="1"/>
    <col min="12820" max="13058" width="9" style="120"/>
    <col min="13059" max="13059" width="12.5" style="120" customWidth="1"/>
    <col min="13060" max="13060" width="14.875" style="120" customWidth="1"/>
    <col min="13061" max="13061" width="4.5" style="120" bestFit="1" customWidth="1"/>
    <col min="13062" max="13062" width="6.75" style="120" customWidth="1"/>
    <col min="13063" max="13063" width="10.875" style="120" customWidth="1"/>
    <col min="13064" max="13064" width="12.375" style="120" customWidth="1"/>
    <col min="13065" max="13065" width="10.875" style="120" customWidth="1"/>
    <col min="13066" max="13066" width="12.375" style="120" customWidth="1"/>
    <col min="13067" max="13067" width="10.875" style="120" customWidth="1"/>
    <col min="13068" max="13068" width="12.375" style="120" customWidth="1"/>
    <col min="13069" max="13069" width="14.25" style="120" customWidth="1"/>
    <col min="13070" max="13070" width="6.75" style="120" customWidth="1"/>
    <col min="13071" max="13071" width="28.375" style="120" customWidth="1"/>
    <col min="13072" max="13072" width="16.375" style="120" customWidth="1"/>
    <col min="13073" max="13073" width="12.25" style="120" customWidth="1"/>
    <col min="13074" max="13074" width="13.375" style="120" customWidth="1"/>
    <col min="13075" max="13075" width="12.25" style="120" customWidth="1"/>
    <col min="13076" max="13314" width="9" style="120"/>
    <col min="13315" max="13315" width="12.5" style="120" customWidth="1"/>
    <col min="13316" max="13316" width="14.875" style="120" customWidth="1"/>
    <col min="13317" max="13317" width="4.5" style="120" bestFit="1" customWidth="1"/>
    <col min="13318" max="13318" width="6.75" style="120" customWidth="1"/>
    <col min="13319" max="13319" width="10.875" style="120" customWidth="1"/>
    <col min="13320" max="13320" width="12.375" style="120" customWidth="1"/>
    <col min="13321" max="13321" width="10.875" style="120" customWidth="1"/>
    <col min="13322" max="13322" width="12.375" style="120" customWidth="1"/>
    <col min="13323" max="13323" width="10.875" style="120" customWidth="1"/>
    <col min="13324" max="13324" width="12.375" style="120" customWidth="1"/>
    <col min="13325" max="13325" width="14.25" style="120" customWidth="1"/>
    <col min="13326" max="13326" width="6.75" style="120" customWidth="1"/>
    <col min="13327" max="13327" width="28.375" style="120" customWidth="1"/>
    <col min="13328" max="13328" width="16.375" style="120" customWidth="1"/>
    <col min="13329" max="13329" width="12.25" style="120" customWidth="1"/>
    <col min="13330" max="13330" width="13.375" style="120" customWidth="1"/>
    <col min="13331" max="13331" width="12.25" style="120" customWidth="1"/>
    <col min="13332" max="13570" width="9" style="120"/>
    <col min="13571" max="13571" width="12.5" style="120" customWidth="1"/>
    <col min="13572" max="13572" width="14.875" style="120" customWidth="1"/>
    <col min="13573" max="13573" width="4.5" style="120" bestFit="1" customWidth="1"/>
    <col min="13574" max="13574" width="6.75" style="120" customWidth="1"/>
    <col min="13575" max="13575" width="10.875" style="120" customWidth="1"/>
    <col min="13576" max="13576" width="12.375" style="120" customWidth="1"/>
    <col min="13577" max="13577" width="10.875" style="120" customWidth="1"/>
    <col min="13578" max="13578" width="12.375" style="120" customWidth="1"/>
    <col min="13579" max="13579" width="10.875" style="120" customWidth="1"/>
    <col min="13580" max="13580" width="12.375" style="120" customWidth="1"/>
    <col min="13581" max="13581" width="14.25" style="120" customWidth="1"/>
    <col min="13582" max="13582" width="6.75" style="120" customWidth="1"/>
    <col min="13583" max="13583" width="28.375" style="120" customWidth="1"/>
    <col min="13584" max="13584" width="16.375" style="120" customWidth="1"/>
    <col min="13585" max="13585" width="12.25" style="120" customWidth="1"/>
    <col min="13586" max="13586" width="13.375" style="120" customWidth="1"/>
    <col min="13587" max="13587" width="12.25" style="120" customWidth="1"/>
    <col min="13588" max="13826" width="9" style="120"/>
    <col min="13827" max="13827" width="12.5" style="120" customWidth="1"/>
    <col min="13828" max="13828" width="14.875" style="120" customWidth="1"/>
    <col min="13829" max="13829" width="4.5" style="120" bestFit="1" customWidth="1"/>
    <col min="13830" max="13830" width="6.75" style="120" customWidth="1"/>
    <col min="13831" max="13831" width="10.875" style="120" customWidth="1"/>
    <col min="13832" max="13832" width="12.375" style="120" customWidth="1"/>
    <col min="13833" max="13833" width="10.875" style="120" customWidth="1"/>
    <col min="13834" max="13834" width="12.375" style="120" customWidth="1"/>
    <col min="13835" max="13835" width="10.875" style="120" customWidth="1"/>
    <col min="13836" max="13836" width="12.375" style="120" customWidth="1"/>
    <col min="13837" max="13837" width="14.25" style="120" customWidth="1"/>
    <col min="13838" max="13838" width="6.75" style="120" customWidth="1"/>
    <col min="13839" max="13839" width="28.375" style="120" customWidth="1"/>
    <col min="13840" max="13840" width="16.375" style="120" customWidth="1"/>
    <col min="13841" max="13841" width="12.25" style="120" customWidth="1"/>
    <col min="13842" max="13842" width="13.375" style="120" customWidth="1"/>
    <col min="13843" max="13843" width="12.25" style="120" customWidth="1"/>
    <col min="13844" max="14082" width="9" style="120"/>
    <col min="14083" max="14083" width="12.5" style="120" customWidth="1"/>
    <col min="14084" max="14084" width="14.875" style="120" customWidth="1"/>
    <col min="14085" max="14085" width="4.5" style="120" bestFit="1" customWidth="1"/>
    <col min="14086" max="14086" width="6.75" style="120" customWidth="1"/>
    <col min="14087" max="14087" width="10.875" style="120" customWidth="1"/>
    <col min="14088" max="14088" width="12.375" style="120" customWidth="1"/>
    <col min="14089" max="14089" width="10.875" style="120" customWidth="1"/>
    <col min="14090" max="14090" width="12.375" style="120" customWidth="1"/>
    <col min="14091" max="14091" width="10.875" style="120" customWidth="1"/>
    <col min="14092" max="14092" width="12.375" style="120" customWidth="1"/>
    <col min="14093" max="14093" width="14.25" style="120" customWidth="1"/>
    <col min="14094" max="14094" width="6.75" style="120" customWidth="1"/>
    <col min="14095" max="14095" width="28.375" style="120" customWidth="1"/>
    <col min="14096" max="14096" width="16.375" style="120" customWidth="1"/>
    <col min="14097" max="14097" width="12.25" style="120" customWidth="1"/>
    <col min="14098" max="14098" width="13.375" style="120" customWidth="1"/>
    <col min="14099" max="14099" width="12.25" style="120" customWidth="1"/>
    <col min="14100" max="14338" width="9" style="120"/>
    <col min="14339" max="14339" width="12.5" style="120" customWidth="1"/>
    <col min="14340" max="14340" width="14.875" style="120" customWidth="1"/>
    <col min="14341" max="14341" width="4.5" style="120" bestFit="1" customWidth="1"/>
    <col min="14342" max="14342" width="6.75" style="120" customWidth="1"/>
    <col min="14343" max="14343" width="10.875" style="120" customWidth="1"/>
    <col min="14344" max="14344" width="12.375" style="120" customWidth="1"/>
    <col min="14345" max="14345" width="10.875" style="120" customWidth="1"/>
    <col min="14346" max="14346" width="12.375" style="120" customWidth="1"/>
    <col min="14347" max="14347" width="10.875" style="120" customWidth="1"/>
    <col min="14348" max="14348" width="12.375" style="120" customWidth="1"/>
    <col min="14349" max="14349" width="14.25" style="120" customWidth="1"/>
    <col min="14350" max="14350" width="6.75" style="120" customWidth="1"/>
    <col min="14351" max="14351" width="28.375" style="120" customWidth="1"/>
    <col min="14352" max="14352" width="16.375" style="120" customWidth="1"/>
    <col min="14353" max="14353" width="12.25" style="120" customWidth="1"/>
    <col min="14354" max="14354" width="13.375" style="120" customWidth="1"/>
    <col min="14355" max="14355" width="12.25" style="120" customWidth="1"/>
    <col min="14356" max="14594" width="9" style="120"/>
    <col min="14595" max="14595" width="12.5" style="120" customWidth="1"/>
    <col min="14596" max="14596" width="14.875" style="120" customWidth="1"/>
    <col min="14597" max="14597" width="4.5" style="120" bestFit="1" customWidth="1"/>
    <col min="14598" max="14598" width="6.75" style="120" customWidth="1"/>
    <col min="14599" max="14599" width="10.875" style="120" customWidth="1"/>
    <col min="14600" max="14600" width="12.375" style="120" customWidth="1"/>
    <col min="14601" max="14601" width="10.875" style="120" customWidth="1"/>
    <col min="14602" max="14602" width="12.375" style="120" customWidth="1"/>
    <col min="14603" max="14603" width="10.875" style="120" customWidth="1"/>
    <col min="14604" max="14604" width="12.375" style="120" customWidth="1"/>
    <col min="14605" max="14605" width="14.25" style="120" customWidth="1"/>
    <col min="14606" max="14606" width="6.75" style="120" customWidth="1"/>
    <col min="14607" max="14607" width="28.375" style="120" customWidth="1"/>
    <col min="14608" max="14608" width="16.375" style="120" customWidth="1"/>
    <col min="14609" max="14609" width="12.25" style="120" customWidth="1"/>
    <col min="14610" max="14610" width="13.375" style="120" customWidth="1"/>
    <col min="14611" max="14611" width="12.25" style="120" customWidth="1"/>
    <col min="14612" max="14850" width="9" style="120"/>
    <col min="14851" max="14851" width="12.5" style="120" customWidth="1"/>
    <col min="14852" max="14852" width="14.875" style="120" customWidth="1"/>
    <col min="14853" max="14853" width="4.5" style="120" bestFit="1" customWidth="1"/>
    <col min="14854" max="14854" width="6.75" style="120" customWidth="1"/>
    <col min="14855" max="14855" width="10.875" style="120" customWidth="1"/>
    <col min="14856" max="14856" width="12.375" style="120" customWidth="1"/>
    <col min="14857" max="14857" width="10.875" style="120" customWidth="1"/>
    <col min="14858" max="14858" width="12.375" style="120" customWidth="1"/>
    <col min="14859" max="14859" width="10.875" style="120" customWidth="1"/>
    <col min="14860" max="14860" width="12.375" style="120" customWidth="1"/>
    <col min="14861" max="14861" width="14.25" style="120" customWidth="1"/>
    <col min="14862" max="14862" width="6.75" style="120" customWidth="1"/>
    <col min="14863" max="14863" width="28.375" style="120" customWidth="1"/>
    <col min="14864" max="14864" width="16.375" style="120" customWidth="1"/>
    <col min="14865" max="14865" width="12.25" style="120" customWidth="1"/>
    <col min="14866" max="14866" width="13.375" style="120" customWidth="1"/>
    <col min="14867" max="14867" width="12.25" style="120" customWidth="1"/>
    <col min="14868" max="15106" width="9" style="120"/>
    <col min="15107" max="15107" width="12.5" style="120" customWidth="1"/>
    <col min="15108" max="15108" width="14.875" style="120" customWidth="1"/>
    <col min="15109" max="15109" width="4.5" style="120" bestFit="1" customWidth="1"/>
    <col min="15110" max="15110" width="6.75" style="120" customWidth="1"/>
    <col min="15111" max="15111" width="10.875" style="120" customWidth="1"/>
    <col min="15112" max="15112" width="12.375" style="120" customWidth="1"/>
    <col min="15113" max="15113" width="10.875" style="120" customWidth="1"/>
    <col min="15114" max="15114" width="12.375" style="120" customWidth="1"/>
    <col min="15115" max="15115" width="10.875" style="120" customWidth="1"/>
    <col min="15116" max="15116" width="12.375" style="120" customWidth="1"/>
    <col min="15117" max="15117" width="14.25" style="120" customWidth="1"/>
    <col min="15118" max="15118" width="6.75" style="120" customWidth="1"/>
    <col min="15119" max="15119" width="28.375" style="120" customWidth="1"/>
    <col min="15120" max="15120" width="16.375" style="120" customWidth="1"/>
    <col min="15121" max="15121" width="12.25" style="120" customWidth="1"/>
    <col min="15122" max="15122" width="13.375" style="120" customWidth="1"/>
    <col min="15123" max="15123" width="12.25" style="120" customWidth="1"/>
    <col min="15124" max="15362" width="9" style="120"/>
    <col min="15363" max="15363" width="12.5" style="120" customWidth="1"/>
    <col min="15364" max="15364" width="14.875" style="120" customWidth="1"/>
    <col min="15365" max="15365" width="4.5" style="120" bestFit="1" customWidth="1"/>
    <col min="15366" max="15366" width="6.75" style="120" customWidth="1"/>
    <col min="15367" max="15367" width="10.875" style="120" customWidth="1"/>
    <col min="15368" max="15368" width="12.375" style="120" customWidth="1"/>
    <col min="15369" max="15369" width="10.875" style="120" customWidth="1"/>
    <col min="15370" max="15370" width="12.375" style="120" customWidth="1"/>
    <col min="15371" max="15371" width="10.875" style="120" customWidth="1"/>
    <col min="15372" max="15372" width="12.375" style="120" customWidth="1"/>
    <col min="15373" max="15373" width="14.25" style="120" customWidth="1"/>
    <col min="15374" max="15374" width="6.75" style="120" customWidth="1"/>
    <col min="15375" max="15375" width="28.375" style="120" customWidth="1"/>
    <col min="15376" max="15376" width="16.375" style="120" customWidth="1"/>
    <col min="15377" max="15377" width="12.25" style="120" customWidth="1"/>
    <col min="15378" max="15378" width="13.375" style="120" customWidth="1"/>
    <col min="15379" max="15379" width="12.25" style="120" customWidth="1"/>
    <col min="15380" max="15618" width="9" style="120"/>
    <col min="15619" max="15619" width="12.5" style="120" customWidth="1"/>
    <col min="15620" max="15620" width="14.875" style="120" customWidth="1"/>
    <col min="15621" max="15621" width="4.5" style="120" bestFit="1" customWidth="1"/>
    <col min="15622" max="15622" width="6.75" style="120" customWidth="1"/>
    <col min="15623" max="15623" width="10.875" style="120" customWidth="1"/>
    <col min="15624" max="15624" width="12.375" style="120" customWidth="1"/>
    <col min="15625" max="15625" width="10.875" style="120" customWidth="1"/>
    <col min="15626" max="15626" width="12.375" style="120" customWidth="1"/>
    <col min="15627" max="15627" width="10.875" style="120" customWidth="1"/>
    <col min="15628" max="15628" width="12.375" style="120" customWidth="1"/>
    <col min="15629" max="15629" width="14.25" style="120" customWidth="1"/>
    <col min="15630" max="15630" width="6.75" style="120" customWidth="1"/>
    <col min="15631" max="15631" width="28.375" style="120" customWidth="1"/>
    <col min="15632" max="15632" width="16.375" style="120" customWidth="1"/>
    <col min="15633" max="15633" width="12.25" style="120" customWidth="1"/>
    <col min="15634" max="15634" width="13.375" style="120" customWidth="1"/>
    <col min="15635" max="15635" width="12.25" style="120" customWidth="1"/>
    <col min="15636" max="15874" width="9" style="120"/>
    <col min="15875" max="15875" width="12.5" style="120" customWidth="1"/>
    <col min="15876" max="15876" width="14.875" style="120" customWidth="1"/>
    <col min="15877" max="15877" width="4.5" style="120" bestFit="1" customWidth="1"/>
    <col min="15878" max="15878" width="6.75" style="120" customWidth="1"/>
    <col min="15879" max="15879" width="10.875" style="120" customWidth="1"/>
    <col min="15880" max="15880" width="12.375" style="120" customWidth="1"/>
    <col min="15881" max="15881" width="10.875" style="120" customWidth="1"/>
    <col min="15882" max="15882" width="12.375" style="120" customWidth="1"/>
    <col min="15883" max="15883" width="10.875" style="120" customWidth="1"/>
    <col min="15884" max="15884" width="12.375" style="120" customWidth="1"/>
    <col min="15885" max="15885" width="14.25" style="120" customWidth="1"/>
    <col min="15886" max="15886" width="6.75" style="120" customWidth="1"/>
    <col min="15887" max="15887" width="28.375" style="120" customWidth="1"/>
    <col min="15888" max="15888" width="16.375" style="120" customWidth="1"/>
    <col min="15889" max="15889" width="12.25" style="120" customWidth="1"/>
    <col min="15890" max="15890" width="13.375" style="120" customWidth="1"/>
    <col min="15891" max="15891" width="12.25" style="120" customWidth="1"/>
    <col min="15892" max="16130" width="9" style="120"/>
    <col min="16131" max="16131" width="12.5" style="120" customWidth="1"/>
    <col min="16132" max="16132" width="14.875" style="120" customWidth="1"/>
    <col min="16133" max="16133" width="4.5" style="120" bestFit="1" customWidth="1"/>
    <col min="16134" max="16134" width="6.75" style="120" customWidth="1"/>
    <col min="16135" max="16135" width="10.875" style="120" customWidth="1"/>
    <col min="16136" max="16136" width="12.375" style="120" customWidth="1"/>
    <col min="16137" max="16137" width="10.875" style="120" customWidth="1"/>
    <col min="16138" max="16138" width="12.375" style="120" customWidth="1"/>
    <col min="16139" max="16139" width="10.875" style="120" customWidth="1"/>
    <col min="16140" max="16140" width="12.375" style="120" customWidth="1"/>
    <col min="16141" max="16141" width="14.25" style="120" customWidth="1"/>
    <col min="16142" max="16142" width="6.75" style="120" customWidth="1"/>
    <col min="16143" max="16143" width="28.375" style="120" customWidth="1"/>
    <col min="16144" max="16144" width="16.375" style="120" customWidth="1"/>
    <col min="16145" max="16145" width="12.25" style="120" customWidth="1"/>
    <col min="16146" max="16146" width="13.375" style="120" customWidth="1"/>
    <col min="16147" max="16147" width="12.25" style="120" customWidth="1"/>
    <col min="16148" max="16384" width="9" style="120"/>
  </cols>
  <sheetData>
    <row r="1" spans="1:18" ht="20.25" customHeight="1">
      <c r="A1" s="280" t="s">
        <v>4147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119"/>
      <c r="N1" s="119"/>
    </row>
    <row r="2" spans="1:18" ht="5.25" customHeight="1">
      <c r="A2" s="121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3"/>
      <c r="M2" s="124"/>
      <c r="N2" s="124"/>
    </row>
    <row r="3" spans="1:18" ht="15" customHeight="1">
      <c r="A3" s="125" t="s">
        <v>4148</v>
      </c>
      <c r="B3" s="126" t="s">
        <v>4149</v>
      </c>
      <c r="C3" s="127"/>
      <c r="D3" s="128"/>
      <c r="E3" s="128"/>
      <c r="F3" s="128"/>
      <c r="G3" s="128"/>
      <c r="H3" s="124"/>
      <c r="I3" s="129" t="s">
        <v>4150</v>
      </c>
      <c r="J3" s="281" t="s">
        <v>4151</v>
      </c>
      <c r="K3" s="281"/>
      <c r="L3" s="130"/>
      <c r="M3" s="124"/>
      <c r="N3" s="124"/>
    </row>
    <row r="4" spans="1:18" ht="14.25" customHeight="1">
      <c r="A4" s="125" t="s">
        <v>4152</v>
      </c>
      <c r="B4" s="282" t="str">
        <f>"일금 "&amp;TEXT(F4,"[dbnum4]")&amp;" 원정"</f>
        <v>일금 -일천사백 원정</v>
      </c>
      <c r="C4" s="282"/>
      <c r="D4" s="282"/>
      <c r="E4" s="282"/>
      <c r="F4" s="283">
        <f>SUM(F5:G6)</f>
        <v>-1400</v>
      </c>
      <c r="G4" s="283"/>
      <c r="H4" s="124"/>
      <c r="I4" s="129" t="s">
        <v>4153</v>
      </c>
      <c r="J4" s="124" t="s">
        <v>4134</v>
      </c>
      <c r="K4" s="124"/>
      <c r="L4" s="130"/>
      <c r="M4" s="124"/>
      <c r="N4" s="124"/>
    </row>
    <row r="5" spans="1:18" ht="14.25" customHeight="1">
      <c r="A5" s="125"/>
      <c r="B5" s="124"/>
      <c r="C5" s="278" t="s">
        <v>4154</v>
      </c>
      <c r="D5" s="278"/>
      <c r="E5" s="278"/>
      <c r="F5" s="279">
        <f>SUM(K41)</f>
        <v>0</v>
      </c>
      <c r="G5" s="279"/>
      <c r="H5" s="124"/>
      <c r="I5" s="124"/>
      <c r="J5" s="131" t="s">
        <v>4134</v>
      </c>
      <c r="K5" s="124" t="s">
        <v>4134</v>
      </c>
      <c r="L5" s="130"/>
      <c r="M5" s="124"/>
      <c r="N5" s="124"/>
    </row>
    <row r="6" spans="1:18" ht="14.25" customHeight="1">
      <c r="A6" s="125"/>
      <c r="B6" s="124"/>
      <c r="C6" s="278" t="s">
        <v>4155</v>
      </c>
      <c r="D6" s="278"/>
      <c r="E6" s="278"/>
      <c r="F6" s="279">
        <f>SUM(K42:K43)</f>
        <v>-1400</v>
      </c>
      <c r="G6" s="279"/>
      <c r="H6" s="132"/>
      <c r="I6" s="124"/>
      <c r="J6" s="124"/>
      <c r="K6" s="124"/>
      <c r="L6" s="130"/>
      <c r="M6" s="124"/>
      <c r="N6" s="124"/>
    </row>
    <row r="7" spans="1:18" ht="5.25" customHeight="1">
      <c r="A7" s="133"/>
      <c r="B7" s="134" t="s">
        <v>4124</v>
      </c>
      <c r="C7" s="134"/>
      <c r="D7" s="134"/>
      <c r="E7" s="134"/>
      <c r="F7" s="134"/>
      <c r="G7" s="134"/>
      <c r="H7" s="134"/>
      <c r="I7" s="134"/>
      <c r="J7" s="134"/>
      <c r="K7" s="134"/>
      <c r="L7" s="135"/>
      <c r="M7" s="124"/>
      <c r="N7" s="124"/>
    </row>
    <row r="8" spans="1:18" ht="14.25" customHeight="1">
      <c r="A8" s="268" t="s">
        <v>4156</v>
      </c>
      <c r="B8" s="264" t="s">
        <v>4157</v>
      </c>
      <c r="C8" s="264" t="s">
        <v>4158</v>
      </c>
      <c r="D8" s="264" t="s">
        <v>4159</v>
      </c>
      <c r="E8" s="264" t="s">
        <v>4160</v>
      </c>
      <c r="F8" s="264"/>
      <c r="G8" s="264" t="s">
        <v>4161</v>
      </c>
      <c r="H8" s="264"/>
      <c r="I8" s="264" t="s">
        <v>4162</v>
      </c>
      <c r="J8" s="264"/>
      <c r="K8" s="264" t="s">
        <v>4163</v>
      </c>
      <c r="L8" s="266" t="s">
        <v>4164</v>
      </c>
      <c r="M8" s="129"/>
      <c r="N8" s="129"/>
    </row>
    <row r="9" spans="1:18" ht="14.25" customHeight="1">
      <c r="A9" s="269"/>
      <c r="B9" s="265"/>
      <c r="C9" s="265"/>
      <c r="D9" s="265"/>
      <c r="E9" s="136" t="s">
        <v>4165</v>
      </c>
      <c r="F9" s="136" t="s">
        <v>4166</v>
      </c>
      <c r="G9" s="136" t="s">
        <v>4165</v>
      </c>
      <c r="H9" s="136" t="s">
        <v>4166</v>
      </c>
      <c r="I9" s="136" t="s">
        <v>4165</v>
      </c>
      <c r="J9" s="136" t="s">
        <v>4166</v>
      </c>
      <c r="K9" s="265"/>
      <c r="L9" s="267"/>
      <c r="M9" s="129"/>
      <c r="N9" s="129"/>
    </row>
    <row r="10" spans="1:18" ht="15.75" customHeight="1">
      <c r="A10" s="137" t="s">
        <v>4167</v>
      </c>
      <c r="B10" s="138"/>
      <c r="C10" s="139" t="s">
        <v>4168</v>
      </c>
      <c r="D10" s="140">
        <v>1</v>
      </c>
      <c r="E10" s="140"/>
      <c r="F10" s="141">
        <f>공종별집계표!F5</f>
        <v>0</v>
      </c>
      <c r="G10" s="140"/>
      <c r="H10" s="141">
        <f>공종별집계표!H5</f>
        <v>0</v>
      </c>
      <c r="I10" s="140"/>
      <c r="J10" s="141">
        <f>공종별집계표!J5</f>
        <v>0</v>
      </c>
      <c r="K10" s="141">
        <f>SUM(F10,H10,J10)</f>
        <v>0</v>
      </c>
      <c r="L10" s="142"/>
      <c r="M10" s="143"/>
      <c r="N10" s="143"/>
    </row>
    <row r="11" spans="1:18" ht="15.75" customHeight="1">
      <c r="A11" s="144"/>
      <c r="B11" s="145"/>
      <c r="C11" s="146"/>
      <c r="D11" s="147"/>
      <c r="E11" s="147"/>
      <c r="F11" s="147">
        <v>0</v>
      </c>
      <c r="G11" s="147"/>
      <c r="H11" s="147">
        <v>0</v>
      </c>
      <c r="I11" s="147"/>
      <c r="J11" s="147">
        <v>0</v>
      </c>
      <c r="K11" s="147">
        <f>F11+H11+J11</f>
        <v>0</v>
      </c>
      <c r="L11" s="148"/>
      <c r="M11" s="143"/>
      <c r="N11" s="143"/>
    </row>
    <row r="12" spans="1:18" ht="15.75" customHeight="1">
      <c r="A12" s="144" t="s">
        <v>4134</v>
      </c>
      <c r="B12" s="145"/>
      <c r="C12" s="146" t="s">
        <v>4134</v>
      </c>
      <c r="D12" s="147" t="s">
        <v>4134</v>
      </c>
      <c r="E12" s="147"/>
      <c r="F12" s="147"/>
      <c r="G12" s="147"/>
      <c r="H12" s="147"/>
      <c r="I12" s="147"/>
      <c r="J12" s="147"/>
      <c r="K12" s="147"/>
      <c r="L12" s="148"/>
      <c r="M12" s="143"/>
      <c r="N12" s="143"/>
    </row>
    <row r="13" spans="1:18" ht="15.75" customHeight="1">
      <c r="A13" s="149" t="s">
        <v>4169</v>
      </c>
      <c r="B13" s="150"/>
      <c r="C13" s="150"/>
      <c r="D13" s="150"/>
      <c r="E13" s="150"/>
      <c r="F13" s="151">
        <f>SUM(F10:F12)</f>
        <v>0</v>
      </c>
      <c r="G13" s="150"/>
      <c r="H13" s="151">
        <f>SUM(H10:H12)</f>
        <v>0</v>
      </c>
      <c r="I13" s="150"/>
      <c r="J13" s="151">
        <f>SUM(J10:J12)</f>
        <v>0</v>
      </c>
      <c r="K13" s="152">
        <f>SUM(K10:K12)</f>
        <v>0</v>
      </c>
      <c r="L13" s="153"/>
      <c r="M13" s="143"/>
      <c r="N13" s="143"/>
      <c r="O13" s="120">
        <v>9.1</v>
      </c>
    </row>
    <row r="14" spans="1:18" ht="15.75" customHeight="1">
      <c r="A14" s="154" t="s">
        <v>4170</v>
      </c>
      <c r="B14" s="155"/>
      <c r="C14" s="156" t="s">
        <v>4171</v>
      </c>
      <c r="D14" s="157">
        <v>17.5</v>
      </c>
      <c r="E14" s="158" t="s">
        <v>4172</v>
      </c>
      <c r="F14" s="159"/>
      <c r="G14" s="160"/>
      <c r="H14" s="160"/>
      <c r="I14" s="161"/>
      <c r="J14" s="162"/>
      <c r="K14" s="163">
        <f>ROUNDDOWN(H13*D14%,0)</f>
        <v>0</v>
      </c>
      <c r="L14" s="164"/>
      <c r="M14" s="143"/>
      <c r="N14" s="143"/>
      <c r="O14" s="165">
        <v>0</v>
      </c>
      <c r="P14" s="166" t="s">
        <v>4173</v>
      </c>
      <c r="Q14" s="167">
        <f>D21</f>
        <v>3.11</v>
      </c>
    </row>
    <row r="15" spans="1:18" ht="15.75" customHeight="1">
      <c r="A15" s="144" t="s">
        <v>4174</v>
      </c>
      <c r="B15" s="145"/>
      <c r="C15" s="146" t="s">
        <v>4171</v>
      </c>
      <c r="D15" s="168">
        <v>3.56</v>
      </c>
      <c r="E15" s="158" t="s">
        <v>4175</v>
      </c>
      <c r="F15" s="159"/>
      <c r="G15" s="160"/>
      <c r="H15" s="160"/>
      <c r="I15" s="161"/>
      <c r="J15" s="162"/>
      <c r="K15" s="169">
        <f>ROUNDDOWN(SUM(H13,K14)*D15%,0)</f>
        <v>0</v>
      </c>
      <c r="L15" s="148"/>
      <c r="M15" s="143"/>
      <c r="N15" s="143"/>
      <c r="P15" s="166" t="s">
        <v>4176</v>
      </c>
      <c r="Q15" s="112">
        <v>0</v>
      </c>
    </row>
    <row r="16" spans="1:18" ht="15.75" customHeight="1">
      <c r="A16" s="144" t="s">
        <v>4177</v>
      </c>
      <c r="B16" s="145"/>
      <c r="C16" s="146" t="s">
        <v>4171</v>
      </c>
      <c r="D16" s="168">
        <v>1.01</v>
      </c>
      <c r="E16" s="158" t="s">
        <v>4175</v>
      </c>
      <c r="F16" s="159"/>
      <c r="G16" s="160"/>
      <c r="H16" s="160"/>
      <c r="I16" s="161"/>
      <c r="J16" s="162"/>
      <c r="K16" s="169">
        <f>ROUNDDOWN(SUM(H13,K14)*D16%,0)</f>
        <v>0</v>
      </c>
      <c r="L16" s="148"/>
      <c r="M16" s="143"/>
      <c r="N16" s="143"/>
      <c r="P16" s="166" t="s">
        <v>4178</v>
      </c>
      <c r="Q16" s="112">
        <f>I42</f>
        <v>0</v>
      </c>
      <c r="R16" s="170" t="s">
        <v>4179</v>
      </c>
    </row>
    <row r="17" spans="1:19" ht="15.75" customHeight="1">
      <c r="A17" s="144" t="s">
        <v>4180</v>
      </c>
      <c r="B17" s="171" t="s">
        <v>4181</v>
      </c>
      <c r="C17" s="146" t="s">
        <v>4171</v>
      </c>
      <c r="D17" s="172">
        <v>3.5950000000000002</v>
      </c>
      <c r="E17" s="158" t="s">
        <v>4172</v>
      </c>
      <c r="F17" s="159"/>
      <c r="G17" s="160"/>
      <c r="H17" s="160"/>
      <c r="I17" s="161"/>
      <c r="J17" s="162"/>
      <c r="K17" s="169">
        <f>ROUNDDOWN(H13*D17%,0)</f>
        <v>0</v>
      </c>
      <c r="L17" s="148"/>
      <c r="M17" s="143"/>
      <c r="N17" s="143"/>
      <c r="P17" s="166"/>
      <c r="Q17" s="173"/>
      <c r="R17" s="170"/>
    </row>
    <row r="18" spans="1:19" ht="15.75" customHeight="1">
      <c r="A18" s="144" t="s">
        <v>4182</v>
      </c>
      <c r="B18" s="171" t="s">
        <v>4181</v>
      </c>
      <c r="C18" s="146" t="s">
        <v>4171</v>
      </c>
      <c r="D18" s="168">
        <v>4.75</v>
      </c>
      <c r="E18" s="158" t="s">
        <v>4172</v>
      </c>
      <c r="F18" s="159"/>
      <c r="G18" s="160"/>
      <c r="H18" s="160"/>
      <c r="I18" s="161"/>
      <c r="J18" s="162"/>
      <c r="K18" s="169">
        <f>ROUNDDOWN(H13*D18%,0)</f>
        <v>0</v>
      </c>
      <c r="L18" s="148"/>
      <c r="M18" s="143"/>
      <c r="N18" s="143"/>
      <c r="P18" s="166"/>
      <c r="Q18" s="173"/>
    </row>
    <row r="19" spans="1:19" ht="15.75" customHeight="1">
      <c r="A19" s="174" t="s">
        <v>4183</v>
      </c>
      <c r="B19" s="171" t="s">
        <v>4181</v>
      </c>
      <c r="C19" s="146" t="s">
        <v>4171</v>
      </c>
      <c r="D19" s="168">
        <v>13.14</v>
      </c>
      <c r="E19" s="158" t="s">
        <v>4184</v>
      </c>
      <c r="F19" s="159"/>
      <c r="G19" s="160"/>
      <c r="H19" s="160"/>
      <c r="I19" s="161"/>
      <c r="J19" s="162"/>
      <c r="K19" s="169">
        <f>ROUNDDOWN(K17*D19%,0)</f>
        <v>0</v>
      </c>
      <c r="L19" s="148"/>
      <c r="M19" s="143"/>
      <c r="N19" s="143"/>
    </row>
    <row r="20" spans="1:19" ht="15.75" customHeight="1">
      <c r="A20" s="174" t="s">
        <v>4185</v>
      </c>
      <c r="B20" s="175" t="s">
        <v>4186</v>
      </c>
      <c r="C20" s="146" t="s">
        <v>4171</v>
      </c>
      <c r="D20" s="168">
        <v>2.2999999999999998</v>
      </c>
      <c r="E20" s="176" t="s">
        <v>4172</v>
      </c>
      <c r="F20" s="177"/>
      <c r="G20" s="177"/>
      <c r="H20" s="177"/>
      <c r="I20" s="159"/>
      <c r="J20" s="162"/>
      <c r="K20" s="169">
        <f>ROUNDDOWN(H13*D20%,0)</f>
        <v>0</v>
      </c>
      <c r="L20" s="148"/>
      <c r="M20" s="143"/>
      <c r="N20" s="143"/>
      <c r="O20" s="178" t="s">
        <v>4187</v>
      </c>
      <c r="P20" s="179" t="s">
        <v>4188</v>
      </c>
      <c r="Q20" s="180">
        <f>ROUNDDOWN((F13+H13+I42)*Q14%+Q15,0)</f>
        <v>0</v>
      </c>
      <c r="R20" s="270">
        <f>MIN(Q20:Q21)</f>
        <v>0</v>
      </c>
      <c r="S20" s="113">
        <f>(F13+H13+I42)*1.86%+Q15</f>
        <v>0</v>
      </c>
    </row>
    <row r="21" spans="1:19" ht="15.75" customHeight="1">
      <c r="A21" s="181" t="s">
        <v>4189</v>
      </c>
      <c r="B21" s="182" t="s">
        <v>4190</v>
      </c>
      <c r="C21" s="183" t="s">
        <v>4171</v>
      </c>
      <c r="D21" s="184">
        <v>3.11</v>
      </c>
      <c r="E21" s="272" t="s">
        <v>4191</v>
      </c>
      <c r="F21" s="273"/>
      <c r="G21" s="273"/>
      <c r="H21" s="273"/>
      <c r="I21" s="273"/>
      <c r="J21" s="274"/>
      <c r="K21" s="185">
        <f>R20</f>
        <v>0</v>
      </c>
      <c r="L21" s="186"/>
      <c r="M21" s="143"/>
      <c r="N21" s="143"/>
      <c r="P21" s="179" t="s">
        <v>4192</v>
      </c>
      <c r="Q21" s="180">
        <f>ROUNDDOWN(((F13+H13)*Q14%+Q15)*1.2,0)</f>
        <v>0</v>
      </c>
      <c r="R21" s="271"/>
      <c r="S21" s="113">
        <f>((F13+H13)*Q14%)*1.2</f>
        <v>0</v>
      </c>
    </row>
    <row r="22" spans="1:19" ht="15.75" customHeight="1">
      <c r="A22" s="144" t="s">
        <v>4193</v>
      </c>
      <c r="B22" s="145"/>
      <c r="C22" s="146" t="s">
        <v>4171</v>
      </c>
      <c r="D22" s="187">
        <v>5</v>
      </c>
      <c r="E22" s="275" t="s">
        <v>4194</v>
      </c>
      <c r="F22" s="276"/>
      <c r="G22" s="276"/>
      <c r="H22" s="276"/>
      <c r="I22" s="276"/>
      <c r="J22" s="277"/>
      <c r="K22" s="169">
        <f>ROUNDDOWN((F13+H13+K14)*D22%,0)</f>
        <v>0</v>
      </c>
      <c r="L22" s="186"/>
      <c r="M22" s="143"/>
      <c r="N22" s="143"/>
      <c r="O22" s="178">
        <v>5.0999999999999996</v>
      </c>
    </row>
    <row r="23" spans="1:19" ht="15.75" customHeight="1">
      <c r="A23" s="262" t="s">
        <v>4195</v>
      </c>
      <c r="B23" s="263"/>
      <c r="C23" s="146" t="s">
        <v>4171</v>
      </c>
      <c r="D23" s="188">
        <v>8.1000000000000003E-2</v>
      </c>
      <c r="E23" s="158" t="s">
        <v>4196</v>
      </c>
      <c r="F23" s="159"/>
      <c r="G23" s="160"/>
      <c r="H23" s="160"/>
      <c r="I23" s="161"/>
      <c r="J23" s="162"/>
      <c r="K23" s="169">
        <f>ROUNDDOWN(K13*D23%,0)</f>
        <v>0</v>
      </c>
      <c r="L23" s="148"/>
      <c r="M23" s="143"/>
      <c r="N23" s="143"/>
      <c r="O23" s="178"/>
    </row>
    <row r="24" spans="1:19" ht="15.75" customHeight="1">
      <c r="A24" s="262" t="s">
        <v>4197</v>
      </c>
      <c r="B24" s="263"/>
      <c r="C24" s="146" t="s">
        <v>4171</v>
      </c>
      <c r="D24" s="189">
        <v>7.0000000000000007E-2</v>
      </c>
      <c r="E24" s="158" t="s">
        <v>4196</v>
      </c>
      <c r="F24" s="159"/>
      <c r="G24" s="160"/>
      <c r="H24" s="160"/>
      <c r="I24" s="161"/>
      <c r="J24" s="162"/>
      <c r="K24" s="169">
        <f>ROUNDDOWN(K13*D24%,0)</f>
        <v>0</v>
      </c>
      <c r="L24" s="148"/>
      <c r="M24" s="143"/>
      <c r="N24" s="143"/>
      <c r="O24" s="178"/>
      <c r="P24" s="120" t="s">
        <v>4162</v>
      </c>
      <c r="Q24" s="120" t="s">
        <v>4198</v>
      </c>
    </row>
    <row r="25" spans="1:19" ht="15.75" customHeight="1">
      <c r="A25" s="144" t="s">
        <v>4199</v>
      </c>
      <c r="B25" s="145"/>
      <c r="C25" s="146" t="s">
        <v>4171</v>
      </c>
      <c r="D25" s="190">
        <v>0.3</v>
      </c>
      <c r="E25" s="158" t="s">
        <v>4196</v>
      </c>
      <c r="F25" s="159"/>
      <c r="G25" s="159"/>
      <c r="H25" s="159"/>
      <c r="I25" s="159"/>
      <c r="J25" s="162"/>
      <c r="K25" s="169">
        <f>ROUNDDOWN(K13*D25%,0)</f>
        <v>0</v>
      </c>
      <c r="L25" s="148"/>
      <c r="M25" s="143"/>
      <c r="N25" s="143"/>
      <c r="P25" s="191">
        <f>SUM(K14:K31)+J13</f>
        <v>0</v>
      </c>
      <c r="Q25" s="191">
        <f>SUM(K15:K25)+J13</f>
        <v>0</v>
      </c>
    </row>
    <row r="26" spans="1:19" ht="15.75" customHeight="1">
      <c r="A26" s="192" t="s">
        <v>4200</v>
      </c>
      <c r="B26" s="193"/>
      <c r="C26" s="194" t="s">
        <v>4201</v>
      </c>
      <c r="D26" s="195">
        <v>1</v>
      </c>
      <c r="E26" s="196"/>
      <c r="F26" s="197"/>
      <c r="G26" s="197"/>
      <c r="H26" s="197"/>
      <c r="I26" s="197"/>
      <c r="J26" s="198"/>
      <c r="K26" s="199">
        <v>0</v>
      </c>
      <c r="L26" s="148"/>
      <c r="M26" s="143"/>
      <c r="N26" s="143"/>
      <c r="P26" s="191"/>
      <c r="Q26" s="191"/>
    </row>
    <row r="27" spans="1:19" ht="15.75" customHeight="1">
      <c r="A27" s="192" t="s">
        <v>4202</v>
      </c>
      <c r="B27" s="145"/>
      <c r="C27" s="194" t="s">
        <v>4168</v>
      </c>
      <c r="D27" s="200">
        <v>1</v>
      </c>
      <c r="E27" s="196" t="s">
        <v>4134</v>
      </c>
      <c r="F27" s="159"/>
      <c r="G27" s="159"/>
      <c r="H27" s="159"/>
      <c r="I27" s="159"/>
      <c r="J27" s="162"/>
      <c r="K27" s="199">
        <v>0</v>
      </c>
      <c r="L27" s="148" t="s">
        <v>4124</v>
      </c>
      <c r="M27" s="143"/>
      <c r="N27" s="143" t="s">
        <v>4203</v>
      </c>
      <c r="Q27" s="201"/>
      <c r="R27" s="201"/>
      <c r="S27" s="201"/>
    </row>
    <row r="28" spans="1:19" ht="15.75" customHeight="1">
      <c r="A28" s="202" t="s">
        <v>4204</v>
      </c>
      <c r="B28" s="203"/>
      <c r="C28" s="204" t="s">
        <v>4205</v>
      </c>
      <c r="D28" s="205">
        <v>6.0000000000000001E-3</v>
      </c>
      <c r="E28" s="206" t="s">
        <v>4206</v>
      </c>
      <c r="F28" s="207"/>
      <c r="G28" s="208"/>
      <c r="H28" s="208"/>
      <c r="I28" s="209"/>
      <c r="J28" s="210"/>
      <c r="K28" s="211">
        <f>ROUNDDOWN(SUM(H13,K14)*D28%,0)</f>
        <v>0</v>
      </c>
      <c r="L28" s="148"/>
      <c r="M28" s="143"/>
      <c r="N28" s="143"/>
      <c r="Q28" s="201"/>
      <c r="R28" s="201"/>
      <c r="S28" s="201"/>
    </row>
    <row r="29" spans="1:19" ht="15.75" customHeight="1">
      <c r="A29" s="202" t="s">
        <v>4207</v>
      </c>
      <c r="B29" s="203"/>
      <c r="C29" s="204" t="s">
        <v>4205</v>
      </c>
      <c r="D29" s="212">
        <v>0.09</v>
      </c>
      <c r="E29" s="206" t="s">
        <v>4206</v>
      </c>
      <c r="F29" s="207"/>
      <c r="G29" s="208"/>
      <c r="H29" s="208"/>
      <c r="I29" s="209"/>
      <c r="J29" s="210"/>
      <c r="K29" s="211">
        <f>ROUNDDOWN(SUM(H13,K14)*D29%,0)</f>
        <v>0</v>
      </c>
      <c r="L29" s="148"/>
      <c r="M29" s="143"/>
      <c r="N29" s="143"/>
      <c r="Q29" s="201"/>
      <c r="R29" s="201"/>
      <c r="S29" s="201"/>
    </row>
    <row r="30" spans="1:19" ht="15.75" customHeight="1">
      <c r="A30" s="192" t="s">
        <v>4208</v>
      </c>
      <c r="B30" s="193"/>
      <c r="C30" s="194" t="s">
        <v>4168</v>
      </c>
      <c r="D30" s="213">
        <v>1</v>
      </c>
      <c r="E30" s="196" t="s">
        <v>4134</v>
      </c>
      <c r="F30" s="197"/>
      <c r="G30" s="197"/>
      <c r="H30" s="197"/>
      <c r="I30" s="197"/>
      <c r="J30" s="198"/>
      <c r="K30" s="199">
        <v>0</v>
      </c>
      <c r="L30" s="148" t="s">
        <v>4124</v>
      </c>
      <c r="M30" s="143"/>
      <c r="N30" s="143"/>
      <c r="Q30" s="201"/>
      <c r="R30" s="201"/>
      <c r="S30" s="201"/>
    </row>
    <row r="31" spans="1:19" s="215" customFormat="1" ht="15.75" customHeight="1">
      <c r="A31" s="192" t="s">
        <v>4209</v>
      </c>
      <c r="B31" s="193"/>
      <c r="C31" s="194" t="s">
        <v>4168</v>
      </c>
      <c r="D31" s="213">
        <v>1</v>
      </c>
      <c r="E31" s="196" t="s">
        <v>4134</v>
      </c>
      <c r="F31" s="197"/>
      <c r="G31" s="197"/>
      <c r="H31" s="197"/>
      <c r="I31" s="197"/>
      <c r="J31" s="198"/>
      <c r="K31" s="199">
        <v>0</v>
      </c>
      <c r="L31" s="214"/>
      <c r="M31" s="143"/>
      <c r="N31" s="143"/>
      <c r="Q31" s="216"/>
      <c r="R31" s="216"/>
      <c r="S31" s="216"/>
    </row>
    <row r="32" spans="1:19" ht="15.75" customHeight="1">
      <c r="A32" s="144" t="s">
        <v>4210</v>
      </c>
      <c r="B32" s="145"/>
      <c r="C32" s="145"/>
      <c r="D32" s="217"/>
      <c r="E32" s="158"/>
      <c r="F32" s="159"/>
      <c r="G32" s="159"/>
      <c r="H32" s="159"/>
      <c r="I32" s="159"/>
      <c r="J32" s="162"/>
      <c r="K32" s="169">
        <f>SUM(K13:K31)</f>
        <v>0</v>
      </c>
      <c r="L32" s="148"/>
      <c r="M32" s="143"/>
      <c r="N32" s="143"/>
    </row>
    <row r="33" spans="1:19" ht="15.75" customHeight="1">
      <c r="A33" s="144" t="s">
        <v>4211</v>
      </c>
      <c r="B33" s="145"/>
      <c r="C33" s="146" t="s">
        <v>4171</v>
      </c>
      <c r="D33" s="190">
        <v>8</v>
      </c>
      <c r="E33" s="158" t="s">
        <v>4212</v>
      </c>
      <c r="F33" s="159"/>
      <c r="G33" s="159"/>
      <c r="H33" s="159"/>
      <c r="I33" s="159"/>
      <c r="J33" s="162"/>
      <c r="K33" s="169">
        <f>ROUNDDOWN(K32*D33%,0)</f>
        <v>0</v>
      </c>
      <c r="L33" s="148"/>
      <c r="M33" s="143"/>
      <c r="N33" s="143"/>
      <c r="Q33" s="201"/>
      <c r="R33" s="201"/>
      <c r="S33" s="201"/>
    </row>
    <row r="34" spans="1:19" ht="15.75" customHeight="1">
      <c r="A34" s="144" t="s">
        <v>4213</v>
      </c>
      <c r="B34" s="145"/>
      <c r="C34" s="145"/>
      <c r="D34" s="217"/>
      <c r="E34" s="158"/>
      <c r="F34" s="159"/>
      <c r="G34" s="159"/>
      <c r="H34" s="159"/>
      <c r="I34" s="159"/>
      <c r="J34" s="162"/>
      <c r="K34" s="169">
        <f>SUM(K32:K33)</f>
        <v>0</v>
      </c>
      <c r="L34" s="148"/>
      <c r="M34" s="143"/>
      <c r="N34" s="143"/>
      <c r="Q34" s="201"/>
      <c r="R34" s="201"/>
      <c r="S34" s="201"/>
    </row>
    <row r="35" spans="1:19" ht="15.75" customHeight="1">
      <c r="A35" s="181" t="s">
        <v>4214</v>
      </c>
      <c r="B35" s="218"/>
      <c r="C35" s="183" t="s">
        <v>4171</v>
      </c>
      <c r="D35" s="219">
        <v>15</v>
      </c>
      <c r="E35" s="176" t="s">
        <v>4215</v>
      </c>
      <c r="F35" s="177"/>
      <c r="G35" s="177"/>
      <c r="H35" s="177"/>
      <c r="I35" s="177"/>
      <c r="J35" s="220"/>
      <c r="K35" s="221">
        <f>ROUNDDOWN((H13+P25+K33)*D35%,0)</f>
        <v>0</v>
      </c>
      <c r="L35" s="222"/>
      <c r="M35" s="143"/>
      <c r="N35" s="143">
        <f>K13+I42</f>
        <v>0</v>
      </c>
    </row>
    <row r="36" spans="1:19" ht="15.75" customHeight="1">
      <c r="A36" s="144" t="s">
        <v>4216</v>
      </c>
      <c r="B36" s="145"/>
      <c r="C36" s="145"/>
      <c r="D36" s="217"/>
      <c r="E36" s="158"/>
      <c r="F36" s="159"/>
      <c r="G36" s="159"/>
      <c r="H36" s="159"/>
      <c r="I36" s="159"/>
      <c r="J36" s="162"/>
      <c r="K36" s="169">
        <f>SUM(K34:K35)</f>
        <v>0</v>
      </c>
      <c r="L36" s="148"/>
      <c r="M36" s="143"/>
      <c r="N36" s="143"/>
    </row>
    <row r="37" spans="1:19" ht="15.75" customHeight="1">
      <c r="A37" s="144" t="s">
        <v>4217</v>
      </c>
      <c r="B37" s="145"/>
      <c r="C37" s="145"/>
      <c r="D37" s="223"/>
      <c r="E37" s="158"/>
      <c r="F37" s="159"/>
      <c r="G37" s="159"/>
      <c r="H37" s="159"/>
      <c r="I37" s="159"/>
      <c r="J37" s="162"/>
      <c r="K37" s="169">
        <f>SUM(K36:K36)</f>
        <v>0</v>
      </c>
      <c r="L37" s="148"/>
      <c r="M37" s="143"/>
      <c r="N37" s="143"/>
    </row>
    <row r="38" spans="1:19" s="215" customFormat="1" ht="15.75" customHeight="1">
      <c r="A38" s="192" t="s">
        <v>4218</v>
      </c>
      <c r="B38" s="193"/>
      <c r="C38" s="194" t="s">
        <v>4168</v>
      </c>
      <c r="D38" s="224">
        <v>1</v>
      </c>
      <c r="E38" s="196"/>
      <c r="F38" s="197"/>
      <c r="G38" s="197"/>
      <c r="H38" s="197"/>
      <c r="I38" s="197"/>
      <c r="J38" s="198"/>
      <c r="K38" s="199">
        <v>0</v>
      </c>
      <c r="L38" s="214"/>
      <c r="M38" s="143"/>
      <c r="N38" s="143"/>
      <c r="Q38" s="216"/>
      <c r="R38" s="216"/>
      <c r="S38" s="216"/>
    </row>
    <row r="39" spans="1:19" ht="15.75" customHeight="1">
      <c r="A39" s="144" t="s">
        <v>4219</v>
      </c>
      <c r="B39" s="145"/>
      <c r="C39" s="146" t="s">
        <v>4171</v>
      </c>
      <c r="D39" s="225">
        <v>10</v>
      </c>
      <c r="E39" s="158" t="s">
        <v>4220</v>
      </c>
      <c r="F39" s="159"/>
      <c r="G39" s="159"/>
      <c r="H39" s="159"/>
      <c r="I39" s="159"/>
      <c r="J39" s="162"/>
      <c r="K39" s="169">
        <f>(K37+K38)*0.1</f>
        <v>0</v>
      </c>
      <c r="L39" s="148"/>
      <c r="M39" s="143"/>
      <c r="N39" s="143"/>
      <c r="Q39" s="201"/>
      <c r="R39" s="201"/>
      <c r="S39" s="201"/>
    </row>
    <row r="40" spans="1:19" ht="15.75" customHeight="1">
      <c r="A40" s="144" t="s">
        <v>4221</v>
      </c>
      <c r="B40" s="145"/>
      <c r="C40" s="145"/>
      <c r="D40" s="223"/>
      <c r="E40" s="158"/>
      <c r="F40" s="159"/>
      <c r="G40" s="159"/>
      <c r="H40" s="159"/>
      <c r="I40" s="159"/>
      <c r="J40" s="162" t="s">
        <v>4134</v>
      </c>
      <c r="K40" s="169">
        <f>SUM(K37:K39)</f>
        <v>0</v>
      </c>
      <c r="L40" s="148"/>
      <c r="M40" s="143"/>
      <c r="N40" s="143"/>
      <c r="Q40" s="201"/>
      <c r="R40" s="201"/>
      <c r="S40" s="201"/>
    </row>
    <row r="41" spans="1:19" ht="15.75" customHeight="1">
      <c r="A41" s="144" t="s">
        <v>4152</v>
      </c>
      <c r="B41" s="145"/>
      <c r="C41" s="145"/>
      <c r="D41" s="145"/>
      <c r="E41" s="158"/>
      <c r="F41" s="159"/>
      <c r="G41" s="159"/>
      <c r="H41" s="159"/>
      <c r="I41" s="159"/>
      <c r="J41" s="226" t="s">
        <v>4222</v>
      </c>
      <c r="K41" s="221">
        <f>ROUNDDOWN(K40,-3)</f>
        <v>0</v>
      </c>
      <c r="L41" s="222"/>
      <c r="M41" s="143"/>
      <c r="N41" s="143">
        <f>K41*0.88</f>
        <v>0</v>
      </c>
      <c r="O41" s="227">
        <f>N41+K42+K43</f>
        <v>-1400</v>
      </c>
    </row>
    <row r="42" spans="1:19" ht="15.75" customHeight="1">
      <c r="A42" s="144" t="s">
        <v>4223</v>
      </c>
      <c r="B42" s="145" t="s">
        <v>4224</v>
      </c>
      <c r="C42" s="146" t="s">
        <v>4168</v>
      </c>
      <c r="D42" s="228">
        <v>1</v>
      </c>
      <c r="E42" s="158" t="s">
        <v>4225</v>
      </c>
      <c r="F42" s="159"/>
      <c r="G42" s="159"/>
      <c r="H42" s="159" t="s">
        <v>4226</v>
      </c>
      <c r="I42" s="229">
        <f>I60/1.1</f>
        <v>0</v>
      </c>
      <c r="J42" s="198"/>
      <c r="K42" s="221">
        <f>K60</f>
        <v>-604</v>
      </c>
      <c r="L42" s="230" t="s">
        <v>4249</v>
      </c>
      <c r="M42" s="143"/>
      <c r="N42" s="143"/>
      <c r="O42" s="231"/>
      <c r="P42" s="232"/>
      <c r="Q42" s="232">
        <v>0</v>
      </c>
      <c r="R42" s="232"/>
    </row>
    <row r="43" spans="1:19" ht="15.75" customHeight="1">
      <c r="A43" s="144" t="s">
        <v>4223</v>
      </c>
      <c r="B43" s="145" t="s">
        <v>4227</v>
      </c>
      <c r="C43" s="146" t="s">
        <v>4168</v>
      </c>
      <c r="D43" s="228">
        <v>1</v>
      </c>
      <c r="E43" s="158" t="s">
        <v>4225</v>
      </c>
      <c r="F43" s="159"/>
      <c r="G43" s="159"/>
      <c r="H43" s="159"/>
      <c r="I43" s="233"/>
      <c r="J43" s="162"/>
      <c r="K43" s="221">
        <f>K70</f>
        <v>-796</v>
      </c>
      <c r="L43" s="230" t="s">
        <v>4228</v>
      </c>
      <c r="M43" s="143"/>
      <c r="N43" s="143"/>
      <c r="O43" s="231"/>
      <c r="P43" s="232"/>
      <c r="Q43" s="232"/>
      <c r="R43" s="232"/>
    </row>
    <row r="44" spans="1:19" ht="15.75" customHeight="1">
      <c r="A44" s="144" t="s">
        <v>4229</v>
      </c>
      <c r="B44" s="145" t="s">
        <v>4227</v>
      </c>
      <c r="C44" s="146" t="s">
        <v>4168</v>
      </c>
      <c r="D44" s="228">
        <v>1</v>
      </c>
      <c r="E44" s="158" t="s">
        <v>4225</v>
      </c>
      <c r="F44" s="159"/>
      <c r="G44" s="159"/>
      <c r="H44" s="159"/>
      <c r="I44" s="233"/>
      <c r="J44" s="162"/>
      <c r="K44" s="221">
        <v>0</v>
      </c>
      <c r="L44" s="230" t="s">
        <v>4134</v>
      </c>
      <c r="M44" s="143"/>
      <c r="N44" s="143"/>
      <c r="O44" s="231"/>
      <c r="P44" s="232"/>
      <c r="Q44" s="232"/>
      <c r="R44" s="232"/>
    </row>
    <row r="45" spans="1:19" ht="15.75" customHeight="1">
      <c r="A45" s="144" t="s">
        <v>4230</v>
      </c>
      <c r="B45" s="145" t="s">
        <v>4134</v>
      </c>
      <c r="C45" s="146" t="s">
        <v>4168</v>
      </c>
      <c r="D45" s="228">
        <v>1</v>
      </c>
      <c r="E45" s="158"/>
      <c r="F45" s="159"/>
      <c r="G45" s="159"/>
      <c r="H45" s="159"/>
      <c r="I45" s="159"/>
      <c r="J45" s="162"/>
      <c r="K45" s="169">
        <v>0</v>
      </c>
      <c r="L45" s="230"/>
      <c r="M45" s="143"/>
      <c r="N45" s="143">
        <v>0</v>
      </c>
    </row>
    <row r="46" spans="1:19" ht="15.75" customHeight="1">
      <c r="A46" s="149" t="s">
        <v>4231</v>
      </c>
      <c r="B46" s="150"/>
      <c r="C46" s="150"/>
      <c r="D46" s="150"/>
      <c r="E46" s="234"/>
      <c r="F46" s="235"/>
      <c r="G46" s="235"/>
      <c r="H46" s="235"/>
      <c r="I46" s="235"/>
      <c r="J46" s="236"/>
      <c r="K46" s="237">
        <f>SUM(K41:K45)</f>
        <v>-1400</v>
      </c>
      <c r="L46" s="153"/>
      <c r="M46" s="143" t="s">
        <v>4232</v>
      </c>
      <c r="N46" s="143">
        <v>0</v>
      </c>
      <c r="O46" s="238">
        <v>0</v>
      </c>
      <c r="P46" s="232"/>
      <c r="Q46" s="232"/>
      <c r="R46" s="232"/>
      <c r="S46" s="201"/>
    </row>
    <row r="47" spans="1:19" ht="15" customHeight="1">
      <c r="N47" s="191">
        <v>88</v>
      </c>
      <c r="O47" s="231" t="s">
        <v>4233</v>
      </c>
      <c r="P47" s="232"/>
      <c r="Q47" s="232"/>
      <c r="R47" s="232"/>
      <c r="S47" s="201"/>
    </row>
    <row r="48" spans="1:19" ht="15" customHeight="1">
      <c r="J48" s="120" t="s">
        <v>4234</v>
      </c>
      <c r="K48" s="112">
        <v>81</v>
      </c>
      <c r="M48" s="120" t="s">
        <v>4235</v>
      </c>
      <c r="N48" s="112">
        <v>280000000</v>
      </c>
      <c r="O48" s="227">
        <v>301728899</v>
      </c>
      <c r="P48" s="232">
        <v>260403685</v>
      </c>
      <c r="Q48" s="232"/>
      <c r="R48" s="232"/>
    </row>
    <row r="49" spans="7:18" ht="15" customHeight="1">
      <c r="J49" s="120" t="s">
        <v>4236</v>
      </c>
      <c r="K49" s="113">
        <f>K48*0.3025</f>
        <v>24.502499999999998</v>
      </c>
      <c r="N49" s="239">
        <f>N48-K46</f>
        <v>280001400</v>
      </c>
      <c r="O49" s="238">
        <f>O48-K46</f>
        <v>301730299</v>
      </c>
      <c r="P49" s="232">
        <f>P48-K46</f>
        <v>260405085</v>
      </c>
      <c r="Q49" s="232"/>
      <c r="R49" s="232"/>
    </row>
    <row r="50" spans="7:18" ht="15" customHeight="1">
      <c r="K50" s="113">
        <f>K46/K49</f>
        <v>-57.137026833996536</v>
      </c>
      <c r="L50" s="191"/>
      <c r="M50" s="191">
        <f>K10/K49</f>
        <v>0</v>
      </c>
      <c r="N50" s="240"/>
      <c r="O50" s="241"/>
      <c r="P50" s="232"/>
      <c r="Q50" s="232"/>
      <c r="R50" s="232"/>
    </row>
    <row r="51" spans="7:18" ht="15" customHeight="1">
      <c r="J51" s="120" t="s">
        <v>4232</v>
      </c>
      <c r="K51" s="237">
        <v>0</v>
      </c>
      <c r="M51" s="191"/>
      <c r="N51" s="240"/>
      <c r="O51" s="227"/>
      <c r="P51" s="232"/>
      <c r="Q51" s="232"/>
      <c r="R51" s="232"/>
    </row>
    <row r="52" spans="7:18" ht="15" customHeight="1">
      <c r="K52" s="112" t="s">
        <v>4134</v>
      </c>
      <c r="M52" s="191"/>
      <c r="N52" s="112"/>
      <c r="O52" s="238"/>
      <c r="P52" s="232"/>
      <c r="Q52" s="232"/>
      <c r="R52" s="232"/>
    </row>
    <row r="53" spans="7:18" ht="15" customHeight="1">
      <c r="G53" s="242"/>
      <c r="H53" s="242" t="s">
        <v>4237</v>
      </c>
      <c r="I53" s="242" t="s">
        <v>4238</v>
      </c>
      <c r="J53" s="242" t="s">
        <v>4239</v>
      </c>
      <c r="K53" s="243"/>
      <c r="M53" s="244"/>
      <c r="N53" s="112"/>
      <c r="O53" s="227"/>
      <c r="P53" s="232"/>
      <c r="Q53" s="232"/>
      <c r="R53" s="232"/>
    </row>
    <row r="54" spans="7:18" ht="15" customHeight="1">
      <c r="G54" s="242" t="s">
        <v>4240</v>
      </c>
      <c r="H54" s="242" t="s">
        <v>4241</v>
      </c>
      <c r="I54" s="245">
        <f>공종별집계표!F24</f>
        <v>0</v>
      </c>
      <c r="J54" s="245">
        <f>공종별집계표!J24</f>
        <v>0</v>
      </c>
      <c r="K54" s="246">
        <f>I54+J54</f>
        <v>0</v>
      </c>
      <c r="M54" s="191">
        <f>I54*0.54%</f>
        <v>0</v>
      </c>
      <c r="N54" s="247"/>
      <c r="O54" s="227"/>
      <c r="P54" s="191"/>
      <c r="Q54" s="248"/>
      <c r="R54" s="232"/>
    </row>
    <row r="55" spans="7:18" ht="15" customHeight="1">
      <c r="G55" s="242"/>
      <c r="H55" s="242"/>
      <c r="I55" s="245"/>
      <c r="J55" s="245"/>
      <c r="K55" s="246">
        <f t="shared" ref="K55:K59" si="0">I55+J55</f>
        <v>0</v>
      </c>
      <c r="M55" s="191">
        <f>I55*0.54%</f>
        <v>0</v>
      </c>
      <c r="N55" s="249"/>
      <c r="O55" s="227"/>
      <c r="P55" s="191"/>
      <c r="Q55" s="248"/>
      <c r="R55" s="232"/>
    </row>
    <row r="56" spans="7:18" ht="15" customHeight="1">
      <c r="G56" s="242"/>
      <c r="H56" s="242"/>
      <c r="I56" s="245"/>
      <c r="J56" s="245"/>
      <c r="K56" s="246">
        <f t="shared" si="0"/>
        <v>0</v>
      </c>
      <c r="M56" s="191"/>
      <c r="N56" s="249"/>
      <c r="O56" s="227"/>
      <c r="P56" s="191" t="s">
        <v>4242</v>
      </c>
      <c r="Q56" s="248"/>
      <c r="R56" s="232"/>
    </row>
    <row r="57" spans="7:18" ht="15" customHeight="1">
      <c r="G57" s="242"/>
      <c r="H57" s="242"/>
      <c r="I57" s="245"/>
      <c r="J57" s="245"/>
      <c r="K57" s="246">
        <f t="shared" si="0"/>
        <v>0</v>
      </c>
      <c r="M57" s="191"/>
      <c r="N57" s="249"/>
      <c r="O57" s="227"/>
      <c r="P57" s="191"/>
      <c r="Q57" s="248"/>
      <c r="R57" s="232"/>
    </row>
    <row r="58" spans="7:18" ht="15" customHeight="1">
      <c r="G58" s="242"/>
      <c r="H58" s="242"/>
      <c r="I58" s="250"/>
      <c r="J58" s="250"/>
      <c r="K58" s="246">
        <f t="shared" si="0"/>
        <v>0</v>
      </c>
      <c r="N58" s="249"/>
      <c r="O58" s="231"/>
      <c r="P58" s="251"/>
      <c r="Q58" s="232"/>
    </row>
    <row r="59" spans="7:18" ht="15" customHeight="1">
      <c r="G59" s="242"/>
      <c r="H59" s="242" t="s">
        <v>4124</v>
      </c>
      <c r="I59" s="250">
        <v>0</v>
      </c>
      <c r="J59" s="250">
        <v>0</v>
      </c>
      <c r="K59" s="246">
        <f t="shared" si="0"/>
        <v>0</v>
      </c>
      <c r="N59" s="249"/>
      <c r="O59" s="231"/>
      <c r="P59" s="251"/>
      <c r="Q59" s="232"/>
    </row>
    <row r="60" spans="7:18" ht="15" customHeight="1">
      <c r="G60" s="252" t="s">
        <v>4243</v>
      </c>
      <c r="H60" s="252"/>
      <c r="I60" s="253">
        <f>SUM(I54:I59)</f>
        <v>0</v>
      </c>
      <c r="J60" s="253">
        <f>SUM(J54:J59)</f>
        <v>0</v>
      </c>
      <c r="K60" s="253">
        <f>SUM(K54:K59)-604</f>
        <v>-604</v>
      </c>
      <c r="N60" s="249"/>
      <c r="O60" s="231"/>
      <c r="P60" s="251"/>
      <c r="Q60" s="232"/>
    </row>
    <row r="61" spans="7:18" ht="15" customHeight="1">
      <c r="G61" s="242" t="s">
        <v>4244</v>
      </c>
      <c r="H61" s="242" t="s">
        <v>4245</v>
      </c>
      <c r="I61" s="245">
        <f>공종별집계표!F25</f>
        <v>0</v>
      </c>
      <c r="J61" s="245">
        <f>공종별집계표!J25</f>
        <v>0</v>
      </c>
      <c r="K61" s="246">
        <f>I61+J61</f>
        <v>0</v>
      </c>
      <c r="M61" s="191">
        <f>I61*0.54%</f>
        <v>0</v>
      </c>
      <c r="N61" s="249"/>
      <c r="O61" s="231"/>
      <c r="P61" s="251"/>
      <c r="Q61" s="232"/>
    </row>
    <row r="62" spans="7:18" ht="15" customHeight="1">
      <c r="G62" s="242" t="s">
        <v>4124</v>
      </c>
      <c r="H62" s="254"/>
      <c r="I62" s="245"/>
      <c r="J62" s="245"/>
      <c r="K62" s="246">
        <f>I62+J62</f>
        <v>0</v>
      </c>
      <c r="M62" s="191">
        <f>I62*0.54%</f>
        <v>0</v>
      </c>
      <c r="N62" s="249"/>
      <c r="O62" s="231"/>
      <c r="P62" s="251"/>
      <c r="Q62" s="232"/>
    </row>
    <row r="63" spans="7:18" ht="15" customHeight="1">
      <c r="G63" s="242"/>
      <c r="H63" s="254"/>
      <c r="I63" s="245"/>
      <c r="J63" s="245"/>
      <c r="K63" s="250">
        <f t="shared" ref="K63:K69" si="1">I63+J63</f>
        <v>0</v>
      </c>
      <c r="M63" s="191">
        <f>I63*0.54%</f>
        <v>0</v>
      </c>
      <c r="N63" s="249"/>
      <c r="O63" s="231"/>
      <c r="P63" s="251"/>
      <c r="Q63" s="232"/>
    </row>
    <row r="64" spans="7:18" ht="15" customHeight="1">
      <c r="G64" s="242"/>
      <c r="H64" s="254"/>
      <c r="I64" s="245"/>
      <c r="J64" s="245"/>
      <c r="K64" s="250">
        <f t="shared" si="1"/>
        <v>0</v>
      </c>
      <c r="M64" s="191"/>
      <c r="N64" s="249"/>
      <c r="O64" s="231"/>
      <c r="P64" s="251"/>
      <c r="Q64" s="232"/>
    </row>
    <row r="65" spans="7:17" ht="15" customHeight="1">
      <c r="G65" s="242"/>
      <c r="H65" s="254"/>
      <c r="I65" s="245"/>
      <c r="J65" s="245"/>
      <c r="K65" s="246"/>
      <c r="M65" s="191"/>
      <c r="N65" s="249"/>
      <c r="O65" s="231"/>
      <c r="P65" s="251"/>
      <c r="Q65" s="232"/>
    </row>
    <row r="66" spans="7:17" ht="15" customHeight="1">
      <c r="G66" s="242"/>
      <c r="H66" s="254"/>
      <c r="I66" s="245"/>
      <c r="J66" s="245"/>
      <c r="K66" s="250"/>
      <c r="M66" s="191"/>
      <c r="N66" s="249"/>
      <c r="O66" s="231"/>
      <c r="P66" s="251"/>
      <c r="Q66" s="232"/>
    </row>
    <row r="67" spans="7:17" ht="15" customHeight="1">
      <c r="G67" s="242"/>
      <c r="H67" s="254"/>
      <c r="I67" s="245"/>
      <c r="J67" s="245"/>
      <c r="K67" s="250"/>
      <c r="M67" s="191"/>
      <c r="N67" s="249"/>
      <c r="O67" s="231"/>
      <c r="P67" s="251"/>
      <c r="Q67" s="232"/>
    </row>
    <row r="68" spans="7:17" ht="15" customHeight="1">
      <c r="G68" s="242"/>
      <c r="H68" s="242"/>
      <c r="I68" s="245"/>
      <c r="J68" s="245"/>
      <c r="K68" s="246"/>
      <c r="M68" s="249"/>
      <c r="N68" s="249"/>
      <c r="O68" s="231"/>
      <c r="P68" s="251"/>
      <c r="Q68" s="232"/>
    </row>
    <row r="69" spans="7:17" ht="15" customHeight="1">
      <c r="G69" s="242"/>
      <c r="H69" s="242" t="s">
        <v>4134</v>
      </c>
      <c r="I69" s="245">
        <v>0</v>
      </c>
      <c r="J69" s="245">
        <v>0</v>
      </c>
      <c r="K69" s="246">
        <f t="shared" si="1"/>
        <v>0</v>
      </c>
      <c r="N69" s="249"/>
      <c r="O69" s="231"/>
      <c r="P69" s="251"/>
      <c r="Q69" s="232"/>
    </row>
    <row r="70" spans="7:17" ht="15" customHeight="1">
      <c r="G70" s="252" t="s">
        <v>4246</v>
      </c>
      <c r="H70" s="252"/>
      <c r="I70" s="253">
        <f>SUM(I61:I69)</f>
        <v>0</v>
      </c>
      <c r="J70" s="253">
        <f>SUM(J61:J69)</f>
        <v>0</v>
      </c>
      <c r="K70" s="253">
        <f>SUM(K61:K69)-796</f>
        <v>-796</v>
      </c>
      <c r="O70" s="231"/>
      <c r="P70" s="251"/>
      <c r="Q70" s="232"/>
    </row>
    <row r="71" spans="7:17" ht="15" customHeight="1">
      <c r="K71" s="191" t="s">
        <v>4134</v>
      </c>
      <c r="O71" s="231"/>
      <c r="P71" s="191"/>
      <c r="Q71" s="191"/>
    </row>
    <row r="72" spans="7:17" ht="15" customHeight="1">
      <c r="P72" s="248"/>
    </row>
    <row r="74" spans="7:17" ht="20.100000000000001" customHeight="1">
      <c r="J74" s="120" t="s">
        <v>4247</v>
      </c>
      <c r="K74" s="239">
        <v>0</v>
      </c>
      <c r="O74" s="231"/>
      <c r="P74" s="232"/>
    </row>
    <row r="75" spans="7:17" ht="20.100000000000001" customHeight="1">
      <c r="K75" s="191">
        <f>K46-K74</f>
        <v>-1400</v>
      </c>
      <c r="O75" s="231"/>
      <c r="P75" s="232"/>
    </row>
    <row r="76" spans="7:17" ht="20.100000000000001" customHeight="1">
      <c r="J76" s="255" t="s">
        <v>4248</v>
      </c>
      <c r="K76" s="256">
        <v>0</v>
      </c>
      <c r="O76" s="231"/>
      <c r="P76" s="232"/>
    </row>
    <row r="77" spans="7:17" ht="20.100000000000001" customHeight="1">
      <c r="K77" s="237">
        <v>0</v>
      </c>
      <c r="O77" s="231"/>
      <c r="P77" s="232"/>
    </row>
    <row r="78" spans="7:17" ht="20.100000000000001" customHeight="1">
      <c r="J78" s="120" t="s">
        <v>4134</v>
      </c>
      <c r="K78" s="112">
        <v>0</v>
      </c>
      <c r="O78" s="231"/>
      <c r="P78" s="232"/>
    </row>
    <row r="79" spans="7:17" ht="20.100000000000001" customHeight="1">
      <c r="K79" s="191" t="s">
        <v>4134</v>
      </c>
      <c r="O79" s="231"/>
      <c r="P79" s="232"/>
    </row>
    <row r="80" spans="7:17" ht="20.100000000000001" customHeight="1">
      <c r="O80" s="231"/>
      <c r="P80" s="232"/>
    </row>
    <row r="81" spans="15:16" ht="20.100000000000001" customHeight="1">
      <c r="O81" s="231"/>
      <c r="P81" s="232"/>
    </row>
    <row r="82" spans="15:16" ht="20.100000000000001" customHeight="1">
      <c r="O82" s="231"/>
      <c r="P82" s="232"/>
    </row>
    <row r="83" spans="15:16" ht="20.100000000000001" customHeight="1">
      <c r="O83" s="231"/>
      <c r="P83" s="232"/>
    </row>
    <row r="84" spans="15:16" ht="20.100000000000001" customHeight="1">
      <c r="O84" s="231"/>
      <c r="P84" s="232"/>
    </row>
    <row r="85" spans="15:16" ht="20.100000000000001" customHeight="1">
      <c r="O85" s="231"/>
      <c r="P85" s="232"/>
    </row>
    <row r="86" spans="15:16" ht="20.100000000000001" customHeight="1">
      <c r="O86" s="231"/>
      <c r="P86" s="232"/>
    </row>
    <row r="87" spans="15:16" ht="20.100000000000001" customHeight="1">
      <c r="O87" s="231"/>
      <c r="P87" s="232"/>
    </row>
    <row r="88" spans="15:16" ht="20.100000000000001" customHeight="1">
      <c r="O88" s="231"/>
      <c r="P88" s="232"/>
    </row>
    <row r="89" spans="15:16" ht="20.100000000000001" customHeight="1">
      <c r="O89" s="231"/>
      <c r="P89" s="232"/>
    </row>
    <row r="90" spans="15:16" ht="20.100000000000001" customHeight="1">
      <c r="O90" s="231"/>
      <c r="P90" s="232"/>
    </row>
    <row r="91" spans="15:16" ht="20.100000000000001" customHeight="1">
      <c r="O91" s="231"/>
      <c r="P91" s="232"/>
    </row>
    <row r="92" spans="15:16" ht="20.100000000000001" customHeight="1">
      <c r="O92" s="231"/>
      <c r="P92" s="232"/>
    </row>
    <row r="93" spans="15:16" ht="20.100000000000001" customHeight="1">
      <c r="P93" s="248"/>
    </row>
    <row r="94" spans="15:16" ht="20.100000000000001" customHeight="1"/>
    <row r="95" spans="15:16" ht="20.100000000000001" customHeight="1"/>
    <row r="96" spans="15:1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</sheetData>
  <mergeCells count="22">
    <mergeCell ref="A1:L1"/>
    <mergeCell ref="J3:K3"/>
    <mergeCell ref="B4:E4"/>
    <mergeCell ref="F4:G4"/>
    <mergeCell ref="C5:E5"/>
    <mergeCell ref="F5:G5"/>
    <mergeCell ref="R20:R21"/>
    <mergeCell ref="E21:J21"/>
    <mergeCell ref="E22:J22"/>
    <mergeCell ref="C6:E6"/>
    <mergeCell ref="F6:G6"/>
    <mergeCell ref="C8:C9"/>
    <mergeCell ref="D8:D9"/>
    <mergeCell ref="E8:F8"/>
    <mergeCell ref="G8:H8"/>
    <mergeCell ref="A23:B23"/>
    <mergeCell ref="A24:B24"/>
    <mergeCell ref="I8:J8"/>
    <mergeCell ref="K8:K9"/>
    <mergeCell ref="L8:L9"/>
    <mergeCell ref="A8:A9"/>
    <mergeCell ref="B8:B9"/>
  </mergeCells>
  <phoneticPr fontId="1" type="noConversion"/>
  <printOptions horizontalCentered="1"/>
  <pageMargins left="0.25" right="0.25" top="0.75" bottom="0.75" header="0.3" footer="0.3"/>
  <pageSetup paperSize="9" scale="7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397F-45C2-414B-B0B6-43EDCD5CE7BB}">
  <sheetPr>
    <pageSetUpPr fitToPage="1"/>
  </sheetPr>
  <dimension ref="A1:T27"/>
  <sheetViews>
    <sheetView zoomScale="84" zoomScaleNormal="84" workbookViewId="0">
      <selection activeCell="H15" sqref="H15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20" ht="30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20" ht="30" customHeight="1">
      <c r="A3" s="284" t="s">
        <v>2</v>
      </c>
      <c r="B3" s="284" t="s">
        <v>3</v>
      </c>
      <c r="C3" s="284" t="s">
        <v>4</v>
      </c>
      <c r="D3" s="284" t="s">
        <v>5</v>
      </c>
      <c r="E3" s="284" t="s">
        <v>6</v>
      </c>
      <c r="F3" s="284"/>
      <c r="G3" s="284" t="s">
        <v>9</v>
      </c>
      <c r="H3" s="284"/>
      <c r="I3" s="284" t="s">
        <v>10</v>
      </c>
      <c r="J3" s="284"/>
      <c r="K3" s="284" t="s">
        <v>11</v>
      </c>
      <c r="L3" s="284"/>
      <c r="M3" s="284" t="s">
        <v>12</v>
      </c>
      <c r="N3" s="286" t="s">
        <v>13</v>
      </c>
      <c r="O3" s="286" t="s">
        <v>14</v>
      </c>
      <c r="P3" s="286" t="s">
        <v>15</v>
      </c>
      <c r="Q3" s="286" t="s">
        <v>16</v>
      </c>
      <c r="R3" s="286" t="s">
        <v>17</v>
      </c>
      <c r="S3" s="286" t="s">
        <v>18</v>
      </c>
      <c r="T3" s="286" t="s">
        <v>19</v>
      </c>
    </row>
    <row r="4" spans="1:20" ht="30" customHeight="1">
      <c r="A4" s="285"/>
      <c r="B4" s="285"/>
      <c r="C4" s="285"/>
      <c r="D4" s="285"/>
      <c r="E4" s="14" t="s">
        <v>7</v>
      </c>
      <c r="F4" s="14" t="s">
        <v>8</v>
      </c>
      <c r="G4" s="14" t="s">
        <v>7</v>
      </c>
      <c r="H4" s="14" t="s">
        <v>8</v>
      </c>
      <c r="I4" s="14" t="s">
        <v>7</v>
      </c>
      <c r="J4" s="14" t="s">
        <v>8</v>
      </c>
      <c r="K4" s="14" t="s">
        <v>7</v>
      </c>
      <c r="L4" s="14" t="s">
        <v>8</v>
      </c>
      <c r="M4" s="285"/>
      <c r="N4" s="286"/>
      <c r="O4" s="286"/>
      <c r="P4" s="286"/>
      <c r="Q4" s="286"/>
      <c r="R4" s="286"/>
      <c r="S4" s="286"/>
      <c r="T4" s="286"/>
    </row>
    <row r="5" spans="1:20" ht="30" customHeight="1">
      <c r="A5" s="15" t="s">
        <v>51</v>
      </c>
      <c r="B5" s="15" t="s">
        <v>52</v>
      </c>
      <c r="C5" s="15" t="s">
        <v>4123</v>
      </c>
      <c r="D5" s="16">
        <v>1</v>
      </c>
      <c r="E5" s="17">
        <f>F6</f>
        <v>0</v>
      </c>
      <c r="F5" s="17">
        <f t="shared" ref="F5:F25" si="0">E5*D5</f>
        <v>0</v>
      </c>
      <c r="G5" s="17">
        <f>H6</f>
        <v>0</v>
      </c>
      <c r="H5" s="17">
        <f t="shared" ref="H5:H25" si="1">G5*D5</f>
        <v>0</v>
      </c>
      <c r="I5" s="17">
        <f>J6</f>
        <v>0</v>
      </c>
      <c r="J5" s="17">
        <f t="shared" ref="J5:J25" si="2">I5*D5</f>
        <v>0</v>
      </c>
      <c r="K5" s="17">
        <f t="shared" ref="K5:K25" si="3">E5+G5+I5</f>
        <v>0</v>
      </c>
      <c r="L5" s="17">
        <f t="shared" ref="L5:L25" si="4">F5+H5+J5</f>
        <v>0</v>
      </c>
      <c r="M5" s="15" t="s">
        <v>52</v>
      </c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11"/>
    </row>
    <row r="6" spans="1:20" ht="30" customHeight="1">
      <c r="A6" s="15" t="s">
        <v>54</v>
      </c>
      <c r="B6" s="15" t="s">
        <v>52</v>
      </c>
      <c r="C6" s="15" t="s">
        <v>4123</v>
      </c>
      <c r="D6" s="16">
        <v>1</v>
      </c>
      <c r="E6" s="17">
        <f>F7+F8+F9+F10+F11+F12+F13+F14+F15+F16+F17+F18+F19+F20+F21+F22+F23</f>
        <v>0</v>
      </c>
      <c r="F6" s="17">
        <f t="shared" si="0"/>
        <v>0</v>
      </c>
      <c r="G6" s="17">
        <f>H7+H8+H9+H10+H11+H12+H13+H14+H15+H16+H17+H18+H19+H20+H21+H22+H23</f>
        <v>0</v>
      </c>
      <c r="H6" s="17">
        <f t="shared" si="1"/>
        <v>0</v>
      </c>
      <c r="I6" s="17">
        <f>J7+J8+J9+J10+J11+J12+J13+J14+J15+J16+J17+J18+J19+J20+J21+J22+J23</f>
        <v>0</v>
      </c>
      <c r="J6" s="17">
        <f t="shared" si="2"/>
        <v>0</v>
      </c>
      <c r="K6" s="17">
        <f t="shared" si="3"/>
        <v>0</v>
      </c>
      <c r="L6" s="17">
        <f t="shared" si="4"/>
        <v>0</v>
      </c>
      <c r="M6" s="15" t="s">
        <v>52</v>
      </c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11"/>
    </row>
    <row r="7" spans="1:20" ht="30" customHeight="1">
      <c r="A7" s="15" t="s">
        <v>56</v>
      </c>
      <c r="B7" s="15" t="s">
        <v>52</v>
      </c>
      <c r="C7" s="15" t="s">
        <v>4123</v>
      </c>
      <c r="D7" s="16">
        <v>1</v>
      </c>
      <c r="E7" s="17">
        <f>공종별내역서!F27</f>
        <v>0</v>
      </c>
      <c r="F7" s="17">
        <f t="shared" si="0"/>
        <v>0</v>
      </c>
      <c r="G7" s="17">
        <f>공종별내역서!H27</f>
        <v>0</v>
      </c>
      <c r="H7" s="17">
        <f t="shared" si="1"/>
        <v>0</v>
      </c>
      <c r="I7" s="17">
        <f>공종별내역서!J27</f>
        <v>0</v>
      </c>
      <c r="J7" s="17">
        <f t="shared" si="2"/>
        <v>0</v>
      </c>
      <c r="K7" s="17">
        <f t="shared" si="3"/>
        <v>0</v>
      </c>
      <c r="L7" s="17">
        <f t="shared" si="4"/>
        <v>0</v>
      </c>
      <c r="M7" s="15" t="s">
        <v>52</v>
      </c>
      <c r="N7" s="2" t="s">
        <v>57</v>
      </c>
      <c r="O7" s="2" t="s">
        <v>52</v>
      </c>
      <c r="P7" s="2" t="s">
        <v>55</v>
      </c>
      <c r="Q7" s="2" t="s">
        <v>52</v>
      </c>
      <c r="R7" s="3">
        <v>3</v>
      </c>
      <c r="S7" s="2" t="s">
        <v>52</v>
      </c>
      <c r="T7" s="11"/>
    </row>
    <row r="8" spans="1:20" ht="30" customHeight="1">
      <c r="A8" s="15" t="s">
        <v>108</v>
      </c>
      <c r="B8" s="15" t="s">
        <v>52</v>
      </c>
      <c r="C8" s="15" t="s">
        <v>4123</v>
      </c>
      <c r="D8" s="16">
        <v>1</v>
      </c>
      <c r="E8" s="17">
        <f>공종별내역서!F51</f>
        <v>0</v>
      </c>
      <c r="F8" s="17">
        <f t="shared" si="0"/>
        <v>0</v>
      </c>
      <c r="G8" s="17">
        <f>공종별내역서!H51</f>
        <v>0</v>
      </c>
      <c r="H8" s="17">
        <f t="shared" si="1"/>
        <v>0</v>
      </c>
      <c r="I8" s="17">
        <f>공종별내역서!J51</f>
        <v>0</v>
      </c>
      <c r="J8" s="17">
        <f t="shared" si="2"/>
        <v>0</v>
      </c>
      <c r="K8" s="17">
        <f t="shared" si="3"/>
        <v>0</v>
      </c>
      <c r="L8" s="17">
        <f t="shared" si="4"/>
        <v>0</v>
      </c>
      <c r="M8" s="15" t="s">
        <v>52</v>
      </c>
      <c r="N8" s="2" t="s">
        <v>109</v>
      </c>
      <c r="O8" s="2" t="s">
        <v>52</v>
      </c>
      <c r="P8" s="2" t="s">
        <v>55</v>
      </c>
      <c r="Q8" s="2" t="s">
        <v>52</v>
      </c>
      <c r="R8" s="3">
        <v>3</v>
      </c>
      <c r="S8" s="2" t="s">
        <v>52</v>
      </c>
      <c r="T8" s="11"/>
    </row>
    <row r="9" spans="1:20" ht="30" customHeight="1">
      <c r="A9" s="15" t="s">
        <v>149</v>
      </c>
      <c r="B9" s="15" t="s">
        <v>52</v>
      </c>
      <c r="C9" s="15" t="s">
        <v>4123</v>
      </c>
      <c r="D9" s="16">
        <v>1</v>
      </c>
      <c r="E9" s="17">
        <f>공종별내역서!F75</f>
        <v>0</v>
      </c>
      <c r="F9" s="17">
        <f t="shared" si="0"/>
        <v>0</v>
      </c>
      <c r="G9" s="17">
        <f>공종별내역서!H75</f>
        <v>0</v>
      </c>
      <c r="H9" s="17">
        <f t="shared" si="1"/>
        <v>0</v>
      </c>
      <c r="I9" s="17">
        <f>공종별내역서!J75</f>
        <v>0</v>
      </c>
      <c r="J9" s="17">
        <f t="shared" si="2"/>
        <v>0</v>
      </c>
      <c r="K9" s="17">
        <f t="shared" si="3"/>
        <v>0</v>
      </c>
      <c r="L9" s="17">
        <f t="shared" si="4"/>
        <v>0</v>
      </c>
      <c r="M9" s="15" t="s">
        <v>52</v>
      </c>
      <c r="N9" s="2" t="s">
        <v>150</v>
      </c>
      <c r="O9" s="2" t="s">
        <v>52</v>
      </c>
      <c r="P9" s="2" t="s">
        <v>55</v>
      </c>
      <c r="Q9" s="2" t="s">
        <v>52</v>
      </c>
      <c r="R9" s="3">
        <v>3</v>
      </c>
      <c r="S9" s="2" t="s">
        <v>52</v>
      </c>
      <c r="T9" s="11"/>
    </row>
    <row r="10" spans="1:20" ht="30" customHeight="1">
      <c r="A10" s="15" t="s">
        <v>214</v>
      </c>
      <c r="B10" s="15" t="s">
        <v>52</v>
      </c>
      <c r="C10" s="15" t="s">
        <v>4123</v>
      </c>
      <c r="D10" s="16">
        <v>1</v>
      </c>
      <c r="E10" s="17">
        <f>공종별내역서!F99</f>
        <v>0</v>
      </c>
      <c r="F10" s="17">
        <f t="shared" si="0"/>
        <v>0</v>
      </c>
      <c r="G10" s="17">
        <f>공종별내역서!H99</f>
        <v>0</v>
      </c>
      <c r="H10" s="17">
        <f t="shared" si="1"/>
        <v>0</v>
      </c>
      <c r="I10" s="17">
        <f>공종별내역서!J99</f>
        <v>0</v>
      </c>
      <c r="J10" s="17">
        <f t="shared" si="2"/>
        <v>0</v>
      </c>
      <c r="K10" s="17">
        <f t="shared" si="3"/>
        <v>0</v>
      </c>
      <c r="L10" s="17">
        <f t="shared" si="4"/>
        <v>0</v>
      </c>
      <c r="M10" s="15" t="s">
        <v>52</v>
      </c>
      <c r="N10" s="2" t="s">
        <v>215</v>
      </c>
      <c r="O10" s="2" t="s">
        <v>52</v>
      </c>
      <c r="P10" s="2" t="s">
        <v>55</v>
      </c>
      <c r="Q10" s="2" t="s">
        <v>52</v>
      </c>
      <c r="R10" s="3">
        <v>3</v>
      </c>
      <c r="S10" s="2" t="s">
        <v>52</v>
      </c>
      <c r="T10" s="11"/>
    </row>
    <row r="11" spans="1:20" ht="30" customHeight="1">
      <c r="A11" s="15" t="s">
        <v>307</v>
      </c>
      <c r="B11" s="15" t="s">
        <v>52</v>
      </c>
      <c r="C11" s="15" t="s">
        <v>4123</v>
      </c>
      <c r="D11" s="16">
        <v>1</v>
      </c>
      <c r="E11" s="17">
        <f>공종별내역서!F123</f>
        <v>0</v>
      </c>
      <c r="F11" s="17">
        <f t="shared" si="0"/>
        <v>0</v>
      </c>
      <c r="G11" s="17">
        <f>공종별내역서!H123</f>
        <v>0</v>
      </c>
      <c r="H11" s="17">
        <f t="shared" si="1"/>
        <v>0</v>
      </c>
      <c r="I11" s="17">
        <f>공종별내역서!J123</f>
        <v>0</v>
      </c>
      <c r="J11" s="17">
        <f t="shared" si="2"/>
        <v>0</v>
      </c>
      <c r="K11" s="17">
        <f t="shared" si="3"/>
        <v>0</v>
      </c>
      <c r="L11" s="17">
        <f t="shared" si="4"/>
        <v>0</v>
      </c>
      <c r="M11" s="15" t="s">
        <v>52</v>
      </c>
      <c r="N11" s="2" t="s">
        <v>308</v>
      </c>
      <c r="O11" s="2" t="s">
        <v>52</v>
      </c>
      <c r="P11" s="2" t="s">
        <v>55</v>
      </c>
      <c r="Q11" s="2" t="s">
        <v>52</v>
      </c>
      <c r="R11" s="3">
        <v>3</v>
      </c>
      <c r="S11" s="2" t="s">
        <v>52</v>
      </c>
      <c r="T11" s="11"/>
    </row>
    <row r="12" spans="1:20" ht="30" customHeight="1">
      <c r="A12" s="15" t="s">
        <v>339</v>
      </c>
      <c r="B12" s="15" t="s">
        <v>52</v>
      </c>
      <c r="C12" s="15" t="s">
        <v>4123</v>
      </c>
      <c r="D12" s="16">
        <v>1</v>
      </c>
      <c r="E12" s="17">
        <f>공종별내역서!F147</f>
        <v>0</v>
      </c>
      <c r="F12" s="17">
        <f t="shared" si="0"/>
        <v>0</v>
      </c>
      <c r="G12" s="17">
        <f>공종별내역서!H147</f>
        <v>0</v>
      </c>
      <c r="H12" s="17">
        <f t="shared" si="1"/>
        <v>0</v>
      </c>
      <c r="I12" s="17">
        <f>공종별내역서!J147</f>
        <v>0</v>
      </c>
      <c r="J12" s="17">
        <f t="shared" si="2"/>
        <v>0</v>
      </c>
      <c r="K12" s="17">
        <f t="shared" si="3"/>
        <v>0</v>
      </c>
      <c r="L12" s="17">
        <f t="shared" si="4"/>
        <v>0</v>
      </c>
      <c r="M12" s="15" t="s">
        <v>52</v>
      </c>
      <c r="N12" s="2" t="s">
        <v>340</v>
      </c>
      <c r="O12" s="2" t="s">
        <v>52</v>
      </c>
      <c r="P12" s="2" t="s">
        <v>55</v>
      </c>
      <c r="Q12" s="2" t="s">
        <v>52</v>
      </c>
      <c r="R12" s="3">
        <v>3</v>
      </c>
      <c r="S12" s="2" t="s">
        <v>52</v>
      </c>
      <c r="T12" s="11"/>
    </row>
    <row r="13" spans="1:20" ht="30" customHeight="1">
      <c r="A13" s="15" t="s">
        <v>372</v>
      </c>
      <c r="B13" s="15" t="s">
        <v>52</v>
      </c>
      <c r="C13" s="15" t="s">
        <v>4123</v>
      </c>
      <c r="D13" s="16">
        <v>1</v>
      </c>
      <c r="E13" s="17">
        <f>공종별내역서!F171</f>
        <v>0</v>
      </c>
      <c r="F13" s="17">
        <f t="shared" si="0"/>
        <v>0</v>
      </c>
      <c r="G13" s="17">
        <f>공종별내역서!H171</f>
        <v>0</v>
      </c>
      <c r="H13" s="17">
        <f t="shared" si="1"/>
        <v>0</v>
      </c>
      <c r="I13" s="17">
        <f>공종별내역서!J171</f>
        <v>0</v>
      </c>
      <c r="J13" s="17">
        <f t="shared" si="2"/>
        <v>0</v>
      </c>
      <c r="K13" s="17">
        <f t="shared" si="3"/>
        <v>0</v>
      </c>
      <c r="L13" s="17">
        <f t="shared" si="4"/>
        <v>0</v>
      </c>
      <c r="M13" s="15" t="s">
        <v>52</v>
      </c>
      <c r="N13" s="2" t="s">
        <v>373</v>
      </c>
      <c r="O13" s="2" t="s">
        <v>52</v>
      </c>
      <c r="P13" s="2" t="s">
        <v>55</v>
      </c>
      <c r="Q13" s="2" t="s">
        <v>52</v>
      </c>
      <c r="R13" s="3">
        <v>3</v>
      </c>
      <c r="S13" s="2" t="s">
        <v>52</v>
      </c>
      <c r="T13" s="11"/>
    </row>
    <row r="14" spans="1:20" ht="30" customHeight="1">
      <c r="A14" s="15" t="s">
        <v>421</v>
      </c>
      <c r="B14" s="15" t="s">
        <v>52</v>
      </c>
      <c r="C14" s="15" t="s">
        <v>4123</v>
      </c>
      <c r="D14" s="16">
        <v>1</v>
      </c>
      <c r="E14" s="17">
        <f>공종별내역서!F195</f>
        <v>0</v>
      </c>
      <c r="F14" s="17">
        <f t="shared" si="0"/>
        <v>0</v>
      </c>
      <c r="G14" s="17">
        <f>공종별내역서!H195</f>
        <v>0</v>
      </c>
      <c r="H14" s="17">
        <f t="shared" si="1"/>
        <v>0</v>
      </c>
      <c r="I14" s="17">
        <f>공종별내역서!J195</f>
        <v>0</v>
      </c>
      <c r="J14" s="17">
        <f t="shared" si="2"/>
        <v>0</v>
      </c>
      <c r="K14" s="17">
        <f t="shared" si="3"/>
        <v>0</v>
      </c>
      <c r="L14" s="17">
        <f t="shared" si="4"/>
        <v>0</v>
      </c>
      <c r="M14" s="15" t="s">
        <v>52</v>
      </c>
      <c r="N14" s="2" t="s">
        <v>422</v>
      </c>
      <c r="O14" s="2" t="s">
        <v>52</v>
      </c>
      <c r="P14" s="2" t="s">
        <v>55</v>
      </c>
      <c r="Q14" s="2" t="s">
        <v>52</v>
      </c>
      <c r="R14" s="3">
        <v>3</v>
      </c>
      <c r="S14" s="2" t="s">
        <v>52</v>
      </c>
      <c r="T14" s="11"/>
    </row>
    <row r="15" spans="1:20" ht="30" customHeight="1">
      <c r="A15" s="15" t="s">
        <v>523</v>
      </c>
      <c r="B15" s="15" t="s">
        <v>52</v>
      </c>
      <c r="C15" s="15" t="s">
        <v>4123</v>
      </c>
      <c r="D15" s="16">
        <v>1</v>
      </c>
      <c r="E15" s="17">
        <f>공종별내역서!F219</f>
        <v>0</v>
      </c>
      <c r="F15" s="17">
        <f t="shared" si="0"/>
        <v>0</v>
      </c>
      <c r="G15" s="17">
        <f>공종별내역서!H219</f>
        <v>0</v>
      </c>
      <c r="H15" s="17">
        <f t="shared" si="1"/>
        <v>0</v>
      </c>
      <c r="I15" s="17">
        <f>공종별내역서!J219</f>
        <v>0</v>
      </c>
      <c r="J15" s="17">
        <f t="shared" si="2"/>
        <v>0</v>
      </c>
      <c r="K15" s="17">
        <f t="shared" si="3"/>
        <v>0</v>
      </c>
      <c r="L15" s="17">
        <f t="shared" si="4"/>
        <v>0</v>
      </c>
      <c r="M15" s="15" t="s">
        <v>52</v>
      </c>
      <c r="N15" s="2" t="s">
        <v>524</v>
      </c>
      <c r="O15" s="2" t="s">
        <v>52</v>
      </c>
      <c r="P15" s="2" t="s">
        <v>55</v>
      </c>
      <c r="Q15" s="2" t="s">
        <v>52</v>
      </c>
      <c r="R15" s="3">
        <v>3</v>
      </c>
      <c r="S15" s="2" t="s">
        <v>52</v>
      </c>
      <c r="T15" s="11"/>
    </row>
    <row r="16" spans="1:20" ht="30" customHeight="1">
      <c r="A16" s="15" t="s">
        <v>608</v>
      </c>
      <c r="B16" s="15" t="s">
        <v>52</v>
      </c>
      <c r="C16" s="15" t="s">
        <v>4123</v>
      </c>
      <c r="D16" s="16">
        <v>1</v>
      </c>
      <c r="E16" s="17">
        <f>공종별내역서!F243</f>
        <v>0</v>
      </c>
      <c r="F16" s="17">
        <f t="shared" si="0"/>
        <v>0</v>
      </c>
      <c r="G16" s="17">
        <f>공종별내역서!H243</f>
        <v>0</v>
      </c>
      <c r="H16" s="17">
        <f t="shared" si="1"/>
        <v>0</v>
      </c>
      <c r="I16" s="17">
        <f>공종별내역서!J243</f>
        <v>0</v>
      </c>
      <c r="J16" s="17">
        <f t="shared" si="2"/>
        <v>0</v>
      </c>
      <c r="K16" s="17">
        <f t="shared" si="3"/>
        <v>0</v>
      </c>
      <c r="L16" s="17">
        <f t="shared" si="4"/>
        <v>0</v>
      </c>
      <c r="M16" s="15" t="s">
        <v>52</v>
      </c>
      <c r="N16" s="2" t="s">
        <v>609</v>
      </c>
      <c r="O16" s="2" t="s">
        <v>52</v>
      </c>
      <c r="P16" s="2" t="s">
        <v>55</v>
      </c>
      <c r="Q16" s="2" t="s">
        <v>52</v>
      </c>
      <c r="R16" s="3">
        <v>3</v>
      </c>
      <c r="S16" s="2" t="s">
        <v>52</v>
      </c>
      <c r="T16" s="11"/>
    </row>
    <row r="17" spans="1:20" ht="30" customHeight="1">
      <c r="A17" s="15" t="s">
        <v>628</v>
      </c>
      <c r="B17" s="15" t="s">
        <v>52</v>
      </c>
      <c r="C17" s="15" t="s">
        <v>4123</v>
      </c>
      <c r="D17" s="16">
        <v>1</v>
      </c>
      <c r="E17" s="17">
        <f>공종별내역서!F267</f>
        <v>0</v>
      </c>
      <c r="F17" s="17">
        <f t="shared" si="0"/>
        <v>0</v>
      </c>
      <c r="G17" s="17">
        <f>공종별내역서!H267</f>
        <v>0</v>
      </c>
      <c r="H17" s="17">
        <f t="shared" si="1"/>
        <v>0</v>
      </c>
      <c r="I17" s="17">
        <f>공종별내역서!J267</f>
        <v>0</v>
      </c>
      <c r="J17" s="17">
        <f t="shared" si="2"/>
        <v>0</v>
      </c>
      <c r="K17" s="17">
        <f t="shared" si="3"/>
        <v>0</v>
      </c>
      <c r="L17" s="17">
        <f t="shared" si="4"/>
        <v>0</v>
      </c>
      <c r="M17" s="15" t="s">
        <v>52</v>
      </c>
      <c r="N17" s="2" t="s">
        <v>629</v>
      </c>
      <c r="O17" s="2" t="s">
        <v>52</v>
      </c>
      <c r="P17" s="2" t="s">
        <v>55</v>
      </c>
      <c r="Q17" s="2" t="s">
        <v>52</v>
      </c>
      <c r="R17" s="3">
        <v>3</v>
      </c>
      <c r="S17" s="2" t="s">
        <v>52</v>
      </c>
      <c r="T17" s="11"/>
    </row>
    <row r="18" spans="1:20" ht="30" customHeight="1">
      <c r="A18" s="15" t="s">
        <v>650</v>
      </c>
      <c r="B18" s="15" t="s">
        <v>52</v>
      </c>
      <c r="C18" s="15" t="s">
        <v>4123</v>
      </c>
      <c r="D18" s="16">
        <v>1</v>
      </c>
      <c r="E18" s="17">
        <f>공종별내역서!F291</f>
        <v>0</v>
      </c>
      <c r="F18" s="17">
        <f t="shared" si="0"/>
        <v>0</v>
      </c>
      <c r="G18" s="17">
        <f>공종별내역서!H291</f>
        <v>0</v>
      </c>
      <c r="H18" s="17">
        <f t="shared" si="1"/>
        <v>0</v>
      </c>
      <c r="I18" s="17">
        <f>공종별내역서!J291</f>
        <v>0</v>
      </c>
      <c r="J18" s="17">
        <f t="shared" si="2"/>
        <v>0</v>
      </c>
      <c r="K18" s="17">
        <f t="shared" si="3"/>
        <v>0</v>
      </c>
      <c r="L18" s="17">
        <f t="shared" si="4"/>
        <v>0</v>
      </c>
      <c r="M18" s="15" t="s">
        <v>52</v>
      </c>
      <c r="N18" s="2" t="s">
        <v>651</v>
      </c>
      <c r="O18" s="2" t="s">
        <v>52</v>
      </c>
      <c r="P18" s="2" t="s">
        <v>55</v>
      </c>
      <c r="Q18" s="2" t="s">
        <v>52</v>
      </c>
      <c r="R18" s="3">
        <v>3</v>
      </c>
      <c r="S18" s="2" t="s">
        <v>52</v>
      </c>
      <c r="T18" s="11"/>
    </row>
    <row r="19" spans="1:20" ht="30" customHeight="1">
      <c r="A19" s="15" t="s">
        <v>682</v>
      </c>
      <c r="B19" s="15" t="s">
        <v>52</v>
      </c>
      <c r="C19" s="15" t="s">
        <v>4123</v>
      </c>
      <c r="D19" s="16">
        <v>1</v>
      </c>
      <c r="E19" s="17">
        <f>공종별내역서!F315</f>
        <v>0</v>
      </c>
      <c r="F19" s="17">
        <f t="shared" si="0"/>
        <v>0</v>
      </c>
      <c r="G19" s="17">
        <f>공종별내역서!H315</f>
        <v>0</v>
      </c>
      <c r="H19" s="17">
        <f t="shared" si="1"/>
        <v>0</v>
      </c>
      <c r="I19" s="17">
        <f>공종별내역서!J315</f>
        <v>0</v>
      </c>
      <c r="J19" s="17">
        <f t="shared" si="2"/>
        <v>0</v>
      </c>
      <c r="K19" s="17">
        <f t="shared" si="3"/>
        <v>0</v>
      </c>
      <c r="L19" s="17">
        <f t="shared" si="4"/>
        <v>0</v>
      </c>
      <c r="M19" s="15" t="s">
        <v>52</v>
      </c>
      <c r="N19" s="2" t="s">
        <v>683</v>
      </c>
      <c r="O19" s="2" t="s">
        <v>52</v>
      </c>
      <c r="P19" s="2" t="s">
        <v>55</v>
      </c>
      <c r="Q19" s="2" t="s">
        <v>52</v>
      </c>
      <c r="R19" s="3">
        <v>3</v>
      </c>
      <c r="S19" s="2" t="s">
        <v>52</v>
      </c>
      <c r="T19" s="11"/>
    </row>
    <row r="20" spans="1:20" ht="30" customHeight="1">
      <c r="A20" s="15" t="s">
        <v>707</v>
      </c>
      <c r="B20" s="15" t="s">
        <v>52</v>
      </c>
      <c r="C20" s="15" t="s">
        <v>4123</v>
      </c>
      <c r="D20" s="16">
        <v>1</v>
      </c>
      <c r="E20" s="17">
        <f>공종별내역서!F363</f>
        <v>0</v>
      </c>
      <c r="F20" s="17">
        <f t="shared" si="0"/>
        <v>0</v>
      </c>
      <c r="G20" s="17">
        <f>공종별내역서!H363</f>
        <v>0</v>
      </c>
      <c r="H20" s="17">
        <f t="shared" si="1"/>
        <v>0</v>
      </c>
      <c r="I20" s="17">
        <f>공종별내역서!J363</f>
        <v>0</v>
      </c>
      <c r="J20" s="17">
        <f t="shared" si="2"/>
        <v>0</v>
      </c>
      <c r="K20" s="17">
        <f t="shared" si="3"/>
        <v>0</v>
      </c>
      <c r="L20" s="17">
        <f t="shared" si="4"/>
        <v>0</v>
      </c>
      <c r="M20" s="15" t="s">
        <v>52</v>
      </c>
      <c r="N20" s="2" t="s">
        <v>708</v>
      </c>
      <c r="O20" s="2" t="s">
        <v>52</v>
      </c>
      <c r="P20" s="2" t="s">
        <v>55</v>
      </c>
      <c r="Q20" s="2" t="s">
        <v>52</v>
      </c>
      <c r="R20" s="3">
        <v>3</v>
      </c>
      <c r="S20" s="2" t="s">
        <v>52</v>
      </c>
      <c r="T20" s="11"/>
    </row>
    <row r="21" spans="1:20" ht="30" customHeight="1">
      <c r="A21" s="15" t="s">
        <v>815</v>
      </c>
      <c r="B21" s="15" t="s">
        <v>52</v>
      </c>
      <c r="C21" s="15" t="s">
        <v>4123</v>
      </c>
      <c r="D21" s="16">
        <v>1</v>
      </c>
      <c r="E21" s="17">
        <f>공종별내역서!F387</f>
        <v>0</v>
      </c>
      <c r="F21" s="17">
        <f t="shared" si="0"/>
        <v>0</v>
      </c>
      <c r="G21" s="17">
        <f>공종별내역서!H387</f>
        <v>0</v>
      </c>
      <c r="H21" s="17">
        <f t="shared" si="1"/>
        <v>0</v>
      </c>
      <c r="I21" s="17">
        <f>공종별내역서!J387</f>
        <v>0</v>
      </c>
      <c r="J21" s="17">
        <f t="shared" si="2"/>
        <v>0</v>
      </c>
      <c r="K21" s="17">
        <f t="shared" si="3"/>
        <v>0</v>
      </c>
      <c r="L21" s="17">
        <f t="shared" si="4"/>
        <v>0</v>
      </c>
      <c r="M21" s="15" t="s">
        <v>52</v>
      </c>
      <c r="N21" s="2" t="s">
        <v>816</v>
      </c>
      <c r="O21" s="2" t="s">
        <v>52</v>
      </c>
      <c r="P21" s="2" t="s">
        <v>55</v>
      </c>
      <c r="Q21" s="2" t="s">
        <v>52</v>
      </c>
      <c r="R21" s="3">
        <v>3</v>
      </c>
      <c r="S21" s="2" t="s">
        <v>52</v>
      </c>
      <c r="T21" s="11"/>
    </row>
    <row r="22" spans="1:20" ht="30" customHeight="1">
      <c r="A22" s="15" t="s">
        <v>835</v>
      </c>
      <c r="B22" s="15" t="s">
        <v>52</v>
      </c>
      <c r="C22" s="15" t="s">
        <v>4123</v>
      </c>
      <c r="D22" s="16">
        <v>1</v>
      </c>
      <c r="E22" s="17">
        <f>공종별내역서!F411</f>
        <v>0</v>
      </c>
      <c r="F22" s="17">
        <f t="shared" si="0"/>
        <v>0</v>
      </c>
      <c r="G22" s="17">
        <f>공종별내역서!H411</f>
        <v>0</v>
      </c>
      <c r="H22" s="17">
        <f t="shared" si="1"/>
        <v>0</v>
      </c>
      <c r="I22" s="17">
        <f>공종별내역서!J411</f>
        <v>0</v>
      </c>
      <c r="J22" s="17">
        <f t="shared" si="2"/>
        <v>0</v>
      </c>
      <c r="K22" s="17">
        <f t="shared" si="3"/>
        <v>0</v>
      </c>
      <c r="L22" s="17">
        <f t="shared" si="4"/>
        <v>0</v>
      </c>
      <c r="M22" s="15" t="s">
        <v>52</v>
      </c>
      <c r="N22" s="2" t="s">
        <v>836</v>
      </c>
      <c r="O22" s="2" t="s">
        <v>52</v>
      </c>
      <c r="P22" s="2" t="s">
        <v>55</v>
      </c>
      <c r="Q22" s="2" t="s">
        <v>52</v>
      </c>
      <c r="R22" s="3">
        <v>3</v>
      </c>
      <c r="S22" s="2" t="s">
        <v>52</v>
      </c>
      <c r="T22" s="11"/>
    </row>
    <row r="23" spans="1:20" ht="30" customHeight="1">
      <c r="A23" s="15" t="s">
        <v>895</v>
      </c>
      <c r="B23" s="15" t="s">
        <v>52</v>
      </c>
      <c r="C23" s="15" t="s">
        <v>4123</v>
      </c>
      <c r="D23" s="16">
        <v>1</v>
      </c>
      <c r="E23" s="17">
        <f>공종별내역서!F435</f>
        <v>0</v>
      </c>
      <c r="F23" s="17">
        <f t="shared" si="0"/>
        <v>0</v>
      </c>
      <c r="G23" s="17">
        <f>공종별내역서!H435</f>
        <v>0</v>
      </c>
      <c r="H23" s="17">
        <f t="shared" si="1"/>
        <v>0</v>
      </c>
      <c r="I23" s="17">
        <f>공종별내역서!J435</f>
        <v>0</v>
      </c>
      <c r="J23" s="17">
        <f t="shared" si="2"/>
        <v>0</v>
      </c>
      <c r="K23" s="17">
        <f t="shared" si="3"/>
        <v>0</v>
      </c>
      <c r="L23" s="17">
        <f t="shared" si="4"/>
        <v>0</v>
      </c>
      <c r="M23" s="15" t="s">
        <v>52</v>
      </c>
      <c r="N23" s="2" t="s">
        <v>896</v>
      </c>
      <c r="O23" s="2" t="s">
        <v>52</v>
      </c>
      <c r="P23" s="2" t="s">
        <v>55</v>
      </c>
      <c r="Q23" s="2" t="s">
        <v>52</v>
      </c>
      <c r="R23" s="3">
        <v>3</v>
      </c>
      <c r="S23" s="2" t="s">
        <v>52</v>
      </c>
      <c r="T23" s="11"/>
    </row>
    <row r="24" spans="1:20" s="54" customFormat="1" ht="30" customHeight="1">
      <c r="A24" s="48" t="s">
        <v>923</v>
      </c>
      <c r="B24" s="48" t="s">
        <v>925</v>
      </c>
      <c r="C24" s="48" t="s">
        <v>4123</v>
      </c>
      <c r="D24" s="49">
        <v>1</v>
      </c>
      <c r="E24" s="50">
        <f>공종별내역서!F459</f>
        <v>0</v>
      </c>
      <c r="F24" s="50">
        <f t="shared" si="0"/>
        <v>0</v>
      </c>
      <c r="G24" s="50">
        <f>공종별내역서!H459</f>
        <v>0</v>
      </c>
      <c r="H24" s="50">
        <f t="shared" si="1"/>
        <v>0</v>
      </c>
      <c r="I24" s="50">
        <f>공종별내역서!J459</f>
        <v>0</v>
      </c>
      <c r="J24" s="50">
        <f t="shared" si="2"/>
        <v>0</v>
      </c>
      <c r="K24" s="50">
        <f t="shared" si="3"/>
        <v>0</v>
      </c>
      <c r="L24" s="50">
        <f t="shared" si="4"/>
        <v>0</v>
      </c>
      <c r="M24" s="48" t="s">
        <v>52</v>
      </c>
      <c r="N24" s="51" t="s">
        <v>924</v>
      </c>
      <c r="O24" s="51" t="s">
        <v>52</v>
      </c>
      <c r="P24" s="51" t="s">
        <v>52</v>
      </c>
      <c r="Q24" s="51" t="s">
        <v>926</v>
      </c>
      <c r="R24" s="52">
        <v>3</v>
      </c>
      <c r="S24" s="51" t="s">
        <v>52</v>
      </c>
      <c r="T24" s="53">
        <f>L24*1</f>
        <v>0</v>
      </c>
    </row>
    <row r="25" spans="1:20" s="54" customFormat="1" ht="30" customHeight="1">
      <c r="A25" s="48" t="s">
        <v>952</v>
      </c>
      <c r="B25" s="48" t="s">
        <v>954</v>
      </c>
      <c r="C25" s="48" t="s">
        <v>4123</v>
      </c>
      <c r="D25" s="49">
        <v>1</v>
      </c>
      <c r="E25" s="50">
        <f>공종별내역서!F483</f>
        <v>0</v>
      </c>
      <c r="F25" s="50">
        <f t="shared" si="0"/>
        <v>0</v>
      </c>
      <c r="G25" s="50">
        <f>공종별내역서!H483</f>
        <v>0</v>
      </c>
      <c r="H25" s="50">
        <f t="shared" si="1"/>
        <v>0</v>
      </c>
      <c r="I25" s="50">
        <f>공종별내역서!J483</f>
        <v>0</v>
      </c>
      <c r="J25" s="50">
        <f t="shared" si="2"/>
        <v>0</v>
      </c>
      <c r="K25" s="50">
        <f t="shared" si="3"/>
        <v>0</v>
      </c>
      <c r="L25" s="50">
        <f t="shared" si="4"/>
        <v>0</v>
      </c>
      <c r="M25" s="48" t="s">
        <v>52</v>
      </c>
      <c r="N25" s="51" t="s">
        <v>953</v>
      </c>
      <c r="O25" s="51" t="s">
        <v>52</v>
      </c>
      <c r="P25" s="51" t="s">
        <v>52</v>
      </c>
      <c r="Q25" s="51" t="s">
        <v>955</v>
      </c>
      <c r="R25" s="52">
        <v>3</v>
      </c>
      <c r="S25" s="51" t="s">
        <v>52</v>
      </c>
      <c r="T25" s="53">
        <f>L25*1</f>
        <v>0</v>
      </c>
    </row>
    <row r="26" spans="1:20" ht="30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T26" s="10"/>
    </row>
    <row r="27" spans="1:20" ht="30" customHeight="1">
      <c r="A27" s="15" t="s">
        <v>106</v>
      </c>
      <c r="B27" s="16"/>
      <c r="C27" s="16"/>
      <c r="D27" s="16"/>
      <c r="E27" s="16"/>
      <c r="F27" s="17">
        <f>F5</f>
        <v>0</v>
      </c>
      <c r="G27" s="16"/>
      <c r="H27" s="17">
        <f>H5</f>
        <v>0</v>
      </c>
      <c r="I27" s="16"/>
      <c r="J27" s="17">
        <f>J5</f>
        <v>0</v>
      </c>
      <c r="K27" s="16"/>
      <c r="L27" s="17">
        <f>L5</f>
        <v>0</v>
      </c>
      <c r="M27" s="16"/>
      <c r="T27" s="10"/>
    </row>
  </sheetData>
  <mergeCells count="16"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  <mergeCell ref="G3:H3"/>
    <mergeCell ref="A3:A4"/>
    <mergeCell ref="B3:B4"/>
    <mergeCell ref="C3:C4"/>
    <mergeCell ref="D3:D4"/>
    <mergeCell ref="E3:F3"/>
  </mergeCells>
  <phoneticPr fontId="1" type="noConversion"/>
  <pageMargins left="0.78740157480314954" right="0" top="0.39370078740157477" bottom="0.39370078740157477" header="0" footer="0"/>
  <pageSetup paperSize="9" scale="65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204A5-6F69-44C7-AA6D-256CD43C102C}">
  <sheetPr>
    <pageSetUpPr fitToPage="1"/>
  </sheetPr>
  <dimension ref="A1:AV483"/>
  <sheetViews>
    <sheetView tabSelected="1" zoomScale="84" zoomScaleNormal="84" workbookViewId="0">
      <selection activeCell="E4" sqref="E4:M483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6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48" ht="30" customHeight="1">
      <c r="A2" s="284" t="s">
        <v>2</v>
      </c>
      <c r="B2" s="284" t="s">
        <v>3</v>
      </c>
      <c r="C2" s="284" t="s">
        <v>4</v>
      </c>
      <c r="D2" s="284" t="s">
        <v>5</v>
      </c>
      <c r="E2" s="284" t="s">
        <v>6</v>
      </c>
      <c r="F2" s="284"/>
      <c r="G2" s="284" t="s">
        <v>9</v>
      </c>
      <c r="H2" s="284"/>
      <c r="I2" s="284" t="s">
        <v>10</v>
      </c>
      <c r="J2" s="284"/>
      <c r="K2" s="284" t="s">
        <v>11</v>
      </c>
      <c r="L2" s="284"/>
      <c r="M2" s="284" t="s">
        <v>12</v>
      </c>
      <c r="N2" s="286" t="s">
        <v>20</v>
      </c>
      <c r="O2" s="286" t="s">
        <v>14</v>
      </c>
      <c r="P2" s="286" t="s">
        <v>21</v>
      </c>
      <c r="Q2" s="286" t="s">
        <v>13</v>
      </c>
      <c r="R2" s="286" t="s">
        <v>22</v>
      </c>
      <c r="S2" s="286" t="s">
        <v>23</v>
      </c>
      <c r="T2" s="286" t="s">
        <v>24</v>
      </c>
      <c r="U2" s="286" t="s">
        <v>25</v>
      </c>
      <c r="V2" s="286" t="s">
        <v>26</v>
      </c>
      <c r="W2" s="286" t="s">
        <v>27</v>
      </c>
      <c r="X2" s="286" t="s">
        <v>28</v>
      </c>
      <c r="Y2" s="286" t="s">
        <v>29</v>
      </c>
      <c r="Z2" s="286" t="s">
        <v>30</v>
      </c>
      <c r="AA2" s="286" t="s">
        <v>31</v>
      </c>
      <c r="AB2" s="286" t="s">
        <v>32</v>
      </c>
      <c r="AC2" s="286" t="s">
        <v>33</v>
      </c>
      <c r="AD2" s="286" t="s">
        <v>34</v>
      </c>
      <c r="AE2" s="286" t="s">
        <v>35</v>
      </c>
      <c r="AF2" s="286" t="s">
        <v>36</v>
      </c>
      <c r="AG2" s="286" t="s">
        <v>37</v>
      </c>
      <c r="AH2" s="286" t="s">
        <v>38</v>
      </c>
      <c r="AI2" s="286" t="s">
        <v>39</v>
      </c>
      <c r="AJ2" s="286" t="s">
        <v>40</v>
      </c>
      <c r="AK2" s="286" t="s">
        <v>41</v>
      </c>
      <c r="AL2" s="286" t="s">
        <v>42</v>
      </c>
      <c r="AM2" s="286" t="s">
        <v>43</v>
      </c>
      <c r="AN2" s="286" t="s">
        <v>44</v>
      </c>
      <c r="AO2" s="286" t="s">
        <v>45</v>
      </c>
      <c r="AP2" s="286" t="s">
        <v>46</v>
      </c>
      <c r="AQ2" s="286" t="s">
        <v>47</v>
      </c>
      <c r="AR2" s="286" t="s">
        <v>48</v>
      </c>
      <c r="AS2" s="286" t="s">
        <v>16</v>
      </c>
      <c r="AT2" s="286" t="s">
        <v>17</v>
      </c>
      <c r="AU2" s="286" t="s">
        <v>49</v>
      </c>
      <c r="AV2" s="286" t="s">
        <v>50</v>
      </c>
    </row>
    <row r="3" spans="1:48" ht="30" customHeight="1">
      <c r="A3" s="284"/>
      <c r="B3" s="284"/>
      <c r="C3" s="284"/>
      <c r="D3" s="284"/>
      <c r="E3" s="9" t="s">
        <v>7</v>
      </c>
      <c r="F3" s="9" t="s">
        <v>8</v>
      </c>
      <c r="G3" s="9" t="s">
        <v>7</v>
      </c>
      <c r="H3" s="9" t="s">
        <v>8</v>
      </c>
      <c r="I3" s="9" t="s">
        <v>7</v>
      </c>
      <c r="J3" s="9" t="s">
        <v>8</v>
      </c>
      <c r="K3" s="9" t="s">
        <v>7</v>
      </c>
      <c r="L3" s="9" t="s">
        <v>8</v>
      </c>
      <c r="M3" s="284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6"/>
      <c r="AT3" s="286"/>
      <c r="AU3" s="286"/>
      <c r="AV3" s="286"/>
    </row>
    <row r="4" spans="1:48" ht="30" customHeight="1">
      <c r="A4" s="18" t="s">
        <v>56</v>
      </c>
      <c r="B4" s="18" t="s">
        <v>58</v>
      </c>
      <c r="C4" s="16"/>
      <c r="D4" s="16"/>
      <c r="E4" s="17"/>
      <c r="F4" s="17"/>
      <c r="G4" s="17"/>
      <c r="H4" s="17"/>
      <c r="I4" s="17"/>
      <c r="J4" s="17"/>
      <c r="K4" s="17"/>
      <c r="L4" s="17"/>
      <c r="M4" s="16"/>
      <c r="N4" s="3"/>
      <c r="O4" s="3"/>
      <c r="P4" s="3"/>
      <c r="Q4" s="2" t="s">
        <v>57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>
      <c r="A5" s="18" t="s">
        <v>59</v>
      </c>
      <c r="B5" s="18" t="s">
        <v>60</v>
      </c>
      <c r="C5" s="18" t="s">
        <v>61</v>
      </c>
      <c r="D5" s="16">
        <v>1</v>
      </c>
      <c r="E5" s="17"/>
      <c r="F5" s="17"/>
      <c r="G5" s="17"/>
      <c r="H5" s="17"/>
      <c r="I5" s="17"/>
      <c r="J5" s="17"/>
      <c r="K5" s="17"/>
      <c r="L5" s="17"/>
      <c r="M5" s="18"/>
      <c r="N5" s="2" t="s">
        <v>63</v>
      </c>
      <c r="O5" s="2" t="s">
        <v>52</v>
      </c>
      <c r="P5" s="2" t="s">
        <v>52</v>
      </c>
      <c r="Q5" s="2" t="s">
        <v>57</v>
      </c>
      <c r="R5" s="2" t="s">
        <v>64</v>
      </c>
      <c r="S5" s="2" t="s">
        <v>65</v>
      </c>
      <c r="T5" s="2" t="s">
        <v>65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52</v>
      </c>
      <c r="AS5" s="2" t="s">
        <v>52</v>
      </c>
      <c r="AT5" s="3"/>
      <c r="AU5" s="2" t="s">
        <v>66</v>
      </c>
      <c r="AV5" s="3">
        <v>10</v>
      </c>
    </row>
    <row r="6" spans="1:48" ht="30" customHeight="1">
      <c r="A6" s="18" t="s">
        <v>67</v>
      </c>
      <c r="B6" s="18" t="s">
        <v>68</v>
      </c>
      <c r="C6" s="18" t="s">
        <v>69</v>
      </c>
      <c r="D6" s="16">
        <v>1</v>
      </c>
      <c r="E6" s="17"/>
      <c r="F6" s="17"/>
      <c r="G6" s="17"/>
      <c r="H6" s="17"/>
      <c r="I6" s="17"/>
      <c r="J6" s="17"/>
      <c r="K6" s="17"/>
      <c r="L6" s="17"/>
      <c r="M6" s="18"/>
      <c r="N6" s="2" t="s">
        <v>71</v>
      </c>
      <c r="O6" s="2" t="s">
        <v>52</v>
      </c>
      <c r="P6" s="2" t="s">
        <v>52</v>
      </c>
      <c r="Q6" s="2" t="s">
        <v>57</v>
      </c>
      <c r="R6" s="2" t="s">
        <v>64</v>
      </c>
      <c r="S6" s="2" t="s">
        <v>65</v>
      </c>
      <c r="T6" s="2" t="s">
        <v>65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52</v>
      </c>
      <c r="AS6" s="2" t="s">
        <v>52</v>
      </c>
      <c r="AT6" s="3"/>
      <c r="AU6" s="2" t="s">
        <v>72</v>
      </c>
      <c r="AV6" s="3">
        <v>4</v>
      </c>
    </row>
    <row r="7" spans="1:48" ht="30" customHeight="1">
      <c r="A7" s="18" t="s">
        <v>73</v>
      </c>
      <c r="B7" s="18" t="s">
        <v>74</v>
      </c>
      <c r="C7" s="18" t="s">
        <v>61</v>
      </c>
      <c r="D7" s="16">
        <v>4</v>
      </c>
      <c r="E7" s="17"/>
      <c r="F7" s="17"/>
      <c r="G7" s="17"/>
      <c r="H7" s="17"/>
      <c r="I7" s="17"/>
      <c r="J7" s="17"/>
      <c r="K7" s="17"/>
      <c r="L7" s="17"/>
      <c r="M7" s="18"/>
      <c r="N7" s="2" t="s">
        <v>76</v>
      </c>
      <c r="O7" s="2" t="s">
        <v>52</v>
      </c>
      <c r="P7" s="2" t="s">
        <v>52</v>
      </c>
      <c r="Q7" s="2" t="s">
        <v>57</v>
      </c>
      <c r="R7" s="2" t="s">
        <v>64</v>
      </c>
      <c r="S7" s="2" t="s">
        <v>65</v>
      </c>
      <c r="T7" s="2" t="s">
        <v>65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52</v>
      </c>
      <c r="AS7" s="2" t="s">
        <v>52</v>
      </c>
      <c r="AT7" s="3"/>
      <c r="AU7" s="2" t="s">
        <v>77</v>
      </c>
      <c r="AV7" s="3">
        <v>6</v>
      </c>
    </row>
    <row r="8" spans="1:48" ht="30" customHeight="1">
      <c r="A8" s="18" t="s">
        <v>73</v>
      </c>
      <c r="B8" s="18" t="s">
        <v>78</v>
      </c>
      <c r="C8" s="18" t="s">
        <v>61</v>
      </c>
      <c r="D8" s="16">
        <v>8</v>
      </c>
      <c r="E8" s="17"/>
      <c r="F8" s="17"/>
      <c r="G8" s="17"/>
      <c r="H8" s="17"/>
      <c r="I8" s="17"/>
      <c r="J8" s="17"/>
      <c r="K8" s="17"/>
      <c r="L8" s="17"/>
      <c r="M8" s="18"/>
      <c r="N8" s="2" t="s">
        <v>80</v>
      </c>
      <c r="O8" s="2" t="s">
        <v>52</v>
      </c>
      <c r="P8" s="2" t="s">
        <v>52</v>
      </c>
      <c r="Q8" s="2" t="s">
        <v>57</v>
      </c>
      <c r="R8" s="2" t="s">
        <v>64</v>
      </c>
      <c r="S8" s="2" t="s">
        <v>65</v>
      </c>
      <c r="T8" s="2" t="s">
        <v>65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 t="s">
        <v>52</v>
      </c>
      <c r="AS8" s="2" t="s">
        <v>52</v>
      </c>
      <c r="AT8" s="3"/>
      <c r="AU8" s="2" t="s">
        <v>81</v>
      </c>
      <c r="AV8" s="3">
        <v>7</v>
      </c>
    </row>
    <row r="9" spans="1:48" ht="30" customHeight="1">
      <c r="A9" s="18" t="s">
        <v>82</v>
      </c>
      <c r="B9" s="18" t="s">
        <v>52</v>
      </c>
      <c r="C9" s="18" t="s">
        <v>83</v>
      </c>
      <c r="D9" s="16">
        <v>81</v>
      </c>
      <c r="E9" s="17"/>
      <c r="F9" s="17"/>
      <c r="G9" s="17"/>
      <c r="H9" s="17"/>
      <c r="I9" s="17"/>
      <c r="J9" s="17"/>
      <c r="K9" s="17"/>
      <c r="L9" s="17"/>
      <c r="M9" s="18"/>
      <c r="N9" s="2" t="s">
        <v>85</v>
      </c>
      <c r="O9" s="2" t="s">
        <v>52</v>
      </c>
      <c r="P9" s="2" t="s">
        <v>52</v>
      </c>
      <c r="Q9" s="2" t="s">
        <v>57</v>
      </c>
      <c r="R9" s="2" t="s">
        <v>64</v>
      </c>
      <c r="S9" s="2" t="s">
        <v>65</v>
      </c>
      <c r="T9" s="2" t="s">
        <v>65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2" t="s">
        <v>52</v>
      </c>
      <c r="AS9" s="2" t="s">
        <v>52</v>
      </c>
      <c r="AT9" s="3"/>
      <c r="AU9" s="2" t="s">
        <v>86</v>
      </c>
      <c r="AV9" s="3">
        <v>9</v>
      </c>
    </row>
    <row r="10" spans="1:48" ht="30" customHeight="1">
      <c r="A10" s="18" t="s">
        <v>87</v>
      </c>
      <c r="B10" s="18" t="s">
        <v>88</v>
      </c>
      <c r="C10" s="18" t="s">
        <v>83</v>
      </c>
      <c r="D10" s="16">
        <v>81</v>
      </c>
      <c r="E10" s="17"/>
      <c r="F10" s="17"/>
      <c r="G10" s="17"/>
      <c r="H10" s="17"/>
      <c r="I10" s="17"/>
      <c r="J10" s="17"/>
      <c r="K10" s="17"/>
      <c r="L10" s="17"/>
      <c r="M10" s="18"/>
      <c r="N10" s="2" t="s">
        <v>90</v>
      </c>
      <c r="O10" s="2" t="s">
        <v>52</v>
      </c>
      <c r="P10" s="2" t="s">
        <v>52</v>
      </c>
      <c r="Q10" s="2" t="s">
        <v>57</v>
      </c>
      <c r="R10" s="2" t="s">
        <v>64</v>
      </c>
      <c r="S10" s="2" t="s">
        <v>65</v>
      </c>
      <c r="T10" s="2" t="s">
        <v>65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2" t="s">
        <v>52</v>
      </c>
      <c r="AS10" s="2" t="s">
        <v>52</v>
      </c>
      <c r="AT10" s="3"/>
      <c r="AU10" s="2" t="s">
        <v>91</v>
      </c>
      <c r="AV10" s="3">
        <v>285</v>
      </c>
    </row>
    <row r="11" spans="1:48" ht="30" customHeight="1">
      <c r="A11" s="18" t="s">
        <v>92</v>
      </c>
      <c r="B11" s="18" t="s">
        <v>52</v>
      </c>
      <c r="C11" s="18" t="s">
        <v>83</v>
      </c>
      <c r="D11" s="16">
        <v>81</v>
      </c>
      <c r="E11" s="17"/>
      <c r="F11" s="17"/>
      <c r="G11" s="17"/>
      <c r="H11" s="17"/>
      <c r="I11" s="17"/>
      <c r="J11" s="17"/>
      <c r="K11" s="17"/>
      <c r="L11" s="17"/>
      <c r="M11" s="18"/>
      <c r="N11" s="2" t="s">
        <v>94</v>
      </c>
      <c r="O11" s="2" t="s">
        <v>52</v>
      </c>
      <c r="P11" s="2" t="s">
        <v>52</v>
      </c>
      <c r="Q11" s="2" t="s">
        <v>57</v>
      </c>
      <c r="R11" s="2" t="s">
        <v>64</v>
      </c>
      <c r="S11" s="2" t="s">
        <v>65</v>
      </c>
      <c r="T11" s="2" t="s">
        <v>65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2" t="s">
        <v>52</v>
      </c>
      <c r="AS11" s="2" t="s">
        <v>52</v>
      </c>
      <c r="AT11" s="3"/>
      <c r="AU11" s="2" t="s">
        <v>95</v>
      </c>
      <c r="AV11" s="3">
        <v>12</v>
      </c>
    </row>
    <row r="12" spans="1:48" ht="30" customHeight="1">
      <c r="A12" s="18" t="s">
        <v>96</v>
      </c>
      <c r="B12" s="18" t="s">
        <v>97</v>
      </c>
      <c r="C12" s="18" t="s">
        <v>83</v>
      </c>
      <c r="D12" s="16">
        <v>162</v>
      </c>
      <c r="E12" s="17"/>
      <c r="F12" s="17"/>
      <c r="G12" s="17"/>
      <c r="H12" s="17"/>
      <c r="I12" s="17"/>
      <c r="J12" s="17"/>
      <c r="K12" s="17"/>
      <c r="L12" s="17"/>
      <c r="M12" s="18"/>
      <c r="N12" s="2" t="s">
        <v>99</v>
      </c>
      <c r="O12" s="2" t="s">
        <v>52</v>
      </c>
      <c r="P12" s="2" t="s">
        <v>52</v>
      </c>
      <c r="Q12" s="2" t="s">
        <v>57</v>
      </c>
      <c r="R12" s="2" t="s">
        <v>64</v>
      </c>
      <c r="S12" s="2" t="s">
        <v>65</v>
      </c>
      <c r="T12" s="2" t="s">
        <v>65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2" t="s">
        <v>52</v>
      </c>
      <c r="AS12" s="2" t="s">
        <v>52</v>
      </c>
      <c r="AT12" s="3"/>
      <c r="AU12" s="2" t="s">
        <v>100</v>
      </c>
      <c r="AV12" s="3">
        <v>13</v>
      </c>
    </row>
    <row r="13" spans="1:48" ht="30" customHeight="1">
      <c r="A13" s="18" t="s">
        <v>101</v>
      </c>
      <c r="B13" s="18" t="s">
        <v>102</v>
      </c>
      <c r="C13" s="18" t="s">
        <v>83</v>
      </c>
      <c r="D13" s="16">
        <v>28</v>
      </c>
      <c r="E13" s="17"/>
      <c r="F13" s="17"/>
      <c r="G13" s="17"/>
      <c r="H13" s="17"/>
      <c r="I13" s="17"/>
      <c r="J13" s="17"/>
      <c r="K13" s="17"/>
      <c r="L13" s="17"/>
      <c r="M13" s="18"/>
      <c r="N13" s="2" t="s">
        <v>104</v>
      </c>
      <c r="O13" s="2" t="s">
        <v>52</v>
      </c>
      <c r="P13" s="2" t="s">
        <v>52</v>
      </c>
      <c r="Q13" s="2" t="s">
        <v>57</v>
      </c>
      <c r="R13" s="2" t="s">
        <v>64</v>
      </c>
      <c r="S13" s="2" t="s">
        <v>65</v>
      </c>
      <c r="T13" s="2" t="s">
        <v>65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2" t="s">
        <v>52</v>
      </c>
      <c r="AS13" s="2" t="s">
        <v>52</v>
      </c>
      <c r="AT13" s="3"/>
      <c r="AU13" s="2" t="s">
        <v>105</v>
      </c>
      <c r="AV13" s="3">
        <v>175</v>
      </c>
    </row>
    <row r="14" spans="1:48" ht="30" customHeight="1">
      <c r="A14" s="16"/>
      <c r="B14" s="16"/>
      <c r="C14" s="16"/>
      <c r="D14" s="16"/>
      <c r="E14" s="17"/>
      <c r="F14" s="17"/>
      <c r="G14" s="17"/>
      <c r="H14" s="17"/>
      <c r="I14" s="17"/>
      <c r="J14" s="17"/>
      <c r="K14" s="17"/>
      <c r="L14" s="17"/>
      <c r="M14" s="16"/>
      <c r="Q14" s="1" t="s">
        <v>57</v>
      </c>
    </row>
    <row r="15" spans="1:48" ht="30" customHeight="1">
      <c r="A15" s="16"/>
      <c r="B15" s="16"/>
      <c r="C15" s="16"/>
      <c r="D15" s="16"/>
      <c r="E15" s="17"/>
      <c r="F15" s="17"/>
      <c r="G15" s="17"/>
      <c r="H15" s="17"/>
      <c r="I15" s="17"/>
      <c r="J15" s="17"/>
      <c r="K15" s="17"/>
      <c r="L15" s="17"/>
      <c r="M15" s="16"/>
      <c r="Q15" s="1" t="s">
        <v>57</v>
      </c>
    </row>
    <row r="16" spans="1:48" ht="30" customHeight="1">
      <c r="A16" s="16"/>
      <c r="B16" s="16"/>
      <c r="C16" s="16"/>
      <c r="D16" s="16"/>
      <c r="E16" s="17"/>
      <c r="F16" s="17"/>
      <c r="G16" s="17"/>
      <c r="H16" s="17"/>
      <c r="I16" s="17"/>
      <c r="J16" s="17"/>
      <c r="K16" s="17"/>
      <c r="L16" s="17"/>
      <c r="M16" s="16"/>
      <c r="Q16" s="1" t="s">
        <v>57</v>
      </c>
    </row>
    <row r="17" spans="1:48" ht="30" customHeight="1">
      <c r="A17" s="16"/>
      <c r="B17" s="16"/>
      <c r="C17" s="16"/>
      <c r="D17" s="16"/>
      <c r="E17" s="17"/>
      <c r="F17" s="17"/>
      <c r="G17" s="17"/>
      <c r="H17" s="17"/>
      <c r="I17" s="17"/>
      <c r="J17" s="17"/>
      <c r="K17" s="17"/>
      <c r="L17" s="17"/>
      <c r="M17" s="16"/>
      <c r="Q17" s="1" t="s">
        <v>57</v>
      </c>
    </row>
    <row r="18" spans="1:48" ht="30" customHeight="1">
      <c r="A18" s="16"/>
      <c r="B18" s="16"/>
      <c r="C18" s="16"/>
      <c r="D18" s="16"/>
      <c r="E18" s="17"/>
      <c r="F18" s="17"/>
      <c r="G18" s="17"/>
      <c r="H18" s="17"/>
      <c r="I18" s="17"/>
      <c r="J18" s="17"/>
      <c r="K18" s="17"/>
      <c r="L18" s="17"/>
      <c r="M18" s="16"/>
      <c r="Q18" s="1" t="s">
        <v>57</v>
      </c>
    </row>
    <row r="19" spans="1:48" ht="30" customHeight="1">
      <c r="A19" s="16"/>
      <c r="B19" s="16"/>
      <c r="C19" s="16"/>
      <c r="D19" s="16"/>
      <c r="E19" s="17"/>
      <c r="F19" s="17"/>
      <c r="G19" s="17"/>
      <c r="H19" s="17"/>
      <c r="I19" s="17"/>
      <c r="J19" s="17"/>
      <c r="K19" s="17"/>
      <c r="L19" s="17"/>
      <c r="M19" s="16"/>
      <c r="Q19" s="1" t="s">
        <v>57</v>
      </c>
    </row>
    <row r="20" spans="1:48" ht="30" customHeight="1">
      <c r="A20" s="16"/>
      <c r="B20" s="16"/>
      <c r="C20" s="16"/>
      <c r="D20" s="16"/>
      <c r="E20" s="17"/>
      <c r="F20" s="17"/>
      <c r="G20" s="17"/>
      <c r="H20" s="17"/>
      <c r="I20" s="17"/>
      <c r="J20" s="17"/>
      <c r="K20" s="17"/>
      <c r="L20" s="17"/>
      <c r="M20" s="16"/>
      <c r="Q20" s="1" t="s">
        <v>57</v>
      </c>
    </row>
    <row r="21" spans="1:48" ht="30" customHeight="1">
      <c r="A21" s="16"/>
      <c r="B21" s="16"/>
      <c r="C21" s="16"/>
      <c r="D21" s="16"/>
      <c r="E21" s="17"/>
      <c r="F21" s="17"/>
      <c r="G21" s="17"/>
      <c r="H21" s="17"/>
      <c r="I21" s="17"/>
      <c r="J21" s="17"/>
      <c r="K21" s="17"/>
      <c r="L21" s="17"/>
      <c r="M21" s="16"/>
      <c r="Q21" s="1" t="s">
        <v>57</v>
      </c>
    </row>
    <row r="22" spans="1:48" ht="30" customHeight="1">
      <c r="A22" s="16"/>
      <c r="B22" s="16"/>
      <c r="C22" s="16"/>
      <c r="D22" s="16"/>
      <c r="E22" s="17"/>
      <c r="F22" s="17"/>
      <c r="G22" s="17"/>
      <c r="H22" s="17"/>
      <c r="I22" s="17"/>
      <c r="J22" s="17"/>
      <c r="K22" s="17"/>
      <c r="L22" s="17"/>
      <c r="M22" s="16"/>
      <c r="Q22" s="1" t="s">
        <v>57</v>
      </c>
    </row>
    <row r="23" spans="1:48" ht="30" customHeight="1">
      <c r="A23" s="16"/>
      <c r="B23" s="16"/>
      <c r="C23" s="16"/>
      <c r="D23" s="16"/>
      <c r="E23" s="17"/>
      <c r="F23" s="17"/>
      <c r="G23" s="17"/>
      <c r="H23" s="17"/>
      <c r="I23" s="17"/>
      <c r="J23" s="17"/>
      <c r="K23" s="17"/>
      <c r="L23" s="17"/>
      <c r="M23" s="16"/>
      <c r="Q23" s="1" t="s">
        <v>57</v>
      </c>
    </row>
    <row r="24" spans="1:48" ht="30" customHeight="1">
      <c r="A24" s="16"/>
      <c r="B24" s="16"/>
      <c r="C24" s="16"/>
      <c r="D24" s="16"/>
      <c r="E24" s="17"/>
      <c r="F24" s="17"/>
      <c r="G24" s="17"/>
      <c r="H24" s="17"/>
      <c r="I24" s="17"/>
      <c r="J24" s="17"/>
      <c r="K24" s="17"/>
      <c r="L24" s="17"/>
      <c r="M24" s="16"/>
      <c r="Q24" s="1" t="s">
        <v>57</v>
      </c>
    </row>
    <row r="25" spans="1:48" ht="30" customHeight="1">
      <c r="A25" s="16"/>
      <c r="B25" s="16"/>
      <c r="C25" s="16"/>
      <c r="D25" s="16"/>
      <c r="E25" s="17"/>
      <c r="F25" s="17"/>
      <c r="G25" s="17"/>
      <c r="H25" s="17"/>
      <c r="I25" s="17"/>
      <c r="J25" s="17"/>
      <c r="K25" s="17"/>
      <c r="L25" s="17"/>
      <c r="M25" s="16"/>
      <c r="Q25" s="1" t="s">
        <v>57</v>
      </c>
    </row>
    <row r="26" spans="1:48" ht="30" customHeight="1">
      <c r="A26" s="16"/>
      <c r="B26" s="16"/>
      <c r="C26" s="16"/>
      <c r="D26" s="16"/>
      <c r="E26" s="17"/>
      <c r="F26" s="17"/>
      <c r="G26" s="17"/>
      <c r="H26" s="17"/>
      <c r="I26" s="17"/>
      <c r="J26" s="17"/>
      <c r="K26" s="17"/>
      <c r="L26" s="17"/>
      <c r="M26" s="16"/>
      <c r="Q26" s="1" t="s">
        <v>57</v>
      </c>
    </row>
    <row r="27" spans="1:48" ht="30" customHeight="1">
      <c r="A27" s="18" t="s">
        <v>106</v>
      </c>
      <c r="B27" s="16"/>
      <c r="C27" s="16"/>
      <c r="D27" s="16"/>
      <c r="E27" s="17"/>
      <c r="F27" s="17"/>
      <c r="G27" s="17"/>
      <c r="H27" s="17"/>
      <c r="I27" s="17"/>
      <c r="J27" s="17"/>
      <c r="K27" s="17"/>
      <c r="L27" s="17"/>
      <c r="M27" s="16"/>
      <c r="N27" t="s">
        <v>107</v>
      </c>
    </row>
    <row r="28" spans="1:48" ht="30" customHeight="1">
      <c r="A28" s="18" t="s">
        <v>108</v>
      </c>
      <c r="B28" s="18" t="s">
        <v>58</v>
      </c>
      <c r="C28" s="16"/>
      <c r="D28" s="16"/>
      <c r="E28" s="17"/>
      <c r="F28" s="17"/>
      <c r="G28" s="17"/>
      <c r="H28" s="17"/>
      <c r="I28" s="17"/>
      <c r="J28" s="17"/>
      <c r="K28" s="17"/>
      <c r="L28" s="17"/>
      <c r="M28" s="16"/>
      <c r="N28" s="3"/>
      <c r="O28" s="3"/>
      <c r="P28" s="3"/>
      <c r="Q28" s="2" t="s">
        <v>109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</row>
    <row r="29" spans="1:48" ht="30" customHeight="1">
      <c r="A29" s="18" t="s">
        <v>110</v>
      </c>
      <c r="B29" s="18" t="s">
        <v>111</v>
      </c>
      <c r="C29" s="18" t="s">
        <v>112</v>
      </c>
      <c r="D29" s="16">
        <v>67</v>
      </c>
      <c r="E29" s="17"/>
      <c r="F29" s="17"/>
      <c r="G29" s="17"/>
      <c r="H29" s="17"/>
      <c r="I29" s="17"/>
      <c r="J29" s="17"/>
      <c r="K29" s="17"/>
      <c r="L29" s="17"/>
      <c r="M29" s="18"/>
      <c r="N29" s="2" t="s">
        <v>114</v>
      </c>
      <c r="O29" s="2" t="s">
        <v>52</v>
      </c>
      <c r="P29" s="2" t="s">
        <v>52</v>
      </c>
      <c r="Q29" s="2" t="s">
        <v>109</v>
      </c>
      <c r="R29" s="2" t="s">
        <v>65</v>
      </c>
      <c r="S29" s="2" t="s">
        <v>64</v>
      </c>
      <c r="T29" s="2" t="s">
        <v>65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52</v>
      </c>
      <c r="AS29" s="2" t="s">
        <v>52</v>
      </c>
      <c r="AT29" s="3"/>
      <c r="AU29" s="2" t="s">
        <v>115</v>
      </c>
      <c r="AV29" s="3">
        <v>19</v>
      </c>
    </row>
    <row r="30" spans="1:48" ht="30" customHeight="1">
      <c r="A30" s="18" t="s">
        <v>116</v>
      </c>
      <c r="B30" s="18" t="s">
        <v>117</v>
      </c>
      <c r="C30" s="18" t="s">
        <v>112</v>
      </c>
      <c r="D30" s="16">
        <v>43</v>
      </c>
      <c r="E30" s="17"/>
      <c r="F30" s="17"/>
      <c r="G30" s="17"/>
      <c r="H30" s="17"/>
      <c r="I30" s="17"/>
      <c r="J30" s="17"/>
      <c r="K30" s="17"/>
      <c r="L30" s="17"/>
      <c r="M30" s="18"/>
      <c r="N30" s="2" t="s">
        <v>119</v>
      </c>
      <c r="O30" s="2" t="s">
        <v>52</v>
      </c>
      <c r="P30" s="2" t="s">
        <v>52</v>
      </c>
      <c r="Q30" s="2" t="s">
        <v>109</v>
      </c>
      <c r="R30" s="2" t="s">
        <v>65</v>
      </c>
      <c r="S30" s="2" t="s">
        <v>64</v>
      </c>
      <c r="T30" s="2" t="s">
        <v>65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 t="s">
        <v>52</v>
      </c>
      <c r="AS30" s="2" t="s">
        <v>52</v>
      </c>
      <c r="AT30" s="3"/>
      <c r="AU30" s="2" t="s">
        <v>120</v>
      </c>
      <c r="AV30" s="3">
        <v>286</v>
      </c>
    </row>
    <row r="31" spans="1:48" ht="30" customHeight="1">
      <c r="A31" s="18" t="s">
        <v>121</v>
      </c>
      <c r="B31" s="18" t="s">
        <v>122</v>
      </c>
      <c r="C31" s="18" t="s">
        <v>112</v>
      </c>
      <c r="D31" s="16">
        <v>25</v>
      </c>
      <c r="E31" s="17"/>
      <c r="F31" s="17"/>
      <c r="G31" s="17"/>
      <c r="H31" s="17"/>
      <c r="I31" s="17"/>
      <c r="J31" s="17"/>
      <c r="K31" s="17"/>
      <c r="L31" s="17"/>
      <c r="M31" s="18"/>
      <c r="N31" s="2" t="s">
        <v>124</v>
      </c>
      <c r="O31" s="2" t="s">
        <v>52</v>
      </c>
      <c r="P31" s="2" t="s">
        <v>52</v>
      </c>
      <c r="Q31" s="2" t="s">
        <v>109</v>
      </c>
      <c r="R31" s="2" t="s">
        <v>64</v>
      </c>
      <c r="S31" s="2" t="s">
        <v>65</v>
      </c>
      <c r="T31" s="2" t="s">
        <v>65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52</v>
      </c>
      <c r="AS31" s="2" t="s">
        <v>52</v>
      </c>
      <c r="AT31" s="3"/>
      <c r="AU31" s="2" t="s">
        <v>125</v>
      </c>
      <c r="AV31" s="3">
        <v>176</v>
      </c>
    </row>
    <row r="32" spans="1:48" ht="30" customHeight="1">
      <c r="A32" s="18" t="s">
        <v>126</v>
      </c>
      <c r="B32" s="18" t="s">
        <v>127</v>
      </c>
      <c r="C32" s="18" t="s">
        <v>83</v>
      </c>
      <c r="D32" s="16">
        <v>77</v>
      </c>
      <c r="E32" s="17"/>
      <c r="F32" s="17"/>
      <c r="G32" s="17"/>
      <c r="H32" s="17"/>
      <c r="I32" s="17"/>
      <c r="J32" s="17"/>
      <c r="K32" s="17"/>
      <c r="L32" s="17"/>
      <c r="M32" s="18"/>
      <c r="N32" s="2" t="s">
        <v>129</v>
      </c>
      <c r="O32" s="2" t="s">
        <v>52</v>
      </c>
      <c r="P32" s="2" t="s">
        <v>52</v>
      </c>
      <c r="Q32" s="2" t="s">
        <v>109</v>
      </c>
      <c r="R32" s="2" t="s">
        <v>64</v>
      </c>
      <c r="S32" s="2" t="s">
        <v>65</v>
      </c>
      <c r="T32" s="2" t="s">
        <v>65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 t="s">
        <v>52</v>
      </c>
      <c r="AS32" s="2" t="s">
        <v>52</v>
      </c>
      <c r="AT32" s="3"/>
      <c r="AU32" s="2" t="s">
        <v>130</v>
      </c>
      <c r="AV32" s="3">
        <v>17</v>
      </c>
    </row>
    <row r="33" spans="1:48" ht="30" customHeight="1">
      <c r="A33" s="18" t="s">
        <v>131</v>
      </c>
      <c r="B33" s="18" t="s">
        <v>132</v>
      </c>
      <c r="C33" s="18" t="s">
        <v>83</v>
      </c>
      <c r="D33" s="16">
        <v>123</v>
      </c>
      <c r="E33" s="17"/>
      <c r="F33" s="17"/>
      <c r="G33" s="17"/>
      <c r="H33" s="17"/>
      <c r="I33" s="17"/>
      <c r="J33" s="17"/>
      <c r="K33" s="17"/>
      <c r="L33" s="17"/>
      <c r="M33" s="18"/>
      <c r="N33" s="2" t="s">
        <v>134</v>
      </c>
      <c r="O33" s="2" t="s">
        <v>52</v>
      </c>
      <c r="P33" s="2" t="s">
        <v>52</v>
      </c>
      <c r="Q33" s="2" t="s">
        <v>109</v>
      </c>
      <c r="R33" s="2" t="s">
        <v>64</v>
      </c>
      <c r="S33" s="2" t="s">
        <v>65</v>
      </c>
      <c r="T33" s="2" t="s">
        <v>65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 t="s">
        <v>52</v>
      </c>
      <c r="AS33" s="2" t="s">
        <v>52</v>
      </c>
      <c r="AT33" s="3"/>
      <c r="AU33" s="2" t="s">
        <v>135</v>
      </c>
      <c r="AV33" s="3">
        <v>18</v>
      </c>
    </row>
    <row r="34" spans="1:48" ht="30" customHeight="1">
      <c r="A34" s="18" t="s">
        <v>136</v>
      </c>
      <c r="B34" s="18" t="s">
        <v>52</v>
      </c>
      <c r="C34" s="18" t="s">
        <v>112</v>
      </c>
      <c r="D34" s="16">
        <v>2</v>
      </c>
      <c r="E34" s="17"/>
      <c r="F34" s="17"/>
      <c r="G34" s="17"/>
      <c r="H34" s="17"/>
      <c r="I34" s="17"/>
      <c r="J34" s="17"/>
      <c r="K34" s="17"/>
      <c r="L34" s="17"/>
      <c r="M34" s="18"/>
      <c r="N34" s="2" t="s">
        <v>138</v>
      </c>
      <c r="O34" s="2" t="s">
        <v>52</v>
      </c>
      <c r="P34" s="2" t="s">
        <v>52</v>
      </c>
      <c r="Q34" s="2" t="s">
        <v>109</v>
      </c>
      <c r="R34" s="2" t="s">
        <v>64</v>
      </c>
      <c r="S34" s="2" t="s">
        <v>65</v>
      </c>
      <c r="T34" s="2" t="s">
        <v>65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2" t="s">
        <v>52</v>
      </c>
      <c r="AS34" s="2" t="s">
        <v>52</v>
      </c>
      <c r="AT34" s="3"/>
      <c r="AU34" s="2" t="s">
        <v>139</v>
      </c>
      <c r="AV34" s="3">
        <v>22</v>
      </c>
    </row>
    <row r="35" spans="1:48" ht="30" customHeight="1">
      <c r="A35" s="18" t="s">
        <v>140</v>
      </c>
      <c r="B35" s="18" t="s">
        <v>141</v>
      </c>
      <c r="C35" s="18" t="s">
        <v>112</v>
      </c>
      <c r="D35" s="16">
        <v>22</v>
      </c>
      <c r="E35" s="17"/>
      <c r="F35" s="17"/>
      <c r="G35" s="17"/>
      <c r="H35" s="17"/>
      <c r="I35" s="17"/>
      <c r="J35" s="17"/>
      <c r="K35" s="17"/>
      <c r="L35" s="17"/>
      <c r="M35" s="18"/>
      <c r="N35" s="2" t="s">
        <v>143</v>
      </c>
      <c r="O35" s="2" t="s">
        <v>52</v>
      </c>
      <c r="P35" s="2" t="s">
        <v>52</v>
      </c>
      <c r="Q35" s="2" t="s">
        <v>109</v>
      </c>
      <c r="R35" s="2" t="s">
        <v>64</v>
      </c>
      <c r="S35" s="2" t="s">
        <v>65</v>
      </c>
      <c r="T35" s="2" t="s">
        <v>65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2" t="s">
        <v>52</v>
      </c>
      <c r="AS35" s="2" t="s">
        <v>52</v>
      </c>
      <c r="AT35" s="3"/>
      <c r="AU35" s="2" t="s">
        <v>144</v>
      </c>
      <c r="AV35" s="3">
        <v>23</v>
      </c>
    </row>
    <row r="36" spans="1:48" ht="30" customHeight="1">
      <c r="A36" s="18" t="s">
        <v>145</v>
      </c>
      <c r="B36" s="18" t="s">
        <v>52</v>
      </c>
      <c r="C36" s="18" t="s">
        <v>146</v>
      </c>
      <c r="D36" s="16">
        <v>1</v>
      </c>
      <c r="E36" s="17"/>
      <c r="F36" s="17"/>
      <c r="G36" s="17"/>
      <c r="H36" s="17"/>
      <c r="I36" s="17"/>
      <c r="J36" s="17"/>
      <c r="K36" s="17"/>
      <c r="L36" s="17"/>
      <c r="M36" s="18"/>
      <c r="N36" s="2" t="s">
        <v>147</v>
      </c>
      <c r="O36" s="2" t="s">
        <v>52</v>
      </c>
      <c r="P36" s="2" t="s">
        <v>52</v>
      </c>
      <c r="Q36" s="2" t="s">
        <v>109</v>
      </c>
      <c r="R36" s="2" t="s">
        <v>65</v>
      </c>
      <c r="S36" s="2" t="s">
        <v>65</v>
      </c>
      <c r="T36" s="2" t="s">
        <v>64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2" t="s">
        <v>52</v>
      </c>
      <c r="AS36" s="2" t="s">
        <v>52</v>
      </c>
      <c r="AT36" s="3"/>
      <c r="AU36" s="2" t="s">
        <v>148</v>
      </c>
      <c r="AV36" s="3">
        <v>295</v>
      </c>
    </row>
    <row r="37" spans="1:48" ht="30" customHeight="1">
      <c r="A37" s="16"/>
      <c r="B37" s="16"/>
      <c r="C37" s="16"/>
      <c r="D37" s="16"/>
      <c r="E37" s="17"/>
      <c r="F37" s="17"/>
      <c r="G37" s="17"/>
      <c r="H37" s="17"/>
      <c r="I37" s="17"/>
      <c r="J37" s="17"/>
      <c r="K37" s="17"/>
      <c r="L37" s="17"/>
      <c r="M37" s="16"/>
      <c r="Q37" s="1" t="s">
        <v>109</v>
      </c>
    </row>
    <row r="38" spans="1:48" ht="30" customHeight="1">
      <c r="A38" s="16"/>
      <c r="B38" s="16"/>
      <c r="C38" s="16"/>
      <c r="D38" s="16"/>
      <c r="E38" s="17"/>
      <c r="F38" s="17"/>
      <c r="G38" s="17"/>
      <c r="H38" s="17"/>
      <c r="I38" s="17"/>
      <c r="J38" s="17"/>
      <c r="K38" s="17"/>
      <c r="L38" s="17"/>
      <c r="M38" s="16"/>
      <c r="Q38" s="1" t="s">
        <v>109</v>
      </c>
    </row>
    <row r="39" spans="1:48" ht="30" customHeight="1">
      <c r="A39" s="16"/>
      <c r="B39" s="16"/>
      <c r="C39" s="16"/>
      <c r="D39" s="16"/>
      <c r="E39" s="17"/>
      <c r="F39" s="17"/>
      <c r="G39" s="17"/>
      <c r="H39" s="17"/>
      <c r="I39" s="17"/>
      <c r="J39" s="17"/>
      <c r="K39" s="17"/>
      <c r="L39" s="17"/>
      <c r="M39" s="16"/>
      <c r="Q39" s="1" t="s">
        <v>109</v>
      </c>
    </row>
    <row r="40" spans="1:48" ht="30" customHeight="1">
      <c r="A40" s="16"/>
      <c r="B40" s="16"/>
      <c r="C40" s="16"/>
      <c r="D40" s="16"/>
      <c r="E40" s="17"/>
      <c r="F40" s="17"/>
      <c r="G40" s="17"/>
      <c r="H40" s="17"/>
      <c r="I40" s="17"/>
      <c r="J40" s="17"/>
      <c r="K40" s="17"/>
      <c r="L40" s="17"/>
      <c r="M40" s="16"/>
      <c r="Q40" s="1" t="s">
        <v>109</v>
      </c>
    </row>
    <row r="41" spans="1:48" ht="30" customHeight="1">
      <c r="A41" s="16"/>
      <c r="B41" s="16"/>
      <c r="C41" s="16"/>
      <c r="D41" s="16"/>
      <c r="E41" s="17"/>
      <c r="F41" s="17"/>
      <c r="G41" s="17"/>
      <c r="H41" s="17"/>
      <c r="I41" s="17"/>
      <c r="J41" s="17"/>
      <c r="K41" s="17"/>
      <c r="L41" s="17"/>
      <c r="M41" s="16"/>
      <c r="Q41" s="1" t="s">
        <v>109</v>
      </c>
    </row>
    <row r="42" spans="1:48" ht="30" customHeight="1">
      <c r="A42" s="16"/>
      <c r="B42" s="16"/>
      <c r="C42" s="16"/>
      <c r="D42" s="16"/>
      <c r="E42" s="17"/>
      <c r="F42" s="17"/>
      <c r="G42" s="17"/>
      <c r="H42" s="17"/>
      <c r="I42" s="17"/>
      <c r="J42" s="17"/>
      <c r="K42" s="17"/>
      <c r="L42" s="17"/>
      <c r="M42" s="16"/>
      <c r="Q42" s="1" t="s">
        <v>109</v>
      </c>
    </row>
    <row r="43" spans="1:48" ht="30" customHeight="1">
      <c r="A43" s="16"/>
      <c r="B43" s="16"/>
      <c r="C43" s="16"/>
      <c r="D43" s="16"/>
      <c r="E43" s="17"/>
      <c r="F43" s="17"/>
      <c r="G43" s="17"/>
      <c r="H43" s="17"/>
      <c r="I43" s="17"/>
      <c r="J43" s="17"/>
      <c r="K43" s="17"/>
      <c r="L43" s="17"/>
      <c r="M43" s="16"/>
      <c r="Q43" s="1" t="s">
        <v>109</v>
      </c>
    </row>
    <row r="44" spans="1:48" ht="30" customHeight="1">
      <c r="A44" s="16"/>
      <c r="B44" s="16"/>
      <c r="C44" s="16"/>
      <c r="D44" s="16"/>
      <c r="E44" s="17"/>
      <c r="F44" s="17"/>
      <c r="G44" s="17"/>
      <c r="H44" s="17"/>
      <c r="I44" s="17"/>
      <c r="J44" s="17"/>
      <c r="K44" s="17"/>
      <c r="L44" s="17"/>
      <c r="M44" s="16"/>
      <c r="Q44" s="1" t="s">
        <v>109</v>
      </c>
    </row>
    <row r="45" spans="1:48" ht="30" customHeight="1">
      <c r="A45" s="16"/>
      <c r="B45" s="16"/>
      <c r="C45" s="16"/>
      <c r="D45" s="16"/>
      <c r="E45" s="17"/>
      <c r="F45" s="17"/>
      <c r="G45" s="17"/>
      <c r="H45" s="17"/>
      <c r="I45" s="17"/>
      <c r="J45" s="17"/>
      <c r="K45" s="17"/>
      <c r="L45" s="17"/>
      <c r="M45" s="16"/>
      <c r="Q45" s="1" t="s">
        <v>109</v>
      </c>
    </row>
    <row r="46" spans="1:48" ht="30" customHeight="1">
      <c r="A46" s="16"/>
      <c r="B46" s="16"/>
      <c r="C46" s="16"/>
      <c r="D46" s="16"/>
      <c r="E46" s="17"/>
      <c r="F46" s="17"/>
      <c r="G46" s="17"/>
      <c r="H46" s="17"/>
      <c r="I46" s="17"/>
      <c r="J46" s="17"/>
      <c r="K46" s="17"/>
      <c r="L46" s="17"/>
      <c r="M46" s="16"/>
      <c r="Q46" s="1" t="s">
        <v>109</v>
      </c>
    </row>
    <row r="47" spans="1:48" ht="30" customHeight="1">
      <c r="A47" s="16"/>
      <c r="B47" s="16"/>
      <c r="C47" s="16"/>
      <c r="D47" s="16"/>
      <c r="E47" s="17"/>
      <c r="F47" s="17"/>
      <c r="G47" s="17"/>
      <c r="H47" s="17"/>
      <c r="I47" s="17"/>
      <c r="J47" s="17"/>
      <c r="K47" s="17"/>
      <c r="L47" s="17"/>
      <c r="M47" s="16"/>
      <c r="Q47" s="1" t="s">
        <v>109</v>
      </c>
    </row>
    <row r="48" spans="1:48" ht="30" customHeight="1">
      <c r="A48" s="16"/>
      <c r="B48" s="16"/>
      <c r="C48" s="16"/>
      <c r="D48" s="16"/>
      <c r="E48" s="17"/>
      <c r="F48" s="17"/>
      <c r="G48" s="17"/>
      <c r="H48" s="17"/>
      <c r="I48" s="17"/>
      <c r="J48" s="17"/>
      <c r="K48" s="17"/>
      <c r="L48" s="17"/>
      <c r="M48" s="16"/>
      <c r="Q48" s="1" t="s">
        <v>109</v>
      </c>
    </row>
    <row r="49" spans="1:48" ht="30" customHeight="1">
      <c r="A49" s="16"/>
      <c r="B49" s="16"/>
      <c r="C49" s="16"/>
      <c r="D49" s="16"/>
      <c r="E49" s="17"/>
      <c r="F49" s="17"/>
      <c r="G49" s="17"/>
      <c r="H49" s="17"/>
      <c r="I49" s="17"/>
      <c r="J49" s="17"/>
      <c r="K49" s="17"/>
      <c r="L49" s="17"/>
      <c r="M49" s="16"/>
      <c r="Q49" s="1" t="s">
        <v>109</v>
      </c>
    </row>
    <row r="50" spans="1:48" ht="30" customHeight="1">
      <c r="A50" s="16"/>
      <c r="B50" s="16"/>
      <c r="C50" s="16"/>
      <c r="D50" s="16"/>
      <c r="E50" s="17"/>
      <c r="F50" s="17"/>
      <c r="G50" s="17"/>
      <c r="H50" s="17"/>
      <c r="I50" s="17"/>
      <c r="J50" s="17"/>
      <c r="K50" s="17"/>
      <c r="L50" s="17"/>
      <c r="M50" s="16"/>
      <c r="Q50" s="1" t="s">
        <v>109</v>
      </c>
    </row>
    <row r="51" spans="1:48" ht="30" customHeight="1">
      <c r="A51" s="18" t="s">
        <v>106</v>
      </c>
      <c r="B51" s="16"/>
      <c r="C51" s="16"/>
      <c r="D51" s="16"/>
      <c r="E51" s="17"/>
      <c r="F51" s="17"/>
      <c r="G51" s="17"/>
      <c r="H51" s="17"/>
      <c r="I51" s="17"/>
      <c r="J51" s="17"/>
      <c r="K51" s="17"/>
      <c r="L51" s="17"/>
      <c r="M51" s="16"/>
      <c r="N51" t="s">
        <v>107</v>
      </c>
    </row>
    <row r="52" spans="1:48" ht="30" customHeight="1">
      <c r="A52" s="18" t="s">
        <v>149</v>
      </c>
      <c r="B52" s="18" t="s">
        <v>58</v>
      </c>
      <c r="C52" s="16"/>
      <c r="D52" s="16"/>
      <c r="E52" s="17"/>
      <c r="F52" s="17"/>
      <c r="G52" s="17"/>
      <c r="H52" s="17"/>
      <c r="I52" s="17"/>
      <c r="J52" s="17"/>
      <c r="K52" s="17"/>
      <c r="L52" s="17"/>
      <c r="M52" s="16"/>
      <c r="N52" s="3"/>
      <c r="O52" s="3"/>
      <c r="P52" s="3"/>
      <c r="Q52" s="2" t="s">
        <v>150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</row>
    <row r="53" spans="1:48" ht="30" customHeight="1">
      <c r="A53" s="18" t="s">
        <v>151</v>
      </c>
      <c r="B53" s="18" t="s">
        <v>152</v>
      </c>
      <c r="C53" s="18" t="s">
        <v>112</v>
      </c>
      <c r="D53" s="16">
        <v>49</v>
      </c>
      <c r="E53" s="17"/>
      <c r="F53" s="17"/>
      <c r="G53" s="17"/>
      <c r="H53" s="17"/>
      <c r="I53" s="17"/>
      <c r="J53" s="17"/>
      <c r="K53" s="17"/>
      <c r="L53" s="17"/>
      <c r="M53" s="18"/>
      <c r="N53" s="2" t="s">
        <v>154</v>
      </c>
      <c r="O53" s="2" t="s">
        <v>52</v>
      </c>
      <c r="P53" s="2" t="s">
        <v>52</v>
      </c>
      <c r="Q53" s="2" t="s">
        <v>150</v>
      </c>
      <c r="R53" s="2" t="s">
        <v>65</v>
      </c>
      <c r="S53" s="2" t="s">
        <v>65</v>
      </c>
      <c r="T53" s="2" t="s">
        <v>64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 t="s">
        <v>52</v>
      </c>
      <c r="AS53" s="2" t="s">
        <v>52</v>
      </c>
      <c r="AT53" s="3"/>
      <c r="AU53" s="2" t="s">
        <v>155</v>
      </c>
      <c r="AV53" s="3">
        <v>179</v>
      </c>
    </row>
    <row r="54" spans="1:48" ht="30" customHeight="1">
      <c r="A54" s="18" t="s">
        <v>151</v>
      </c>
      <c r="B54" s="18" t="s">
        <v>156</v>
      </c>
      <c r="C54" s="18" t="s">
        <v>112</v>
      </c>
      <c r="D54" s="16">
        <v>7</v>
      </c>
      <c r="E54" s="17"/>
      <c r="F54" s="17"/>
      <c r="G54" s="17"/>
      <c r="H54" s="17"/>
      <c r="I54" s="17"/>
      <c r="J54" s="17"/>
      <c r="K54" s="17"/>
      <c r="L54" s="17"/>
      <c r="M54" s="18"/>
      <c r="N54" s="2" t="s">
        <v>158</v>
      </c>
      <c r="O54" s="2" t="s">
        <v>52</v>
      </c>
      <c r="P54" s="2" t="s">
        <v>52</v>
      </c>
      <c r="Q54" s="2" t="s">
        <v>150</v>
      </c>
      <c r="R54" s="2" t="s">
        <v>65</v>
      </c>
      <c r="S54" s="2" t="s">
        <v>65</v>
      </c>
      <c r="T54" s="2" t="s">
        <v>64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 t="s">
        <v>52</v>
      </c>
      <c r="AS54" s="2" t="s">
        <v>52</v>
      </c>
      <c r="AT54" s="3"/>
      <c r="AU54" s="2" t="s">
        <v>159</v>
      </c>
      <c r="AV54" s="3">
        <v>180</v>
      </c>
    </row>
    <row r="55" spans="1:48" ht="30" customHeight="1">
      <c r="A55" s="18" t="s">
        <v>160</v>
      </c>
      <c r="B55" s="18" t="s">
        <v>161</v>
      </c>
      <c r="C55" s="18" t="s">
        <v>112</v>
      </c>
      <c r="D55" s="16">
        <v>49</v>
      </c>
      <c r="E55" s="17"/>
      <c r="F55" s="17"/>
      <c r="G55" s="17"/>
      <c r="H55" s="17"/>
      <c r="I55" s="17"/>
      <c r="J55" s="17"/>
      <c r="K55" s="17"/>
      <c r="L55" s="17"/>
      <c r="M55" s="18"/>
      <c r="N55" s="2" t="s">
        <v>163</v>
      </c>
      <c r="O55" s="2" t="s">
        <v>52</v>
      </c>
      <c r="P55" s="2" t="s">
        <v>52</v>
      </c>
      <c r="Q55" s="2" t="s">
        <v>150</v>
      </c>
      <c r="R55" s="2" t="s">
        <v>64</v>
      </c>
      <c r="S55" s="2" t="s">
        <v>65</v>
      </c>
      <c r="T55" s="2" t="s">
        <v>65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2" t="s">
        <v>52</v>
      </c>
      <c r="AS55" s="2" t="s">
        <v>52</v>
      </c>
      <c r="AT55" s="3"/>
      <c r="AU55" s="2" t="s">
        <v>164</v>
      </c>
      <c r="AV55" s="3">
        <v>181</v>
      </c>
    </row>
    <row r="56" spans="1:48" ht="30" customHeight="1">
      <c r="A56" s="18" t="s">
        <v>165</v>
      </c>
      <c r="B56" s="18" t="s">
        <v>166</v>
      </c>
      <c r="C56" s="18" t="s">
        <v>112</v>
      </c>
      <c r="D56" s="16">
        <v>7</v>
      </c>
      <c r="E56" s="17"/>
      <c r="F56" s="17"/>
      <c r="G56" s="17"/>
      <c r="H56" s="17"/>
      <c r="I56" s="17"/>
      <c r="J56" s="17"/>
      <c r="K56" s="17"/>
      <c r="L56" s="17"/>
      <c r="M56" s="18"/>
      <c r="N56" s="2" t="s">
        <v>168</v>
      </c>
      <c r="O56" s="2" t="s">
        <v>52</v>
      </c>
      <c r="P56" s="2" t="s">
        <v>52</v>
      </c>
      <c r="Q56" s="2" t="s">
        <v>150</v>
      </c>
      <c r="R56" s="2" t="s">
        <v>64</v>
      </c>
      <c r="S56" s="2" t="s">
        <v>65</v>
      </c>
      <c r="T56" s="2" t="s">
        <v>65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2" t="s">
        <v>52</v>
      </c>
      <c r="AS56" s="2" t="s">
        <v>52</v>
      </c>
      <c r="AT56" s="3"/>
      <c r="AU56" s="2" t="s">
        <v>169</v>
      </c>
      <c r="AV56" s="3">
        <v>183</v>
      </c>
    </row>
    <row r="57" spans="1:48" ht="30" customHeight="1">
      <c r="A57" s="18" t="s">
        <v>170</v>
      </c>
      <c r="B57" s="18" t="s">
        <v>171</v>
      </c>
      <c r="C57" s="18" t="s">
        <v>172</v>
      </c>
      <c r="D57" s="16">
        <v>0.33700000000000002</v>
      </c>
      <c r="E57" s="17"/>
      <c r="F57" s="17"/>
      <c r="G57" s="17"/>
      <c r="H57" s="17"/>
      <c r="I57" s="17"/>
      <c r="J57" s="17"/>
      <c r="K57" s="17"/>
      <c r="L57" s="17"/>
      <c r="M57" s="18"/>
      <c r="N57" s="2" t="s">
        <v>173</v>
      </c>
      <c r="O57" s="2" t="s">
        <v>52</v>
      </c>
      <c r="P57" s="2" t="s">
        <v>52</v>
      </c>
      <c r="Q57" s="2" t="s">
        <v>150</v>
      </c>
      <c r="R57" s="2" t="s">
        <v>65</v>
      </c>
      <c r="S57" s="2" t="s">
        <v>65</v>
      </c>
      <c r="T57" s="2" t="s">
        <v>64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2" t="s">
        <v>52</v>
      </c>
      <c r="AS57" s="2" t="s">
        <v>52</v>
      </c>
      <c r="AT57" s="3"/>
      <c r="AU57" s="2" t="s">
        <v>174</v>
      </c>
      <c r="AV57" s="3">
        <v>184</v>
      </c>
    </row>
    <row r="58" spans="1:48" ht="30" customHeight="1">
      <c r="A58" s="18" t="s">
        <v>170</v>
      </c>
      <c r="B58" s="18" t="s">
        <v>175</v>
      </c>
      <c r="C58" s="18" t="s">
        <v>172</v>
      </c>
      <c r="D58" s="16">
        <v>1.125</v>
      </c>
      <c r="E58" s="17"/>
      <c r="F58" s="17"/>
      <c r="G58" s="17"/>
      <c r="H58" s="17"/>
      <c r="I58" s="17"/>
      <c r="J58" s="17"/>
      <c r="K58" s="17"/>
      <c r="L58" s="17"/>
      <c r="M58" s="18"/>
      <c r="N58" s="2" t="s">
        <v>176</v>
      </c>
      <c r="O58" s="2" t="s">
        <v>52</v>
      </c>
      <c r="P58" s="2" t="s">
        <v>52</v>
      </c>
      <c r="Q58" s="2" t="s">
        <v>150</v>
      </c>
      <c r="R58" s="2" t="s">
        <v>65</v>
      </c>
      <c r="S58" s="2" t="s">
        <v>65</v>
      </c>
      <c r="T58" s="2" t="s">
        <v>64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" t="s">
        <v>52</v>
      </c>
      <c r="AS58" s="2" t="s">
        <v>52</v>
      </c>
      <c r="AT58" s="3"/>
      <c r="AU58" s="2" t="s">
        <v>177</v>
      </c>
      <c r="AV58" s="3">
        <v>185</v>
      </c>
    </row>
    <row r="59" spans="1:48" ht="30" customHeight="1">
      <c r="A59" s="18" t="s">
        <v>170</v>
      </c>
      <c r="B59" s="18" t="s">
        <v>178</v>
      </c>
      <c r="C59" s="18" t="s">
        <v>172</v>
      </c>
      <c r="D59" s="16">
        <v>3.3069999999999999</v>
      </c>
      <c r="E59" s="17"/>
      <c r="F59" s="17"/>
      <c r="G59" s="17"/>
      <c r="H59" s="17"/>
      <c r="I59" s="17"/>
      <c r="J59" s="17"/>
      <c r="K59" s="17"/>
      <c r="L59" s="17"/>
      <c r="M59" s="18"/>
      <c r="N59" s="2" t="s">
        <v>179</v>
      </c>
      <c r="O59" s="2" t="s">
        <v>52</v>
      </c>
      <c r="P59" s="2" t="s">
        <v>52</v>
      </c>
      <c r="Q59" s="2" t="s">
        <v>150</v>
      </c>
      <c r="R59" s="2" t="s">
        <v>65</v>
      </c>
      <c r="S59" s="2" t="s">
        <v>65</v>
      </c>
      <c r="T59" s="2" t="s">
        <v>64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2" t="s">
        <v>52</v>
      </c>
      <c r="AS59" s="2" t="s">
        <v>52</v>
      </c>
      <c r="AT59" s="3"/>
      <c r="AU59" s="2" t="s">
        <v>180</v>
      </c>
      <c r="AV59" s="3">
        <v>186</v>
      </c>
    </row>
    <row r="60" spans="1:48" ht="30" customHeight="1">
      <c r="A60" s="18" t="s">
        <v>181</v>
      </c>
      <c r="B60" s="18" t="s">
        <v>182</v>
      </c>
      <c r="C60" s="18" t="s">
        <v>183</v>
      </c>
      <c r="D60" s="16">
        <v>3.052</v>
      </c>
      <c r="E60" s="17"/>
      <c r="F60" s="17"/>
      <c r="G60" s="17"/>
      <c r="H60" s="17"/>
      <c r="I60" s="17"/>
      <c r="J60" s="17"/>
      <c r="K60" s="17"/>
      <c r="L60" s="17"/>
      <c r="M60" s="18"/>
      <c r="N60" s="2" t="s">
        <v>185</v>
      </c>
      <c r="O60" s="2" t="s">
        <v>52</v>
      </c>
      <c r="P60" s="2" t="s">
        <v>52</v>
      </c>
      <c r="Q60" s="2" t="s">
        <v>150</v>
      </c>
      <c r="R60" s="2" t="s">
        <v>64</v>
      </c>
      <c r="S60" s="2" t="s">
        <v>65</v>
      </c>
      <c r="T60" s="2" t="s">
        <v>65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2" t="s">
        <v>52</v>
      </c>
      <c r="AS60" s="2" t="s">
        <v>52</v>
      </c>
      <c r="AT60" s="3"/>
      <c r="AU60" s="2" t="s">
        <v>186</v>
      </c>
      <c r="AV60" s="3">
        <v>187</v>
      </c>
    </row>
    <row r="61" spans="1:48" ht="30" customHeight="1">
      <c r="A61" s="18" t="s">
        <v>187</v>
      </c>
      <c r="B61" s="18" t="s">
        <v>182</v>
      </c>
      <c r="C61" s="18" t="s">
        <v>183</v>
      </c>
      <c r="D61" s="16">
        <v>1.5780000000000001</v>
      </c>
      <c r="E61" s="17"/>
      <c r="F61" s="17"/>
      <c r="G61" s="17"/>
      <c r="H61" s="17"/>
      <c r="I61" s="17"/>
      <c r="J61" s="17"/>
      <c r="K61" s="17"/>
      <c r="L61" s="17"/>
      <c r="M61" s="18"/>
      <c r="N61" s="2" t="s">
        <v>189</v>
      </c>
      <c r="O61" s="2" t="s">
        <v>52</v>
      </c>
      <c r="P61" s="2" t="s">
        <v>52</v>
      </c>
      <c r="Q61" s="2" t="s">
        <v>150</v>
      </c>
      <c r="R61" s="2" t="s">
        <v>64</v>
      </c>
      <c r="S61" s="2" t="s">
        <v>65</v>
      </c>
      <c r="T61" s="2" t="s">
        <v>65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2" t="s">
        <v>52</v>
      </c>
      <c r="AS61" s="2" t="s">
        <v>52</v>
      </c>
      <c r="AT61" s="3"/>
      <c r="AU61" s="2" t="s">
        <v>190</v>
      </c>
      <c r="AV61" s="3">
        <v>188</v>
      </c>
    </row>
    <row r="62" spans="1:48" ht="30" customHeight="1">
      <c r="A62" s="18" t="s">
        <v>191</v>
      </c>
      <c r="B62" s="18" t="s">
        <v>192</v>
      </c>
      <c r="C62" s="18" t="s">
        <v>83</v>
      </c>
      <c r="D62" s="16">
        <v>103</v>
      </c>
      <c r="E62" s="17"/>
      <c r="F62" s="17"/>
      <c r="G62" s="17"/>
      <c r="H62" s="17"/>
      <c r="I62" s="17"/>
      <c r="J62" s="17"/>
      <c r="K62" s="17"/>
      <c r="L62" s="17"/>
      <c r="M62" s="18"/>
      <c r="N62" s="2" t="s">
        <v>194</v>
      </c>
      <c r="O62" s="2" t="s">
        <v>52</v>
      </c>
      <c r="P62" s="2" t="s">
        <v>52</v>
      </c>
      <c r="Q62" s="2" t="s">
        <v>150</v>
      </c>
      <c r="R62" s="2" t="s">
        <v>64</v>
      </c>
      <c r="S62" s="2" t="s">
        <v>65</v>
      </c>
      <c r="T62" s="2" t="s">
        <v>65</v>
      </c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2" t="s">
        <v>52</v>
      </c>
      <c r="AS62" s="2" t="s">
        <v>52</v>
      </c>
      <c r="AT62" s="3"/>
      <c r="AU62" s="2" t="s">
        <v>195</v>
      </c>
      <c r="AV62" s="3">
        <v>189</v>
      </c>
    </row>
    <row r="63" spans="1:48" ht="30" customHeight="1">
      <c r="A63" s="18" t="s">
        <v>191</v>
      </c>
      <c r="B63" s="18" t="s">
        <v>196</v>
      </c>
      <c r="C63" s="18" t="s">
        <v>83</v>
      </c>
      <c r="D63" s="16">
        <v>20</v>
      </c>
      <c r="E63" s="17"/>
      <c r="F63" s="17"/>
      <c r="G63" s="17"/>
      <c r="H63" s="17"/>
      <c r="I63" s="17"/>
      <c r="J63" s="17"/>
      <c r="K63" s="17"/>
      <c r="L63" s="17"/>
      <c r="M63" s="18"/>
      <c r="N63" s="2" t="s">
        <v>198</v>
      </c>
      <c r="O63" s="2" t="s">
        <v>52</v>
      </c>
      <c r="P63" s="2" t="s">
        <v>52</v>
      </c>
      <c r="Q63" s="2" t="s">
        <v>150</v>
      </c>
      <c r="R63" s="2" t="s">
        <v>64</v>
      </c>
      <c r="S63" s="2" t="s">
        <v>65</v>
      </c>
      <c r="T63" s="2" t="s">
        <v>65</v>
      </c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2" t="s">
        <v>52</v>
      </c>
      <c r="AS63" s="2" t="s">
        <v>52</v>
      </c>
      <c r="AT63" s="3"/>
      <c r="AU63" s="2" t="s">
        <v>199</v>
      </c>
      <c r="AV63" s="3">
        <v>190</v>
      </c>
    </row>
    <row r="64" spans="1:48" ht="30" customHeight="1">
      <c r="A64" s="18" t="s">
        <v>200</v>
      </c>
      <c r="B64" s="18" t="s">
        <v>201</v>
      </c>
      <c r="C64" s="18" t="s">
        <v>83</v>
      </c>
      <c r="D64" s="16">
        <v>4</v>
      </c>
      <c r="E64" s="17"/>
      <c r="F64" s="17"/>
      <c r="G64" s="17"/>
      <c r="H64" s="17"/>
      <c r="I64" s="17"/>
      <c r="J64" s="17"/>
      <c r="K64" s="17"/>
      <c r="L64" s="17"/>
      <c r="M64" s="18"/>
      <c r="N64" s="2" t="s">
        <v>203</v>
      </c>
      <c r="O64" s="2" t="s">
        <v>52</v>
      </c>
      <c r="P64" s="2" t="s">
        <v>52</v>
      </c>
      <c r="Q64" s="2" t="s">
        <v>150</v>
      </c>
      <c r="R64" s="2" t="s">
        <v>64</v>
      </c>
      <c r="S64" s="2" t="s">
        <v>65</v>
      </c>
      <c r="T64" s="2" t="s">
        <v>65</v>
      </c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2" t="s">
        <v>52</v>
      </c>
      <c r="AS64" s="2" t="s">
        <v>52</v>
      </c>
      <c r="AT64" s="3"/>
      <c r="AU64" s="2" t="s">
        <v>204</v>
      </c>
      <c r="AV64" s="3">
        <v>192</v>
      </c>
    </row>
    <row r="65" spans="1:48" ht="30" customHeight="1">
      <c r="A65" s="18" t="s">
        <v>200</v>
      </c>
      <c r="B65" s="18" t="s">
        <v>205</v>
      </c>
      <c r="C65" s="18" t="s">
        <v>83</v>
      </c>
      <c r="D65" s="16">
        <v>1</v>
      </c>
      <c r="E65" s="17"/>
      <c r="F65" s="17"/>
      <c r="G65" s="17"/>
      <c r="H65" s="17"/>
      <c r="I65" s="17"/>
      <c r="J65" s="17"/>
      <c r="K65" s="17"/>
      <c r="L65" s="17"/>
      <c r="M65" s="18"/>
      <c r="N65" s="2" t="s">
        <v>207</v>
      </c>
      <c r="O65" s="2" t="s">
        <v>52</v>
      </c>
      <c r="P65" s="2" t="s">
        <v>52</v>
      </c>
      <c r="Q65" s="2" t="s">
        <v>150</v>
      </c>
      <c r="R65" s="2" t="s">
        <v>64</v>
      </c>
      <c r="S65" s="2" t="s">
        <v>65</v>
      </c>
      <c r="T65" s="2" t="s">
        <v>65</v>
      </c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2" t="s">
        <v>52</v>
      </c>
      <c r="AS65" s="2" t="s">
        <v>52</v>
      </c>
      <c r="AT65" s="3"/>
      <c r="AU65" s="2" t="s">
        <v>208</v>
      </c>
      <c r="AV65" s="3">
        <v>195</v>
      </c>
    </row>
    <row r="66" spans="1:48" ht="30" customHeight="1">
      <c r="A66" s="18" t="s">
        <v>209</v>
      </c>
      <c r="B66" s="18" t="s">
        <v>210</v>
      </c>
      <c r="C66" s="18" t="s">
        <v>183</v>
      </c>
      <c r="D66" s="16">
        <v>-0.12509999999999999</v>
      </c>
      <c r="E66" s="17"/>
      <c r="F66" s="17"/>
      <c r="G66" s="17"/>
      <c r="H66" s="17"/>
      <c r="I66" s="17"/>
      <c r="J66" s="17"/>
      <c r="K66" s="17"/>
      <c r="L66" s="17"/>
      <c r="M66" s="18"/>
      <c r="N66" s="2" t="s">
        <v>212</v>
      </c>
      <c r="O66" s="2" t="s">
        <v>52</v>
      </c>
      <c r="P66" s="2" t="s">
        <v>52</v>
      </c>
      <c r="Q66" s="2" t="s">
        <v>150</v>
      </c>
      <c r="R66" s="2" t="s">
        <v>65</v>
      </c>
      <c r="S66" s="2" t="s">
        <v>65</v>
      </c>
      <c r="T66" s="2" t="s">
        <v>64</v>
      </c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2" t="s">
        <v>52</v>
      </c>
      <c r="AS66" s="2" t="s">
        <v>52</v>
      </c>
      <c r="AT66" s="3"/>
      <c r="AU66" s="2" t="s">
        <v>213</v>
      </c>
      <c r="AV66" s="3">
        <v>194</v>
      </c>
    </row>
    <row r="67" spans="1:48" ht="30" customHeight="1">
      <c r="A67" s="16"/>
      <c r="B67" s="16"/>
      <c r="C67" s="16"/>
      <c r="D67" s="16"/>
      <c r="E67" s="17"/>
      <c r="F67" s="17"/>
      <c r="G67" s="17"/>
      <c r="H67" s="17"/>
      <c r="I67" s="17"/>
      <c r="J67" s="17"/>
      <c r="K67" s="17"/>
      <c r="L67" s="17"/>
      <c r="M67" s="16"/>
      <c r="Q67" s="1" t="s">
        <v>150</v>
      </c>
    </row>
    <row r="68" spans="1:48" ht="30" customHeight="1">
      <c r="A68" s="16"/>
      <c r="B68" s="16"/>
      <c r="C68" s="16"/>
      <c r="D68" s="16"/>
      <c r="E68" s="17"/>
      <c r="F68" s="17"/>
      <c r="G68" s="17"/>
      <c r="H68" s="17"/>
      <c r="I68" s="17"/>
      <c r="J68" s="17"/>
      <c r="K68" s="17"/>
      <c r="L68" s="17"/>
      <c r="M68" s="16"/>
      <c r="Q68" s="1" t="s">
        <v>150</v>
      </c>
    </row>
    <row r="69" spans="1:48" ht="30" customHeight="1">
      <c r="A69" s="16"/>
      <c r="B69" s="16"/>
      <c r="C69" s="16"/>
      <c r="D69" s="16"/>
      <c r="E69" s="17"/>
      <c r="F69" s="17"/>
      <c r="G69" s="17"/>
      <c r="H69" s="17"/>
      <c r="I69" s="17"/>
      <c r="J69" s="17"/>
      <c r="K69" s="17"/>
      <c r="L69" s="17"/>
      <c r="M69" s="16"/>
      <c r="Q69" s="1" t="s">
        <v>150</v>
      </c>
    </row>
    <row r="70" spans="1:48" ht="30" customHeight="1">
      <c r="A70" s="16"/>
      <c r="B70" s="16"/>
      <c r="C70" s="16"/>
      <c r="D70" s="16"/>
      <c r="E70" s="17"/>
      <c r="F70" s="17"/>
      <c r="G70" s="17"/>
      <c r="H70" s="17"/>
      <c r="I70" s="17"/>
      <c r="J70" s="17"/>
      <c r="K70" s="17"/>
      <c r="L70" s="17"/>
      <c r="M70" s="16"/>
      <c r="Q70" s="1" t="s">
        <v>150</v>
      </c>
    </row>
    <row r="71" spans="1:48" ht="30" customHeight="1">
      <c r="A71" s="16"/>
      <c r="B71" s="16"/>
      <c r="C71" s="16"/>
      <c r="D71" s="16"/>
      <c r="E71" s="17"/>
      <c r="F71" s="17"/>
      <c r="G71" s="17"/>
      <c r="H71" s="17"/>
      <c r="I71" s="17"/>
      <c r="J71" s="17"/>
      <c r="K71" s="17"/>
      <c r="L71" s="17"/>
      <c r="M71" s="16"/>
      <c r="Q71" s="1" t="s">
        <v>150</v>
      </c>
    </row>
    <row r="72" spans="1:48" ht="30" customHeight="1">
      <c r="A72" s="16"/>
      <c r="B72" s="16"/>
      <c r="C72" s="16"/>
      <c r="D72" s="16"/>
      <c r="E72" s="17"/>
      <c r="F72" s="17"/>
      <c r="G72" s="17"/>
      <c r="H72" s="17"/>
      <c r="I72" s="17"/>
      <c r="J72" s="17"/>
      <c r="K72" s="17"/>
      <c r="L72" s="17"/>
      <c r="M72" s="16"/>
      <c r="Q72" s="1" t="s">
        <v>150</v>
      </c>
    </row>
    <row r="73" spans="1:48" ht="30" customHeight="1">
      <c r="A73" s="16"/>
      <c r="B73" s="16"/>
      <c r="C73" s="16"/>
      <c r="D73" s="16"/>
      <c r="E73" s="17"/>
      <c r="F73" s="17"/>
      <c r="G73" s="17"/>
      <c r="H73" s="17"/>
      <c r="I73" s="17"/>
      <c r="J73" s="17"/>
      <c r="K73" s="17"/>
      <c r="L73" s="17"/>
      <c r="M73" s="16"/>
      <c r="Q73" s="1" t="s">
        <v>150</v>
      </c>
    </row>
    <row r="74" spans="1:48" ht="30" customHeight="1">
      <c r="A74" s="16"/>
      <c r="B74" s="16"/>
      <c r="C74" s="16"/>
      <c r="D74" s="16"/>
      <c r="E74" s="17"/>
      <c r="F74" s="17"/>
      <c r="G74" s="17"/>
      <c r="H74" s="17"/>
      <c r="I74" s="17"/>
      <c r="J74" s="17"/>
      <c r="K74" s="17"/>
      <c r="L74" s="17"/>
      <c r="M74" s="16"/>
      <c r="Q74" s="1" t="s">
        <v>150</v>
      </c>
    </row>
    <row r="75" spans="1:48" ht="30" customHeight="1">
      <c r="A75" s="18" t="s">
        <v>106</v>
      </c>
      <c r="B75" s="16"/>
      <c r="C75" s="16"/>
      <c r="D75" s="16"/>
      <c r="E75" s="17"/>
      <c r="F75" s="17"/>
      <c r="G75" s="17"/>
      <c r="H75" s="17"/>
      <c r="I75" s="17"/>
      <c r="J75" s="17"/>
      <c r="K75" s="17"/>
      <c r="L75" s="17"/>
      <c r="M75" s="16"/>
      <c r="N75" t="s">
        <v>107</v>
      </c>
    </row>
    <row r="76" spans="1:48" ht="30" customHeight="1">
      <c r="A76" s="18" t="s">
        <v>214</v>
      </c>
      <c r="B76" s="18" t="s">
        <v>58</v>
      </c>
      <c r="C76" s="16"/>
      <c r="D76" s="16"/>
      <c r="E76" s="17"/>
      <c r="F76" s="17"/>
      <c r="G76" s="17"/>
      <c r="H76" s="17"/>
      <c r="I76" s="17"/>
      <c r="J76" s="17"/>
      <c r="K76" s="17"/>
      <c r="L76" s="17"/>
      <c r="M76" s="16"/>
      <c r="N76" s="3"/>
      <c r="O76" s="3"/>
      <c r="P76" s="3"/>
      <c r="Q76" s="2" t="s">
        <v>215</v>
      </c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</row>
    <row r="77" spans="1:48" ht="30" customHeight="1">
      <c r="A77" s="18" t="s">
        <v>216</v>
      </c>
      <c r="B77" s="18" t="s">
        <v>217</v>
      </c>
      <c r="C77" s="18" t="s">
        <v>218</v>
      </c>
      <c r="D77" s="16">
        <v>81</v>
      </c>
      <c r="E77" s="17"/>
      <c r="F77" s="17"/>
      <c r="G77" s="17"/>
      <c r="H77" s="17"/>
      <c r="I77" s="17"/>
      <c r="J77" s="17"/>
      <c r="K77" s="17"/>
      <c r="L77" s="17"/>
      <c r="M77" s="18"/>
      <c r="N77" s="2" t="s">
        <v>219</v>
      </c>
      <c r="O77" s="2" t="s">
        <v>52</v>
      </c>
      <c r="P77" s="2" t="s">
        <v>52</v>
      </c>
      <c r="Q77" s="2" t="s">
        <v>215</v>
      </c>
      <c r="R77" s="2" t="s">
        <v>65</v>
      </c>
      <c r="S77" s="2" t="s">
        <v>65</v>
      </c>
      <c r="T77" s="2" t="s">
        <v>64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2" t="s">
        <v>52</v>
      </c>
      <c r="AS77" s="2" t="s">
        <v>52</v>
      </c>
      <c r="AT77" s="3"/>
      <c r="AU77" s="2" t="s">
        <v>220</v>
      </c>
      <c r="AV77" s="3">
        <v>100</v>
      </c>
    </row>
    <row r="78" spans="1:48" ht="30" customHeight="1">
      <c r="A78" s="18" t="s">
        <v>216</v>
      </c>
      <c r="B78" s="18" t="s">
        <v>221</v>
      </c>
      <c r="C78" s="18" t="s">
        <v>218</v>
      </c>
      <c r="D78" s="16">
        <v>81</v>
      </c>
      <c r="E78" s="17"/>
      <c r="F78" s="17"/>
      <c r="G78" s="17"/>
      <c r="H78" s="17"/>
      <c r="I78" s="17"/>
      <c r="J78" s="17"/>
      <c r="K78" s="17"/>
      <c r="L78" s="17"/>
      <c r="M78" s="18"/>
      <c r="N78" s="2" t="s">
        <v>222</v>
      </c>
      <c r="O78" s="2" t="s">
        <v>52</v>
      </c>
      <c r="P78" s="2" t="s">
        <v>52</v>
      </c>
      <c r="Q78" s="2" t="s">
        <v>215</v>
      </c>
      <c r="R78" s="2" t="s">
        <v>65</v>
      </c>
      <c r="S78" s="2" t="s">
        <v>65</v>
      </c>
      <c r="T78" s="2" t="s">
        <v>64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2" t="s">
        <v>52</v>
      </c>
      <c r="AS78" s="2" t="s">
        <v>52</v>
      </c>
      <c r="AT78" s="3"/>
      <c r="AU78" s="2" t="s">
        <v>223</v>
      </c>
      <c r="AV78" s="3">
        <v>101</v>
      </c>
    </row>
    <row r="79" spans="1:48" ht="30" customHeight="1">
      <c r="A79" s="18" t="s">
        <v>216</v>
      </c>
      <c r="B79" s="18" t="s">
        <v>224</v>
      </c>
      <c r="C79" s="18" t="s">
        <v>218</v>
      </c>
      <c r="D79" s="16">
        <v>7</v>
      </c>
      <c r="E79" s="17"/>
      <c r="F79" s="17"/>
      <c r="G79" s="17"/>
      <c r="H79" s="17"/>
      <c r="I79" s="17"/>
      <c r="J79" s="17"/>
      <c r="K79" s="17"/>
      <c r="L79" s="17"/>
      <c r="M79" s="18"/>
      <c r="N79" s="2" t="s">
        <v>225</v>
      </c>
      <c r="O79" s="2" t="s">
        <v>52</v>
      </c>
      <c r="P79" s="2" t="s">
        <v>52</v>
      </c>
      <c r="Q79" s="2" t="s">
        <v>215</v>
      </c>
      <c r="R79" s="2" t="s">
        <v>65</v>
      </c>
      <c r="S79" s="2" t="s">
        <v>65</v>
      </c>
      <c r="T79" s="2" t="s">
        <v>64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2" t="s">
        <v>52</v>
      </c>
      <c r="AS79" s="2" t="s">
        <v>52</v>
      </c>
      <c r="AT79" s="3"/>
      <c r="AU79" s="2" t="s">
        <v>226</v>
      </c>
      <c r="AV79" s="3">
        <v>102</v>
      </c>
    </row>
    <row r="80" spans="1:48" ht="30" customHeight="1">
      <c r="A80" s="18" t="s">
        <v>216</v>
      </c>
      <c r="B80" s="18" t="s">
        <v>227</v>
      </c>
      <c r="C80" s="18" t="s">
        <v>218</v>
      </c>
      <c r="D80" s="16">
        <v>51</v>
      </c>
      <c r="E80" s="17"/>
      <c r="F80" s="17"/>
      <c r="G80" s="17"/>
      <c r="H80" s="17"/>
      <c r="I80" s="17"/>
      <c r="J80" s="17"/>
      <c r="K80" s="17"/>
      <c r="L80" s="17"/>
      <c r="M80" s="18"/>
      <c r="N80" s="2" t="s">
        <v>228</v>
      </c>
      <c r="O80" s="2" t="s">
        <v>52</v>
      </c>
      <c r="P80" s="2" t="s">
        <v>52</v>
      </c>
      <c r="Q80" s="2" t="s">
        <v>215</v>
      </c>
      <c r="R80" s="2" t="s">
        <v>65</v>
      </c>
      <c r="S80" s="2" t="s">
        <v>65</v>
      </c>
      <c r="T80" s="2" t="s">
        <v>64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2" t="s">
        <v>52</v>
      </c>
      <c r="AS80" s="2" t="s">
        <v>52</v>
      </c>
      <c r="AT80" s="3"/>
      <c r="AU80" s="2" t="s">
        <v>229</v>
      </c>
      <c r="AV80" s="3">
        <v>103</v>
      </c>
    </row>
    <row r="81" spans="1:48" ht="30" customHeight="1">
      <c r="A81" s="18" t="s">
        <v>216</v>
      </c>
      <c r="B81" s="18" t="s">
        <v>230</v>
      </c>
      <c r="C81" s="18" t="s">
        <v>218</v>
      </c>
      <c r="D81" s="16">
        <v>6</v>
      </c>
      <c r="E81" s="17"/>
      <c r="F81" s="17"/>
      <c r="G81" s="17"/>
      <c r="H81" s="17"/>
      <c r="I81" s="17"/>
      <c r="J81" s="17"/>
      <c r="K81" s="17"/>
      <c r="L81" s="17"/>
      <c r="M81" s="18"/>
      <c r="N81" s="2" t="s">
        <v>231</v>
      </c>
      <c r="O81" s="2" t="s">
        <v>52</v>
      </c>
      <c r="P81" s="2" t="s">
        <v>52</v>
      </c>
      <c r="Q81" s="2" t="s">
        <v>215</v>
      </c>
      <c r="R81" s="2" t="s">
        <v>65</v>
      </c>
      <c r="S81" s="2" t="s">
        <v>65</v>
      </c>
      <c r="T81" s="2" t="s">
        <v>64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2" t="s">
        <v>52</v>
      </c>
      <c r="AS81" s="2" t="s">
        <v>52</v>
      </c>
      <c r="AT81" s="3"/>
      <c r="AU81" s="2" t="s">
        <v>232</v>
      </c>
      <c r="AV81" s="3">
        <v>104</v>
      </c>
    </row>
    <row r="82" spans="1:48" ht="30" customHeight="1">
      <c r="A82" s="18" t="s">
        <v>233</v>
      </c>
      <c r="B82" s="18" t="s">
        <v>234</v>
      </c>
      <c r="C82" s="18" t="s">
        <v>235</v>
      </c>
      <c r="D82" s="16">
        <v>28</v>
      </c>
      <c r="E82" s="17"/>
      <c r="F82" s="17"/>
      <c r="G82" s="17"/>
      <c r="H82" s="17"/>
      <c r="I82" s="17"/>
      <c r="J82" s="17"/>
      <c r="K82" s="17"/>
      <c r="L82" s="17"/>
      <c r="M82" s="18"/>
      <c r="N82" s="2" t="s">
        <v>236</v>
      </c>
      <c r="O82" s="2" t="s">
        <v>52</v>
      </c>
      <c r="P82" s="2" t="s">
        <v>52</v>
      </c>
      <c r="Q82" s="2" t="s">
        <v>215</v>
      </c>
      <c r="R82" s="2" t="s">
        <v>65</v>
      </c>
      <c r="S82" s="2" t="s">
        <v>65</v>
      </c>
      <c r="T82" s="2" t="s">
        <v>64</v>
      </c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2" t="s">
        <v>52</v>
      </c>
      <c r="AS82" s="2" t="s">
        <v>52</v>
      </c>
      <c r="AT82" s="3"/>
      <c r="AU82" s="2" t="s">
        <v>237</v>
      </c>
      <c r="AV82" s="3">
        <v>29</v>
      </c>
    </row>
    <row r="83" spans="1:48" ht="30" customHeight="1">
      <c r="A83" s="18" t="s">
        <v>238</v>
      </c>
      <c r="B83" s="18" t="s">
        <v>239</v>
      </c>
      <c r="C83" s="18" t="s">
        <v>183</v>
      </c>
      <c r="D83" s="16">
        <v>1.6519999999999999</v>
      </c>
      <c r="E83" s="17"/>
      <c r="F83" s="17"/>
      <c r="G83" s="17"/>
      <c r="H83" s="17"/>
      <c r="I83" s="17"/>
      <c r="J83" s="17"/>
      <c r="K83" s="17"/>
      <c r="L83" s="17"/>
      <c r="M83" s="18"/>
      <c r="N83" s="2" t="s">
        <v>240</v>
      </c>
      <c r="O83" s="2" t="s">
        <v>52</v>
      </c>
      <c r="P83" s="2" t="s">
        <v>52</v>
      </c>
      <c r="Q83" s="2" t="s">
        <v>215</v>
      </c>
      <c r="R83" s="2" t="s">
        <v>65</v>
      </c>
      <c r="S83" s="2" t="s">
        <v>65</v>
      </c>
      <c r="T83" s="2" t="s">
        <v>64</v>
      </c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2" t="s">
        <v>52</v>
      </c>
      <c r="AS83" s="2" t="s">
        <v>52</v>
      </c>
      <c r="AT83" s="3"/>
      <c r="AU83" s="2" t="s">
        <v>241</v>
      </c>
      <c r="AV83" s="3">
        <v>30</v>
      </c>
    </row>
    <row r="84" spans="1:48" ht="30" customHeight="1">
      <c r="A84" s="18" t="s">
        <v>242</v>
      </c>
      <c r="B84" s="18" t="s">
        <v>243</v>
      </c>
      <c r="C84" s="18" t="s">
        <v>183</v>
      </c>
      <c r="D84" s="16">
        <v>2.1999999999999999E-2</v>
      </c>
      <c r="E84" s="17"/>
      <c r="F84" s="17"/>
      <c r="G84" s="17"/>
      <c r="H84" s="17"/>
      <c r="I84" s="17"/>
      <c r="J84" s="17"/>
      <c r="K84" s="17"/>
      <c r="L84" s="17"/>
      <c r="M84" s="18"/>
      <c r="N84" s="2" t="s">
        <v>244</v>
      </c>
      <c r="O84" s="2" t="s">
        <v>52</v>
      </c>
      <c r="P84" s="2" t="s">
        <v>52</v>
      </c>
      <c r="Q84" s="2" t="s">
        <v>215</v>
      </c>
      <c r="R84" s="2" t="s">
        <v>65</v>
      </c>
      <c r="S84" s="2" t="s">
        <v>65</v>
      </c>
      <c r="T84" s="2" t="s">
        <v>64</v>
      </c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2" t="s">
        <v>52</v>
      </c>
      <c r="AS84" s="2" t="s">
        <v>52</v>
      </c>
      <c r="AT84" s="3"/>
      <c r="AU84" s="2" t="s">
        <v>245</v>
      </c>
      <c r="AV84" s="3">
        <v>196</v>
      </c>
    </row>
    <row r="85" spans="1:48" ht="30" customHeight="1">
      <c r="A85" s="18" t="s">
        <v>242</v>
      </c>
      <c r="B85" s="18" t="s">
        <v>246</v>
      </c>
      <c r="C85" s="18" t="s">
        <v>183</v>
      </c>
      <c r="D85" s="16">
        <v>0.11700000000000001</v>
      </c>
      <c r="E85" s="17"/>
      <c r="F85" s="17"/>
      <c r="G85" s="17"/>
      <c r="H85" s="17"/>
      <c r="I85" s="17"/>
      <c r="J85" s="17"/>
      <c r="K85" s="17"/>
      <c r="L85" s="17"/>
      <c r="M85" s="18"/>
      <c r="N85" s="2" t="s">
        <v>247</v>
      </c>
      <c r="O85" s="2" t="s">
        <v>52</v>
      </c>
      <c r="P85" s="2" t="s">
        <v>52</v>
      </c>
      <c r="Q85" s="2" t="s">
        <v>215</v>
      </c>
      <c r="R85" s="2" t="s">
        <v>65</v>
      </c>
      <c r="S85" s="2" t="s">
        <v>65</v>
      </c>
      <c r="T85" s="2" t="s">
        <v>64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2" t="s">
        <v>52</v>
      </c>
      <c r="AS85" s="2" t="s">
        <v>52</v>
      </c>
      <c r="AT85" s="3"/>
      <c r="AU85" s="2" t="s">
        <v>248</v>
      </c>
      <c r="AV85" s="3">
        <v>32</v>
      </c>
    </row>
    <row r="86" spans="1:48" ht="30" customHeight="1">
      <c r="A86" s="18" t="s">
        <v>249</v>
      </c>
      <c r="B86" s="18" t="s">
        <v>250</v>
      </c>
      <c r="C86" s="18" t="s">
        <v>251</v>
      </c>
      <c r="D86" s="16">
        <v>59</v>
      </c>
      <c r="E86" s="17"/>
      <c r="F86" s="17"/>
      <c r="G86" s="17"/>
      <c r="H86" s="17"/>
      <c r="I86" s="17"/>
      <c r="J86" s="17"/>
      <c r="K86" s="17"/>
      <c r="L86" s="17"/>
      <c r="M86" s="18"/>
      <c r="N86" s="2" t="s">
        <v>252</v>
      </c>
      <c r="O86" s="2" t="s">
        <v>52</v>
      </c>
      <c r="P86" s="2" t="s">
        <v>52</v>
      </c>
      <c r="Q86" s="2" t="s">
        <v>215</v>
      </c>
      <c r="R86" s="2" t="s">
        <v>65</v>
      </c>
      <c r="S86" s="2" t="s">
        <v>65</v>
      </c>
      <c r="T86" s="2" t="s">
        <v>64</v>
      </c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2" t="s">
        <v>52</v>
      </c>
      <c r="AS86" s="2" t="s">
        <v>52</v>
      </c>
      <c r="AT86" s="3"/>
      <c r="AU86" s="2" t="s">
        <v>253</v>
      </c>
      <c r="AV86" s="3">
        <v>33</v>
      </c>
    </row>
    <row r="87" spans="1:48" ht="30" customHeight="1">
      <c r="A87" s="18" t="s">
        <v>254</v>
      </c>
      <c r="B87" s="18" t="s">
        <v>255</v>
      </c>
      <c r="C87" s="18" t="s">
        <v>256</v>
      </c>
      <c r="D87" s="16">
        <v>5</v>
      </c>
      <c r="E87" s="17"/>
      <c r="F87" s="17"/>
      <c r="G87" s="17"/>
      <c r="H87" s="17"/>
      <c r="I87" s="17"/>
      <c r="J87" s="17"/>
      <c r="K87" s="17"/>
      <c r="L87" s="17"/>
      <c r="M87" s="18"/>
      <c r="N87" s="2" t="s">
        <v>257</v>
      </c>
      <c r="O87" s="2" t="s">
        <v>52</v>
      </c>
      <c r="P87" s="2" t="s">
        <v>52</v>
      </c>
      <c r="Q87" s="2" t="s">
        <v>215</v>
      </c>
      <c r="R87" s="2" t="s">
        <v>65</v>
      </c>
      <c r="S87" s="2" t="s">
        <v>65</v>
      </c>
      <c r="T87" s="2" t="s">
        <v>64</v>
      </c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2" t="s">
        <v>52</v>
      </c>
      <c r="AS87" s="2" t="s">
        <v>52</v>
      </c>
      <c r="AT87" s="3"/>
      <c r="AU87" s="2" t="s">
        <v>258</v>
      </c>
      <c r="AV87" s="3">
        <v>34</v>
      </c>
    </row>
    <row r="88" spans="1:48" ht="30" customHeight="1">
      <c r="A88" s="18" t="s">
        <v>259</v>
      </c>
      <c r="B88" s="18" t="s">
        <v>260</v>
      </c>
      <c r="C88" s="18" t="s">
        <v>251</v>
      </c>
      <c r="D88" s="16">
        <v>56</v>
      </c>
      <c r="E88" s="17"/>
      <c r="F88" s="17"/>
      <c r="G88" s="17"/>
      <c r="H88" s="17"/>
      <c r="I88" s="17"/>
      <c r="J88" s="17"/>
      <c r="K88" s="17"/>
      <c r="L88" s="17"/>
      <c r="M88" s="18"/>
      <c r="N88" s="2" t="s">
        <v>262</v>
      </c>
      <c r="O88" s="2" t="s">
        <v>52</v>
      </c>
      <c r="P88" s="2" t="s">
        <v>52</v>
      </c>
      <c r="Q88" s="2" t="s">
        <v>215</v>
      </c>
      <c r="R88" s="2" t="s">
        <v>64</v>
      </c>
      <c r="S88" s="2" t="s">
        <v>65</v>
      </c>
      <c r="T88" s="2" t="s">
        <v>65</v>
      </c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2" t="s">
        <v>52</v>
      </c>
      <c r="AS88" s="2" t="s">
        <v>52</v>
      </c>
      <c r="AT88" s="3"/>
      <c r="AU88" s="2" t="s">
        <v>263</v>
      </c>
      <c r="AV88" s="3">
        <v>35</v>
      </c>
    </row>
    <row r="89" spans="1:48" ht="30" customHeight="1">
      <c r="A89" s="18" t="s">
        <v>264</v>
      </c>
      <c r="B89" s="18" t="s">
        <v>265</v>
      </c>
      <c r="C89" s="18" t="s">
        <v>183</v>
      </c>
      <c r="D89" s="16">
        <v>0.128</v>
      </c>
      <c r="E89" s="17"/>
      <c r="F89" s="17"/>
      <c r="G89" s="17"/>
      <c r="H89" s="17"/>
      <c r="I89" s="17"/>
      <c r="J89" s="17"/>
      <c r="K89" s="17"/>
      <c r="L89" s="17"/>
      <c r="M89" s="18"/>
      <c r="N89" s="2" t="s">
        <v>267</v>
      </c>
      <c r="O89" s="2" t="s">
        <v>52</v>
      </c>
      <c r="P89" s="2" t="s">
        <v>52</v>
      </c>
      <c r="Q89" s="2" t="s">
        <v>215</v>
      </c>
      <c r="R89" s="2" t="s">
        <v>64</v>
      </c>
      <c r="S89" s="2" t="s">
        <v>65</v>
      </c>
      <c r="T89" s="2" t="s">
        <v>65</v>
      </c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2" t="s">
        <v>52</v>
      </c>
      <c r="AS89" s="2" t="s">
        <v>52</v>
      </c>
      <c r="AT89" s="3"/>
      <c r="AU89" s="2" t="s">
        <v>268</v>
      </c>
      <c r="AV89" s="3">
        <v>36</v>
      </c>
    </row>
    <row r="90" spans="1:48" ht="30" customHeight="1">
      <c r="A90" s="18" t="s">
        <v>269</v>
      </c>
      <c r="B90" s="18" t="s">
        <v>270</v>
      </c>
      <c r="C90" s="18" t="s">
        <v>183</v>
      </c>
      <c r="D90" s="16">
        <v>2.3719999999999999</v>
      </c>
      <c r="E90" s="17"/>
      <c r="F90" s="17"/>
      <c r="G90" s="17"/>
      <c r="H90" s="17"/>
      <c r="I90" s="17"/>
      <c r="J90" s="17"/>
      <c r="K90" s="17"/>
      <c r="L90" s="17"/>
      <c r="M90" s="18"/>
      <c r="N90" s="2" t="s">
        <v>272</v>
      </c>
      <c r="O90" s="2" t="s">
        <v>52</v>
      </c>
      <c r="P90" s="2" t="s">
        <v>52</v>
      </c>
      <c r="Q90" s="2" t="s">
        <v>215</v>
      </c>
      <c r="R90" s="2" t="s">
        <v>64</v>
      </c>
      <c r="S90" s="2" t="s">
        <v>65</v>
      </c>
      <c r="T90" s="2" t="s">
        <v>65</v>
      </c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2" t="s">
        <v>52</v>
      </c>
      <c r="AS90" s="2" t="s">
        <v>52</v>
      </c>
      <c r="AT90" s="3"/>
      <c r="AU90" s="2" t="s">
        <v>273</v>
      </c>
      <c r="AV90" s="3">
        <v>105</v>
      </c>
    </row>
    <row r="91" spans="1:48" ht="30" customHeight="1">
      <c r="A91" s="18" t="s">
        <v>274</v>
      </c>
      <c r="B91" s="18" t="s">
        <v>52</v>
      </c>
      <c r="C91" s="18" t="s">
        <v>183</v>
      </c>
      <c r="D91" s="16">
        <v>1.605</v>
      </c>
      <c r="E91" s="17"/>
      <c r="F91" s="17"/>
      <c r="G91" s="17"/>
      <c r="H91" s="17"/>
      <c r="I91" s="17"/>
      <c r="J91" s="17"/>
      <c r="K91" s="17"/>
      <c r="L91" s="17"/>
      <c r="M91" s="18"/>
      <c r="N91" s="2" t="s">
        <v>276</v>
      </c>
      <c r="O91" s="2" t="s">
        <v>52</v>
      </c>
      <c r="P91" s="2" t="s">
        <v>52</v>
      </c>
      <c r="Q91" s="2" t="s">
        <v>215</v>
      </c>
      <c r="R91" s="2" t="s">
        <v>64</v>
      </c>
      <c r="S91" s="2" t="s">
        <v>65</v>
      </c>
      <c r="T91" s="2" t="s">
        <v>65</v>
      </c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2" t="s">
        <v>52</v>
      </c>
      <c r="AS91" s="2" t="s">
        <v>52</v>
      </c>
      <c r="AT91" s="3"/>
      <c r="AU91" s="2" t="s">
        <v>277</v>
      </c>
      <c r="AV91" s="3">
        <v>294</v>
      </c>
    </row>
    <row r="92" spans="1:48" ht="30" customHeight="1">
      <c r="A92" s="18" t="s">
        <v>278</v>
      </c>
      <c r="B92" s="18" t="s">
        <v>279</v>
      </c>
      <c r="C92" s="18" t="s">
        <v>183</v>
      </c>
      <c r="D92" s="16">
        <v>4.1050000000000004</v>
      </c>
      <c r="E92" s="17"/>
      <c r="F92" s="17"/>
      <c r="G92" s="17"/>
      <c r="H92" s="17"/>
      <c r="I92" s="17"/>
      <c r="J92" s="17"/>
      <c r="K92" s="17"/>
      <c r="L92" s="17"/>
      <c r="M92" s="18"/>
      <c r="N92" s="2" t="s">
        <v>281</v>
      </c>
      <c r="O92" s="2" t="s">
        <v>52</v>
      </c>
      <c r="P92" s="2" t="s">
        <v>52</v>
      </c>
      <c r="Q92" s="2" t="s">
        <v>215</v>
      </c>
      <c r="R92" s="2" t="s">
        <v>64</v>
      </c>
      <c r="S92" s="2" t="s">
        <v>65</v>
      </c>
      <c r="T92" s="2" t="s">
        <v>65</v>
      </c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2" t="s">
        <v>52</v>
      </c>
      <c r="AS92" s="2" t="s">
        <v>52</v>
      </c>
      <c r="AT92" s="3"/>
      <c r="AU92" s="2" t="s">
        <v>282</v>
      </c>
      <c r="AV92" s="3">
        <v>38</v>
      </c>
    </row>
    <row r="93" spans="1:48" ht="30" customHeight="1">
      <c r="A93" s="18" t="s">
        <v>283</v>
      </c>
      <c r="B93" s="18" t="s">
        <v>284</v>
      </c>
      <c r="C93" s="18" t="s">
        <v>183</v>
      </c>
      <c r="D93" s="16">
        <v>4.1050000000000004</v>
      </c>
      <c r="E93" s="17"/>
      <c r="F93" s="17"/>
      <c r="G93" s="17"/>
      <c r="H93" s="17"/>
      <c r="I93" s="17"/>
      <c r="J93" s="17"/>
      <c r="K93" s="17"/>
      <c r="L93" s="17"/>
      <c r="M93" s="18"/>
      <c r="N93" s="2" t="s">
        <v>286</v>
      </c>
      <c r="O93" s="2" t="s">
        <v>52</v>
      </c>
      <c r="P93" s="2" t="s">
        <v>52</v>
      </c>
      <c r="Q93" s="2" t="s">
        <v>215</v>
      </c>
      <c r="R93" s="2" t="s">
        <v>64</v>
      </c>
      <c r="S93" s="2" t="s">
        <v>65</v>
      </c>
      <c r="T93" s="2" t="s">
        <v>65</v>
      </c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2" t="s">
        <v>52</v>
      </c>
      <c r="AS93" s="2" t="s">
        <v>52</v>
      </c>
      <c r="AT93" s="3"/>
      <c r="AU93" s="2" t="s">
        <v>287</v>
      </c>
      <c r="AV93" s="3">
        <v>39</v>
      </c>
    </row>
    <row r="94" spans="1:48" ht="30" customHeight="1">
      <c r="A94" s="18" t="s">
        <v>288</v>
      </c>
      <c r="B94" s="18" t="s">
        <v>289</v>
      </c>
      <c r="C94" s="18" t="s">
        <v>61</v>
      </c>
      <c r="D94" s="16">
        <v>2</v>
      </c>
      <c r="E94" s="17"/>
      <c r="F94" s="17"/>
      <c r="G94" s="17"/>
      <c r="H94" s="17"/>
      <c r="I94" s="17"/>
      <c r="J94" s="17"/>
      <c r="K94" s="17"/>
      <c r="L94" s="17"/>
      <c r="M94" s="18"/>
      <c r="N94" s="2" t="s">
        <v>291</v>
      </c>
      <c r="O94" s="2" t="s">
        <v>52</v>
      </c>
      <c r="P94" s="2" t="s">
        <v>52</v>
      </c>
      <c r="Q94" s="2" t="s">
        <v>215</v>
      </c>
      <c r="R94" s="2" t="s">
        <v>64</v>
      </c>
      <c r="S94" s="2" t="s">
        <v>65</v>
      </c>
      <c r="T94" s="2" t="s">
        <v>65</v>
      </c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2" t="s">
        <v>52</v>
      </c>
      <c r="AS94" s="2" t="s">
        <v>52</v>
      </c>
      <c r="AT94" s="3"/>
      <c r="AU94" s="2" t="s">
        <v>292</v>
      </c>
      <c r="AV94" s="3">
        <v>40</v>
      </c>
    </row>
    <row r="95" spans="1:48" ht="30" customHeight="1">
      <c r="A95" s="18" t="s">
        <v>288</v>
      </c>
      <c r="B95" s="18" t="s">
        <v>293</v>
      </c>
      <c r="C95" s="18" t="s">
        <v>61</v>
      </c>
      <c r="D95" s="16">
        <v>12</v>
      </c>
      <c r="E95" s="17"/>
      <c r="F95" s="17"/>
      <c r="G95" s="17"/>
      <c r="H95" s="17"/>
      <c r="I95" s="17"/>
      <c r="J95" s="17"/>
      <c r="K95" s="17"/>
      <c r="L95" s="17"/>
      <c r="M95" s="18"/>
      <c r="N95" s="2" t="s">
        <v>295</v>
      </c>
      <c r="O95" s="2" t="s">
        <v>52</v>
      </c>
      <c r="P95" s="2" t="s">
        <v>52</v>
      </c>
      <c r="Q95" s="2" t="s">
        <v>215</v>
      </c>
      <c r="R95" s="2" t="s">
        <v>64</v>
      </c>
      <c r="S95" s="2" t="s">
        <v>65</v>
      </c>
      <c r="T95" s="2" t="s">
        <v>65</v>
      </c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2" t="s">
        <v>52</v>
      </c>
      <c r="AS95" s="2" t="s">
        <v>52</v>
      </c>
      <c r="AT95" s="3"/>
      <c r="AU95" s="2" t="s">
        <v>296</v>
      </c>
      <c r="AV95" s="3">
        <v>41</v>
      </c>
    </row>
    <row r="96" spans="1:48" ht="30" customHeight="1">
      <c r="A96" s="18" t="s">
        <v>297</v>
      </c>
      <c r="B96" s="18" t="s">
        <v>298</v>
      </c>
      <c r="C96" s="18" t="s">
        <v>83</v>
      </c>
      <c r="D96" s="16">
        <v>223</v>
      </c>
      <c r="E96" s="17"/>
      <c r="F96" s="17"/>
      <c r="G96" s="17"/>
      <c r="H96" s="17"/>
      <c r="I96" s="17"/>
      <c r="J96" s="17"/>
      <c r="K96" s="17"/>
      <c r="L96" s="17"/>
      <c r="M96" s="18"/>
      <c r="N96" s="2" t="s">
        <v>300</v>
      </c>
      <c r="O96" s="2" t="s">
        <v>52</v>
      </c>
      <c r="P96" s="2" t="s">
        <v>52</v>
      </c>
      <c r="Q96" s="2" t="s">
        <v>215</v>
      </c>
      <c r="R96" s="2" t="s">
        <v>64</v>
      </c>
      <c r="S96" s="2" t="s">
        <v>65</v>
      </c>
      <c r="T96" s="2" t="s">
        <v>65</v>
      </c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2" t="s">
        <v>52</v>
      </c>
      <c r="AS96" s="2" t="s">
        <v>52</v>
      </c>
      <c r="AT96" s="3"/>
      <c r="AU96" s="2" t="s">
        <v>301</v>
      </c>
      <c r="AV96" s="3">
        <v>42</v>
      </c>
    </row>
    <row r="97" spans="1:48" ht="30" customHeight="1">
      <c r="A97" s="18" t="s">
        <v>302</v>
      </c>
      <c r="B97" s="18" t="s">
        <v>303</v>
      </c>
      <c r="C97" s="18" t="s">
        <v>183</v>
      </c>
      <c r="D97" s="16">
        <v>4.3129999999999997</v>
      </c>
      <c r="E97" s="17"/>
      <c r="F97" s="17"/>
      <c r="G97" s="17"/>
      <c r="H97" s="17"/>
      <c r="I97" s="17"/>
      <c r="J97" s="17"/>
      <c r="K97" s="17"/>
      <c r="L97" s="17"/>
      <c r="M97" s="18"/>
      <c r="N97" s="2" t="s">
        <v>305</v>
      </c>
      <c r="O97" s="2" t="s">
        <v>52</v>
      </c>
      <c r="P97" s="2" t="s">
        <v>52</v>
      </c>
      <c r="Q97" s="2" t="s">
        <v>215</v>
      </c>
      <c r="R97" s="2" t="s">
        <v>65</v>
      </c>
      <c r="S97" s="2" t="s">
        <v>64</v>
      </c>
      <c r="T97" s="2" t="s">
        <v>65</v>
      </c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2" t="s">
        <v>52</v>
      </c>
      <c r="AS97" s="2" t="s">
        <v>52</v>
      </c>
      <c r="AT97" s="3"/>
      <c r="AU97" s="2" t="s">
        <v>306</v>
      </c>
      <c r="AV97" s="3">
        <v>43</v>
      </c>
    </row>
    <row r="98" spans="1:48" ht="30" customHeight="1">
      <c r="A98" s="16"/>
      <c r="B98" s="16"/>
      <c r="C98" s="16"/>
      <c r="D98" s="16"/>
      <c r="E98" s="17"/>
      <c r="F98" s="17"/>
      <c r="G98" s="17"/>
      <c r="H98" s="17"/>
      <c r="I98" s="17"/>
      <c r="J98" s="17"/>
      <c r="K98" s="17"/>
      <c r="L98" s="17"/>
      <c r="M98" s="16"/>
      <c r="Q98" s="1" t="s">
        <v>215</v>
      </c>
    </row>
    <row r="99" spans="1:48" ht="30" customHeight="1">
      <c r="A99" s="18" t="s">
        <v>106</v>
      </c>
      <c r="B99" s="16"/>
      <c r="C99" s="16"/>
      <c r="D99" s="16"/>
      <c r="E99" s="17"/>
      <c r="F99" s="17"/>
      <c r="G99" s="17"/>
      <c r="H99" s="17"/>
      <c r="I99" s="17"/>
      <c r="J99" s="17"/>
      <c r="K99" s="17"/>
      <c r="L99" s="17"/>
      <c r="M99" s="16"/>
      <c r="N99" t="s">
        <v>107</v>
      </c>
    </row>
    <row r="100" spans="1:48" ht="30" customHeight="1">
      <c r="A100" s="18" t="s">
        <v>307</v>
      </c>
      <c r="B100" s="18" t="s">
        <v>58</v>
      </c>
      <c r="C100" s="16"/>
      <c r="D100" s="16"/>
      <c r="E100" s="17"/>
      <c r="F100" s="17"/>
      <c r="G100" s="17"/>
      <c r="H100" s="17"/>
      <c r="I100" s="17"/>
      <c r="J100" s="17"/>
      <c r="K100" s="17"/>
      <c r="L100" s="17"/>
      <c r="M100" s="16"/>
      <c r="N100" s="3"/>
      <c r="O100" s="3"/>
      <c r="P100" s="3"/>
      <c r="Q100" s="2" t="s">
        <v>308</v>
      </c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</row>
    <row r="101" spans="1:48" ht="30" customHeight="1">
      <c r="A101" s="18" t="s">
        <v>309</v>
      </c>
      <c r="B101" s="18" t="s">
        <v>310</v>
      </c>
      <c r="C101" s="18" t="s">
        <v>311</v>
      </c>
      <c r="D101" s="16">
        <v>3862</v>
      </c>
      <c r="E101" s="17"/>
      <c r="F101" s="17"/>
      <c r="G101" s="17"/>
      <c r="H101" s="17"/>
      <c r="I101" s="17"/>
      <c r="J101" s="17"/>
      <c r="K101" s="17"/>
      <c r="L101" s="17"/>
      <c r="M101" s="18"/>
      <c r="N101" s="2" t="s">
        <v>312</v>
      </c>
      <c r="O101" s="2" t="s">
        <v>52</v>
      </c>
      <c r="P101" s="2" t="s">
        <v>52</v>
      </c>
      <c r="Q101" s="2" t="s">
        <v>308</v>
      </c>
      <c r="R101" s="2" t="s">
        <v>65</v>
      </c>
      <c r="S101" s="2" t="s">
        <v>65</v>
      </c>
      <c r="T101" s="2" t="s">
        <v>64</v>
      </c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2" t="s">
        <v>52</v>
      </c>
      <c r="AS101" s="2" t="s">
        <v>52</v>
      </c>
      <c r="AT101" s="3"/>
      <c r="AU101" s="2" t="s">
        <v>313</v>
      </c>
      <c r="AV101" s="3">
        <v>197</v>
      </c>
    </row>
    <row r="102" spans="1:48" ht="30" customHeight="1">
      <c r="A102" s="18" t="s">
        <v>314</v>
      </c>
      <c r="B102" s="18" t="s">
        <v>315</v>
      </c>
      <c r="C102" s="18" t="s">
        <v>83</v>
      </c>
      <c r="D102" s="16">
        <v>22</v>
      </c>
      <c r="E102" s="17"/>
      <c r="F102" s="17"/>
      <c r="G102" s="17"/>
      <c r="H102" s="17"/>
      <c r="I102" s="17"/>
      <c r="J102" s="17"/>
      <c r="K102" s="17"/>
      <c r="L102" s="17"/>
      <c r="M102" s="18"/>
      <c r="N102" s="2" t="s">
        <v>317</v>
      </c>
      <c r="O102" s="2" t="s">
        <v>52</v>
      </c>
      <c r="P102" s="2" t="s">
        <v>52</v>
      </c>
      <c r="Q102" s="2" t="s">
        <v>308</v>
      </c>
      <c r="R102" s="2" t="s">
        <v>64</v>
      </c>
      <c r="S102" s="2" t="s">
        <v>65</v>
      </c>
      <c r="T102" s="2" t="s">
        <v>65</v>
      </c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2" t="s">
        <v>52</v>
      </c>
      <c r="AS102" s="2" t="s">
        <v>52</v>
      </c>
      <c r="AT102" s="3"/>
      <c r="AU102" s="2" t="s">
        <v>318</v>
      </c>
      <c r="AV102" s="3">
        <v>198</v>
      </c>
    </row>
    <row r="103" spans="1:48" ht="30" customHeight="1">
      <c r="A103" s="18" t="s">
        <v>319</v>
      </c>
      <c r="B103" s="18" t="s">
        <v>320</v>
      </c>
      <c r="C103" s="18" t="s">
        <v>83</v>
      </c>
      <c r="D103" s="16">
        <v>14</v>
      </c>
      <c r="E103" s="17"/>
      <c r="F103" s="17"/>
      <c r="G103" s="17"/>
      <c r="H103" s="17"/>
      <c r="I103" s="17"/>
      <c r="J103" s="17"/>
      <c r="K103" s="17"/>
      <c r="L103" s="17"/>
      <c r="M103" s="18"/>
      <c r="N103" s="2" t="s">
        <v>322</v>
      </c>
      <c r="O103" s="2" t="s">
        <v>52</v>
      </c>
      <c r="P103" s="2" t="s">
        <v>52</v>
      </c>
      <c r="Q103" s="2" t="s">
        <v>308</v>
      </c>
      <c r="R103" s="2" t="s">
        <v>64</v>
      </c>
      <c r="S103" s="2" t="s">
        <v>65</v>
      </c>
      <c r="T103" s="2" t="s">
        <v>65</v>
      </c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2" t="s">
        <v>52</v>
      </c>
      <c r="AS103" s="2" t="s">
        <v>52</v>
      </c>
      <c r="AT103" s="3"/>
      <c r="AU103" s="2" t="s">
        <v>323</v>
      </c>
      <c r="AV103" s="3">
        <v>199</v>
      </c>
    </row>
    <row r="104" spans="1:48" ht="30" customHeight="1">
      <c r="A104" s="18" t="s">
        <v>324</v>
      </c>
      <c r="B104" s="18" t="s">
        <v>325</v>
      </c>
      <c r="C104" s="18" t="s">
        <v>326</v>
      </c>
      <c r="D104" s="16">
        <v>3.8620000000000001</v>
      </c>
      <c r="E104" s="17"/>
      <c r="F104" s="17"/>
      <c r="G104" s="17"/>
      <c r="H104" s="17"/>
      <c r="I104" s="17"/>
      <c r="J104" s="17"/>
      <c r="K104" s="17"/>
      <c r="L104" s="17"/>
      <c r="M104" s="18"/>
      <c r="N104" s="2" t="s">
        <v>328</v>
      </c>
      <c r="O104" s="2" t="s">
        <v>52</v>
      </c>
      <c r="P104" s="2" t="s">
        <v>52</v>
      </c>
      <c r="Q104" s="2" t="s">
        <v>308</v>
      </c>
      <c r="R104" s="2" t="s">
        <v>64</v>
      </c>
      <c r="S104" s="2" t="s">
        <v>65</v>
      </c>
      <c r="T104" s="2" t="s">
        <v>65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2" t="s">
        <v>52</v>
      </c>
      <c r="AS104" s="2" t="s">
        <v>52</v>
      </c>
      <c r="AT104" s="3"/>
      <c r="AU104" s="2" t="s">
        <v>329</v>
      </c>
      <c r="AV104" s="3">
        <v>200</v>
      </c>
    </row>
    <row r="105" spans="1:48" ht="30" customHeight="1">
      <c r="A105" s="18" t="s">
        <v>330</v>
      </c>
      <c r="B105" s="18" t="s">
        <v>331</v>
      </c>
      <c r="C105" s="18" t="s">
        <v>218</v>
      </c>
      <c r="D105" s="16">
        <v>2</v>
      </c>
      <c r="E105" s="17"/>
      <c r="F105" s="17"/>
      <c r="G105" s="17"/>
      <c r="H105" s="17"/>
      <c r="I105" s="17"/>
      <c r="J105" s="17"/>
      <c r="K105" s="17"/>
      <c r="L105" s="17"/>
      <c r="M105" s="18"/>
      <c r="N105" s="2" t="s">
        <v>333</v>
      </c>
      <c r="O105" s="2" t="s">
        <v>52</v>
      </c>
      <c r="P105" s="2" t="s">
        <v>52</v>
      </c>
      <c r="Q105" s="2" t="s">
        <v>308</v>
      </c>
      <c r="R105" s="2" t="s">
        <v>64</v>
      </c>
      <c r="S105" s="2" t="s">
        <v>65</v>
      </c>
      <c r="T105" s="2" t="s">
        <v>65</v>
      </c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2" t="s">
        <v>52</v>
      </c>
      <c r="AS105" s="2" t="s">
        <v>52</v>
      </c>
      <c r="AT105" s="3"/>
      <c r="AU105" s="2" t="s">
        <v>334</v>
      </c>
      <c r="AV105" s="3">
        <v>48</v>
      </c>
    </row>
    <row r="106" spans="1:48" ht="30" customHeight="1">
      <c r="A106" s="18" t="s">
        <v>330</v>
      </c>
      <c r="B106" s="18" t="s">
        <v>335</v>
      </c>
      <c r="C106" s="18" t="s">
        <v>218</v>
      </c>
      <c r="D106" s="16">
        <v>3</v>
      </c>
      <c r="E106" s="17"/>
      <c r="F106" s="17"/>
      <c r="G106" s="17"/>
      <c r="H106" s="17"/>
      <c r="I106" s="17"/>
      <c r="J106" s="17"/>
      <c r="K106" s="17"/>
      <c r="L106" s="17"/>
      <c r="M106" s="18"/>
      <c r="N106" s="2" t="s">
        <v>337</v>
      </c>
      <c r="O106" s="2" t="s">
        <v>52</v>
      </c>
      <c r="P106" s="2" t="s">
        <v>52</v>
      </c>
      <c r="Q106" s="2" t="s">
        <v>308</v>
      </c>
      <c r="R106" s="2" t="s">
        <v>64</v>
      </c>
      <c r="S106" s="2" t="s">
        <v>65</v>
      </c>
      <c r="T106" s="2" t="s">
        <v>65</v>
      </c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2" t="s">
        <v>52</v>
      </c>
      <c r="AS106" s="2" t="s">
        <v>52</v>
      </c>
      <c r="AT106" s="3"/>
      <c r="AU106" s="2" t="s">
        <v>338</v>
      </c>
      <c r="AV106" s="3">
        <v>49</v>
      </c>
    </row>
    <row r="107" spans="1:48" ht="30" customHeight="1">
      <c r="A107" s="16"/>
      <c r="B107" s="16"/>
      <c r="C107" s="16"/>
      <c r="D107" s="16"/>
      <c r="E107" s="17"/>
      <c r="F107" s="17"/>
      <c r="G107" s="17"/>
      <c r="H107" s="17"/>
      <c r="I107" s="17"/>
      <c r="J107" s="17"/>
      <c r="K107" s="17"/>
      <c r="L107" s="17"/>
      <c r="M107" s="16"/>
      <c r="Q107" s="1" t="s">
        <v>308</v>
      </c>
    </row>
    <row r="108" spans="1:48" ht="30" customHeight="1">
      <c r="A108" s="16"/>
      <c r="B108" s="16"/>
      <c r="C108" s="16"/>
      <c r="D108" s="16"/>
      <c r="E108" s="17"/>
      <c r="F108" s="17"/>
      <c r="G108" s="17"/>
      <c r="H108" s="17"/>
      <c r="I108" s="17"/>
      <c r="J108" s="17"/>
      <c r="K108" s="17"/>
      <c r="L108" s="17"/>
      <c r="M108" s="16"/>
      <c r="Q108" s="1" t="s">
        <v>308</v>
      </c>
    </row>
    <row r="109" spans="1:48" ht="30" customHeight="1">
      <c r="A109" s="16"/>
      <c r="B109" s="16"/>
      <c r="C109" s="16"/>
      <c r="D109" s="16"/>
      <c r="E109" s="17"/>
      <c r="F109" s="17"/>
      <c r="G109" s="17"/>
      <c r="H109" s="17"/>
      <c r="I109" s="17"/>
      <c r="J109" s="17"/>
      <c r="K109" s="17"/>
      <c r="L109" s="17"/>
      <c r="M109" s="16"/>
      <c r="Q109" s="1" t="s">
        <v>308</v>
      </c>
    </row>
    <row r="110" spans="1:48" ht="30" customHeight="1">
      <c r="A110" s="16"/>
      <c r="B110" s="16"/>
      <c r="C110" s="16"/>
      <c r="D110" s="16"/>
      <c r="E110" s="17"/>
      <c r="F110" s="17"/>
      <c r="G110" s="17"/>
      <c r="H110" s="17"/>
      <c r="I110" s="17"/>
      <c r="J110" s="17"/>
      <c r="K110" s="17"/>
      <c r="L110" s="17"/>
      <c r="M110" s="16"/>
      <c r="Q110" s="1" t="s">
        <v>308</v>
      </c>
    </row>
    <row r="111" spans="1:48" ht="30" customHeight="1">
      <c r="A111" s="16"/>
      <c r="B111" s="16"/>
      <c r="C111" s="16"/>
      <c r="D111" s="16"/>
      <c r="E111" s="17"/>
      <c r="F111" s="17"/>
      <c r="G111" s="17"/>
      <c r="H111" s="17"/>
      <c r="I111" s="17"/>
      <c r="J111" s="17"/>
      <c r="K111" s="17"/>
      <c r="L111" s="17"/>
      <c r="M111" s="16"/>
      <c r="Q111" s="1" t="s">
        <v>308</v>
      </c>
    </row>
    <row r="112" spans="1:48" ht="30" customHeight="1">
      <c r="A112" s="16"/>
      <c r="B112" s="16"/>
      <c r="C112" s="16"/>
      <c r="D112" s="16"/>
      <c r="E112" s="17"/>
      <c r="F112" s="17"/>
      <c r="G112" s="17"/>
      <c r="H112" s="17"/>
      <c r="I112" s="17"/>
      <c r="J112" s="17"/>
      <c r="K112" s="17"/>
      <c r="L112" s="17"/>
      <c r="M112" s="16"/>
      <c r="Q112" s="1" t="s">
        <v>308</v>
      </c>
    </row>
    <row r="113" spans="1:48" ht="30" customHeight="1">
      <c r="A113" s="16"/>
      <c r="B113" s="16"/>
      <c r="C113" s="16"/>
      <c r="D113" s="16"/>
      <c r="E113" s="17"/>
      <c r="F113" s="17"/>
      <c r="G113" s="17"/>
      <c r="H113" s="17"/>
      <c r="I113" s="17"/>
      <c r="J113" s="17"/>
      <c r="K113" s="17"/>
      <c r="L113" s="17"/>
      <c r="M113" s="16"/>
      <c r="Q113" s="1" t="s">
        <v>308</v>
      </c>
    </row>
    <row r="114" spans="1:48" ht="30" customHeight="1">
      <c r="A114" s="16"/>
      <c r="B114" s="16"/>
      <c r="C114" s="16"/>
      <c r="D114" s="16"/>
      <c r="E114" s="17"/>
      <c r="F114" s="17"/>
      <c r="G114" s="17"/>
      <c r="H114" s="17"/>
      <c r="I114" s="17"/>
      <c r="J114" s="17"/>
      <c r="K114" s="17"/>
      <c r="L114" s="17"/>
      <c r="M114" s="16"/>
      <c r="Q114" s="1" t="s">
        <v>308</v>
      </c>
    </row>
    <row r="115" spans="1:48" ht="30" customHeight="1">
      <c r="A115" s="16"/>
      <c r="B115" s="16"/>
      <c r="C115" s="16"/>
      <c r="D115" s="16"/>
      <c r="E115" s="17"/>
      <c r="F115" s="17"/>
      <c r="G115" s="17"/>
      <c r="H115" s="17"/>
      <c r="I115" s="17"/>
      <c r="J115" s="17"/>
      <c r="K115" s="17"/>
      <c r="L115" s="17"/>
      <c r="M115" s="16"/>
      <c r="Q115" s="1" t="s">
        <v>308</v>
      </c>
    </row>
    <row r="116" spans="1:48" ht="30" customHeight="1">
      <c r="A116" s="16"/>
      <c r="B116" s="16"/>
      <c r="C116" s="16"/>
      <c r="D116" s="16"/>
      <c r="E116" s="17"/>
      <c r="F116" s="17"/>
      <c r="G116" s="17"/>
      <c r="H116" s="17"/>
      <c r="I116" s="17"/>
      <c r="J116" s="17"/>
      <c r="K116" s="17"/>
      <c r="L116" s="17"/>
      <c r="M116" s="16"/>
      <c r="Q116" s="1" t="s">
        <v>308</v>
      </c>
    </row>
    <row r="117" spans="1:48" ht="30" customHeight="1">
      <c r="A117" s="16"/>
      <c r="B117" s="16"/>
      <c r="C117" s="16"/>
      <c r="D117" s="16"/>
      <c r="E117" s="17"/>
      <c r="F117" s="17"/>
      <c r="G117" s="17"/>
      <c r="H117" s="17"/>
      <c r="I117" s="17"/>
      <c r="J117" s="17"/>
      <c r="K117" s="17"/>
      <c r="L117" s="17"/>
      <c r="M117" s="16"/>
      <c r="Q117" s="1" t="s">
        <v>308</v>
      </c>
    </row>
    <row r="118" spans="1:48" ht="30" customHeight="1">
      <c r="A118" s="16"/>
      <c r="B118" s="16"/>
      <c r="C118" s="16"/>
      <c r="D118" s="16"/>
      <c r="E118" s="17"/>
      <c r="F118" s="17"/>
      <c r="G118" s="17"/>
      <c r="H118" s="17"/>
      <c r="I118" s="17"/>
      <c r="J118" s="17"/>
      <c r="K118" s="17"/>
      <c r="L118" s="17"/>
      <c r="M118" s="16"/>
      <c r="Q118" s="1" t="s">
        <v>308</v>
      </c>
    </row>
    <row r="119" spans="1:48" ht="30" customHeight="1">
      <c r="A119" s="16"/>
      <c r="B119" s="16"/>
      <c r="C119" s="16"/>
      <c r="D119" s="16"/>
      <c r="E119" s="17"/>
      <c r="F119" s="17"/>
      <c r="G119" s="17"/>
      <c r="H119" s="17"/>
      <c r="I119" s="17"/>
      <c r="J119" s="17"/>
      <c r="K119" s="17"/>
      <c r="L119" s="17"/>
      <c r="M119" s="16"/>
      <c r="Q119" s="1" t="s">
        <v>308</v>
      </c>
    </row>
    <row r="120" spans="1:48" ht="30" customHeight="1">
      <c r="A120" s="16"/>
      <c r="B120" s="16"/>
      <c r="C120" s="16"/>
      <c r="D120" s="16"/>
      <c r="E120" s="17"/>
      <c r="F120" s="17"/>
      <c r="G120" s="17"/>
      <c r="H120" s="17"/>
      <c r="I120" s="17"/>
      <c r="J120" s="17"/>
      <c r="K120" s="17"/>
      <c r="L120" s="17"/>
      <c r="M120" s="16"/>
      <c r="Q120" s="1" t="s">
        <v>308</v>
      </c>
    </row>
    <row r="121" spans="1:48" ht="30" customHeight="1">
      <c r="A121" s="16"/>
      <c r="B121" s="16"/>
      <c r="C121" s="16"/>
      <c r="D121" s="16"/>
      <c r="E121" s="17"/>
      <c r="F121" s="17"/>
      <c r="G121" s="17"/>
      <c r="H121" s="17"/>
      <c r="I121" s="17"/>
      <c r="J121" s="17"/>
      <c r="K121" s="17"/>
      <c r="L121" s="17"/>
      <c r="M121" s="16"/>
      <c r="Q121" s="1" t="s">
        <v>308</v>
      </c>
    </row>
    <row r="122" spans="1:48" ht="30" customHeight="1">
      <c r="A122" s="16"/>
      <c r="B122" s="16"/>
      <c r="C122" s="16"/>
      <c r="D122" s="16"/>
      <c r="E122" s="17"/>
      <c r="F122" s="17"/>
      <c r="G122" s="17"/>
      <c r="H122" s="17"/>
      <c r="I122" s="17"/>
      <c r="J122" s="17"/>
      <c r="K122" s="17"/>
      <c r="L122" s="17"/>
      <c r="M122" s="16"/>
      <c r="Q122" s="1" t="s">
        <v>308</v>
      </c>
    </row>
    <row r="123" spans="1:48" ht="30" customHeight="1">
      <c r="A123" s="18" t="s">
        <v>106</v>
      </c>
      <c r="B123" s="16"/>
      <c r="C123" s="16"/>
      <c r="D123" s="16"/>
      <c r="E123" s="17"/>
      <c r="F123" s="17"/>
      <c r="G123" s="17"/>
      <c r="H123" s="17"/>
      <c r="I123" s="17"/>
      <c r="J123" s="17"/>
      <c r="K123" s="17"/>
      <c r="L123" s="17"/>
      <c r="M123" s="16"/>
      <c r="N123" t="s">
        <v>107</v>
      </c>
    </row>
    <row r="124" spans="1:48" ht="30" customHeight="1">
      <c r="A124" s="18" t="s">
        <v>339</v>
      </c>
      <c r="B124" s="18" t="s">
        <v>58</v>
      </c>
      <c r="C124" s="16"/>
      <c r="D124" s="16"/>
      <c r="E124" s="17"/>
      <c r="F124" s="17"/>
      <c r="G124" s="17"/>
      <c r="H124" s="17"/>
      <c r="I124" s="17"/>
      <c r="J124" s="17"/>
      <c r="K124" s="17"/>
      <c r="L124" s="17"/>
      <c r="M124" s="16"/>
      <c r="N124" s="3"/>
      <c r="O124" s="3"/>
      <c r="P124" s="3"/>
      <c r="Q124" s="2" t="s">
        <v>340</v>
      </c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</row>
    <row r="125" spans="1:48" ht="30" customHeight="1">
      <c r="A125" s="18" t="s">
        <v>341</v>
      </c>
      <c r="B125" s="18" t="s">
        <v>342</v>
      </c>
      <c r="C125" s="18" t="s">
        <v>83</v>
      </c>
      <c r="D125" s="16">
        <v>12</v>
      </c>
      <c r="E125" s="17"/>
      <c r="F125" s="17"/>
      <c r="G125" s="17"/>
      <c r="H125" s="17"/>
      <c r="I125" s="17"/>
      <c r="J125" s="17"/>
      <c r="K125" s="17"/>
      <c r="L125" s="17"/>
      <c r="M125" s="18"/>
      <c r="N125" s="2" t="s">
        <v>344</v>
      </c>
      <c r="O125" s="2" t="s">
        <v>52</v>
      </c>
      <c r="P125" s="2" t="s">
        <v>52</v>
      </c>
      <c r="Q125" s="2" t="s">
        <v>340</v>
      </c>
      <c r="R125" s="2" t="s">
        <v>64</v>
      </c>
      <c r="S125" s="2" t="s">
        <v>65</v>
      </c>
      <c r="T125" s="2" t="s">
        <v>65</v>
      </c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2" t="s">
        <v>52</v>
      </c>
      <c r="AS125" s="2" t="s">
        <v>52</v>
      </c>
      <c r="AT125" s="3"/>
      <c r="AU125" s="2" t="s">
        <v>345</v>
      </c>
      <c r="AV125" s="3">
        <v>52</v>
      </c>
    </row>
    <row r="126" spans="1:48" ht="30" customHeight="1">
      <c r="A126" s="18" t="s">
        <v>341</v>
      </c>
      <c r="B126" s="18" t="s">
        <v>346</v>
      </c>
      <c r="C126" s="18" t="s">
        <v>218</v>
      </c>
      <c r="D126" s="16">
        <v>5</v>
      </c>
      <c r="E126" s="17"/>
      <c r="F126" s="17"/>
      <c r="G126" s="17"/>
      <c r="H126" s="17"/>
      <c r="I126" s="17"/>
      <c r="J126" s="17"/>
      <c r="K126" s="17"/>
      <c r="L126" s="17"/>
      <c r="M126" s="18"/>
      <c r="N126" s="2" t="s">
        <v>348</v>
      </c>
      <c r="O126" s="2" t="s">
        <v>52</v>
      </c>
      <c r="P126" s="2" t="s">
        <v>52</v>
      </c>
      <c r="Q126" s="2" t="s">
        <v>340</v>
      </c>
      <c r="R126" s="2" t="s">
        <v>64</v>
      </c>
      <c r="S126" s="2" t="s">
        <v>65</v>
      </c>
      <c r="T126" s="2" t="s">
        <v>65</v>
      </c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2" t="s">
        <v>52</v>
      </c>
      <c r="AS126" s="2" t="s">
        <v>52</v>
      </c>
      <c r="AT126" s="3"/>
      <c r="AU126" s="2" t="s">
        <v>349</v>
      </c>
      <c r="AV126" s="3">
        <v>53</v>
      </c>
    </row>
    <row r="127" spans="1:48" ht="30" customHeight="1">
      <c r="A127" s="18" t="s">
        <v>350</v>
      </c>
      <c r="B127" s="18" t="s">
        <v>342</v>
      </c>
      <c r="C127" s="18" t="s">
        <v>83</v>
      </c>
      <c r="D127" s="16">
        <v>3</v>
      </c>
      <c r="E127" s="17"/>
      <c r="F127" s="17"/>
      <c r="G127" s="17"/>
      <c r="H127" s="17"/>
      <c r="I127" s="17"/>
      <c r="J127" s="17"/>
      <c r="K127" s="17"/>
      <c r="L127" s="17"/>
      <c r="M127" s="18"/>
      <c r="N127" s="2" t="s">
        <v>352</v>
      </c>
      <c r="O127" s="2" t="s">
        <v>52</v>
      </c>
      <c r="P127" s="2" t="s">
        <v>52</v>
      </c>
      <c r="Q127" s="2" t="s">
        <v>340</v>
      </c>
      <c r="R127" s="2" t="s">
        <v>64</v>
      </c>
      <c r="S127" s="2" t="s">
        <v>65</v>
      </c>
      <c r="T127" s="2" t="s">
        <v>65</v>
      </c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2" t="s">
        <v>52</v>
      </c>
      <c r="AS127" s="2" t="s">
        <v>52</v>
      </c>
      <c r="AT127" s="3"/>
      <c r="AU127" s="2" t="s">
        <v>353</v>
      </c>
      <c r="AV127" s="3">
        <v>54</v>
      </c>
    </row>
    <row r="128" spans="1:48" ht="30" customHeight="1">
      <c r="A128" s="18" t="s">
        <v>341</v>
      </c>
      <c r="B128" s="18" t="s">
        <v>354</v>
      </c>
      <c r="C128" s="18" t="s">
        <v>83</v>
      </c>
      <c r="D128" s="16">
        <v>1</v>
      </c>
      <c r="E128" s="17"/>
      <c r="F128" s="17"/>
      <c r="G128" s="17"/>
      <c r="H128" s="17"/>
      <c r="I128" s="17"/>
      <c r="J128" s="17"/>
      <c r="K128" s="17"/>
      <c r="L128" s="17"/>
      <c r="M128" s="18"/>
      <c r="N128" s="2" t="s">
        <v>356</v>
      </c>
      <c r="O128" s="2" t="s">
        <v>52</v>
      </c>
      <c r="P128" s="2" t="s">
        <v>52</v>
      </c>
      <c r="Q128" s="2" t="s">
        <v>340</v>
      </c>
      <c r="R128" s="2" t="s">
        <v>64</v>
      </c>
      <c r="S128" s="2" t="s">
        <v>65</v>
      </c>
      <c r="T128" s="2" t="s">
        <v>65</v>
      </c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2" t="s">
        <v>52</v>
      </c>
      <c r="AS128" s="2" t="s">
        <v>52</v>
      </c>
      <c r="AT128" s="3"/>
      <c r="AU128" s="2" t="s">
        <v>357</v>
      </c>
      <c r="AV128" s="3">
        <v>51</v>
      </c>
    </row>
    <row r="129" spans="1:48" ht="30" customHeight="1">
      <c r="A129" s="18" t="s">
        <v>358</v>
      </c>
      <c r="B129" s="18" t="s">
        <v>359</v>
      </c>
      <c r="C129" s="18" t="s">
        <v>218</v>
      </c>
      <c r="D129" s="16">
        <v>7</v>
      </c>
      <c r="E129" s="17"/>
      <c r="F129" s="17"/>
      <c r="G129" s="17"/>
      <c r="H129" s="17"/>
      <c r="I129" s="17"/>
      <c r="J129" s="17"/>
      <c r="K129" s="17"/>
      <c r="L129" s="17"/>
      <c r="M129" s="18"/>
      <c r="N129" s="2" t="s">
        <v>361</v>
      </c>
      <c r="O129" s="2" t="s">
        <v>52</v>
      </c>
      <c r="P129" s="2" t="s">
        <v>52</v>
      </c>
      <c r="Q129" s="2" t="s">
        <v>340</v>
      </c>
      <c r="R129" s="2" t="s">
        <v>64</v>
      </c>
      <c r="S129" s="2" t="s">
        <v>65</v>
      </c>
      <c r="T129" s="2" t="s">
        <v>65</v>
      </c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2" t="s">
        <v>52</v>
      </c>
      <c r="AS129" s="2" t="s">
        <v>52</v>
      </c>
      <c r="AT129" s="3"/>
      <c r="AU129" s="2" t="s">
        <v>362</v>
      </c>
      <c r="AV129" s="3">
        <v>55</v>
      </c>
    </row>
    <row r="130" spans="1:48" ht="30" customHeight="1">
      <c r="A130" s="18" t="s">
        <v>363</v>
      </c>
      <c r="B130" s="18" t="s">
        <v>364</v>
      </c>
      <c r="C130" s="18" t="s">
        <v>218</v>
      </c>
      <c r="D130" s="16">
        <v>2</v>
      </c>
      <c r="E130" s="17"/>
      <c r="F130" s="17"/>
      <c r="G130" s="17"/>
      <c r="H130" s="17"/>
      <c r="I130" s="17"/>
      <c r="J130" s="17"/>
      <c r="K130" s="17"/>
      <c r="L130" s="17"/>
      <c r="M130" s="18"/>
      <c r="N130" s="2" t="s">
        <v>366</v>
      </c>
      <c r="O130" s="2" t="s">
        <v>52</v>
      </c>
      <c r="P130" s="2" t="s">
        <v>52</v>
      </c>
      <c r="Q130" s="2" t="s">
        <v>340</v>
      </c>
      <c r="R130" s="2" t="s">
        <v>64</v>
      </c>
      <c r="S130" s="2" t="s">
        <v>65</v>
      </c>
      <c r="T130" s="2" t="s">
        <v>65</v>
      </c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2" t="s">
        <v>52</v>
      </c>
      <c r="AS130" s="2" t="s">
        <v>52</v>
      </c>
      <c r="AT130" s="3"/>
      <c r="AU130" s="2" t="s">
        <v>367</v>
      </c>
      <c r="AV130" s="3">
        <v>56</v>
      </c>
    </row>
    <row r="131" spans="1:48" ht="30" customHeight="1">
      <c r="A131" s="18" t="s">
        <v>363</v>
      </c>
      <c r="B131" s="18" t="s">
        <v>368</v>
      </c>
      <c r="C131" s="18" t="s">
        <v>218</v>
      </c>
      <c r="D131" s="16">
        <v>1</v>
      </c>
      <c r="E131" s="17"/>
      <c r="F131" s="17"/>
      <c r="G131" s="17"/>
      <c r="H131" s="17"/>
      <c r="I131" s="17"/>
      <c r="J131" s="17"/>
      <c r="K131" s="17"/>
      <c r="L131" s="17"/>
      <c r="M131" s="18"/>
      <c r="N131" s="2" t="s">
        <v>370</v>
      </c>
      <c r="O131" s="2" t="s">
        <v>52</v>
      </c>
      <c r="P131" s="2" t="s">
        <v>52</v>
      </c>
      <c r="Q131" s="2" t="s">
        <v>340</v>
      </c>
      <c r="R131" s="2" t="s">
        <v>64</v>
      </c>
      <c r="S131" s="2" t="s">
        <v>65</v>
      </c>
      <c r="T131" s="2" t="s">
        <v>65</v>
      </c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2" t="s">
        <v>52</v>
      </c>
      <c r="AS131" s="2" t="s">
        <v>52</v>
      </c>
      <c r="AT131" s="3"/>
      <c r="AU131" s="2" t="s">
        <v>371</v>
      </c>
      <c r="AV131" s="3">
        <v>289</v>
      </c>
    </row>
    <row r="132" spans="1:48" ht="30" customHeight="1">
      <c r="A132" s="16"/>
      <c r="B132" s="16"/>
      <c r="C132" s="16"/>
      <c r="D132" s="16"/>
      <c r="E132" s="17"/>
      <c r="F132" s="17"/>
      <c r="G132" s="17"/>
      <c r="H132" s="17"/>
      <c r="I132" s="17"/>
      <c r="J132" s="17"/>
      <c r="K132" s="17"/>
      <c r="L132" s="17"/>
      <c r="M132" s="16"/>
      <c r="Q132" s="1" t="s">
        <v>340</v>
      </c>
    </row>
    <row r="133" spans="1:48" ht="30" customHeight="1">
      <c r="A133" s="16"/>
      <c r="B133" s="16"/>
      <c r="C133" s="16"/>
      <c r="D133" s="16"/>
      <c r="E133" s="17"/>
      <c r="F133" s="17"/>
      <c r="G133" s="17"/>
      <c r="H133" s="17"/>
      <c r="I133" s="17"/>
      <c r="J133" s="17"/>
      <c r="K133" s="17"/>
      <c r="L133" s="17"/>
      <c r="M133" s="16"/>
      <c r="Q133" s="1" t="s">
        <v>340</v>
      </c>
    </row>
    <row r="134" spans="1:48" ht="30" customHeight="1">
      <c r="A134" s="16"/>
      <c r="B134" s="16"/>
      <c r="C134" s="16"/>
      <c r="D134" s="16"/>
      <c r="E134" s="17"/>
      <c r="F134" s="17"/>
      <c r="G134" s="17"/>
      <c r="H134" s="17"/>
      <c r="I134" s="17"/>
      <c r="J134" s="17"/>
      <c r="K134" s="17"/>
      <c r="L134" s="17"/>
      <c r="M134" s="16"/>
      <c r="Q134" s="1" t="s">
        <v>340</v>
      </c>
    </row>
    <row r="135" spans="1:48" ht="30" customHeight="1">
      <c r="A135" s="16"/>
      <c r="B135" s="16"/>
      <c r="C135" s="16"/>
      <c r="D135" s="16"/>
      <c r="E135" s="17"/>
      <c r="F135" s="17"/>
      <c r="G135" s="17"/>
      <c r="H135" s="17"/>
      <c r="I135" s="17"/>
      <c r="J135" s="17"/>
      <c r="K135" s="17"/>
      <c r="L135" s="17"/>
      <c r="M135" s="16"/>
      <c r="Q135" s="1" t="s">
        <v>340</v>
      </c>
    </row>
    <row r="136" spans="1:48" ht="30" customHeight="1">
      <c r="A136" s="16"/>
      <c r="B136" s="16"/>
      <c r="C136" s="16"/>
      <c r="D136" s="16"/>
      <c r="E136" s="17"/>
      <c r="F136" s="17"/>
      <c r="G136" s="17"/>
      <c r="H136" s="17"/>
      <c r="I136" s="17"/>
      <c r="J136" s="17"/>
      <c r="K136" s="17"/>
      <c r="L136" s="17"/>
      <c r="M136" s="16"/>
      <c r="Q136" s="1" t="s">
        <v>340</v>
      </c>
    </row>
    <row r="137" spans="1:48" ht="30" customHeight="1">
      <c r="A137" s="16"/>
      <c r="B137" s="16"/>
      <c r="C137" s="16"/>
      <c r="D137" s="16"/>
      <c r="E137" s="17"/>
      <c r="F137" s="17"/>
      <c r="G137" s="17"/>
      <c r="H137" s="17"/>
      <c r="I137" s="17"/>
      <c r="J137" s="17"/>
      <c r="K137" s="17"/>
      <c r="L137" s="17"/>
      <c r="M137" s="16"/>
      <c r="Q137" s="1" t="s">
        <v>340</v>
      </c>
    </row>
    <row r="138" spans="1:48" ht="30" customHeight="1">
      <c r="A138" s="16"/>
      <c r="B138" s="16"/>
      <c r="C138" s="16"/>
      <c r="D138" s="16"/>
      <c r="E138" s="17"/>
      <c r="F138" s="17"/>
      <c r="G138" s="17"/>
      <c r="H138" s="17"/>
      <c r="I138" s="17"/>
      <c r="J138" s="17"/>
      <c r="K138" s="17"/>
      <c r="L138" s="17"/>
      <c r="M138" s="16"/>
      <c r="Q138" s="1" t="s">
        <v>340</v>
      </c>
    </row>
    <row r="139" spans="1:48" ht="30" customHeight="1">
      <c r="A139" s="16"/>
      <c r="B139" s="16"/>
      <c r="C139" s="16"/>
      <c r="D139" s="16"/>
      <c r="E139" s="17"/>
      <c r="F139" s="17"/>
      <c r="G139" s="17"/>
      <c r="H139" s="17"/>
      <c r="I139" s="17"/>
      <c r="J139" s="17"/>
      <c r="K139" s="17"/>
      <c r="L139" s="17"/>
      <c r="M139" s="16"/>
      <c r="Q139" s="1" t="s">
        <v>340</v>
      </c>
    </row>
    <row r="140" spans="1:48" ht="30" customHeight="1">
      <c r="A140" s="16"/>
      <c r="B140" s="16"/>
      <c r="C140" s="16"/>
      <c r="D140" s="16"/>
      <c r="E140" s="17"/>
      <c r="F140" s="17"/>
      <c r="G140" s="17"/>
      <c r="H140" s="17"/>
      <c r="I140" s="17"/>
      <c r="J140" s="17"/>
      <c r="K140" s="17"/>
      <c r="L140" s="17"/>
      <c r="M140" s="16"/>
      <c r="Q140" s="1" t="s">
        <v>340</v>
      </c>
    </row>
    <row r="141" spans="1:48" ht="30" customHeight="1">
      <c r="A141" s="16"/>
      <c r="B141" s="16"/>
      <c r="C141" s="16"/>
      <c r="D141" s="16"/>
      <c r="E141" s="17"/>
      <c r="F141" s="17"/>
      <c r="G141" s="17"/>
      <c r="H141" s="17"/>
      <c r="I141" s="17"/>
      <c r="J141" s="17"/>
      <c r="K141" s="17"/>
      <c r="L141" s="17"/>
      <c r="M141" s="16"/>
      <c r="Q141" s="1" t="s">
        <v>340</v>
      </c>
    </row>
    <row r="142" spans="1:48" ht="30" customHeight="1">
      <c r="A142" s="16"/>
      <c r="B142" s="16"/>
      <c r="C142" s="16"/>
      <c r="D142" s="16"/>
      <c r="E142" s="17"/>
      <c r="F142" s="17"/>
      <c r="G142" s="17"/>
      <c r="H142" s="17"/>
      <c r="I142" s="17"/>
      <c r="J142" s="17"/>
      <c r="K142" s="17"/>
      <c r="L142" s="17"/>
      <c r="M142" s="16"/>
      <c r="Q142" s="1" t="s">
        <v>340</v>
      </c>
    </row>
    <row r="143" spans="1:48" ht="30" customHeight="1">
      <c r="A143" s="16"/>
      <c r="B143" s="16"/>
      <c r="C143" s="16"/>
      <c r="D143" s="16"/>
      <c r="E143" s="17"/>
      <c r="F143" s="17"/>
      <c r="G143" s="17"/>
      <c r="H143" s="17"/>
      <c r="I143" s="17"/>
      <c r="J143" s="17"/>
      <c r="K143" s="17"/>
      <c r="L143" s="17"/>
      <c r="M143" s="16"/>
      <c r="Q143" s="1" t="s">
        <v>340</v>
      </c>
    </row>
    <row r="144" spans="1:48" ht="30" customHeight="1">
      <c r="A144" s="16"/>
      <c r="B144" s="16"/>
      <c r="C144" s="16"/>
      <c r="D144" s="16"/>
      <c r="E144" s="17"/>
      <c r="F144" s="17"/>
      <c r="G144" s="17"/>
      <c r="H144" s="17"/>
      <c r="I144" s="17"/>
      <c r="J144" s="17"/>
      <c r="K144" s="17"/>
      <c r="L144" s="17"/>
      <c r="M144" s="16"/>
      <c r="Q144" s="1" t="s">
        <v>340</v>
      </c>
    </row>
    <row r="145" spans="1:48" ht="30" customHeight="1">
      <c r="A145" s="16"/>
      <c r="B145" s="16"/>
      <c r="C145" s="16"/>
      <c r="D145" s="16"/>
      <c r="E145" s="17"/>
      <c r="F145" s="17"/>
      <c r="G145" s="17"/>
      <c r="H145" s="17"/>
      <c r="I145" s="17"/>
      <c r="J145" s="17"/>
      <c r="K145" s="17"/>
      <c r="L145" s="17"/>
      <c r="M145" s="16"/>
      <c r="Q145" s="1" t="s">
        <v>340</v>
      </c>
    </row>
    <row r="146" spans="1:48" ht="30" customHeight="1">
      <c r="A146" s="16"/>
      <c r="B146" s="16"/>
      <c r="C146" s="16"/>
      <c r="D146" s="16"/>
      <c r="E146" s="17"/>
      <c r="F146" s="17"/>
      <c r="G146" s="17"/>
      <c r="H146" s="17"/>
      <c r="I146" s="17"/>
      <c r="J146" s="17"/>
      <c r="K146" s="17"/>
      <c r="L146" s="17"/>
      <c r="M146" s="16"/>
      <c r="Q146" s="1" t="s">
        <v>340</v>
      </c>
    </row>
    <row r="147" spans="1:48" ht="30" customHeight="1">
      <c r="A147" s="18" t="s">
        <v>106</v>
      </c>
      <c r="B147" s="16"/>
      <c r="C147" s="16"/>
      <c r="D147" s="16"/>
      <c r="E147" s="17"/>
      <c r="F147" s="17"/>
      <c r="G147" s="17"/>
      <c r="H147" s="17"/>
      <c r="I147" s="17"/>
      <c r="J147" s="17"/>
      <c r="K147" s="17"/>
      <c r="L147" s="17"/>
      <c r="M147" s="16"/>
      <c r="N147" t="s">
        <v>107</v>
      </c>
    </row>
    <row r="148" spans="1:48" ht="30" customHeight="1">
      <c r="A148" s="18" t="s">
        <v>372</v>
      </c>
      <c r="B148" s="18" t="s">
        <v>58</v>
      </c>
      <c r="C148" s="16"/>
      <c r="D148" s="16"/>
      <c r="E148" s="17"/>
      <c r="F148" s="17"/>
      <c r="G148" s="17"/>
      <c r="H148" s="17"/>
      <c r="I148" s="17"/>
      <c r="J148" s="17"/>
      <c r="K148" s="17"/>
      <c r="L148" s="17"/>
      <c r="M148" s="16"/>
      <c r="N148" s="3"/>
      <c r="O148" s="3"/>
      <c r="P148" s="3"/>
      <c r="Q148" s="2" t="s">
        <v>373</v>
      </c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</row>
    <row r="149" spans="1:48" ht="30" customHeight="1">
      <c r="A149" s="18" t="s">
        <v>374</v>
      </c>
      <c r="B149" s="18" t="s">
        <v>375</v>
      </c>
      <c r="C149" s="18" t="s">
        <v>83</v>
      </c>
      <c r="D149" s="16">
        <v>6</v>
      </c>
      <c r="E149" s="17"/>
      <c r="F149" s="17"/>
      <c r="G149" s="17"/>
      <c r="H149" s="17"/>
      <c r="I149" s="17"/>
      <c r="J149" s="17"/>
      <c r="K149" s="17"/>
      <c r="L149" s="17"/>
      <c r="M149" s="18"/>
      <c r="N149" s="2" t="s">
        <v>376</v>
      </c>
      <c r="O149" s="2" t="s">
        <v>52</v>
      </c>
      <c r="P149" s="2" t="s">
        <v>52</v>
      </c>
      <c r="Q149" s="2" t="s">
        <v>373</v>
      </c>
      <c r="R149" s="2" t="s">
        <v>65</v>
      </c>
      <c r="S149" s="2" t="s">
        <v>65</v>
      </c>
      <c r="T149" s="2" t="s">
        <v>64</v>
      </c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2" t="s">
        <v>52</v>
      </c>
      <c r="AS149" s="2" t="s">
        <v>52</v>
      </c>
      <c r="AT149" s="3"/>
      <c r="AU149" s="2" t="s">
        <v>377</v>
      </c>
      <c r="AV149" s="3">
        <v>60</v>
      </c>
    </row>
    <row r="150" spans="1:48" ht="30" customHeight="1">
      <c r="A150" s="18" t="s">
        <v>378</v>
      </c>
      <c r="B150" s="18" t="s">
        <v>375</v>
      </c>
      <c r="C150" s="18" t="s">
        <v>83</v>
      </c>
      <c r="D150" s="16">
        <v>7</v>
      </c>
      <c r="E150" s="17"/>
      <c r="F150" s="17"/>
      <c r="G150" s="17"/>
      <c r="H150" s="17"/>
      <c r="I150" s="17"/>
      <c r="J150" s="17"/>
      <c r="K150" s="17"/>
      <c r="L150" s="17"/>
      <c r="M150" s="18"/>
      <c r="N150" s="2" t="s">
        <v>379</v>
      </c>
      <c r="O150" s="2" t="s">
        <v>52</v>
      </c>
      <c r="P150" s="2" t="s">
        <v>52</v>
      </c>
      <c r="Q150" s="2" t="s">
        <v>373</v>
      </c>
      <c r="R150" s="2" t="s">
        <v>65</v>
      </c>
      <c r="S150" s="2" t="s">
        <v>65</v>
      </c>
      <c r="T150" s="2" t="s">
        <v>64</v>
      </c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2" t="s">
        <v>52</v>
      </c>
      <c r="AS150" s="2" t="s">
        <v>52</v>
      </c>
      <c r="AT150" s="3"/>
      <c r="AU150" s="2" t="s">
        <v>380</v>
      </c>
      <c r="AV150" s="3">
        <v>61</v>
      </c>
    </row>
    <row r="151" spans="1:48" ht="30" customHeight="1">
      <c r="A151" s="18" t="s">
        <v>381</v>
      </c>
      <c r="B151" s="18" t="s">
        <v>382</v>
      </c>
      <c r="C151" s="18" t="s">
        <v>83</v>
      </c>
      <c r="D151" s="16">
        <v>30</v>
      </c>
      <c r="E151" s="17"/>
      <c r="F151" s="17"/>
      <c r="G151" s="17"/>
      <c r="H151" s="17"/>
      <c r="I151" s="17"/>
      <c r="J151" s="17"/>
      <c r="K151" s="17"/>
      <c r="L151" s="17"/>
      <c r="M151" s="18"/>
      <c r="N151" s="2" t="s">
        <v>383</v>
      </c>
      <c r="O151" s="2" t="s">
        <v>52</v>
      </c>
      <c r="P151" s="2" t="s">
        <v>52</v>
      </c>
      <c r="Q151" s="2" t="s">
        <v>373</v>
      </c>
      <c r="R151" s="2" t="s">
        <v>65</v>
      </c>
      <c r="S151" s="2" t="s">
        <v>65</v>
      </c>
      <c r="T151" s="2" t="s">
        <v>64</v>
      </c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2" t="s">
        <v>52</v>
      </c>
      <c r="AS151" s="2" t="s">
        <v>52</v>
      </c>
      <c r="AT151" s="3"/>
      <c r="AU151" s="2" t="s">
        <v>384</v>
      </c>
      <c r="AV151" s="3">
        <v>58</v>
      </c>
    </row>
    <row r="152" spans="1:48" ht="30" customHeight="1">
      <c r="A152" s="18" t="s">
        <v>385</v>
      </c>
      <c r="B152" s="18" t="s">
        <v>385</v>
      </c>
      <c r="C152" s="18" t="s">
        <v>83</v>
      </c>
      <c r="D152" s="16">
        <v>3</v>
      </c>
      <c r="E152" s="17"/>
      <c r="F152" s="17"/>
      <c r="G152" s="17"/>
      <c r="H152" s="17"/>
      <c r="I152" s="17"/>
      <c r="J152" s="17"/>
      <c r="K152" s="17"/>
      <c r="L152" s="17"/>
      <c r="M152" s="18"/>
      <c r="N152" s="2" t="s">
        <v>386</v>
      </c>
      <c r="O152" s="2" t="s">
        <v>52</v>
      </c>
      <c r="P152" s="2" t="s">
        <v>52</v>
      </c>
      <c r="Q152" s="2" t="s">
        <v>373</v>
      </c>
      <c r="R152" s="2" t="s">
        <v>65</v>
      </c>
      <c r="S152" s="2" t="s">
        <v>65</v>
      </c>
      <c r="T152" s="2" t="s">
        <v>64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2" t="s">
        <v>52</v>
      </c>
      <c r="AS152" s="2" t="s">
        <v>52</v>
      </c>
      <c r="AT152" s="3"/>
      <c r="AU152" s="2" t="s">
        <v>387</v>
      </c>
      <c r="AV152" s="3">
        <v>59</v>
      </c>
    </row>
    <row r="153" spans="1:48" ht="30" customHeight="1">
      <c r="A153" s="18" t="s">
        <v>388</v>
      </c>
      <c r="B153" s="18" t="s">
        <v>389</v>
      </c>
      <c r="C153" s="18" t="s">
        <v>83</v>
      </c>
      <c r="D153" s="16">
        <v>4</v>
      </c>
      <c r="E153" s="17"/>
      <c r="F153" s="17"/>
      <c r="G153" s="17"/>
      <c r="H153" s="17"/>
      <c r="I153" s="17"/>
      <c r="J153" s="17"/>
      <c r="K153" s="17"/>
      <c r="L153" s="17"/>
      <c r="M153" s="18"/>
      <c r="N153" s="2" t="s">
        <v>390</v>
      </c>
      <c r="O153" s="2" t="s">
        <v>52</v>
      </c>
      <c r="P153" s="2" t="s">
        <v>52</v>
      </c>
      <c r="Q153" s="2" t="s">
        <v>373</v>
      </c>
      <c r="R153" s="2" t="s">
        <v>65</v>
      </c>
      <c r="S153" s="2" t="s">
        <v>65</v>
      </c>
      <c r="T153" s="2" t="s">
        <v>64</v>
      </c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2" t="s">
        <v>52</v>
      </c>
      <c r="AS153" s="2" t="s">
        <v>52</v>
      </c>
      <c r="AT153" s="3"/>
      <c r="AU153" s="2" t="s">
        <v>391</v>
      </c>
      <c r="AV153" s="3">
        <v>288</v>
      </c>
    </row>
    <row r="154" spans="1:48" ht="30" customHeight="1">
      <c r="A154" s="18" t="s">
        <v>392</v>
      </c>
      <c r="B154" s="18" t="s">
        <v>393</v>
      </c>
      <c r="C154" s="18" t="s">
        <v>83</v>
      </c>
      <c r="D154" s="16">
        <v>6</v>
      </c>
      <c r="E154" s="17"/>
      <c r="F154" s="17"/>
      <c r="G154" s="17"/>
      <c r="H154" s="17"/>
      <c r="I154" s="17"/>
      <c r="J154" s="17"/>
      <c r="K154" s="17"/>
      <c r="L154" s="17"/>
      <c r="M154" s="18"/>
      <c r="N154" s="2" t="s">
        <v>395</v>
      </c>
      <c r="O154" s="2" t="s">
        <v>52</v>
      </c>
      <c r="P154" s="2" t="s">
        <v>52</v>
      </c>
      <c r="Q154" s="2" t="s">
        <v>373</v>
      </c>
      <c r="R154" s="2" t="s">
        <v>64</v>
      </c>
      <c r="S154" s="2" t="s">
        <v>65</v>
      </c>
      <c r="T154" s="2" t="s">
        <v>65</v>
      </c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2" t="s">
        <v>52</v>
      </c>
      <c r="AS154" s="2" t="s">
        <v>52</v>
      </c>
      <c r="AT154" s="3"/>
      <c r="AU154" s="2" t="s">
        <v>396</v>
      </c>
      <c r="AV154" s="3">
        <v>64</v>
      </c>
    </row>
    <row r="155" spans="1:48" ht="30" customHeight="1">
      <c r="A155" s="18" t="s">
        <v>397</v>
      </c>
      <c r="B155" s="18" t="s">
        <v>393</v>
      </c>
      <c r="C155" s="18" t="s">
        <v>83</v>
      </c>
      <c r="D155" s="16">
        <v>7</v>
      </c>
      <c r="E155" s="17"/>
      <c r="F155" s="17"/>
      <c r="G155" s="17"/>
      <c r="H155" s="17"/>
      <c r="I155" s="17"/>
      <c r="J155" s="17"/>
      <c r="K155" s="17"/>
      <c r="L155" s="17"/>
      <c r="M155" s="18"/>
      <c r="N155" s="2" t="s">
        <v>399</v>
      </c>
      <c r="O155" s="2" t="s">
        <v>52</v>
      </c>
      <c r="P155" s="2" t="s">
        <v>52</v>
      </c>
      <c r="Q155" s="2" t="s">
        <v>373</v>
      </c>
      <c r="R155" s="2" t="s">
        <v>64</v>
      </c>
      <c r="S155" s="2" t="s">
        <v>65</v>
      </c>
      <c r="T155" s="2" t="s">
        <v>65</v>
      </c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2" t="s">
        <v>52</v>
      </c>
      <c r="AS155" s="2" t="s">
        <v>52</v>
      </c>
      <c r="AT155" s="3"/>
      <c r="AU155" s="2" t="s">
        <v>400</v>
      </c>
      <c r="AV155" s="3">
        <v>65</v>
      </c>
    </row>
    <row r="156" spans="1:48" ht="30" customHeight="1">
      <c r="A156" s="18" t="s">
        <v>401</v>
      </c>
      <c r="B156" s="18" t="s">
        <v>402</v>
      </c>
      <c r="C156" s="18" t="s">
        <v>83</v>
      </c>
      <c r="D156" s="16">
        <v>29</v>
      </c>
      <c r="E156" s="17"/>
      <c r="F156" s="17"/>
      <c r="G156" s="17"/>
      <c r="H156" s="17"/>
      <c r="I156" s="17"/>
      <c r="J156" s="17"/>
      <c r="K156" s="17"/>
      <c r="L156" s="17"/>
      <c r="M156" s="18"/>
      <c r="N156" s="2" t="s">
        <v>404</v>
      </c>
      <c r="O156" s="2" t="s">
        <v>52</v>
      </c>
      <c r="P156" s="2" t="s">
        <v>52</v>
      </c>
      <c r="Q156" s="2" t="s">
        <v>373</v>
      </c>
      <c r="R156" s="2" t="s">
        <v>64</v>
      </c>
      <c r="S156" s="2" t="s">
        <v>65</v>
      </c>
      <c r="T156" s="2" t="s">
        <v>65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2" t="s">
        <v>52</v>
      </c>
      <c r="AS156" s="2" t="s">
        <v>52</v>
      </c>
      <c r="AT156" s="3"/>
      <c r="AU156" s="2" t="s">
        <v>405</v>
      </c>
      <c r="AV156" s="3">
        <v>62</v>
      </c>
    </row>
    <row r="157" spans="1:48" ht="30" customHeight="1">
      <c r="A157" s="18" t="s">
        <v>406</v>
      </c>
      <c r="B157" s="18" t="s">
        <v>407</v>
      </c>
      <c r="C157" s="18" t="s">
        <v>83</v>
      </c>
      <c r="D157" s="16">
        <v>3</v>
      </c>
      <c r="E157" s="17"/>
      <c r="F157" s="17"/>
      <c r="G157" s="17"/>
      <c r="H157" s="17"/>
      <c r="I157" s="17"/>
      <c r="J157" s="17"/>
      <c r="K157" s="17"/>
      <c r="L157" s="17"/>
      <c r="M157" s="18"/>
      <c r="N157" s="2" t="s">
        <v>409</v>
      </c>
      <c r="O157" s="2" t="s">
        <v>52</v>
      </c>
      <c r="P157" s="2" t="s">
        <v>52</v>
      </c>
      <c r="Q157" s="2" t="s">
        <v>373</v>
      </c>
      <c r="R157" s="2" t="s">
        <v>64</v>
      </c>
      <c r="S157" s="2" t="s">
        <v>65</v>
      </c>
      <c r="T157" s="2" t="s">
        <v>65</v>
      </c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2" t="s">
        <v>52</v>
      </c>
      <c r="AS157" s="2" t="s">
        <v>52</v>
      </c>
      <c r="AT157" s="3"/>
      <c r="AU157" s="2" t="s">
        <v>410</v>
      </c>
      <c r="AV157" s="3">
        <v>201</v>
      </c>
    </row>
    <row r="158" spans="1:48" ht="30" customHeight="1">
      <c r="A158" s="18" t="s">
        <v>411</v>
      </c>
      <c r="B158" s="18" t="s">
        <v>412</v>
      </c>
      <c r="C158" s="18" t="s">
        <v>83</v>
      </c>
      <c r="D158" s="16">
        <v>2</v>
      </c>
      <c r="E158" s="17"/>
      <c r="F158" s="17"/>
      <c r="G158" s="17"/>
      <c r="H158" s="17"/>
      <c r="I158" s="17"/>
      <c r="J158" s="17"/>
      <c r="K158" s="17"/>
      <c r="L158" s="17"/>
      <c r="M158" s="18"/>
      <c r="N158" s="2" t="s">
        <v>414</v>
      </c>
      <c r="O158" s="2" t="s">
        <v>52</v>
      </c>
      <c r="P158" s="2" t="s">
        <v>52</v>
      </c>
      <c r="Q158" s="2" t="s">
        <v>373</v>
      </c>
      <c r="R158" s="2" t="s">
        <v>64</v>
      </c>
      <c r="S158" s="2" t="s">
        <v>65</v>
      </c>
      <c r="T158" s="2" t="s">
        <v>65</v>
      </c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2" t="s">
        <v>52</v>
      </c>
      <c r="AS158" s="2" t="s">
        <v>52</v>
      </c>
      <c r="AT158" s="3"/>
      <c r="AU158" s="2" t="s">
        <v>415</v>
      </c>
      <c r="AV158" s="3">
        <v>202</v>
      </c>
    </row>
    <row r="159" spans="1:48" ht="30" customHeight="1">
      <c r="A159" s="18" t="s">
        <v>416</v>
      </c>
      <c r="B159" s="18" t="s">
        <v>417</v>
      </c>
      <c r="C159" s="18" t="s">
        <v>83</v>
      </c>
      <c r="D159" s="16">
        <v>2</v>
      </c>
      <c r="E159" s="17"/>
      <c r="F159" s="17"/>
      <c r="G159" s="17"/>
      <c r="H159" s="17"/>
      <c r="I159" s="17"/>
      <c r="J159" s="17"/>
      <c r="K159" s="17"/>
      <c r="L159" s="17"/>
      <c r="M159" s="18"/>
      <c r="N159" s="2" t="s">
        <v>419</v>
      </c>
      <c r="O159" s="2" t="s">
        <v>52</v>
      </c>
      <c r="P159" s="2" t="s">
        <v>52</v>
      </c>
      <c r="Q159" s="2" t="s">
        <v>373</v>
      </c>
      <c r="R159" s="2" t="s">
        <v>64</v>
      </c>
      <c r="S159" s="2" t="s">
        <v>65</v>
      </c>
      <c r="T159" s="2" t="s">
        <v>65</v>
      </c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2" t="s">
        <v>52</v>
      </c>
      <c r="AS159" s="2" t="s">
        <v>52</v>
      </c>
      <c r="AT159" s="3"/>
      <c r="AU159" s="2" t="s">
        <v>420</v>
      </c>
      <c r="AV159" s="3">
        <v>203</v>
      </c>
    </row>
    <row r="160" spans="1:48" ht="30" customHeight="1">
      <c r="A160" s="16"/>
      <c r="B160" s="16"/>
      <c r="C160" s="16"/>
      <c r="D160" s="16"/>
      <c r="E160" s="17"/>
      <c r="F160" s="17"/>
      <c r="G160" s="17"/>
      <c r="H160" s="17"/>
      <c r="I160" s="17"/>
      <c r="J160" s="17"/>
      <c r="K160" s="17"/>
      <c r="L160" s="17"/>
      <c r="M160" s="16"/>
      <c r="Q160" s="1" t="s">
        <v>373</v>
      </c>
    </row>
    <row r="161" spans="1:48" ht="30" customHeight="1">
      <c r="A161" s="16"/>
      <c r="B161" s="16"/>
      <c r="C161" s="16"/>
      <c r="D161" s="16"/>
      <c r="E161" s="17"/>
      <c r="F161" s="17"/>
      <c r="G161" s="17"/>
      <c r="H161" s="17"/>
      <c r="I161" s="17"/>
      <c r="J161" s="17"/>
      <c r="K161" s="17"/>
      <c r="L161" s="17"/>
      <c r="M161" s="16"/>
      <c r="Q161" s="1" t="s">
        <v>373</v>
      </c>
    </row>
    <row r="162" spans="1:48" ht="30" customHeight="1">
      <c r="A162" s="16"/>
      <c r="B162" s="16"/>
      <c r="C162" s="16"/>
      <c r="D162" s="16"/>
      <c r="E162" s="17"/>
      <c r="F162" s="17"/>
      <c r="G162" s="17"/>
      <c r="H162" s="17"/>
      <c r="I162" s="17"/>
      <c r="J162" s="17"/>
      <c r="K162" s="17"/>
      <c r="L162" s="17"/>
      <c r="M162" s="16"/>
      <c r="Q162" s="1" t="s">
        <v>373</v>
      </c>
    </row>
    <row r="163" spans="1:48" ht="30" customHeight="1">
      <c r="A163" s="16"/>
      <c r="B163" s="16"/>
      <c r="C163" s="16"/>
      <c r="D163" s="16"/>
      <c r="E163" s="17"/>
      <c r="F163" s="17"/>
      <c r="G163" s="17"/>
      <c r="H163" s="17"/>
      <c r="I163" s="17"/>
      <c r="J163" s="17"/>
      <c r="K163" s="17"/>
      <c r="L163" s="17"/>
      <c r="M163" s="16"/>
      <c r="Q163" s="1" t="s">
        <v>373</v>
      </c>
    </row>
    <row r="164" spans="1:48" ht="30" customHeight="1">
      <c r="A164" s="16"/>
      <c r="B164" s="16"/>
      <c r="C164" s="16"/>
      <c r="D164" s="16"/>
      <c r="E164" s="17"/>
      <c r="F164" s="17"/>
      <c r="G164" s="17"/>
      <c r="H164" s="17"/>
      <c r="I164" s="17"/>
      <c r="J164" s="17"/>
      <c r="K164" s="17"/>
      <c r="L164" s="17"/>
      <c r="M164" s="16"/>
      <c r="Q164" s="1" t="s">
        <v>373</v>
      </c>
    </row>
    <row r="165" spans="1:48" ht="30" customHeight="1">
      <c r="A165" s="16"/>
      <c r="B165" s="16"/>
      <c r="C165" s="16"/>
      <c r="D165" s="16"/>
      <c r="E165" s="17"/>
      <c r="F165" s="17"/>
      <c r="G165" s="17"/>
      <c r="H165" s="17"/>
      <c r="I165" s="17"/>
      <c r="J165" s="17"/>
      <c r="K165" s="17"/>
      <c r="L165" s="17"/>
      <c r="M165" s="16"/>
      <c r="Q165" s="1" t="s">
        <v>373</v>
      </c>
    </row>
    <row r="166" spans="1:48" ht="30" customHeight="1">
      <c r="A166" s="16"/>
      <c r="B166" s="16"/>
      <c r="C166" s="16"/>
      <c r="D166" s="16"/>
      <c r="E166" s="17"/>
      <c r="F166" s="17"/>
      <c r="G166" s="17"/>
      <c r="H166" s="17"/>
      <c r="I166" s="17"/>
      <c r="J166" s="17"/>
      <c r="K166" s="17"/>
      <c r="L166" s="17"/>
      <c r="M166" s="16"/>
      <c r="Q166" s="1" t="s">
        <v>373</v>
      </c>
    </row>
    <row r="167" spans="1:48" ht="30" customHeight="1">
      <c r="A167" s="16"/>
      <c r="B167" s="16"/>
      <c r="C167" s="16"/>
      <c r="D167" s="16"/>
      <c r="E167" s="17"/>
      <c r="F167" s="17"/>
      <c r="G167" s="17"/>
      <c r="H167" s="17"/>
      <c r="I167" s="17"/>
      <c r="J167" s="17"/>
      <c r="K167" s="17"/>
      <c r="L167" s="17"/>
      <c r="M167" s="16"/>
      <c r="Q167" s="1" t="s">
        <v>373</v>
      </c>
    </row>
    <row r="168" spans="1:48" ht="30" customHeight="1">
      <c r="A168" s="16"/>
      <c r="B168" s="16"/>
      <c r="C168" s="16"/>
      <c r="D168" s="16"/>
      <c r="E168" s="17"/>
      <c r="F168" s="17"/>
      <c r="G168" s="17"/>
      <c r="H168" s="17"/>
      <c r="I168" s="17"/>
      <c r="J168" s="17"/>
      <c r="K168" s="17"/>
      <c r="L168" s="17"/>
      <c r="M168" s="16"/>
      <c r="Q168" s="1" t="s">
        <v>373</v>
      </c>
    </row>
    <row r="169" spans="1:48" ht="30" customHeight="1">
      <c r="A169" s="16"/>
      <c r="B169" s="16"/>
      <c r="C169" s="16"/>
      <c r="D169" s="16"/>
      <c r="E169" s="17"/>
      <c r="F169" s="17"/>
      <c r="G169" s="17"/>
      <c r="H169" s="17"/>
      <c r="I169" s="17"/>
      <c r="J169" s="17"/>
      <c r="K169" s="17"/>
      <c r="L169" s="17"/>
      <c r="M169" s="16"/>
      <c r="Q169" s="1" t="s">
        <v>373</v>
      </c>
    </row>
    <row r="170" spans="1:48" ht="30" customHeight="1">
      <c r="A170" s="16"/>
      <c r="B170" s="16"/>
      <c r="C170" s="16"/>
      <c r="D170" s="16"/>
      <c r="E170" s="17"/>
      <c r="F170" s="17"/>
      <c r="G170" s="17"/>
      <c r="H170" s="17"/>
      <c r="I170" s="17"/>
      <c r="J170" s="17"/>
      <c r="K170" s="17"/>
      <c r="L170" s="17"/>
      <c r="M170" s="16"/>
      <c r="Q170" s="1" t="s">
        <v>373</v>
      </c>
    </row>
    <row r="171" spans="1:48" ht="30" customHeight="1">
      <c r="A171" s="18" t="s">
        <v>106</v>
      </c>
      <c r="B171" s="16"/>
      <c r="C171" s="16"/>
      <c r="D171" s="16"/>
      <c r="E171" s="17"/>
      <c r="F171" s="17"/>
      <c r="G171" s="17"/>
      <c r="H171" s="17"/>
      <c r="I171" s="17"/>
      <c r="J171" s="17"/>
      <c r="K171" s="17"/>
      <c r="L171" s="17"/>
      <c r="M171" s="16"/>
      <c r="N171" t="s">
        <v>107</v>
      </c>
    </row>
    <row r="172" spans="1:48" ht="30" customHeight="1">
      <c r="A172" s="18" t="s">
        <v>421</v>
      </c>
      <c r="B172" s="18" t="s">
        <v>58</v>
      </c>
      <c r="C172" s="16"/>
      <c r="D172" s="16"/>
      <c r="E172" s="17"/>
      <c r="F172" s="17"/>
      <c r="G172" s="17"/>
      <c r="H172" s="17"/>
      <c r="I172" s="17"/>
      <c r="J172" s="17"/>
      <c r="K172" s="17"/>
      <c r="L172" s="17"/>
      <c r="M172" s="16"/>
      <c r="N172" s="3"/>
      <c r="O172" s="3"/>
      <c r="P172" s="3"/>
      <c r="Q172" s="2" t="s">
        <v>422</v>
      </c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</row>
    <row r="173" spans="1:48" ht="30" customHeight="1">
      <c r="A173" s="18" t="s">
        <v>423</v>
      </c>
      <c r="B173" s="18" t="s">
        <v>424</v>
      </c>
      <c r="C173" s="18" t="s">
        <v>83</v>
      </c>
      <c r="D173" s="16">
        <v>12</v>
      </c>
      <c r="E173" s="17"/>
      <c r="F173" s="17"/>
      <c r="G173" s="17"/>
      <c r="H173" s="17"/>
      <c r="I173" s="17"/>
      <c r="J173" s="17"/>
      <c r="K173" s="17"/>
      <c r="L173" s="17"/>
      <c r="M173" s="18"/>
      <c r="N173" s="2" t="s">
        <v>426</v>
      </c>
      <c r="O173" s="2" t="s">
        <v>52</v>
      </c>
      <c r="P173" s="2" t="s">
        <v>52</v>
      </c>
      <c r="Q173" s="2" t="s">
        <v>422</v>
      </c>
      <c r="R173" s="2" t="s">
        <v>65</v>
      </c>
      <c r="S173" s="2" t="s">
        <v>65</v>
      </c>
      <c r="T173" s="2" t="s">
        <v>64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2" t="s">
        <v>52</v>
      </c>
      <c r="AS173" s="2" t="s">
        <v>52</v>
      </c>
      <c r="AT173" s="3"/>
      <c r="AU173" s="2" t="s">
        <v>427</v>
      </c>
      <c r="AV173" s="3">
        <v>69</v>
      </c>
    </row>
    <row r="174" spans="1:48" ht="30" customHeight="1">
      <c r="A174" s="18" t="s">
        <v>428</v>
      </c>
      <c r="B174" s="18" t="s">
        <v>429</v>
      </c>
      <c r="C174" s="18" t="s">
        <v>83</v>
      </c>
      <c r="D174" s="16">
        <v>56</v>
      </c>
      <c r="E174" s="17"/>
      <c r="F174" s="17"/>
      <c r="G174" s="17"/>
      <c r="H174" s="17"/>
      <c r="I174" s="17"/>
      <c r="J174" s="17"/>
      <c r="K174" s="17"/>
      <c r="L174" s="17"/>
      <c r="M174" s="18"/>
      <c r="N174" s="2" t="s">
        <v>431</v>
      </c>
      <c r="O174" s="2" t="s">
        <v>52</v>
      </c>
      <c r="P174" s="2" t="s">
        <v>52</v>
      </c>
      <c r="Q174" s="2" t="s">
        <v>422</v>
      </c>
      <c r="R174" s="2" t="s">
        <v>64</v>
      </c>
      <c r="S174" s="2" t="s">
        <v>65</v>
      </c>
      <c r="T174" s="2" t="s">
        <v>65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2" t="s">
        <v>52</v>
      </c>
      <c r="AS174" s="2" t="s">
        <v>52</v>
      </c>
      <c r="AT174" s="3"/>
      <c r="AU174" s="2" t="s">
        <v>432</v>
      </c>
      <c r="AV174" s="3">
        <v>75</v>
      </c>
    </row>
    <row r="175" spans="1:48" ht="30" customHeight="1">
      <c r="A175" s="18" t="s">
        <v>433</v>
      </c>
      <c r="B175" s="18" t="s">
        <v>434</v>
      </c>
      <c r="C175" s="18" t="s">
        <v>218</v>
      </c>
      <c r="D175" s="16">
        <v>38</v>
      </c>
      <c r="E175" s="17"/>
      <c r="F175" s="17"/>
      <c r="G175" s="17"/>
      <c r="H175" s="17"/>
      <c r="I175" s="17"/>
      <c r="J175" s="17"/>
      <c r="K175" s="17"/>
      <c r="L175" s="17"/>
      <c r="M175" s="18"/>
      <c r="N175" s="2" t="s">
        <v>436</v>
      </c>
      <c r="O175" s="2" t="s">
        <v>52</v>
      </c>
      <c r="P175" s="2" t="s">
        <v>52</v>
      </c>
      <c r="Q175" s="2" t="s">
        <v>422</v>
      </c>
      <c r="R175" s="2" t="s">
        <v>64</v>
      </c>
      <c r="S175" s="2" t="s">
        <v>65</v>
      </c>
      <c r="T175" s="2" t="s">
        <v>65</v>
      </c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2" t="s">
        <v>52</v>
      </c>
      <c r="AS175" s="2" t="s">
        <v>52</v>
      </c>
      <c r="AT175" s="3"/>
      <c r="AU175" s="2" t="s">
        <v>437</v>
      </c>
      <c r="AV175" s="3">
        <v>76</v>
      </c>
    </row>
    <row r="176" spans="1:48" ht="30" customHeight="1">
      <c r="A176" s="18" t="s">
        <v>438</v>
      </c>
      <c r="B176" s="18" t="s">
        <v>439</v>
      </c>
      <c r="C176" s="18" t="s">
        <v>218</v>
      </c>
      <c r="D176" s="16">
        <v>55</v>
      </c>
      <c r="E176" s="17"/>
      <c r="F176" s="17"/>
      <c r="G176" s="17"/>
      <c r="H176" s="17"/>
      <c r="I176" s="17"/>
      <c r="J176" s="17"/>
      <c r="K176" s="17"/>
      <c r="L176" s="17"/>
      <c r="M176" s="18"/>
      <c r="N176" s="2" t="s">
        <v>441</v>
      </c>
      <c r="O176" s="2" t="s">
        <v>52</v>
      </c>
      <c r="P176" s="2" t="s">
        <v>52</v>
      </c>
      <c r="Q176" s="2" t="s">
        <v>422</v>
      </c>
      <c r="R176" s="2" t="s">
        <v>64</v>
      </c>
      <c r="S176" s="2" t="s">
        <v>65</v>
      </c>
      <c r="T176" s="2" t="s">
        <v>65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2" t="s">
        <v>52</v>
      </c>
      <c r="AS176" s="2" t="s">
        <v>52</v>
      </c>
      <c r="AT176" s="3"/>
      <c r="AU176" s="2" t="s">
        <v>442</v>
      </c>
      <c r="AV176" s="3">
        <v>77</v>
      </c>
    </row>
    <row r="177" spans="1:48" ht="30" customHeight="1">
      <c r="A177" s="18" t="s">
        <v>443</v>
      </c>
      <c r="B177" s="18" t="s">
        <v>444</v>
      </c>
      <c r="C177" s="18" t="s">
        <v>83</v>
      </c>
      <c r="D177" s="16">
        <v>1</v>
      </c>
      <c r="E177" s="17"/>
      <c r="F177" s="17"/>
      <c r="G177" s="17"/>
      <c r="H177" s="17"/>
      <c r="I177" s="17"/>
      <c r="J177" s="17"/>
      <c r="K177" s="17"/>
      <c r="L177" s="17"/>
      <c r="M177" s="18"/>
      <c r="N177" s="2" t="s">
        <v>446</v>
      </c>
      <c r="O177" s="2" t="s">
        <v>52</v>
      </c>
      <c r="P177" s="2" t="s">
        <v>52</v>
      </c>
      <c r="Q177" s="2" t="s">
        <v>422</v>
      </c>
      <c r="R177" s="2" t="s">
        <v>64</v>
      </c>
      <c r="S177" s="2" t="s">
        <v>65</v>
      </c>
      <c r="T177" s="2" t="s">
        <v>65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2" t="s">
        <v>52</v>
      </c>
      <c r="AS177" s="2" t="s">
        <v>52</v>
      </c>
      <c r="AT177" s="3"/>
      <c r="AU177" s="2" t="s">
        <v>447</v>
      </c>
      <c r="AV177" s="3">
        <v>78</v>
      </c>
    </row>
    <row r="178" spans="1:48" ht="30" customHeight="1">
      <c r="A178" s="18" t="s">
        <v>448</v>
      </c>
      <c r="B178" s="18" t="s">
        <v>449</v>
      </c>
      <c r="C178" s="18" t="s">
        <v>83</v>
      </c>
      <c r="D178" s="16">
        <v>37</v>
      </c>
      <c r="E178" s="17"/>
      <c r="F178" s="17"/>
      <c r="G178" s="17"/>
      <c r="H178" s="17"/>
      <c r="I178" s="17"/>
      <c r="J178" s="17"/>
      <c r="K178" s="17"/>
      <c r="L178" s="17"/>
      <c r="M178" s="18"/>
      <c r="N178" s="2" t="s">
        <v>451</v>
      </c>
      <c r="O178" s="2" t="s">
        <v>52</v>
      </c>
      <c r="P178" s="2" t="s">
        <v>52</v>
      </c>
      <c r="Q178" s="2" t="s">
        <v>422</v>
      </c>
      <c r="R178" s="2" t="s">
        <v>64</v>
      </c>
      <c r="S178" s="2" t="s">
        <v>65</v>
      </c>
      <c r="T178" s="2" t="s">
        <v>65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2" t="s">
        <v>52</v>
      </c>
      <c r="AS178" s="2" t="s">
        <v>52</v>
      </c>
      <c r="AT178" s="3"/>
      <c r="AU178" s="2" t="s">
        <v>452</v>
      </c>
      <c r="AV178" s="3">
        <v>204</v>
      </c>
    </row>
    <row r="179" spans="1:48" ht="30" customHeight="1">
      <c r="A179" s="18" t="s">
        <v>453</v>
      </c>
      <c r="B179" s="18" t="s">
        <v>449</v>
      </c>
      <c r="C179" s="18" t="s">
        <v>83</v>
      </c>
      <c r="D179" s="16">
        <v>60</v>
      </c>
      <c r="E179" s="17"/>
      <c r="F179" s="17"/>
      <c r="G179" s="17"/>
      <c r="H179" s="17"/>
      <c r="I179" s="17"/>
      <c r="J179" s="17"/>
      <c r="K179" s="17"/>
      <c r="L179" s="17"/>
      <c r="M179" s="18"/>
      <c r="N179" s="2" t="s">
        <v>455</v>
      </c>
      <c r="O179" s="2" t="s">
        <v>52</v>
      </c>
      <c r="P179" s="2" t="s">
        <v>52</v>
      </c>
      <c r="Q179" s="2" t="s">
        <v>422</v>
      </c>
      <c r="R179" s="2" t="s">
        <v>64</v>
      </c>
      <c r="S179" s="2" t="s">
        <v>65</v>
      </c>
      <c r="T179" s="2" t="s">
        <v>65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2" t="s">
        <v>52</v>
      </c>
      <c r="AS179" s="2" t="s">
        <v>52</v>
      </c>
      <c r="AT179" s="3"/>
      <c r="AU179" s="2" t="s">
        <v>456</v>
      </c>
      <c r="AV179" s="3">
        <v>205</v>
      </c>
    </row>
    <row r="180" spans="1:48" ht="30" customHeight="1">
      <c r="A180" s="18" t="s">
        <v>448</v>
      </c>
      <c r="B180" s="18" t="s">
        <v>457</v>
      </c>
      <c r="C180" s="18" t="s">
        <v>83</v>
      </c>
      <c r="D180" s="16">
        <v>56</v>
      </c>
      <c r="E180" s="17"/>
      <c r="F180" s="17"/>
      <c r="G180" s="17"/>
      <c r="H180" s="17"/>
      <c r="I180" s="17"/>
      <c r="J180" s="17"/>
      <c r="K180" s="17"/>
      <c r="L180" s="17"/>
      <c r="M180" s="18"/>
      <c r="N180" s="2" t="s">
        <v>459</v>
      </c>
      <c r="O180" s="2" t="s">
        <v>52</v>
      </c>
      <c r="P180" s="2" t="s">
        <v>52</v>
      </c>
      <c r="Q180" s="2" t="s">
        <v>422</v>
      </c>
      <c r="R180" s="2" t="s">
        <v>64</v>
      </c>
      <c r="S180" s="2" t="s">
        <v>65</v>
      </c>
      <c r="T180" s="2" t="s">
        <v>65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2" t="s">
        <v>52</v>
      </c>
      <c r="AS180" s="2" t="s">
        <v>52</v>
      </c>
      <c r="AT180" s="3"/>
      <c r="AU180" s="2" t="s">
        <v>460</v>
      </c>
      <c r="AV180" s="3">
        <v>206</v>
      </c>
    </row>
    <row r="181" spans="1:48" ht="30" customHeight="1">
      <c r="A181" s="18" t="s">
        <v>461</v>
      </c>
      <c r="B181" s="18" t="s">
        <v>462</v>
      </c>
      <c r="C181" s="18" t="s">
        <v>83</v>
      </c>
      <c r="D181" s="16">
        <v>5</v>
      </c>
      <c r="E181" s="17"/>
      <c r="F181" s="17"/>
      <c r="G181" s="17"/>
      <c r="H181" s="17"/>
      <c r="I181" s="17"/>
      <c r="J181" s="17"/>
      <c r="K181" s="17"/>
      <c r="L181" s="17"/>
      <c r="M181" s="18"/>
      <c r="N181" s="2" t="s">
        <v>464</v>
      </c>
      <c r="O181" s="2" t="s">
        <v>52</v>
      </c>
      <c r="P181" s="2" t="s">
        <v>52</v>
      </c>
      <c r="Q181" s="2" t="s">
        <v>422</v>
      </c>
      <c r="R181" s="2" t="s">
        <v>64</v>
      </c>
      <c r="S181" s="2" t="s">
        <v>65</v>
      </c>
      <c r="T181" s="2" t="s">
        <v>65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2" t="s">
        <v>52</v>
      </c>
      <c r="AS181" s="2" t="s">
        <v>52</v>
      </c>
      <c r="AT181" s="3"/>
      <c r="AU181" s="2" t="s">
        <v>465</v>
      </c>
      <c r="AV181" s="3">
        <v>84</v>
      </c>
    </row>
    <row r="182" spans="1:48" ht="30" customHeight="1">
      <c r="A182" s="18" t="s">
        <v>466</v>
      </c>
      <c r="B182" s="18" t="s">
        <v>467</v>
      </c>
      <c r="C182" s="18" t="s">
        <v>83</v>
      </c>
      <c r="D182" s="16">
        <v>59</v>
      </c>
      <c r="E182" s="17"/>
      <c r="F182" s="17"/>
      <c r="G182" s="17"/>
      <c r="H182" s="17"/>
      <c r="I182" s="17"/>
      <c r="J182" s="17"/>
      <c r="K182" s="17"/>
      <c r="L182" s="17"/>
      <c r="M182" s="18"/>
      <c r="N182" s="2" t="s">
        <v>469</v>
      </c>
      <c r="O182" s="2" t="s">
        <v>52</v>
      </c>
      <c r="P182" s="2" t="s">
        <v>52</v>
      </c>
      <c r="Q182" s="2" t="s">
        <v>422</v>
      </c>
      <c r="R182" s="2" t="s">
        <v>64</v>
      </c>
      <c r="S182" s="2" t="s">
        <v>65</v>
      </c>
      <c r="T182" s="2" t="s">
        <v>65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2" t="s">
        <v>52</v>
      </c>
      <c r="AS182" s="2" t="s">
        <v>52</v>
      </c>
      <c r="AT182" s="3"/>
      <c r="AU182" s="2" t="s">
        <v>470</v>
      </c>
      <c r="AV182" s="3">
        <v>85</v>
      </c>
    </row>
    <row r="183" spans="1:48" ht="30" customHeight="1">
      <c r="A183" s="18" t="s">
        <v>471</v>
      </c>
      <c r="B183" s="18" t="s">
        <v>472</v>
      </c>
      <c r="C183" s="18" t="s">
        <v>83</v>
      </c>
      <c r="D183" s="16">
        <v>59</v>
      </c>
      <c r="E183" s="17"/>
      <c r="F183" s="17"/>
      <c r="G183" s="17"/>
      <c r="H183" s="17"/>
      <c r="I183" s="17"/>
      <c r="J183" s="17"/>
      <c r="K183" s="17"/>
      <c r="L183" s="17"/>
      <c r="M183" s="18"/>
      <c r="N183" s="2" t="s">
        <v>474</v>
      </c>
      <c r="O183" s="2" t="s">
        <v>52</v>
      </c>
      <c r="P183" s="2" t="s">
        <v>52</v>
      </c>
      <c r="Q183" s="2" t="s">
        <v>422</v>
      </c>
      <c r="R183" s="2" t="s">
        <v>64</v>
      </c>
      <c r="S183" s="2" t="s">
        <v>65</v>
      </c>
      <c r="T183" s="2" t="s">
        <v>65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2" t="s">
        <v>52</v>
      </c>
      <c r="AS183" s="2" t="s">
        <v>52</v>
      </c>
      <c r="AT183" s="3"/>
      <c r="AU183" s="2" t="s">
        <v>475</v>
      </c>
      <c r="AV183" s="3">
        <v>86</v>
      </c>
    </row>
    <row r="184" spans="1:48" ht="30" customHeight="1">
      <c r="A184" s="18" t="s">
        <v>476</v>
      </c>
      <c r="B184" s="18" t="s">
        <v>477</v>
      </c>
      <c r="C184" s="18" t="s">
        <v>83</v>
      </c>
      <c r="D184" s="16">
        <v>93</v>
      </c>
      <c r="E184" s="17"/>
      <c r="F184" s="17"/>
      <c r="G184" s="17"/>
      <c r="H184" s="17"/>
      <c r="I184" s="17"/>
      <c r="J184" s="17"/>
      <c r="K184" s="17"/>
      <c r="L184" s="17"/>
      <c r="M184" s="18"/>
      <c r="N184" s="2" t="s">
        <v>479</v>
      </c>
      <c r="O184" s="2" t="s">
        <v>52</v>
      </c>
      <c r="P184" s="2" t="s">
        <v>52</v>
      </c>
      <c r="Q184" s="2" t="s">
        <v>422</v>
      </c>
      <c r="R184" s="2" t="s">
        <v>64</v>
      </c>
      <c r="S184" s="2" t="s">
        <v>65</v>
      </c>
      <c r="T184" s="2" t="s">
        <v>65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2" t="s">
        <v>52</v>
      </c>
      <c r="AS184" s="2" t="s">
        <v>52</v>
      </c>
      <c r="AT184" s="3"/>
      <c r="AU184" s="2" t="s">
        <v>480</v>
      </c>
      <c r="AV184" s="3">
        <v>87</v>
      </c>
    </row>
    <row r="185" spans="1:48" ht="30" customHeight="1">
      <c r="A185" s="18" t="s">
        <v>481</v>
      </c>
      <c r="B185" s="18" t="s">
        <v>482</v>
      </c>
      <c r="C185" s="18" t="s">
        <v>83</v>
      </c>
      <c r="D185" s="16">
        <v>35</v>
      </c>
      <c r="E185" s="17"/>
      <c r="F185" s="17"/>
      <c r="G185" s="17"/>
      <c r="H185" s="17"/>
      <c r="I185" s="17"/>
      <c r="J185" s="17"/>
      <c r="K185" s="17"/>
      <c r="L185" s="17"/>
      <c r="M185" s="18"/>
      <c r="N185" s="2" t="s">
        <v>484</v>
      </c>
      <c r="O185" s="2" t="s">
        <v>52</v>
      </c>
      <c r="P185" s="2" t="s">
        <v>52</v>
      </c>
      <c r="Q185" s="2" t="s">
        <v>422</v>
      </c>
      <c r="R185" s="2" t="s">
        <v>64</v>
      </c>
      <c r="S185" s="2" t="s">
        <v>65</v>
      </c>
      <c r="T185" s="2" t="s">
        <v>65</v>
      </c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2" t="s">
        <v>52</v>
      </c>
      <c r="AS185" s="2" t="s">
        <v>52</v>
      </c>
      <c r="AT185" s="3"/>
      <c r="AU185" s="2" t="s">
        <v>485</v>
      </c>
      <c r="AV185" s="3">
        <v>88</v>
      </c>
    </row>
    <row r="186" spans="1:48" ht="30" customHeight="1">
      <c r="A186" s="18" t="s">
        <v>486</v>
      </c>
      <c r="B186" s="18" t="s">
        <v>487</v>
      </c>
      <c r="C186" s="18" t="s">
        <v>488</v>
      </c>
      <c r="D186" s="16">
        <v>2</v>
      </c>
      <c r="E186" s="17"/>
      <c r="F186" s="17"/>
      <c r="G186" s="17"/>
      <c r="H186" s="17"/>
      <c r="I186" s="17"/>
      <c r="J186" s="17"/>
      <c r="K186" s="17"/>
      <c r="L186" s="17"/>
      <c r="M186" s="18"/>
      <c r="N186" s="2" t="s">
        <v>490</v>
      </c>
      <c r="O186" s="2" t="s">
        <v>52</v>
      </c>
      <c r="P186" s="2" t="s">
        <v>52</v>
      </c>
      <c r="Q186" s="2" t="s">
        <v>422</v>
      </c>
      <c r="R186" s="2" t="s">
        <v>64</v>
      </c>
      <c r="S186" s="2" t="s">
        <v>65</v>
      </c>
      <c r="T186" s="2" t="s">
        <v>65</v>
      </c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2" t="s">
        <v>52</v>
      </c>
      <c r="AS186" s="2" t="s">
        <v>52</v>
      </c>
      <c r="AT186" s="3"/>
      <c r="AU186" s="2" t="s">
        <v>491</v>
      </c>
      <c r="AV186" s="3">
        <v>290</v>
      </c>
    </row>
    <row r="187" spans="1:48" ht="30" customHeight="1">
      <c r="A187" s="18" t="s">
        <v>486</v>
      </c>
      <c r="B187" s="18" t="s">
        <v>492</v>
      </c>
      <c r="C187" s="18" t="s">
        <v>488</v>
      </c>
      <c r="D187" s="16">
        <v>2</v>
      </c>
      <c r="E187" s="17"/>
      <c r="F187" s="17"/>
      <c r="G187" s="17"/>
      <c r="H187" s="17"/>
      <c r="I187" s="17"/>
      <c r="J187" s="17"/>
      <c r="K187" s="17"/>
      <c r="L187" s="17"/>
      <c r="M187" s="18"/>
      <c r="N187" s="2" t="s">
        <v>494</v>
      </c>
      <c r="O187" s="2" t="s">
        <v>52</v>
      </c>
      <c r="P187" s="2" t="s">
        <v>52</v>
      </c>
      <c r="Q187" s="2" t="s">
        <v>422</v>
      </c>
      <c r="R187" s="2" t="s">
        <v>64</v>
      </c>
      <c r="S187" s="2" t="s">
        <v>65</v>
      </c>
      <c r="T187" s="2" t="s">
        <v>65</v>
      </c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2" t="s">
        <v>52</v>
      </c>
      <c r="AS187" s="2" t="s">
        <v>52</v>
      </c>
      <c r="AT187" s="3"/>
      <c r="AU187" s="2" t="s">
        <v>495</v>
      </c>
      <c r="AV187" s="3">
        <v>291</v>
      </c>
    </row>
    <row r="188" spans="1:48" ht="30" customHeight="1">
      <c r="A188" s="18" t="s">
        <v>486</v>
      </c>
      <c r="B188" s="18" t="s">
        <v>496</v>
      </c>
      <c r="C188" s="18" t="s">
        <v>488</v>
      </c>
      <c r="D188" s="16">
        <v>1</v>
      </c>
      <c r="E188" s="17"/>
      <c r="F188" s="17"/>
      <c r="G188" s="17"/>
      <c r="H188" s="17"/>
      <c r="I188" s="17"/>
      <c r="J188" s="17"/>
      <c r="K188" s="17"/>
      <c r="L188" s="17"/>
      <c r="M188" s="18"/>
      <c r="N188" s="2" t="s">
        <v>498</v>
      </c>
      <c r="O188" s="2" t="s">
        <v>52</v>
      </c>
      <c r="P188" s="2" t="s">
        <v>52</v>
      </c>
      <c r="Q188" s="2" t="s">
        <v>422</v>
      </c>
      <c r="R188" s="2" t="s">
        <v>64</v>
      </c>
      <c r="S188" s="2" t="s">
        <v>65</v>
      </c>
      <c r="T188" s="2" t="s">
        <v>65</v>
      </c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2" t="s">
        <v>52</v>
      </c>
      <c r="AS188" s="2" t="s">
        <v>52</v>
      </c>
      <c r="AT188" s="3"/>
      <c r="AU188" s="2" t="s">
        <v>499</v>
      </c>
      <c r="AV188" s="3">
        <v>292</v>
      </c>
    </row>
    <row r="189" spans="1:48" ht="30" customHeight="1">
      <c r="A189" s="18" t="s">
        <v>500</v>
      </c>
      <c r="B189" s="18" t="s">
        <v>501</v>
      </c>
      <c r="C189" s="18" t="s">
        <v>502</v>
      </c>
      <c r="D189" s="16">
        <v>1</v>
      </c>
      <c r="E189" s="17"/>
      <c r="F189" s="17"/>
      <c r="G189" s="17"/>
      <c r="H189" s="17"/>
      <c r="I189" s="17"/>
      <c r="J189" s="17"/>
      <c r="K189" s="17"/>
      <c r="L189" s="17"/>
      <c r="M189" s="18"/>
      <c r="N189" s="2" t="s">
        <v>504</v>
      </c>
      <c r="O189" s="2" t="s">
        <v>52</v>
      </c>
      <c r="P189" s="2" t="s">
        <v>52</v>
      </c>
      <c r="Q189" s="2" t="s">
        <v>422</v>
      </c>
      <c r="R189" s="2" t="s">
        <v>65</v>
      </c>
      <c r="S189" s="2" t="s">
        <v>65</v>
      </c>
      <c r="T189" s="2" t="s">
        <v>64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2" t="s">
        <v>52</v>
      </c>
      <c r="AS189" s="2" t="s">
        <v>52</v>
      </c>
      <c r="AT189" s="3"/>
      <c r="AU189" s="2" t="s">
        <v>505</v>
      </c>
      <c r="AV189" s="3">
        <v>213</v>
      </c>
    </row>
    <row r="190" spans="1:48" ht="30" customHeight="1">
      <c r="A190" s="18" t="s">
        <v>506</v>
      </c>
      <c r="B190" s="18" t="s">
        <v>507</v>
      </c>
      <c r="C190" s="18" t="s">
        <v>502</v>
      </c>
      <c r="D190" s="16">
        <v>1</v>
      </c>
      <c r="E190" s="17"/>
      <c r="F190" s="17"/>
      <c r="G190" s="17"/>
      <c r="H190" s="17"/>
      <c r="I190" s="17"/>
      <c r="J190" s="17"/>
      <c r="K190" s="17"/>
      <c r="L190" s="17"/>
      <c r="M190" s="18"/>
      <c r="N190" s="2" t="s">
        <v>508</v>
      </c>
      <c r="O190" s="2" t="s">
        <v>52</v>
      </c>
      <c r="P190" s="2" t="s">
        <v>52</v>
      </c>
      <c r="Q190" s="2" t="s">
        <v>422</v>
      </c>
      <c r="R190" s="2" t="s">
        <v>65</v>
      </c>
      <c r="S190" s="2" t="s">
        <v>65</v>
      </c>
      <c r="T190" s="2" t="s">
        <v>64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2" t="s">
        <v>52</v>
      </c>
      <c r="AS190" s="2" t="s">
        <v>52</v>
      </c>
      <c r="AT190" s="3"/>
      <c r="AU190" s="2" t="s">
        <v>509</v>
      </c>
      <c r="AV190" s="3">
        <v>208</v>
      </c>
    </row>
    <row r="191" spans="1:48" ht="30" customHeight="1">
      <c r="A191" s="18" t="s">
        <v>510</v>
      </c>
      <c r="B191" s="18" t="s">
        <v>511</v>
      </c>
      <c r="C191" s="18" t="s">
        <v>502</v>
      </c>
      <c r="D191" s="16">
        <v>1</v>
      </c>
      <c r="E191" s="17"/>
      <c r="F191" s="17"/>
      <c r="G191" s="17"/>
      <c r="H191" s="17"/>
      <c r="I191" s="17"/>
      <c r="J191" s="17"/>
      <c r="K191" s="17"/>
      <c r="L191" s="17"/>
      <c r="M191" s="18"/>
      <c r="N191" s="2" t="s">
        <v>512</v>
      </c>
      <c r="O191" s="2" t="s">
        <v>52</v>
      </c>
      <c r="P191" s="2" t="s">
        <v>52</v>
      </c>
      <c r="Q191" s="2" t="s">
        <v>422</v>
      </c>
      <c r="R191" s="2" t="s">
        <v>65</v>
      </c>
      <c r="S191" s="2" t="s">
        <v>65</v>
      </c>
      <c r="T191" s="2" t="s">
        <v>64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2" t="s">
        <v>52</v>
      </c>
      <c r="AS191" s="2" t="s">
        <v>52</v>
      </c>
      <c r="AT191" s="3"/>
      <c r="AU191" s="2" t="s">
        <v>513</v>
      </c>
      <c r="AV191" s="3">
        <v>209</v>
      </c>
    </row>
    <row r="192" spans="1:48" ht="30" customHeight="1">
      <c r="A192" s="18" t="s">
        <v>514</v>
      </c>
      <c r="B192" s="18" t="s">
        <v>52</v>
      </c>
      <c r="C192" s="18" t="s">
        <v>502</v>
      </c>
      <c r="D192" s="16">
        <v>1</v>
      </c>
      <c r="E192" s="17"/>
      <c r="F192" s="17"/>
      <c r="G192" s="17"/>
      <c r="H192" s="17"/>
      <c r="I192" s="17"/>
      <c r="J192" s="17"/>
      <c r="K192" s="17"/>
      <c r="L192" s="17"/>
      <c r="M192" s="18"/>
      <c r="N192" s="2" t="s">
        <v>515</v>
      </c>
      <c r="O192" s="2" t="s">
        <v>52</v>
      </c>
      <c r="P192" s="2" t="s">
        <v>52</v>
      </c>
      <c r="Q192" s="2" t="s">
        <v>422</v>
      </c>
      <c r="R192" s="2" t="s">
        <v>65</v>
      </c>
      <c r="S192" s="2" t="s">
        <v>65</v>
      </c>
      <c r="T192" s="2" t="s">
        <v>64</v>
      </c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2" t="s">
        <v>52</v>
      </c>
      <c r="AS192" s="2" t="s">
        <v>52</v>
      </c>
      <c r="AT192" s="3"/>
      <c r="AU192" s="2" t="s">
        <v>516</v>
      </c>
      <c r="AV192" s="3">
        <v>210</v>
      </c>
    </row>
    <row r="193" spans="1:48" ht="30" customHeight="1">
      <c r="A193" s="18" t="s">
        <v>517</v>
      </c>
      <c r="B193" s="18" t="s">
        <v>52</v>
      </c>
      <c r="C193" s="18" t="s">
        <v>502</v>
      </c>
      <c r="D193" s="16">
        <v>1</v>
      </c>
      <c r="E193" s="17"/>
      <c r="F193" s="17"/>
      <c r="G193" s="17"/>
      <c r="H193" s="17"/>
      <c r="I193" s="17"/>
      <c r="J193" s="17"/>
      <c r="K193" s="17"/>
      <c r="L193" s="17"/>
      <c r="M193" s="18"/>
      <c r="N193" s="2" t="s">
        <v>518</v>
      </c>
      <c r="O193" s="2" t="s">
        <v>52</v>
      </c>
      <c r="P193" s="2" t="s">
        <v>52</v>
      </c>
      <c r="Q193" s="2" t="s">
        <v>422</v>
      </c>
      <c r="R193" s="2" t="s">
        <v>65</v>
      </c>
      <c r="S193" s="2" t="s">
        <v>65</v>
      </c>
      <c r="T193" s="2" t="s">
        <v>64</v>
      </c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2" t="s">
        <v>52</v>
      </c>
      <c r="AS193" s="2" t="s">
        <v>52</v>
      </c>
      <c r="AT193" s="3"/>
      <c r="AU193" s="2" t="s">
        <v>519</v>
      </c>
      <c r="AV193" s="3">
        <v>211</v>
      </c>
    </row>
    <row r="194" spans="1:48" ht="30" customHeight="1">
      <c r="A194" s="18" t="s">
        <v>520</v>
      </c>
      <c r="B194" s="18" t="s">
        <v>52</v>
      </c>
      <c r="C194" s="18" t="s">
        <v>502</v>
      </c>
      <c r="D194" s="16">
        <v>1</v>
      </c>
      <c r="E194" s="17"/>
      <c r="F194" s="17"/>
      <c r="G194" s="17"/>
      <c r="H194" s="17"/>
      <c r="I194" s="17"/>
      <c r="J194" s="17"/>
      <c r="K194" s="17"/>
      <c r="L194" s="17"/>
      <c r="M194" s="18"/>
      <c r="N194" s="2" t="s">
        <v>521</v>
      </c>
      <c r="O194" s="2" t="s">
        <v>52</v>
      </c>
      <c r="P194" s="2" t="s">
        <v>52</v>
      </c>
      <c r="Q194" s="2" t="s">
        <v>422</v>
      </c>
      <c r="R194" s="2" t="s">
        <v>65</v>
      </c>
      <c r="S194" s="2" t="s">
        <v>65</v>
      </c>
      <c r="T194" s="2" t="s">
        <v>64</v>
      </c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2" t="s">
        <v>52</v>
      </c>
      <c r="AS194" s="2" t="s">
        <v>52</v>
      </c>
      <c r="AT194" s="3"/>
      <c r="AU194" s="2" t="s">
        <v>522</v>
      </c>
      <c r="AV194" s="3">
        <v>215</v>
      </c>
    </row>
    <row r="195" spans="1:48" ht="30" customHeight="1">
      <c r="A195" s="18" t="s">
        <v>106</v>
      </c>
      <c r="B195" s="16"/>
      <c r="C195" s="16"/>
      <c r="D195" s="16"/>
      <c r="E195" s="17"/>
      <c r="F195" s="17"/>
      <c r="G195" s="17"/>
      <c r="H195" s="17"/>
      <c r="I195" s="17"/>
      <c r="J195" s="17"/>
      <c r="K195" s="17"/>
      <c r="L195" s="17"/>
      <c r="M195" s="16"/>
      <c r="N195" t="s">
        <v>107</v>
      </c>
    </row>
    <row r="196" spans="1:48" ht="30" customHeight="1">
      <c r="A196" s="18" t="s">
        <v>523</v>
      </c>
      <c r="B196" s="18" t="s">
        <v>58</v>
      </c>
      <c r="C196" s="16"/>
      <c r="D196" s="16"/>
      <c r="E196" s="17"/>
      <c r="F196" s="17"/>
      <c r="G196" s="17"/>
      <c r="H196" s="17"/>
      <c r="I196" s="17"/>
      <c r="J196" s="17"/>
      <c r="K196" s="17"/>
      <c r="L196" s="17"/>
      <c r="M196" s="16"/>
      <c r="N196" s="3"/>
      <c r="O196" s="3"/>
      <c r="P196" s="3"/>
      <c r="Q196" s="2" t="s">
        <v>524</v>
      </c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</row>
    <row r="197" spans="1:48" ht="30" customHeight="1">
      <c r="A197" s="18" t="s">
        <v>525</v>
      </c>
      <c r="B197" s="18" t="s">
        <v>526</v>
      </c>
      <c r="C197" s="18" t="s">
        <v>83</v>
      </c>
      <c r="D197" s="16">
        <v>114</v>
      </c>
      <c r="E197" s="17"/>
      <c r="F197" s="17"/>
      <c r="G197" s="17"/>
      <c r="H197" s="17"/>
      <c r="I197" s="17"/>
      <c r="J197" s="17"/>
      <c r="K197" s="17"/>
      <c r="L197" s="17"/>
      <c r="M197" s="18"/>
      <c r="N197" s="2" t="s">
        <v>527</v>
      </c>
      <c r="O197" s="2" t="s">
        <v>52</v>
      </c>
      <c r="P197" s="2" t="s">
        <v>52</v>
      </c>
      <c r="Q197" s="2" t="s">
        <v>524</v>
      </c>
      <c r="R197" s="2" t="s">
        <v>65</v>
      </c>
      <c r="S197" s="2" t="s">
        <v>65</v>
      </c>
      <c r="T197" s="2" t="s">
        <v>64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2" t="s">
        <v>52</v>
      </c>
      <c r="AS197" s="2" t="s">
        <v>52</v>
      </c>
      <c r="AT197" s="3"/>
      <c r="AU197" s="2" t="s">
        <v>528</v>
      </c>
      <c r="AV197" s="3">
        <v>268</v>
      </c>
    </row>
    <row r="198" spans="1:48" ht="30" customHeight="1">
      <c r="A198" s="18" t="s">
        <v>525</v>
      </c>
      <c r="B198" s="18" t="s">
        <v>529</v>
      </c>
      <c r="C198" s="18" t="s">
        <v>83</v>
      </c>
      <c r="D198" s="16">
        <v>158</v>
      </c>
      <c r="E198" s="17"/>
      <c r="F198" s="17"/>
      <c r="G198" s="17"/>
      <c r="H198" s="17"/>
      <c r="I198" s="17"/>
      <c r="J198" s="17"/>
      <c r="K198" s="17"/>
      <c r="L198" s="17"/>
      <c r="M198" s="18"/>
      <c r="N198" s="2" t="s">
        <v>530</v>
      </c>
      <c r="O198" s="2" t="s">
        <v>52</v>
      </c>
      <c r="P198" s="2" t="s">
        <v>52</v>
      </c>
      <c r="Q198" s="2" t="s">
        <v>524</v>
      </c>
      <c r="R198" s="2" t="s">
        <v>65</v>
      </c>
      <c r="S198" s="2" t="s">
        <v>65</v>
      </c>
      <c r="T198" s="2" t="s">
        <v>64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2" t="s">
        <v>52</v>
      </c>
      <c r="AS198" s="2" t="s">
        <v>52</v>
      </c>
      <c r="AT198" s="3"/>
      <c r="AU198" s="2" t="s">
        <v>531</v>
      </c>
      <c r="AV198" s="3">
        <v>269</v>
      </c>
    </row>
    <row r="199" spans="1:48" ht="30" customHeight="1">
      <c r="A199" s="18" t="s">
        <v>532</v>
      </c>
      <c r="B199" s="18" t="s">
        <v>533</v>
      </c>
      <c r="C199" s="18" t="s">
        <v>69</v>
      </c>
      <c r="D199" s="16">
        <v>3</v>
      </c>
      <c r="E199" s="17"/>
      <c r="F199" s="17"/>
      <c r="G199" s="17"/>
      <c r="H199" s="17"/>
      <c r="I199" s="17"/>
      <c r="J199" s="17"/>
      <c r="K199" s="17"/>
      <c r="L199" s="17"/>
      <c r="M199" s="18"/>
      <c r="N199" s="2" t="s">
        <v>534</v>
      </c>
      <c r="O199" s="2" t="s">
        <v>52</v>
      </c>
      <c r="P199" s="2" t="s">
        <v>52</v>
      </c>
      <c r="Q199" s="2" t="s">
        <v>524</v>
      </c>
      <c r="R199" s="2" t="s">
        <v>65</v>
      </c>
      <c r="S199" s="2" t="s">
        <v>65</v>
      </c>
      <c r="T199" s="2" t="s">
        <v>64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2" t="s">
        <v>52</v>
      </c>
      <c r="AS199" s="2" t="s">
        <v>52</v>
      </c>
      <c r="AT199" s="3"/>
      <c r="AU199" s="2" t="s">
        <v>535</v>
      </c>
      <c r="AV199" s="3">
        <v>293</v>
      </c>
    </row>
    <row r="200" spans="1:48" ht="30" customHeight="1">
      <c r="A200" s="18" t="s">
        <v>536</v>
      </c>
      <c r="B200" s="18" t="s">
        <v>537</v>
      </c>
      <c r="C200" s="18" t="s">
        <v>83</v>
      </c>
      <c r="D200" s="16">
        <v>104</v>
      </c>
      <c r="E200" s="17"/>
      <c r="F200" s="17"/>
      <c r="G200" s="17"/>
      <c r="H200" s="17"/>
      <c r="I200" s="17"/>
      <c r="J200" s="17"/>
      <c r="K200" s="17"/>
      <c r="L200" s="17"/>
      <c r="M200" s="18"/>
      <c r="N200" s="2" t="s">
        <v>539</v>
      </c>
      <c r="O200" s="2" t="s">
        <v>52</v>
      </c>
      <c r="P200" s="2" t="s">
        <v>52</v>
      </c>
      <c r="Q200" s="2" t="s">
        <v>524</v>
      </c>
      <c r="R200" s="2" t="s">
        <v>64</v>
      </c>
      <c r="S200" s="2" t="s">
        <v>65</v>
      </c>
      <c r="T200" s="2" t="s">
        <v>65</v>
      </c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2" t="s">
        <v>52</v>
      </c>
      <c r="AS200" s="2" t="s">
        <v>52</v>
      </c>
      <c r="AT200" s="3"/>
      <c r="AU200" s="2" t="s">
        <v>540</v>
      </c>
      <c r="AV200" s="3">
        <v>270</v>
      </c>
    </row>
    <row r="201" spans="1:48" ht="30" customHeight="1">
      <c r="A201" s="18" t="s">
        <v>541</v>
      </c>
      <c r="B201" s="18" t="s">
        <v>542</v>
      </c>
      <c r="C201" s="18" t="s">
        <v>83</v>
      </c>
      <c r="D201" s="16">
        <v>134</v>
      </c>
      <c r="E201" s="17"/>
      <c r="F201" s="17"/>
      <c r="G201" s="17"/>
      <c r="H201" s="17"/>
      <c r="I201" s="17"/>
      <c r="J201" s="17"/>
      <c r="K201" s="17"/>
      <c r="L201" s="17"/>
      <c r="M201" s="18"/>
      <c r="N201" s="2" t="s">
        <v>544</v>
      </c>
      <c r="O201" s="2" t="s">
        <v>52</v>
      </c>
      <c r="P201" s="2" t="s">
        <v>52</v>
      </c>
      <c r="Q201" s="2" t="s">
        <v>524</v>
      </c>
      <c r="R201" s="2" t="s">
        <v>64</v>
      </c>
      <c r="S201" s="2" t="s">
        <v>65</v>
      </c>
      <c r="T201" s="2" t="s">
        <v>65</v>
      </c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2" t="s">
        <v>52</v>
      </c>
      <c r="AS201" s="2" t="s">
        <v>52</v>
      </c>
      <c r="AT201" s="3"/>
      <c r="AU201" s="2" t="s">
        <v>545</v>
      </c>
      <c r="AV201" s="3">
        <v>271</v>
      </c>
    </row>
    <row r="202" spans="1:48" ht="30" customHeight="1">
      <c r="A202" s="18" t="s">
        <v>546</v>
      </c>
      <c r="B202" s="18" t="s">
        <v>547</v>
      </c>
      <c r="C202" s="18" t="s">
        <v>218</v>
      </c>
      <c r="D202" s="16">
        <v>19</v>
      </c>
      <c r="E202" s="17"/>
      <c r="F202" s="17"/>
      <c r="G202" s="17"/>
      <c r="H202" s="17"/>
      <c r="I202" s="17"/>
      <c r="J202" s="17"/>
      <c r="K202" s="17"/>
      <c r="L202" s="17"/>
      <c r="M202" s="18"/>
      <c r="N202" s="2" t="s">
        <v>549</v>
      </c>
      <c r="O202" s="2" t="s">
        <v>52</v>
      </c>
      <c r="P202" s="2" t="s">
        <v>52</v>
      </c>
      <c r="Q202" s="2" t="s">
        <v>524</v>
      </c>
      <c r="R202" s="2" t="s">
        <v>64</v>
      </c>
      <c r="S202" s="2" t="s">
        <v>65</v>
      </c>
      <c r="T202" s="2" t="s">
        <v>65</v>
      </c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2" t="s">
        <v>52</v>
      </c>
      <c r="AS202" s="2" t="s">
        <v>52</v>
      </c>
      <c r="AT202" s="3"/>
      <c r="AU202" s="2" t="s">
        <v>550</v>
      </c>
      <c r="AV202" s="3">
        <v>272</v>
      </c>
    </row>
    <row r="203" spans="1:48" ht="30" customHeight="1">
      <c r="A203" s="18" t="s">
        <v>551</v>
      </c>
      <c r="B203" s="18" t="s">
        <v>552</v>
      </c>
      <c r="C203" s="18" t="s">
        <v>218</v>
      </c>
      <c r="D203" s="16">
        <v>21</v>
      </c>
      <c r="E203" s="17"/>
      <c r="F203" s="17"/>
      <c r="G203" s="17"/>
      <c r="H203" s="17"/>
      <c r="I203" s="17"/>
      <c r="J203" s="17"/>
      <c r="K203" s="17"/>
      <c r="L203" s="17"/>
      <c r="M203" s="18"/>
      <c r="N203" s="2" t="s">
        <v>554</v>
      </c>
      <c r="O203" s="2" t="s">
        <v>52</v>
      </c>
      <c r="P203" s="2" t="s">
        <v>52</v>
      </c>
      <c r="Q203" s="2" t="s">
        <v>524</v>
      </c>
      <c r="R203" s="2" t="s">
        <v>64</v>
      </c>
      <c r="S203" s="2" t="s">
        <v>65</v>
      </c>
      <c r="T203" s="2" t="s">
        <v>65</v>
      </c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2" t="s">
        <v>52</v>
      </c>
      <c r="AS203" s="2" t="s">
        <v>52</v>
      </c>
      <c r="AT203" s="3"/>
      <c r="AU203" s="2" t="s">
        <v>555</v>
      </c>
      <c r="AV203" s="3">
        <v>273</v>
      </c>
    </row>
    <row r="204" spans="1:48" ht="30" customHeight="1">
      <c r="A204" s="18" t="s">
        <v>556</v>
      </c>
      <c r="B204" s="18" t="s">
        <v>557</v>
      </c>
      <c r="C204" s="18" t="s">
        <v>218</v>
      </c>
      <c r="D204" s="16">
        <v>3</v>
      </c>
      <c r="E204" s="17"/>
      <c r="F204" s="17"/>
      <c r="G204" s="17"/>
      <c r="H204" s="17"/>
      <c r="I204" s="17"/>
      <c r="J204" s="17"/>
      <c r="K204" s="17"/>
      <c r="L204" s="17"/>
      <c r="M204" s="18"/>
      <c r="N204" s="2" t="s">
        <v>559</v>
      </c>
      <c r="O204" s="2" t="s">
        <v>52</v>
      </c>
      <c r="P204" s="2" t="s">
        <v>52</v>
      </c>
      <c r="Q204" s="2" t="s">
        <v>524</v>
      </c>
      <c r="R204" s="2" t="s">
        <v>64</v>
      </c>
      <c r="S204" s="2" t="s">
        <v>65</v>
      </c>
      <c r="T204" s="2" t="s">
        <v>65</v>
      </c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2" t="s">
        <v>52</v>
      </c>
      <c r="AS204" s="2" t="s">
        <v>52</v>
      </c>
      <c r="AT204" s="3"/>
      <c r="AU204" s="2" t="s">
        <v>560</v>
      </c>
      <c r="AV204" s="3">
        <v>274</v>
      </c>
    </row>
    <row r="205" spans="1:48" ht="30" customHeight="1">
      <c r="A205" s="18" t="s">
        <v>561</v>
      </c>
      <c r="B205" s="18" t="s">
        <v>562</v>
      </c>
      <c r="C205" s="18" t="s">
        <v>218</v>
      </c>
      <c r="D205" s="16">
        <v>38</v>
      </c>
      <c r="E205" s="17"/>
      <c r="F205" s="17"/>
      <c r="G205" s="17"/>
      <c r="H205" s="17"/>
      <c r="I205" s="17"/>
      <c r="J205" s="17"/>
      <c r="K205" s="17"/>
      <c r="L205" s="17"/>
      <c r="M205" s="18"/>
      <c r="N205" s="2" t="s">
        <v>564</v>
      </c>
      <c r="O205" s="2" t="s">
        <v>52</v>
      </c>
      <c r="P205" s="2" t="s">
        <v>52</v>
      </c>
      <c r="Q205" s="2" t="s">
        <v>524</v>
      </c>
      <c r="R205" s="2" t="s">
        <v>64</v>
      </c>
      <c r="S205" s="2" t="s">
        <v>65</v>
      </c>
      <c r="T205" s="2" t="s">
        <v>65</v>
      </c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2" t="s">
        <v>52</v>
      </c>
      <c r="AS205" s="2" t="s">
        <v>52</v>
      </c>
      <c r="AT205" s="3"/>
      <c r="AU205" s="2" t="s">
        <v>565</v>
      </c>
      <c r="AV205" s="3">
        <v>275</v>
      </c>
    </row>
    <row r="206" spans="1:48" ht="30" customHeight="1">
      <c r="A206" s="18" t="s">
        <v>566</v>
      </c>
      <c r="B206" s="18" t="s">
        <v>562</v>
      </c>
      <c r="C206" s="18" t="s">
        <v>218</v>
      </c>
      <c r="D206" s="16">
        <v>41</v>
      </c>
      <c r="E206" s="17"/>
      <c r="F206" s="17"/>
      <c r="G206" s="17"/>
      <c r="H206" s="17"/>
      <c r="I206" s="17"/>
      <c r="J206" s="17"/>
      <c r="K206" s="17"/>
      <c r="L206" s="17"/>
      <c r="M206" s="18"/>
      <c r="N206" s="2" t="s">
        <v>568</v>
      </c>
      <c r="O206" s="2" t="s">
        <v>52</v>
      </c>
      <c r="P206" s="2" t="s">
        <v>52</v>
      </c>
      <c r="Q206" s="2" t="s">
        <v>524</v>
      </c>
      <c r="R206" s="2" t="s">
        <v>64</v>
      </c>
      <c r="S206" s="2" t="s">
        <v>65</v>
      </c>
      <c r="T206" s="2" t="s">
        <v>65</v>
      </c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2" t="s">
        <v>52</v>
      </c>
      <c r="AS206" s="2" t="s">
        <v>52</v>
      </c>
      <c r="AT206" s="3"/>
      <c r="AU206" s="2" t="s">
        <v>569</v>
      </c>
      <c r="AV206" s="3">
        <v>276</v>
      </c>
    </row>
    <row r="207" spans="1:48" ht="30" customHeight="1">
      <c r="A207" s="18" t="s">
        <v>570</v>
      </c>
      <c r="B207" s="18" t="s">
        <v>571</v>
      </c>
      <c r="C207" s="18" t="s">
        <v>218</v>
      </c>
      <c r="D207" s="16">
        <v>12</v>
      </c>
      <c r="E207" s="17"/>
      <c r="F207" s="17"/>
      <c r="G207" s="17"/>
      <c r="H207" s="17"/>
      <c r="I207" s="17"/>
      <c r="J207" s="17"/>
      <c r="K207" s="17"/>
      <c r="L207" s="17"/>
      <c r="M207" s="18"/>
      <c r="N207" s="2" t="s">
        <v>573</v>
      </c>
      <c r="O207" s="2" t="s">
        <v>52</v>
      </c>
      <c r="P207" s="2" t="s">
        <v>52</v>
      </c>
      <c r="Q207" s="2" t="s">
        <v>524</v>
      </c>
      <c r="R207" s="2" t="s">
        <v>64</v>
      </c>
      <c r="S207" s="2" t="s">
        <v>65</v>
      </c>
      <c r="T207" s="2" t="s">
        <v>65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2" t="s">
        <v>52</v>
      </c>
      <c r="AS207" s="2" t="s">
        <v>52</v>
      </c>
      <c r="AT207" s="3"/>
      <c r="AU207" s="2" t="s">
        <v>574</v>
      </c>
      <c r="AV207" s="3">
        <v>277</v>
      </c>
    </row>
    <row r="208" spans="1:48" ht="30" customHeight="1">
      <c r="A208" s="18" t="s">
        <v>575</v>
      </c>
      <c r="B208" s="18" t="s">
        <v>576</v>
      </c>
      <c r="C208" s="18" t="s">
        <v>218</v>
      </c>
      <c r="D208" s="16">
        <v>21</v>
      </c>
      <c r="E208" s="17"/>
      <c r="F208" s="17"/>
      <c r="G208" s="17"/>
      <c r="H208" s="17"/>
      <c r="I208" s="17"/>
      <c r="J208" s="17"/>
      <c r="K208" s="17"/>
      <c r="L208" s="17"/>
      <c r="M208" s="18"/>
      <c r="N208" s="2" t="s">
        <v>578</v>
      </c>
      <c r="O208" s="2" t="s">
        <v>52</v>
      </c>
      <c r="P208" s="2" t="s">
        <v>52</v>
      </c>
      <c r="Q208" s="2" t="s">
        <v>524</v>
      </c>
      <c r="R208" s="2" t="s">
        <v>64</v>
      </c>
      <c r="S208" s="2" t="s">
        <v>65</v>
      </c>
      <c r="T208" s="2" t="s">
        <v>65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2" t="s">
        <v>52</v>
      </c>
      <c r="AS208" s="2" t="s">
        <v>52</v>
      </c>
      <c r="AT208" s="3"/>
      <c r="AU208" s="2" t="s">
        <v>579</v>
      </c>
      <c r="AV208" s="3">
        <v>278</v>
      </c>
    </row>
    <row r="209" spans="1:48" ht="30" customHeight="1">
      <c r="A209" s="18" t="s">
        <v>580</v>
      </c>
      <c r="B209" s="18" t="s">
        <v>581</v>
      </c>
      <c r="C209" s="18" t="s">
        <v>218</v>
      </c>
      <c r="D209" s="16">
        <v>12</v>
      </c>
      <c r="E209" s="17"/>
      <c r="F209" s="17"/>
      <c r="G209" s="17"/>
      <c r="H209" s="17"/>
      <c r="I209" s="17"/>
      <c r="J209" s="17"/>
      <c r="K209" s="17"/>
      <c r="L209" s="17"/>
      <c r="M209" s="18"/>
      <c r="N209" s="2" t="s">
        <v>583</v>
      </c>
      <c r="O209" s="2" t="s">
        <v>52</v>
      </c>
      <c r="P209" s="2" t="s">
        <v>52</v>
      </c>
      <c r="Q209" s="2" t="s">
        <v>524</v>
      </c>
      <c r="R209" s="2" t="s">
        <v>64</v>
      </c>
      <c r="S209" s="2" t="s">
        <v>65</v>
      </c>
      <c r="T209" s="2" t="s">
        <v>65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2" t="s">
        <v>52</v>
      </c>
      <c r="AS209" s="2" t="s">
        <v>52</v>
      </c>
      <c r="AT209" s="3"/>
      <c r="AU209" s="2" t="s">
        <v>584</v>
      </c>
      <c r="AV209" s="3">
        <v>279</v>
      </c>
    </row>
    <row r="210" spans="1:48" ht="30" customHeight="1">
      <c r="A210" s="18" t="s">
        <v>585</v>
      </c>
      <c r="B210" s="18" t="s">
        <v>576</v>
      </c>
      <c r="C210" s="18" t="s">
        <v>218</v>
      </c>
      <c r="D210" s="16">
        <v>9</v>
      </c>
      <c r="E210" s="17"/>
      <c r="F210" s="17"/>
      <c r="G210" s="17"/>
      <c r="H210" s="17"/>
      <c r="I210" s="17"/>
      <c r="J210" s="17"/>
      <c r="K210" s="17"/>
      <c r="L210" s="17"/>
      <c r="M210" s="18"/>
      <c r="N210" s="2" t="s">
        <v>587</v>
      </c>
      <c r="O210" s="2" t="s">
        <v>52</v>
      </c>
      <c r="P210" s="2" t="s">
        <v>52</v>
      </c>
      <c r="Q210" s="2" t="s">
        <v>524</v>
      </c>
      <c r="R210" s="2" t="s">
        <v>64</v>
      </c>
      <c r="S210" s="2" t="s">
        <v>65</v>
      </c>
      <c r="T210" s="2" t="s">
        <v>65</v>
      </c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2" t="s">
        <v>52</v>
      </c>
      <c r="AS210" s="2" t="s">
        <v>52</v>
      </c>
      <c r="AT210" s="3"/>
      <c r="AU210" s="2" t="s">
        <v>588</v>
      </c>
      <c r="AV210" s="3">
        <v>280</v>
      </c>
    </row>
    <row r="211" spans="1:48" ht="30" customHeight="1">
      <c r="A211" s="18" t="s">
        <v>589</v>
      </c>
      <c r="B211" s="18" t="s">
        <v>590</v>
      </c>
      <c r="C211" s="18" t="s">
        <v>218</v>
      </c>
      <c r="D211" s="16">
        <v>14</v>
      </c>
      <c r="E211" s="17"/>
      <c r="F211" s="17"/>
      <c r="G211" s="17"/>
      <c r="H211" s="17"/>
      <c r="I211" s="17"/>
      <c r="J211" s="17"/>
      <c r="K211" s="17"/>
      <c r="L211" s="17"/>
      <c r="M211" s="18"/>
      <c r="N211" s="2" t="s">
        <v>592</v>
      </c>
      <c r="O211" s="2" t="s">
        <v>52</v>
      </c>
      <c r="P211" s="2" t="s">
        <v>52</v>
      </c>
      <c r="Q211" s="2" t="s">
        <v>524</v>
      </c>
      <c r="R211" s="2" t="s">
        <v>64</v>
      </c>
      <c r="S211" s="2" t="s">
        <v>65</v>
      </c>
      <c r="T211" s="2" t="s">
        <v>65</v>
      </c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2" t="s">
        <v>52</v>
      </c>
      <c r="AS211" s="2" t="s">
        <v>52</v>
      </c>
      <c r="AT211" s="3"/>
      <c r="AU211" s="2" t="s">
        <v>593</v>
      </c>
      <c r="AV211" s="3">
        <v>281</v>
      </c>
    </row>
    <row r="212" spans="1:48" ht="30" customHeight="1">
      <c r="A212" s="18" t="s">
        <v>594</v>
      </c>
      <c r="B212" s="18" t="s">
        <v>590</v>
      </c>
      <c r="C212" s="18" t="s">
        <v>218</v>
      </c>
      <c r="D212" s="16">
        <v>2</v>
      </c>
      <c r="E212" s="17"/>
      <c r="F212" s="17"/>
      <c r="G212" s="17"/>
      <c r="H212" s="17"/>
      <c r="I212" s="17"/>
      <c r="J212" s="17"/>
      <c r="K212" s="17"/>
      <c r="L212" s="17"/>
      <c r="M212" s="18"/>
      <c r="N212" s="2" t="s">
        <v>596</v>
      </c>
      <c r="O212" s="2" t="s">
        <v>52</v>
      </c>
      <c r="P212" s="2" t="s">
        <v>52</v>
      </c>
      <c r="Q212" s="2" t="s">
        <v>524</v>
      </c>
      <c r="R212" s="2" t="s">
        <v>64</v>
      </c>
      <c r="S212" s="2" t="s">
        <v>65</v>
      </c>
      <c r="T212" s="2" t="s">
        <v>65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2" t="s">
        <v>52</v>
      </c>
      <c r="AS212" s="2" t="s">
        <v>52</v>
      </c>
      <c r="AT212" s="3"/>
      <c r="AU212" s="2" t="s">
        <v>597</v>
      </c>
      <c r="AV212" s="3">
        <v>282</v>
      </c>
    </row>
    <row r="213" spans="1:48" ht="30" customHeight="1">
      <c r="A213" s="18" t="s">
        <v>598</v>
      </c>
      <c r="B213" s="18" t="s">
        <v>599</v>
      </c>
      <c r="C213" s="18" t="s">
        <v>218</v>
      </c>
      <c r="D213" s="16">
        <v>23</v>
      </c>
      <c r="E213" s="17"/>
      <c r="F213" s="17"/>
      <c r="G213" s="17"/>
      <c r="H213" s="17"/>
      <c r="I213" s="17"/>
      <c r="J213" s="17"/>
      <c r="K213" s="17"/>
      <c r="L213" s="17"/>
      <c r="M213" s="18"/>
      <c r="N213" s="2" t="s">
        <v>601</v>
      </c>
      <c r="O213" s="2" t="s">
        <v>52</v>
      </c>
      <c r="P213" s="2" t="s">
        <v>52</v>
      </c>
      <c r="Q213" s="2" t="s">
        <v>524</v>
      </c>
      <c r="R213" s="2" t="s">
        <v>64</v>
      </c>
      <c r="S213" s="2" t="s">
        <v>65</v>
      </c>
      <c r="T213" s="2" t="s">
        <v>65</v>
      </c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2" t="s">
        <v>52</v>
      </c>
      <c r="AS213" s="2" t="s">
        <v>52</v>
      </c>
      <c r="AT213" s="3"/>
      <c r="AU213" s="2" t="s">
        <v>602</v>
      </c>
      <c r="AV213" s="3">
        <v>283</v>
      </c>
    </row>
    <row r="214" spans="1:48" ht="30" customHeight="1">
      <c r="A214" s="18" t="s">
        <v>603</v>
      </c>
      <c r="B214" s="18" t="s">
        <v>604</v>
      </c>
      <c r="C214" s="18" t="s">
        <v>218</v>
      </c>
      <c r="D214" s="16">
        <v>38</v>
      </c>
      <c r="E214" s="17"/>
      <c r="F214" s="17"/>
      <c r="G214" s="17"/>
      <c r="H214" s="17"/>
      <c r="I214" s="17"/>
      <c r="J214" s="17"/>
      <c r="K214" s="17"/>
      <c r="L214" s="17"/>
      <c r="M214" s="18"/>
      <c r="N214" s="2" t="s">
        <v>606</v>
      </c>
      <c r="O214" s="2" t="s">
        <v>52</v>
      </c>
      <c r="P214" s="2" t="s">
        <v>52</v>
      </c>
      <c r="Q214" s="2" t="s">
        <v>524</v>
      </c>
      <c r="R214" s="2" t="s">
        <v>64</v>
      </c>
      <c r="S214" s="2" t="s">
        <v>65</v>
      </c>
      <c r="T214" s="2" t="s">
        <v>65</v>
      </c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2" t="s">
        <v>52</v>
      </c>
      <c r="AS214" s="2" t="s">
        <v>52</v>
      </c>
      <c r="AT214" s="3"/>
      <c r="AU214" s="2" t="s">
        <v>607</v>
      </c>
      <c r="AV214" s="3">
        <v>284</v>
      </c>
    </row>
    <row r="215" spans="1:48" ht="30" customHeight="1">
      <c r="A215" s="16"/>
      <c r="B215" s="16"/>
      <c r="C215" s="16"/>
      <c r="D215" s="16"/>
      <c r="E215" s="17"/>
      <c r="F215" s="17"/>
      <c r="G215" s="17"/>
      <c r="H215" s="17"/>
      <c r="I215" s="17"/>
      <c r="J215" s="17"/>
      <c r="K215" s="17"/>
      <c r="L215" s="17"/>
      <c r="M215" s="16"/>
      <c r="Q215" s="1" t="s">
        <v>524</v>
      </c>
    </row>
    <row r="216" spans="1:48" ht="30" customHeight="1">
      <c r="A216" s="16"/>
      <c r="B216" s="16"/>
      <c r="C216" s="16"/>
      <c r="D216" s="16"/>
      <c r="E216" s="17"/>
      <c r="F216" s="17"/>
      <c r="G216" s="17"/>
      <c r="H216" s="17"/>
      <c r="I216" s="17"/>
      <c r="J216" s="17"/>
      <c r="K216" s="17"/>
      <c r="L216" s="17"/>
      <c r="M216" s="16"/>
      <c r="Q216" s="1" t="s">
        <v>524</v>
      </c>
    </row>
    <row r="217" spans="1:48" ht="30" customHeight="1">
      <c r="A217" s="16"/>
      <c r="B217" s="16"/>
      <c r="C217" s="16"/>
      <c r="D217" s="16"/>
      <c r="E217" s="17"/>
      <c r="F217" s="17"/>
      <c r="G217" s="17"/>
      <c r="H217" s="17"/>
      <c r="I217" s="17"/>
      <c r="J217" s="17"/>
      <c r="K217" s="17"/>
      <c r="L217" s="17"/>
      <c r="M217" s="16"/>
      <c r="Q217" s="1" t="s">
        <v>524</v>
      </c>
    </row>
    <row r="218" spans="1:48" ht="30" customHeight="1">
      <c r="A218" s="16"/>
      <c r="B218" s="16"/>
      <c r="C218" s="16"/>
      <c r="D218" s="16"/>
      <c r="E218" s="17"/>
      <c r="F218" s="17"/>
      <c r="G218" s="17"/>
      <c r="H218" s="17"/>
      <c r="I218" s="17"/>
      <c r="J218" s="17"/>
      <c r="K218" s="17"/>
      <c r="L218" s="17"/>
      <c r="M218" s="16"/>
      <c r="Q218" s="1" t="s">
        <v>524</v>
      </c>
    </row>
    <row r="219" spans="1:48" ht="30" customHeight="1">
      <c r="A219" s="18" t="s">
        <v>106</v>
      </c>
      <c r="B219" s="16"/>
      <c r="C219" s="16"/>
      <c r="D219" s="16"/>
      <c r="E219" s="17"/>
      <c r="F219" s="17"/>
      <c r="G219" s="17"/>
      <c r="H219" s="17"/>
      <c r="I219" s="17"/>
      <c r="J219" s="17"/>
      <c r="K219" s="17"/>
      <c r="L219" s="17"/>
      <c r="M219" s="16"/>
      <c r="N219" t="s">
        <v>107</v>
      </c>
    </row>
    <row r="220" spans="1:48" ht="30" customHeight="1">
      <c r="A220" s="18" t="s">
        <v>608</v>
      </c>
      <c r="B220" s="18" t="s">
        <v>58</v>
      </c>
      <c r="C220" s="16"/>
      <c r="D220" s="16"/>
      <c r="E220" s="17"/>
      <c r="F220" s="17"/>
      <c r="G220" s="17"/>
      <c r="H220" s="17"/>
      <c r="I220" s="17"/>
      <c r="J220" s="17"/>
      <c r="K220" s="17"/>
      <c r="L220" s="17"/>
      <c r="M220" s="16"/>
      <c r="N220" s="3"/>
      <c r="O220" s="3"/>
      <c r="P220" s="3"/>
      <c r="Q220" s="2" t="s">
        <v>609</v>
      </c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</row>
    <row r="221" spans="1:48" ht="30" customHeight="1">
      <c r="A221" s="18" t="s">
        <v>610</v>
      </c>
      <c r="B221" s="18" t="s">
        <v>611</v>
      </c>
      <c r="C221" s="18" t="s">
        <v>83</v>
      </c>
      <c r="D221" s="16">
        <v>12</v>
      </c>
      <c r="E221" s="17"/>
      <c r="F221" s="17"/>
      <c r="G221" s="17"/>
      <c r="H221" s="17"/>
      <c r="I221" s="17"/>
      <c r="J221" s="17"/>
      <c r="K221" s="17"/>
      <c r="L221" s="17"/>
      <c r="M221" s="18"/>
      <c r="N221" s="2" t="s">
        <v>613</v>
      </c>
      <c r="O221" s="2" t="s">
        <v>52</v>
      </c>
      <c r="P221" s="2" t="s">
        <v>52</v>
      </c>
      <c r="Q221" s="2" t="s">
        <v>609</v>
      </c>
      <c r="R221" s="2" t="s">
        <v>64</v>
      </c>
      <c r="S221" s="2" t="s">
        <v>65</v>
      </c>
      <c r="T221" s="2" t="s">
        <v>65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2" t="s">
        <v>52</v>
      </c>
      <c r="AS221" s="2" t="s">
        <v>52</v>
      </c>
      <c r="AT221" s="3"/>
      <c r="AU221" s="2" t="s">
        <v>614</v>
      </c>
      <c r="AV221" s="3">
        <v>254</v>
      </c>
    </row>
    <row r="222" spans="1:48" ht="30" customHeight="1">
      <c r="A222" s="18" t="s">
        <v>610</v>
      </c>
      <c r="B222" s="18" t="s">
        <v>615</v>
      </c>
      <c r="C222" s="18" t="s">
        <v>83</v>
      </c>
      <c r="D222" s="16">
        <v>14</v>
      </c>
      <c r="E222" s="17"/>
      <c r="F222" s="17"/>
      <c r="G222" s="17"/>
      <c r="H222" s="17"/>
      <c r="I222" s="17"/>
      <c r="J222" s="17"/>
      <c r="K222" s="17"/>
      <c r="L222" s="17"/>
      <c r="M222" s="18"/>
      <c r="N222" s="2" t="s">
        <v>617</v>
      </c>
      <c r="O222" s="2" t="s">
        <v>52</v>
      </c>
      <c r="P222" s="2" t="s">
        <v>52</v>
      </c>
      <c r="Q222" s="2" t="s">
        <v>609</v>
      </c>
      <c r="R222" s="2" t="s">
        <v>64</v>
      </c>
      <c r="S222" s="2" t="s">
        <v>65</v>
      </c>
      <c r="T222" s="2" t="s">
        <v>65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2" t="s">
        <v>52</v>
      </c>
      <c r="AS222" s="2" t="s">
        <v>52</v>
      </c>
      <c r="AT222" s="3"/>
      <c r="AU222" s="2" t="s">
        <v>618</v>
      </c>
      <c r="AV222" s="3">
        <v>93</v>
      </c>
    </row>
    <row r="223" spans="1:48" ht="30" customHeight="1">
      <c r="A223" s="18" t="s">
        <v>619</v>
      </c>
      <c r="B223" s="18" t="s">
        <v>620</v>
      </c>
      <c r="C223" s="18" t="s">
        <v>83</v>
      </c>
      <c r="D223" s="16">
        <v>1</v>
      </c>
      <c r="E223" s="17"/>
      <c r="F223" s="17"/>
      <c r="G223" s="17"/>
      <c r="H223" s="17"/>
      <c r="I223" s="17"/>
      <c r="J223" s="17"/>
      <c r="K223" s="17"/>
      <c r="L223" s="17"/>
      <c r="M223" s="18"/>
      <c r="N223" s="2" t="s">
        <v>622</v>
      </c>
      <c r="O223" s="2" t="s">
        <v>52</v>
      </c>
      <c r="P223" s="2" t="s">
        <v>52</v>
      </c>
      <c r="Q223" s="2" t="s">
        <v>609</v>
      </c>
      <c r="R223" s="2" t="s">
        <v>64</v>
      </c>
      <c r="S223" s="2" t="s">
        <v>65</v>
      </c>
      <c r="T223" s="2" t="s">
        <v>65</v>
      </c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2" t="s">
        <v>52</v>
      </c>
      <c r="AS223" s="2" t="s">
        <v>52</v>
      </c>
      <c r="AT223" s="3"/>
      <c r="AU223" s="2" t="s">
        <v>623</v>
      </c>
      <c r="AV223" s="3">
        <v>216</v>
      </c>
    </row>
    <row r="224" spans="1:48" ht="30" customHeight="1">
      <c r="A224" s="18" t="s">
        <v>619</v>
      </c>
      <c r="B224" s="18" t="s">
        <v>624</v>
      </c>
      <c r="C224" s="18" t="s">
        <v>83</v>
      </c>
      <c r="D224" s="16">
        <v>1</v>
      </c>
      <c r="E224" s="17"/>
      <c r="F224" s="17"/>
      <c r="G224" s="17"/>
      <c r="H224" s="17"/>
      <c r="I224" s="17"/>
      <c r="J224" s="17"/>
      <c r="K224" s="17"/>
      <c r="L224" s="17"/>
      <c r="M224" s="18"/>
      <c r="N224" s="2" t="s">
        <v>626</v>
      </c>
      <c r="O224" s="2" t="s">
        <v>52</v>
      </c>
      <c r="P224" s="2" t="s">
        <v>52</v>
      </c>
      <c r="Q224" s="2" t="s">
        <v>609</v>
      </c>
      <c r="R224" s="2" t="s">
        <v>64</v>
      </c>
      <c r="S224" s="2" t="s">
        <v>65</v>
      </c>
      <c r="T224" s="2" t="s">
        <v>65</v>
      </c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2" t="s">
        <v>52</v>
      </c>
      <c r="AS224" s="2" t="s">
        <v>52</v>
      </c>
      <c r="AT224" s="3"/>
      <c r="AU224" s="2" t="s">
        <v>627</v>
      </c>
      <c r="AV224" s="3">
        <v>217</v>
      </c>
    </row>
    <row r="225" spans="1:17" ht="30" customHeight="1">
      <c r="A225" s="16"/>
      <c r="B225" s="16"/>
      <c r="C225" s="16"/>
      <c r="D225" s="16"/>
      <c r="E225" s="17"/>
      <c r="F225" s="17"/>
      <c r="G225" s="17"/>
      <c r="H225" s="17"/>
      <c r="I225" s="17"/>
      <c r="J225" s="17"/>
      <c r="K225" s="17"/>
      <c r="L225" s="17"/>
      <c r="M225" s="16"/>
      <c r="Q225" s="1" t="s">
        <v>609</v>
      </c>
    </row>
    <row r="226" spans="1:17" ht="30" customHeight="1">
      <c r="A226" s="16"/>
      <c r="B226" s="16"/>
      <c r="C226" s="16"/>
      <c r="D226" s="16"/>
      <c r="E226" s="17"/>
      <c r="F226" s="17"/>
      <c r="G226" s="17"/>
      <c r="H226" s="17"/>
      <c r="I226" s="17"/>
      <c r="J226" s="17"/>
      <c r="K226" s="17"/>
      <c r="L226" s="17"/>
      <c r="M226" s="16"/>
      <c r="Q226" s="1" t="s">
        <v>609</v>
      </c>
    </row>
    <row r="227" spans="1:17" ht="30" customHeight="1">
      <c r="A227" s="16"/>
      <c r="B227" s="16"/>
      <c r="C227" s="16"/>
      <c r="D227" s="16"/>
      <c r="E227" s="17"/>
      <c r="F227" s="17"/>
      <c r="G227" s="17"/>
      <c r="H227" s="17"/>
      <c r="I227" s="17"/>
      <c r="J227" s="17"/>
      <c r="K227" s="17"/>
      <c r="L227" s="17"/>
      <c r="M227" s="16"/>
      <c r="Q227" s="1" t="s">
        <v>609</v>
      </c>
    </row>
    <row r="228" spans="1:17" ht="30" customHeight="1">
      <c r="A228" s="16"/>
      <c r="B228" s="16"/>
      <c r="C228" s="16"/>
      <c r="D228" s="16"/>
      <c r="E228" s="17"/>
      <c r="F228" s="17"/>
      <c r="G228" s="17"/>
      <c r="H228" s="17"/>
      <c r="I228" s="17"/>
      <c r="J228" s="17"/>
      <c r="K228" s="17"/>
      <c r="L228" s="17"/>
      <c r="M228" s="16"/>
      <c r="Q228" s="1" t="s">
        <v>609</v>
      </c>
    </row>
    <row r="229" spans="1:17" ht="30" customHeight="1">
      <c r="A229" s="16"/>
      <c r="B229" s="16"/>
      <c r="C229" s="16"/>
      <c r="D229" s="16"/>
      <c r="E229" s="17"/>
      <c r="F229" s="17"/>
      <c r="G229" s="17"/>
      <c r="H229" s="17"/>
      <c r="I229" s="17"/>
      <c r="J229" s="17"/>
      <c r="K229" s="17"/>
      <c r="L229" s="17"/>
      <c r="M229" s="16"/>
      <c r="Q229" s="1" t="s">
        <v>609</v>
      </c>
    </row>
    <row r="230" spans="1:17" ht="30" customHeight="1">
      <c r="A230" s="16"/>
      <c r="B230" s="16"/>
      <c r="C230" s="16"/>
      <c r="D230" s="16"/>
      <c r="E230" s="17"/>
      <c r="F230" s="17"/>
      <c r="G230" s="17"/>
      <c r="H230" s="17"/>
      <c r="I230" s="17"/>
      <c r="J230" s="17"/>
      <c r="K230" s="17"/>
      <c r="L230" s="17"/>
      <c r="M230" s="16"/>
      <c r="Q230" s="1" t="s">
        <v>609</v>
      </c>
    </row>
    <row r="231" spans="1:17" ht="30" customHeight="1">
      <c r="A231" s="16"/>
      <c r="B231" s="16"/>
      <c r="C231" s="16"/>
      <c r="D231" s="16"/>
      <c r="E231" s="17"/>
      <c r="F231" s="17"/>
      <c r="G231" s="17"/>
      <c r="H231" s="17"/>
      <c r="I231" s="17"/>
      <c r="J231" s="17"/>
      <c r="K231" s="17"/>
      <c r="L231" s="17"/>
      <c r="M231" s="16"/>
      <c r="Q231" s="1" t="s">
        <v>609</v>
      </c>
    </row>
    <row r="232" spans="1:17" ht="30" customHeight="1">
      <c r="A232" s="16"/>
      <c r="B232" s="16"/>
      <c r="C232" s="16"/>
      <c r="D232" s="16"/>
      <c r="E232" s="17"/>
      <c r="F232" s="17"/>
      <c r="G232" s="17"/>
      <c r="H232" s="17"/>
      <c r="I232" s="17"/>
      <c r="J232" s="17"/>
      <c r="K232" s="17"/>
      <c r="L232" s="17"/>
      <c r="M232" s="16"/>
      <c r="Q232" s="1" t="s">
        <v>609</v>
      </c>
    </row>
    <row r="233" spans="1:17" ht="30" customHeight="1">
      <c r="A233" s="16"/>
      <c r="B233" s="16"/>
      <c r="C233" s="16"/>
      <c r="D233" s="16"/>
      <c r="E233" s="17"/>
      <c r="F233" s="17"/>
      <c r="G233" s="17"/>
      <c r="H233" s="17"/>
      <c r="I233" s="17"/>
      <c r="J233" s="17"/>
      <c r="K233" s="17"/>
      <c r="L233" s="17"/>
      <c r="M233" s="16"/>
      <c r="Q233" s="1" t="s">
        <v>609</v>
      </c>
    </row>
    <row r="234" spans="1:17" ht="30" customHeight="1">
      <c r="A234" s="16"/>
      <c r="B234" s="16"/>
      <c r="C234" s="16"/>
      <c r="D234" s="16"/>
      <c r="E234" s="17"/>
      <c r="F234" s="17"/>
      <c r="G234" s="17"/>
      <c r="H234" s="17"/>
      <c r="I234" s="17"/>
      <c r="J234" s="17"/>
      <c r="K234" s="17"/>
      <c r="L234" s="17"/>
      <c r="M234" s="16"/>
      <c r="Q234" s="1" t="s">
        <v>609</v>
      </c>
    </row>
    <row r="235" spans="1:17" ht="30" customHeight="1">
      <c r="A235" s="16"/>
      <c r="B235" s="16"/>
      <c r="C235" s="16"/>
      <c r="D235" s="16"/>
      <c r="E235" s="17"/>
      <c r="F235" s="17"/>
      <c r="G235" s="17"/>
      <c r="H235" s="17"/>
      <c r="I235" s="17"/>
      <c r="J235" s="17"/>
      <c r="K235" s="17"/>
      <c r="L235" s="17"/>
      <c r="M235" s="16"/>
      <c r="Q235" s="1" t="s">
        <v>609</v>
      </c>
    </row>
    <row r="236" spans="1:17" ht="30" customHeight="1">
      <c r="A236" s="16"/>
      <c r="B236" s="16"/>
      <c r="C236" s="16"/>
      <c r="D236" s="16"/>
      <c r="E236" s="17"/>
      <c r="F236" s="17"/>
      <c r="G236" s="17"/>
      <c r="H236" s="17"/>
      <c r="I236" s="17"/>
      <c r="J236" s="17"/>
      <c r="K236" s="17"/>
      <c r="L236" s="17"/>
      <c r="M236" s="16"/>
      <c r="Q236" s="1" t="s">
        <v>609</v>
      </c>
    </row>
    <row r="237" spans="1:17" ht="30" customHeight="1">
      <c r="A237" s="16"/>
      <c r="B237" s="16"/>
      <c r="C237" s="16"/>
      <c r="D237" s="16"/>
      <c r="E237" s="17"/>
      <c r="F237" s="17"/>
      <c r="G237" s="17"/>
      <c r="H237" s="17"/>
      <c r="I237" s="17"/>
      <c r="J237" s="17"/>
      <c r="K237" s="17"/>
      <c r="L237" s="17"/>
      <c r="M237" s="16"/>
      <c r="Q237" s="1" t="s">
        <v>609</v>
      </c>
    </row>
    <row r="238" spans="1:17" ht="30" customHeight="1">
      <c r="A238" s="16"/>
      <c r="B238" s="16"/>
      <c r="C238" s="16"/>
      <c r="D238" s="16"/>
      <c r="E238" s="17"/>
      <c r="F238" s="17"/>
      <c r="G238" s="17"/>
      <c r="H238" s="17"/>
      <c r="I238" s="17"/>
      <c r="J238" s="17"/>
      <c r="K238" s="17"/>
      <c r="L238" s="17"/>
      <c r="M238" s="16"/>
      <c r="Q238" s="1" t="s">
        <v>609</v>
      </c>
    </row>
    <row r="239" spans="1:17" ht="30" customHeight="1">
      <c r="A239" s="16"/>
      <c r="B239" s="16"/>
      <c r="C239" s="16"/>
      <c r="D239" s="16"/>
      <c r="E239" s="17"/>
      <c r="F239" s="17"/>
      <c r="G239" s="17"/>
      <c r="H239" s="17"/>
      <c r="I239" s="17"/>
      <c r="J239" s="17"/>
      <c r="K239" s="17"/>
      <c r="L239" s="17"/>
      <c r="M239" s="16"/>
      <c r="Q239" s="1" t="s">
        <v>609</v>
      </c>
    </row>
    <row r="240" spans="1:17" ht="30" customHeight="1">
      <c r="A240" s="16"/>
      <c r="B240" s="16"/>
      <c r="C240" s="16"/>
      <c r="D240" s="16"/>
      <c r="E240" s="17"/>
      <c r="F240" s="17"/>
      <c r="G240" s="17"/>
      <c r="H240" s="17"/>
      <c r="I240" s="17"/>
      <c r="J240" s="17"/>
      <c r="K240" s="17"/>
      <c r="L240" s="17"/>
      <c r="M240" s="16"/>
      <c r="Q240" s="1" t="s">
        <v>609</v>
      </c>
    </row>
    <row r="241" spans="1:48" ht="30" customHeight="1">
      <c r="A241" s="16"/>
      <c r="B241" s="16"/>
      <c r="C241" s="16"/>
      <c r="D241" s="16"/>
      <c r="E241" s="17"/>
      <c r="F241" s="17"/>
      <c r="G241" s="17"/>
      <c r="H241" s="17"/>
      <c r="I241" s="17"/>
      <c r="J241" s="17"/>
      <c r="K241" s="17"/>
      <c r="L241" s="17"/>
      <c r="M241" s="16"/>
      <c r="Q241" s="1" t="s">
        <v>609</v>
      </c>
    </row>
    <row r="242" spans="1:48" ht="30" customHeight="1">
      <c r="A242" s="16"/>
      <c r="B242" s="16"/>
      <c r="C242" s="16"/>
      <c r="D242" s="16"/>
      <c r="E242" s="17"/>
      <c r="F242" s="17"/>
      <c r="G242" s="17"/>
      <c r="H242" s="17"/>
      <c r="I242" s="17"/>
      <c r="J242" s="17"/>
      <c r="K242" s="17"/>
      <c r="L242" s="17"/>
      <c r="M242" s="16"/>
      <c r="Q242" s="1" t="s">
        <v>609</v>
      </c>
    </row>
    <row r="243" spans="1:48" ht="30" customHeight="1">
      <c r="A243" s="18" t="s">
        <v>106</v>
      </c>
      <c r="B243" s="16"/>
      <c r="C243" s="16"/>
      <c r="D243" s="16"/>
      <c r="E243" s="17"/>
      <c r="F243" s="17"/>
      <c r="G243" s="17"/>
      <c r="H243" s="17"/>
      <c r="I243" s="17"/>
      <c r="J243" s="17"/>
      <c r="K243" s="17"/>
      <c r="L243" s="17"/>
      <c r="M243" s="16"/>
      <c r="N243" t="s">
        <v>107</v>
      </c>
    </row>
    <row r="244" spans="1:48" ht="30" customHeight="1">
      <c r="A244" s="18" t="s">
        <v>628</v>
      </c>
      <c r="B244" s="18" t="s">
        <v>58</v>
      </c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6"/>
      <c r="N244" s="3"/>
      <c r="O244" s="3"/>
      <c r="P244" s="3"/>
      <c r="Q244" s="2" t="s">
        <v>629</v>
      </c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</row>
    <row r="245" spans="1:48" ht="30" customHeight="1">
      <c r="A245" s="18" t="s">
        <v>630</v>
      </c>
      <c r="B245" s="18" t="s">
        <v>631</v>
      </c>
      <c r="C245" s="18" t="s">
        <v>218</v>
      </c>
      <c r="D245" s="16">
        <v>26</v>
      </c>
      <c r="E245" s="17"/>
      <c r="F245" s="17"/>
      <c r="G245" s="17"/>
      <c r="H245" s="17"/>
      <c r="I245" s="17"/>
      <c r="J245" s="17"/>
      <c r="K245" s="17"/>
      <c r="L245" s="17"/>
      <c r="M245" s="18"/>
      <c r="N245" s="2" t="s">
        <v>633</v>
      </c>
      <c r="O245" s="2" t="s">
        <v>52</v>
      </c>
      <c r="P245" s="2" t="s">
        <v>52</v>
      </c>
      <c r="Q245" s="2" t="s">
        <v>629</v>
      </c>
      <c r="R245" s="2" t="s">
        <v>64</v>
      </c>
      <c r="S245" s="2" t="s">
        <v>65</v>
      </c>
      <c r="T245" s="2" t="s">
        <v>65</v>
      </c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2" t="s">
        <v>52</v>
      </c>
      <c r="AS245" s="2" t="s">
        <v>52</v>
      </c>
      <c r="AT245" s="3"/>
      <c r="AU245" s="2" t="s">
        <v>634</v>
      </c>
      <c r="AV245" s="3">
        <v>96</v>
      </c>
    </row>
    <row r="246" spans="1:48" ht="30" customHeight="1">
      <c r="A246" s="18" t="s">
        <v>635</v>
      </c>
      <c r="B246" s="18" t="s">
        <v>636</v>
      </c>
      <c r="C246" s="18" t="s">
        <v>218</v>
      </c>
      <c r="D246" s="16">
        <v>23</v>
      </c>
      <c r="E246" s="17"/>
      <c r="F246" s="17"/>
      <c r="G246" s="17"/>
      <c r="H246" s="17"/>
      <c r="I246" s="17"/>
      <c r="J246" s="17"/>
      <c r="K246" s="17"/>
      <c r="L246" s="17"/>
      <c r="M246" s="18"/>
      <c r="N246" s="2" t="s">
        <v>638</v>
      </c>
      <c r="O246" s="2" t="s">
        <v>52</v>
      </c>
      <c r="P246" s="2" t="s">
        <v>52</v>
      </c>
      <c r="Q246" s="2" t="s">
        <v>629</v>
      </c>
      <c r="R246" s="2" t="s">
        <v>64</v>
      </c>
      <c r="S246" s="2" t="s">
        <v>65</v>
      </c>
      <c r="T246" s="2" t="s">
        <v>65</v>
      </c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2" t="s">
        <v>52</v>
      </c>
      <c r="AS246" s="2" t="s">
        <v>52</v>
      </c>
      <c r="AT246" s="3"/>
      <c r="AU246" s="2" t="s">
        <v>639</v>
      </c>
      <c r="AV246" s="3">
        <v>97</v>
      </c>
    </row>
    <row r="247" spans="1:48" ht="30" customHeight="1">
      <c r="A247" s="18" t="s">
        <v>640</v>
      </c>
      <c r="B247" s="18" t="s">
        <v>641</v>
      </c>
      <c r="C247" s="18" t="s">
        <v>61</v>
      </c>
      <c r="D247" s="16">
        <v>6</v>
      </c>
      <c r="E247" s="17"/>
      <c r="F247" s="17"/>
      <c r="G247" s="17"/>
      <c r="H247" s="17"/>
      <c r="I247" s="17"/>
      <c r="J247" s="17"/>
      <c r="K247" s="17"/>
      <c r="L247" s="17"/>
      <c r="M247" s="18"/>
      <c r="N247" s="2" t="s">
        <v>643</v>
      </c>
      <c r="O247" s="2" t="s">
        <v>52</v>
      </c>
      <c r="P247" s="2" t="s">
        <v>52</v>
      </c>
      <c r="Q247" s="2" t="s">
        <v>629</v>
      </c>
      <c r="R247" s="2" t="s">
        <v>64</v>
      </c>
      <c r="S247" s="2" t="s">
        <v>65</v>
      </c>
      <c r="T247" s="2" t="s">
        <v>65</v>
      </c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2" t="s">
        <v>52</v>
      </c>
      <c r="AS247" s="2" t="s">
        <v>52</v>
      </c>
      <c r="AT247" s="3"/>
      <c r="AU247" s="2" t="s">
        <v>644</v>
      </c>
      <c r="AV247" s="3">
        <v>98</v>
      </c>
    </row>
    <row r="248" spans="1:48" ht="30" customHeight="1">
      <c r="A248" s="18" t="s">
        <v>645</v>
      </c>
      <c r="B248" s="18" t="s">
        <v>646</v>
      </c>
      <c r="C248" s="18" t="s">
        <v>61</v>
      </c>
      <c r="D248" s="16">
        <v>1</v>
      </c>
      <c r="E248" s="17"/>
      <c r="F248" s="17"/>
      <c r="G248" s="17"/>
      <c r="H248" s="17"/>
      <c r="I248" s="17"/>
      <c r="J248" s="17"/>
      <c r="K248" s="17"/>
      <c r="L248" s="17"/>
      <c r="M248" s="18"/>
      <c r="N248" s="2" t="s">
        <v>648</v>
      </c>
      <c r="O248" s="2" t="s">
        <v>52</v>
      </c>
      <c r="P248" s="2" t="s">
        <v>52</v>
      </c>
      <c r="Q248" s="2" t="s">
        <v>629</v>
      </c>
      <c r="R248" s="2" t="s">
        <v>64</v>
      </c>
      <c r="S248" s="2" t="s">
        <v>65</v>
      </c>
      <c r="T248" s="2" t="s">
        <v>65</v>
      </c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2" t="s">
        <v>52</v>
      </c>
      <c r="AS248" s="2" t="s">
        <v>52</v>
      </c>
      <c r="AT248" s="3"/>
      <c r="AU248" s="2" t="s">
        <v>649</v>
      </c>
      <c r="AV248" s="3">
        <v>218</v>
      </c>
    </row>
    <row r="249" spans="1:48" ht="30" customHeight="1">
      <c r="A249" s="16"/>
      <c r="B249" s="16"/>
      <c r="C249" s="16"/>
      <c r="D249" s="16"/>
      <c r="E249" s="17"/>
      <c r="F249" s="17"/>
      <c r="G249" s="17"/>
      <c r="H249" s="17"/>
      <c r="I249" s="17"/>
      <c r="J249" s="17"/>
      <c r="K249" s="17"/>
      <c r="L249" s="17"/>
      <c r="M249" s="16"/>
      <c r="Q249" s="1" t="s">
        <v>629</v>
      </c>
    </row>
    <row r="250" spans="1:48" ht="30" customHeight="1">
      <c r="A250" s="16"/>
      <c r="B250" s="16"/>
      <c r="C250" s="16"/>
      <c r="D250" s="16"/>
      <c r="E250" s="17"/>
      <c r="F250" s="17"/>
      <c r="G250" s="17"/>
      <c r="H250" s="17"/>
      <c r="I250" s="17"/>
      <c r="J250" s="17"/>
      <c r="K250" s="17"/>
      <c r="L250" s="17"/>
      <c r="M250" s="16"/>
      <c r="Q250" s="1" t="s">
        <v>629</v>
      </c>
    </row>
    <row r="251" spans="1:48" ht="30" customHeight="1">
      <c r="A251" s="16"/>
      <c r="B251" s="16"/>
      <c r="C251" s="16"/>
      <c r="D251" s="16"/>
      <c r="E251" s="17"/>
      <c r="F251" s="17"/>
      <c r="G251" s="17"/>
      <c r="H251" s="17"/>
      <c r="I251" s="17"/>
      <c r="J251" s="17"/>
      <c r="K251" s="17"/>
      <c r="L251" s="17"/>
      <c r="M251" s="16"/>
      <c r="Q251" s="1" t="s">
        <v>629</v>
      </c>
    </row>
    <row r="252" spans="1:48" ht="30" customHeight="1">
      <c r="A252" s="16"/>
      <c r="B252" s="16"/>
      <c r="C252" s="16"/>
      <c r="D252" s="16"/>
      <c r="E252" s="17"/>
      <c r="F252" s="17"/>
      <c r="G252" s="17"/>
      <c r="H252" s="17"/>
      <c r="I252" s="17"/>
      <c r="J252" s="17"/>
      <c r="K252" s="17"/>
      <c r="L252" s="17"/>
      <c r="M252" s="16"/>
      <c r="Q252" s="1" t="s">
        <v>629</v>
      </c>
    </row>
    <row r="253" spans="1:48" ht="30" customHeight="1">
      <c r="A253" s="16"/>
      <c r="B253" s="16"/>
      <c r="C253" s="16"/>
      <c r="D253" s="16"/>
      <c r="E253" s="17"/>
      <c r="F253" s="17"/>
      <c r="G253" s="17"/>
      <c r="H253" s="17"/>
      <c r="I253" s="17"/>
      <c r="J253" s="17"/>
      <c r="K253" s="17"/>
      <c r="L253" s="17"/>
      <c r="M253" s="16"/>
      <c r="Q253" s="1" t="s">
        <v>629</v>
      </c>
    </row>
    <row r="254" spans="1:48" ht="30" customHeight="1">
      <c r="A254" s="16"/>
      <c r="B254" s="16"/>
      <c r="C254" s="16"/>
      <c r="D254" s="16"/>
      <c r="E254" s="17"/>
      <c r="F254" s="17"/>
      <c r="G254" s="17"/>
      <c r="H254" s="17"/>
      <c r="I254" s="17"/>
      <c r="J254" s="17"/>
      <c r="K254" s="17"/>
      <c r="L254" s="17"/>
      <c r="M254" s="16"/>
      <c r="Q254" s="1" t="s">
        <v>629</v>
      </c>
    </row>
    <row r="255" spans="1:48" ht="30" customHeight="1">
      <c r="A255" s="16"/>
      <c r="B255" s="16"/>
      <c r="C255" s="16"/>
      <c r="D255" s="16"/>
      <c r="E255" s="17"/>
      <c r="F255" s="17"/>
      <c r="G255" s="17"/>
      <c r="H255" s="17"/>
      <c r="I255" s="17"/>
      <c r="J255" s="17"/>
      <c r="K255" s="17"/>
      <c r="L255" s="17"/>
      <c r="M255" s="16"/>
      <c r="Q255" s="1" t="s">
        <v>629</v>
      </c>
    </row>
    <row r="256" spans="1:48" ht="30" customHeight="1">
      <c r="A256" s="16"/>
      <c r="B256" s="16"/>
      <c r="C256" s="16"/>
      <c r="D256" s="16"/>
      <c r="E256" s="17"/>
      <c r="F256" s="17"/>
      <c r="G256" s="17"/>
      <c r="H256" s="17"/>
      <c r="I256" s="17"/>
      <c r="J256" s="17"/>
      <c r="K256" s="17"/>
      <c r="L256" s="17"/>
      <c r="M256" s="16"/>
      <c r="Q256" s="1" t="s">
        <v>629</v>
      </c>
    </row>
    <row r="257" spans="1:48" ht="30" customHeight="1">
      <c r="A257" s="16"/>
      <c r="B257" s="16"/>
      <c r="C257" s="16"/>
      <c r="D257" s="16"/>
      <c r="E257" s="17"/>
      <c r="F257" s="17"/>
      <c r="G257" s="17"/>
      <c r="H257" s="17"/>
      <c r="I257" s="17"/>
      <c r="J257" s="17"/>
      <c r="K257" s="17"/>
      <c r="L257" s="17"/>
      <c r="M257" s="16"/>
      <c r="Q257" s="1" t="s">
        <v>629</v>
      </c>
    </row>
    <row r="258" spans="1:48" ht="30" customHeight="1">
      <c r="A258" s="16"/>
      <c r="B258" s="16"/>
      <c r="C258" s="16"/>
      <c r="D258" s="16"/>
      <c r="E258" s="17"/>
      <c r="F258" s="17"/>
      <c r="G258" s="17"/>
      <c r="H258" s="17"/>
      <c r="I258" s="17"/>
      <c r="J258" s="17"/>
      <c r="K258" s="17"/>
      <c r="L258" s="17"/>
      <c r="M258" s="16"/>
      <c r="Q258" s="1" t="s">
        <v>629</v>
      </c>
    </row>
    <row r="259" spans="1:48" ht="30" customHeight="1">
      <c r="A259" s="16"/>
      <c r="B259" s="16"/>
      <c r="C259" s="16"/>
      <c r="D259" s="16"/>
      <c r="E259" s="17"/>
      <c r="F259" s="17"/>
      <c r="G259" s="17"/>
      <c r="H259" s="17"/>
      <c r="I259" s="17"/>
      <c r="J259" s="17"/>
      <c r="K259" s="17"/>
      <c r="L259" s="17"/>
      <c r="M259" s="16"/>
      <c r="Q259" s="1" t="s">
        <v>629</v>
      </c>
    </row>
    <row r="260" spans="1:48" ht="30" customHeight="1">
      <c r="A260" s="16"/>
      <c r="B260" s="16"/>
      <c r="C260" s="16"/>
      <c r="D260" s="16"/>
      <c r="E260" s="17"/>
      <c r="F260" s="17"/>
      <c r="G260" s="17"/>
      <c r="H260" s="17"/>
      <c r="I260" s="17"/>
      <c r="J260" s="17"/>
      <c r="K260" s="17"/>
      <c r="L260" s="17"/>
      <c r="M260" s="16"/>
      <c r="Q260" s="1" t="s">
        <v>629</v>
      </c>
    </row>
    <row r="261" spans="1:48" ht="30" customHeight="1">
      <c r="A261" s="16"/>
      <c r="B261" s="16"/>
      <c r="C261" s="16"/>
      <c r="D261" s="16"/>
      <c r="E261" s="17"/>
      <c r="F261" s="17"/>
      <c r="G261" s="17"/>
      <c r="H261" s="17"/>
      <c r="I261" s="17"/>
      <c r="J261" s="17"/>
      <c r="K261" s="17"/>
      <c r="L261" s="17"/>
      <c r="M261" s="16"/>
      <c r="Q261" s="1" t="s">
        <v>629</v>
      </c>
    </row>
    <row r="262" spans="1:48" ht="30" customHeight="1">
      <c r="A262" s="16"/>
      <c r="B262" s="16"/>
      <c r="C262" s="16"/>
      <c r="D262" s="16"/>
      <c r="E262" s="17"/>
      <c r="F262" s="17"/>
      <c r="G262" s="17"/>
      <c r="H262" s="17"/>
      <c r="I262" s="17"/>
      <c r="J262" s="17"/>
      <c r="K262" s="17"/>
      <c r="L262" s="17"/>
      <c r="M262" s="16"/>
      <c r="Q262" s="1" t="s">
        <v>629</v>
      </c>
    </row>
    <row r="263" spans="1:48" ht="30" customHeight="1">
      <c r="A263" s="16"/>
      <c r="B263" s="16"/>
      <c r="C263" s="16"/>
      <c r="D263" s="16"/>
      <c r="E263" s="17"/>
      <c r="F263" s="17"/>
      <c r="G263" s="17"/>
      <c r="H263" s="17"/>
      <c r="I263" s="17"/>
      <c r="J263" s="17"/>
      <c r="K263" s="17"/>
      <c r="L263" s="17"/>
      <c r="M263" s="16"/>
      <c r="Q263" s="1" t="s">
        <v>629</v>
      </c>
    </row>
    <row r="264" spans="1:48" ht="30" customHeight="1">
      <c r="A264" s="16"/>
      <c r="B264" s="16"/>
      <c r="C264" s="16"/>
      <c r="D264" s="16"/>
      <c r="E264" s="17"/>
      <c r="F264" s="17"/>
      <c r="G264" s="17"/>
      <c r="H264" s="17"/>
      <c r="I264" s="17"/>
      <c r="J264" s="17"/>
      <c r="K264" s="17"/>
      <c r="L264" s="17"/>
      <c r="M264" s="16"/>
      <c r="Q264" s="1" t="s">
        <v>629</v>
      </c>
    </row>
    <row r="265" spans="1:48" ht="30" customHeight="1">
      <c r="A265" s="16"/>
      <c r="B265" s="16"/>
      <c r="C265" s="16"/>
      <c r="D265" s="16"/>
      <c r="E265" s="17"/>
      <c r="F265" s="17"/>
      <c r="G265" s="17"/>
      <c r="H265" s="17"/>
      <c r="I265" s="17"/>
      <c r="J265" s="17"/>
      <c r="K265" s="17"/>
      <c r="L265" s="17"/>
      <c r="M265" s="16"/>
      <c r="Q265" s="1" t="s">
        <v>629</v>
      </c>
    </row>
    <row r="266" spans="1:48" ht="30" customHeight="1">
      <c r="A266" s="16"/>
      <c r="B266" s="16"/>
      <c r="C266" s="16"/>
      <c r="D266" s="16"/>
      <c r="E266" s="17"/>
      <c r="F266" s="17"/>
      <c r="G266" s="17"/>
      <c r="H266" s="17"/>
      <c r="I266" s="17"/>
      <c r="J266" s="17"/>
      <c r="K266" s="17"/>
      <c r="L266" s="17"/>
      <c r="M266" s="16"/>
      <c r="Q266" s="1" t="s">
        <v>629</v>
      </c>
    </row>
    <row r="267" spans="1:48" ht="30" customHeight="1">
      <c r="A267" s="18" t="s">
        <v>106</v>
      </c>
      <c r="B267" s="16"/>
      <c r="C267" s="16"/>
      <c r="D267" s="16"/>
      <c r="E267" s="17"/>
      <c r="F267" s="17"/>
      <c r="G267" s="17"/>
      <c r="H267" s="17"/>
      <c r="I267" s="17"/>
      <c r="J267" s="17"/>
      <c r="K267" s="17"/>
      <c r="L267" s="17"/>
      <c r="M267" s="16"/>
      <c r="N267" t="s">
        <v>107</v>
      </c>
    </row>
    <row r="268" spans="1:48" ht="30" customHeight="1">
      <c r="A268" s="18" t="s">
        <v>650</v>
      </c>
      <c r="B268" s="18" t="s">
        <v>58</v>
      </c>
      <c r="C268" s="16"/>
      <c r="D268" s="16"/>
      <c r="E268" s="17"/>
      <c r="F268" s="17"/>
      <c r="G268" s="17"/>
      <c r="H268" s="17"/>
      <c r="I268" s="17"/>
      <c r="J268" s="17"/>
      <c r="K268" s="17"/>
      <c r="L268" s="17"/>
      <c r="M268" s="16"/>
      <c r="N268" s="3"/>
      <c r="O268" s="3"/>
      <c r="P268" s="3"/>
      <c r="Q268" s="2" t="s">
        <v>651</v>
      </c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</row>
    <row r="269" spans="1:48" ht="30" customHeight="1">
      <c r="A269" s="18" t="s">
        <v>652</v>
      </c>
      <c r="B269" s="18" t="s">
        <v>653</v>
      </c>
      <c r="C269" s="18" t="s">
        <v>83</v>
      </c>
      <c r="D269" s="16">
        <v>60</v>
      </c>
      <c r="E269" s="17"/>
      <c r="F269" s="17"/>
      <c r="G269" s="17"/>
      <c r="H269" s="17"/>
      <c r="I269" s="17"/>
      <c r="J269" s="17"/>
      <c r="K269" s="17"/>
      <c r="L269" s="17"/>
      <c r="M269" s="18"/>
      <c r="N269" s="2" t="s">
        <v>655</v>
      </c>
      <c r="O269" s="2" t="s">
        <v>52</v>
      </c>
      <c r="P269" s="2" t="s">
        <v>52</v>
      </c>
      <c r="Q269" s="2" t="s">
        <v>651</v>
      </c>
      <c r="R269" s="2" t="s">
        <v>64</v>
      </c>
      <c r="S269" s="2" t="s">
        <v>65</v>
      </c>
      <c r="T269" s="2" t="s">
        <v>65</v>
      </c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2" t="s">
        <v>52</v>
      </c>
      <c r="AS269" s="2" t="s">
        <v>52</v>
      </c>
      <c r="AT269" s="3"/>
      <c r="AU269" s="2" t="s">
        <v>656</v>
      </c>
      <c r="AV269" s="3">
        <v>219</v>
      </c>
    </row>
    <row r="270" spans="1:48" ht="30" customHeight="1">
      <c r="A270" s="18" t="s">
        <v>657</v>
      </c>
      <c r="B270" s="18" t="s">
        <v>658</v>
      </c>
      <c r="C270" s="18" t="s">
        <v>218</v>
      </c>
      <c r="D270" s="16">
        <v>30</v>
      </c>
      <c r="E270" s="17"/>
      <c r="F270" s="17"/>
      <c r="G270" s="17"/>
      <c r="H270" s="17"/>
      <c r="I270" s="17"/>
      <c r="J270" s="17"/>
      <c r="K270" s="17"/>
      <c r="L270" s="17"/>
      <c r="M270" s="18"/>
      <c r="N270" s="2" t="s">
        <v>660</v>
      </c>
      <c r="O270" s="2" t="s">
        <v>52</v>
      </c>
      <c r="P270" s="2" t="s">
        <v>52</v>
      </c>
      <c r="Q270" s="2" t="s">
        <v>651</v>
      </c>
      <c r="R270" s="2" t="s">
        <v>64</v>
      </c>
      <c r="S270" s="2" t="s">
        <v>65</v>
      </c>
      <c r="T270" s="2" t="s">
        <v>65</v>
      </c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2" t="s">
        <v>52</v>
      </c>
      <c r="AS270" s="2" t="s">
        <v>52</v>
      </c>
      <c r="AT270" s="3"/>
      <c r="AU270" s="2" t="s">
        <v>661</v>
      </c>
      <c r="AV270" s="3">
        <v>220</v>
      </c>
    </row>
    <row r="271" spans="1:48" ht="30" customHeight="1">
      <c r="A271" s="18" t="s">
        <v>662</v>
      </c>
      <c r="B271" s="18" t="s">
        <v>663</v>
      </c>
      <c r="C271" s="18" t="s">
        <v>218</v>
      </c>
      <c r="D271" s="16">
        <v>9</v>
      </c>
      <c r="E271" s="17"/>
      <c r="F271" s="17"/>
      <c r="G271" s="17"/>
      <c r="H271" s="17"/>
      <c r="I271" s="17"/>
      <c r="J271" s="17"/>
      <c r="K271" s="17"/>
      <c r="L271" s="17"/>
      <c r="M271" s="18"/>
      <c r="N271" s="2" t="s">
        <v>665</v>
      </c>
      <c r="O271" s="2" t="s">
        <v>52</v>
      </c>
      <c r="P271" s="2" t="s">
        <v>52</v>
      </c>
      <c r="Q271" s="2" t="s">
        <v>651</v>
      </c>
      <c r="R271" s="2" t="s">
        <v>64</v>
      </c>
      <c r="S271" s="2" t="s">
        <v>65</v>
      </c>
      <c r="T271" s="2" t="s">
        <v>65</v>
      </c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2" t="s">
        <v>52</v>
      </c>
      <c r="AS271" s="2" t="s">
        <v>52</v>
      </c>
      <c r="AT271" s="3"/>
      <c r="AU271" s="2" t="s">
        <v>666</v>
      </c>
      <c r="AV271" s="3">
        <v>109</v>
      </c>
    </row>
    <row r="272" spans="1:48" ht="30" customHeight="1">
      <c r="A272" s="18" t="s">
        <v>667</v>
      </c>
      <c r="B272" s="18" t="s">
        <v>668</v>
      </c>
      <c r="C272" s="18" t="s">
        <v>218</v>
      </c>
      <c r="D272" s="16">
        <v>1</v>
      </c>
      <c r="E272" s="17"/>
      <c r="F272" s="17"/>
      <c r="G272" s="17"/>
      <c r="H272" s="17"/>
      <c r="I272" s="17"/>
      <c r="J272" s="17"/>
      <c r="K272" s="17"/>
      <c r="L272" s="17"/>
      <c r="M272" s="18"/>
      <c r="N272" s="2" t="s">
        <v>670</v>
      </c>
      <c r="O272" s="2" t="s">
        <v>52</v>
      </c>
      <c r="P272" s="2" t="s">
        <v>52</v>
      </c>
      <c r="Q272" s="2" t="s">
        <v>651</v>
      </c>
      <c r="R272" s="2" t="s">
        <v>64</v>
      </c>
      <c r="S272" s="2" t="s">
        <v>65</v>
      </c>
      <c r="T272" s="2" t="s">
        <v>65</v>
      </c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2" t="s">
        <v>52</v>
      </c>
      <c r="AS272" s="2" t="s">
        <v>52</v>
      </c>
      <c r="AT272" s="3"/>
      <c r="AU272" s="2" t="s">
        <v>671</v>
      </c>
      <c r="AV272" s="3">
        <v>111</v>
      </c>
    </row>
    <row r="273" spans="1:48" ht="30" customHeight="1">
      <c r="A273" s="18" t="s">
        <v>672</v>
      </c>
      <c r="B273" s="18" t="s">
        <v>673</v>
      </c>
      <c r="C273" s="18" t="s">
        <v>218</v>
      </c>
      <c r="D273" s="16">
        <v>6</v>
      </c>
      <c r="E273" s="17"/>
      <c r="F273" s="17"/>
      <c r="G273" s="17"/>
      <c r="H273" s="17"/>
      <c r="I273" s="17"/>
      <c r="J273" s="17"/>
      <c r="K273" s="17"/>
      <c r="L273" s="17"/>
      <c r="M273" s="18"/>
      <c r="N273" s="2" t="s">
        <v>675</v>
      </c>
      <c r="O273" s="2" t="s">
        <v>52</v>
      </c>
      <c r="P273" s="2" t="s">
        <v>52</v>
      </c>
      <c r="Q273" s="2" t="s">
        <v>651</v>
      </c>
      <c r="R273" s="2" t="s">
        <v>64</v>
      </c>
      <c r="S273" s="2" t="s">
        <v>65</v>
      </c>
      <c r="T273" s="2" t="s">
        <v>65</v>
      </c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2" t="s">
        <v>52</v>
      </c>
      <c r="AS273" s="2" t="s">
        <v>52</v>
      </c>
      <c r="AT273" s="3"/>
      <c r="AU273" s="2" t="s">
        <v>676</v>
      </c>
      <c r="AV273" s="3">
        <v>112</v>
      </c>
    </row>
    <row r="274" spans="1:48" ht="30" customHeight="1">
      <c r="A274" s="18" t="s">
        <v>677</v>
      </c>
      <c r="B274" s="18" t="s">
        <v>678</v>
      </c>
      <c r="C274" s="18" t="s">
        <v>218</v>
      </c>
      <c r="D274" s="16">
        <v>24</v>
      </c>
      <c r="E274" s="17"/>
      <c r="F274" s="17"/>
      <c r="G274" s="17"/>
      <c r="H274" s="17"/>
      <c r="I274" s="17"/>
      <c r="J274" s="17"/>
      <c r="K274" s="17"/>
      <c r="L274" s="17"/>
      <c r="M274" s="18"/>
      <c r="N274" s="2" t="s">
        <v>680</v>
      </c>
      <c r="O274" s="2" t="s">
        <v>52</v>
      </c>
      <c r="P274" s="2" t="s">
        <v>52</v>
      </c>
      <c r="Q274" s="2" t="s">
        <v>651</v>
      </c>
      <c r="R274" s="2" t="s">
        <v>64</v>
      </c>
      <c r="S274" s="2" t="s">
        <v>65</v>
      </c>
      <c r="T274" s="2" t="s">
        <v>65</v>
      </c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2" t="s">
        <v>52</v>
      </c>
      <c r="AS274" s="2" t="s">
        <v>52</v>
      </c>
      <c r="AT274" s="3"/>
      <c r="AU274" s="2" t="s">
        <v>681</v>
      </c>
      <c r="AV274" s="3">
        <v>113</v>
      </c>
    </row>
    <row r="275" spans="1:48" ht="30" customHeight="1">
      <c r="A275" s="16"/>
      <c r="B275" s="16"/>
      <c r="C275" s="16"/>
      <c r="D275" s="16"/>
      <c r="E275" s="17"/>
      <c r="F275" s="17"/>
      <c r="G275" s="17"/>
      <c r="H275" s="17"/>
      <c r="I275" s="17"/>
      <c r="J275" s="17"/>
      <c r="K275" s="17"/>
      <c r="L275" s="17"/>
      <c r="M275" s="16"/>
      <c r="Q275" s="1" t="s">
        <v>651</v>
      </c>
    </row>
    <row r="276" spans="1:48" ht="30" customHeight="1">
      <c r="A276" s="16"/>
      <c r="B276" s="16"/>
      <c r="C276" s="16"/>
      <c r="D276" s="16"/>
      <c r="E276" s="17"/>
      <c r="F276" s="17"/>
      <c r="G276" s="17"/>
      <c r="H276" s="17"/>
      <c r="I276" s="17"/>
      <c r="J276" s="17"/>
      <c r="K276" s="17"/>
      <c r="L276" s="17"/>
      <c r="M276" s="16"/>
      <c r="Q276" s="1" t="s">
        <v>651</v>
      </c>
    </row>
    <row r="277" spans="1:48" ht="30" customHeight="1">
      <c r="A277" s="16"/>
      <c r="B277" s="16"/>
      <c r="C277" s="16"/>
      <c r="D277" s="16"/>
      <c r="E277" s="17"/>
      <c r="F277" s="17"/>
      <c r="G277" s="17"/>
      <c r="H277" s="17"/>
      <c r="I277" s="17"/>
      <c r="J277" s="17"/>
      <c r="K277" s="17"/>
      <c r="L277" s="17"/>
      <c r="M277" s="16"/>
      <c r="Q277" s="1" t="s">
        <v>651</v>
      </c>
    </row>
    <row r="278" spans="1:48" ht="30" customHeight="1">
      <c r="A278" s="16"/>
      <c r="B278" s="16"/>
      <c r="C278" s="16"/>
      <c r="D278" s="16"/>
      <c r="E278" s="17"/>
      <c r="F278" s="17"/>
      <c r="G278" s="17"/>
      <c r="H278" s="17"/>
      <c r="I278" s="17"/>
      <c r="J278" s="17"/>
      <c r="K278" s="17"/>
      <c r="L278" s="17"/>
      <c r="M278" s="16"/>
      <c r="Q278" s="1" t="s">
        <v>651</v>
      </c>
    </row>
    <row r="279" spans="1:48" ht="30" customHeight="1">
      <c r="A279" s="16"/>
      <c r="B279" s="16"/>
      <c r="C279" s="16"/>
      <c r="D279" s="16"/>
      <c r="E279" s="17"/>
      <c r="F279" s="17"/>
      <c r="G279" s="17"/>
      <c r="H279" s="17"/>
      <c r="I279" s="17"/>
      <c r="J279" s="17"/>
      <c r="K279" s="17"/>
      <c r="L279" s="17"/>
      <c r="M279" s="16"/>
      <c r="Q279" s="1" t="s">
        <v>651</v>
      </c>
    </row>
    <row r="280" spans="1:48" ht="30" customHeight="1">
      <c r="A280" s="16"/>
      <c r="B280" s="16"/>
      <c r="C280" s="16"/>
      <c r="D280" s="16"/>
      <c r="E280" s="17"/>
      <c r="F280" s="17"/>
      <c r="G280" s="17"/>
      <c r="H280" s="17"/>
      <c r="I280" s="17"/>
      <c r="J280" s="17"/>
      <c r="K280" s="17"/>
      <c r="L280" s="17"/>
      <c r="M280" s="16"/>
      <c r="Q280" s="1" t="s">
        <v>651</v>
      </c>
    </row>
    <row r="281" spans="1:48" ht="30" customHeight="1">
      <c r="A281" s="16"/>
      <c r="B281" s="16"/>
      <c r="C281" s="16"/>
      <c r="D281" s="16"/>
      <c r="E281" s="17"/>
      <c r="F281" s="17"/>
      <c r="G281" s="17"/>
      <c r="H281" s="17"/>
      <c r="I281" s="17"/>
      <c r="J281" s="17"/>
      <c r="K281" s="17"/>
      <c r="L281" s="17"/>
      <c r="M281" s="16"/>
      <c r="Q281" s="1" t="s">
        <v>651</v>
      </c>
    </row>
    <row r="282" spans="1:48" ht="30" customHeight="1">
      <c r="A282" s="16"/>
      <c r="B282" s="16"/>
      <c r="C282" s="16"/>
      <c r="D282" s="16"/>
      <c r="E282" s="17"/>
      <c r="F282" s="17"/>
      <c r="G282" s="17"/>
      <c r="H282" s="17"/>
      <c r="I282" s="17"/>
      <c r="J282" s="17"/>
      <c r="K282" s="17"/>
      <c r="L282" s="17"/>
      <c r="M282" s="16"/>
      <c r="Q282" s="1" t="s">
        <v>651</v>
      </c>
    </row>
    <row r="283" spans="1:48" ht="30" customHeight="1">
      <c r="A283" s="16"/>
      <c r="B283" s="16"/>
      <c r="C283" s="16"/>
      <c r="D283" s="16"/>
      <c r="E283" s="17"/>
      <c r="F283" s="17"/>
      <c r="G283" s="17"/>
      <c r="H283" s="17"/>
      <c r="I283" s="17"/>
      <c r="J283" s="17"/>
      <c r="K283" s="17"/>
      <c r="L283" s="17"/>
      <c r="M283" s="16"/>
      <c r="Q283" s="1" t="s">
        <v>651</v>
      </c>
    </row>
    <row r="284" spans="1:48" ht="30" customHeight="1">
      <c r="A284" s="16"/>
      <c r="B284" s="16"/>
      <c r="C284" s="16"/>
      <c r="D284" s="16"/>
      <c r="E284" s="17"/>
      <c r="F284" s="17"/>
      <c r="G284" s="17"/>
      <c r="H284" s="17"/>
      <c r="I284" s="17"/>
      <c r="J284" s="17"/>
      <c r="K284" s="17"/>
      <c r="L284" s="17"/>
      <c r="M284" s="16"/>
      <c r="Q284" s="1" t="s">
        <v>651</v>
      </c>
    </row>
    <row r="285" spans="1:48" ht="30" customHeight="1">
      <c r="A285" s="16"/>
      <c r="B285" s="16"/>
      <c r="C285" s="16"/>
      <c r="D285" s="16"/>
      <c r="E285" s="17"/>
      <c r="F285" s="17"/>
      <c r="G285" s="17"/>
      <c r="H285" s="17"/>
      <c r="I285" s="17"/>
      <c r="J285" s="17"/>
      <c r="K285" s="17"/>
      <c r="L285" s="17"/>
      <c r="M285" s="16"/>
      <c r="Q285" s="1" t="s">
        <v>651</v>
      </c>
    </row>
    <row r="286" spans="1:48" ht="30" customHeight="1">
      <c r="A286" s="16"/>
      <c r="B286" s="16"/>
      <c r="C286" s="16"/>
      <c r="D286" s="16"/>
      <c r="E286" s="17"/>
      <c r="F286" s="17"/>
      <c r="G286" s="17"/>
      <c r="H286" s="17"/>
      <c r="I286" s="17"/>
      <c r="J286" s="17"/>
      <c r="K286" s="17"/>
      <c r="L286" s="17"/>
      <c r="M286" s="16"/>
      <c r="Q286" s="1" t="s">
        <v>651</v>
      </c>
    </row>
    <row r="287" spans="1:48" ht="30" customHeight="1">
      <c r="A287" s="16"/>
      <c r="B287" s="16"/>
      <c r="C287" s="16"/>
      <c r="D287" s="16"/>
      <c r="E287" s="17"/>
      <c r="F287" s="17"/>
      <c r="G287" s="17"/>
      <c r="H287" s="17"/>
      <c r="I287" s="17"/>
      <c r="J287" s="17"/>
      <c r="K287" s="17"/>
      <c r="L287" s="17"/>
      <c r="M287" s="16"/>
      <c r="Q287" s="1" t="s">
        <v>651</v>
      </c>
    </row>
    <row r="288" spans="1:48" ht="30" customHeight="1">
      <c r="A288" s="16"/>
      <c r="B288" s="16"/>
      <c r="C288" s="16"/>
      <c r="D288" s="16"/>
      <c r="E288" s="17"/>
      <c r="F288" s="17"/>
      <c r="G288" s="17"/>
      <c r="H288" s="17"/>
      <c r="I288" s="17"/>
      <c r="J288" s="17"/>
      <c r="K288" s="17"/>
      <c r="L288" s="17"/>
      <c r="M288" s="16"/>
      <c r="Q288" s="1" t="s">
        <v>651</v>
      </c>
    </row>
    <row r="289" spans="1:48" ht="30" customHeight="1">
      <c r="A289" s="16"/>
      <c r="B289" s="16"/>
      <c r="C289" s="16"/>
      <c r="D289" s="16"/>
      <c r="E289" s="17"/>
      <c r="F289" s="17"/>
      <c r="G289" s="17"/>
      <c r="H289" s="17"/>
      <c r="I289" s="17"/>
      <c r="J289" s="17"/>
      <c r="K289" s="17"/>
      <c r="L289" s="17"/>
      <c r="M289" s="16"/>
      <c r="Q289" s="1" t="s">
        <v>651</v>
      </c>
    </row>
    <row r="290" spans="1:48" ht="30" customHeight="1">
      <c r="A290" s="16"/>
      <c r="B290" s="16"/>
      <c r="C290" s="16"/>
      <c r="D290" s="16"/>
      <c r="E290" s="17"/>
      <c r="F290" s="17"/>
      <c r="G290" s="17"/>
      <c r="H290" s="17"/>
      <c r="I290" s="17"/>
      <c r="J290" s="17"/>
      <c r="K290" s="17"/>
      <c r="L290" s="17"/>
      <c r="M290" s="16"/>
      <c r="Q290" s="1" t="s">
        <v>651</v>
      </c>
    </row>
    <row r="291" spans="1:48" ht="30" customHeight="1">
      <c r="A291" s="18" t="s">
        <v>106</v>
      </c>
      <c r="B291" s="16"/>
      <c r="C291" s="16"/>
      <c r="D291" s="16"/>
      <c r="E291" s="17"/>
      <c r="F291" s="17"/>
      <c r="G291" s="17"/>
      <c r="H291" s="17"/>
      <c r="I291" s="17"/>
      <c r="J291" s="17"/>
      <c r="K291" s="17"/>
      <c r="L291" s="17"/>
      <c r="M291" s="16"/>
      <c r="N291" t="s">
        <v>107</v>
      </c>
    </row>
    <row r="292" spans="1:48" ht="30" customHeight="1">
      <c r="A292" s="18" t="s">
        <v>682</v>
      </c>
      <c r="B292" s="18" t="s">
        <v>58</v>
      </c>
      <c r="C292" s="16"/>
      <c r="D292" s="16"/>
      <c r="E292" s="17"/>
      <c r="F292" s="17"/>
      <c r="G292" s="17"/>
      <c r="H292" s="17"/>
      <c r="I292" s="17"/>
      <c r="J292" s="17"/>
      <c r="K292" s="17"/>
      <c r="L292" s="17"/>
      <c r="M292" s="16"/>
      <c r="N292" s="3"/>
      <c r="O292" s="3"/>
      <c r="P292" s="3"/>
      <c r="Q292" s="2" t="s">
        <v>683</v>
      </c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</row>
    <row r="293" spans="1:48" ht="30" customHeight="1">
      <c r="A293" s="18" t="s">
        <v>684</v>
      </c>
      <c r="B293" s="18" t="s">
        <v>685</v>
      </c>
      <c r="C293" s="18" t="s">
        <v>83</v>
      </c>
      <c r="D293" s="16">
        <v>12</v>
      </c>
      <c r="E293" s="17"/>
      <c r="F293" s="17"/>
      <c r="G293" s="17"/>
      <c r="H293" s="17"/>
      <c r="I293" s="17"/>
      <c r="J293" s="17"/>
      <c r="K293" s="17"/>
      <c r="L293" s="17"/>
      <c r="M293" s="18"/>
      <c r="N293" s="2" t="s">
        <v>687</v>
      </c>
      <c r="O293" s="2" t="s">
        <v>52</v>
      </c>
      <c r="P293" s="2" t="s">
        <v>52</v>
      </c>
      <c r="Q293" s="2" t="s">
        <v>683</v>
      </c>
      <c r="R293" s="2" t="s">
        <v>64</v>
      </c>
      <c r="S293" s="2" t="s">
        <v>65</v>
      </c>
      <c r="T293" s="2" t="s">
        <v>65</v>
      </c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2" t="s">
        <v>52</v>
      </c>
      <c r="AS293" s="2" t="s">
        <v>52</v>
      </c>
      <c r="AT293" s="3"/>
      <c r="AU293" s="2" t="s">
        <v>688</v>
      </c>
      <c r="AV293" s="3">
        <v>116</v>
      </c>
    </row>
    <row r="294" spans="1:48" ht="30" customHeight="1">
      <c r="A294" s="18" t="s">
        <v>684</v>
      </c>
      <c r="B294" s="18" t="s">
        <v>689</v>
      </c>
      <c r="C294" s="18" t="s">
        <v>83</v>
      </c>
      <c r="D294" s="16">
        <v>15</v>
      </c>
      <c r="E294" s="17"/>
      <c r="F294" s="17"/>
      <c r="G294" s="17"/>
      <c r="H294" s="17"/>
      <c r="I294" s="17"/>
      <c r="J294" s="17"/>
      <c r="K294" s="17"/>
      <c r="L294" s="17"/>
      <c r="M294" s="18"/>
      <c r="N294" s="2" t="s">
        <v>691</v>
      </c>
      <c r="O294" s="2" t="s">
        <v>52</v>
      </c>
      <c r="P294" s="2" t="s">
        <v>52</v>
      </c>
      <c r="Q294" s="2" t="s">
        <v>683</v>
      </c>
      <c r="R294" s="2" t="s">
        <v>64</v>
      </c>
      <c r="S294" s="2" t="s">
        <v>65</v>
      </c>
      <c r="T294" s="2" t="s">
        <v>65</v>
      </c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2" t="s">
        <v>52</v>
      </c>
      <c r="AS294" s="2" t="s">
        <v>52</v>
      </c>
      <c r="AT294" s="3"/>
      <c r="AU294" s="2" t="s">
        <v>692</v>
      </c>
      <c r="AV294" s="3">
        <v>117</v>
      </c>
    </row>
    <row r="295" spans="1:48" ht="30" customHeight="1">
      <c r="A295" s="18" t="s">
        <v>684</v>
      </c>
      <c r="B295" s="18" t="s">
        <v>693</v>
      </c>
      <c r="C295" s="18" t="s">
        <v>83</v>
      </c>
      <c r="D295" s="16">
        <v>1</v>
      </c>
      <c r="E295" s="17"/>
      <c r="F295" s="17"/>
      <c r="G295" s="17"/>
      <c r="H295" s="17"/>
      <c r="I295" s="17"/>
      <c r="J295" s="17"/>
      <c r="K295" s="17"/>
      <c r="L295" s="17"/>
      <c r="M295" s="18"/>
      <c r="N295" s="2" t="s">
        <v>695</v>
      </c>
      <c r="O295" s="2" t="s">
        <v>52</v>
      </c>
      <c r="P295" s="2" t="s">
        <v>52</v>
      </c>
      <c r="Q295" s="2" t="s">
        <v>683</v>
      </c>
      <c r="R295" s="2" t="s">
        <v>64</v>
      </c>
      <c r="S295" s="2" t="s">
        <v>65</v>
      </c>
      <c r="T295" s="2" t="s">
        <v>65</v>
      </c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2" t="s">
        <v>52</v>
      </c>
      <c r="AS295" s="2" t="s">
        <v>52</v>
      </c>
      <c r="AT295" s="3"/>
      <c r="AU295" s="2" t="s">
        <v>696</v>
      </c>
      <c r="AV295" s="3">
        <v>118</v>
      </c>
    </row>
    <row r="296" spans="1:48" ht="30" customHeight="1">
      <c r="A296" s="18" t="s">
        <v>697</v>
      </c>
      <c r="B296" s="18" t="s">
        <v>698</v>
      </c>
      <c r="C296" s="18" t="s">
        <v>83</v>
      </c>
      <c r="D296" s="16">
        <v>56</v>
      </c>
      <c r="E296" s="17"/>
      <c r="F296" s="17"/>
      <c r="G296" s="17"/>
      <c r="H296" s="17"/>
      <c r="I296" s="17"/>
      <c r="J296" s="17"/>
      <c r="K296" s="17"/>
      <c r="L296" s="17"/>
      <c r="M296" s="18"/>
      <c r="N296" s="2" t="s">
        <v>700</v>
      </c>
      <c r="O296" s="2" t="s">
        <v>52</v>
      </c>
      <c r="P296" s="2" t="s">
        <v>52</v>
      </c>
      <c r="Q296" s="2" t="s">
        <v>683</v>
      </c>
      <c r="R296" s="2" t="s">
        <v>64</v>
      </c>
      <c r="S296" s="2" t="s">
        <v>65</v>
      </c>
      <c r="T296" s="2" t="s">
        <v>65</v>
      </c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2" t="s">
        <v>52</v>
      </c>
      <c r="AS296" s="2" t="s">
        <v>52</v>
      </c>
      <c r="AT296" s="3"/>
      <c r="AU296" s="2" t="s">
        <v>701</v>
      </c>
      <c r="AV296" s="3">
        <v>119</v>
      </c>
    </row>
    <row r="297" spans="1:48" ht="30" customHeight="1">
      <c r="A297" s="18" t="s">
        <v>702</v>
      </c>
      <c r="B297" s="18" t="s">
        <v>703</v>
      </c>
      <c r="C297" s="18" t="s">
        <v>83</v>
      </c>
      <c r="D297" s="16">
        <v>6</v>
      </c>
      <c r="E297" s="17"/>
      <c r="F297" s="17"/>
      <c r="G297" s="17"/>
      <c r="H297" s="17"/>
      <c r="I297" s="17"/>
      <c r="J297" s="17"/>
      <c r="K297" s="17"/>
      <c r="L297" s="17"/>
      <c r="M297" s="18"/>
      <c r="N297" s="2" t="s">
        <v>705</v>
      </c>
      <c r="O297" s="2" t="s">
        <v>52</v>
      </c>
      <c r="P297" s="2" t="s">
        <v>52</v>
      </c>
      <c r="Q297" s="2" t="s">
        <v>683</v>
      </c>
      <c r="R297" s="2" t="s">
        <v>64</v>
      </c>
      <c r="S297" s="2" t="s">
        <v>65</v>
      </c>
      <c r="T297" s="2" t="s">
        <v>65</v>
      </c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2" t="s">
        <v>52</v>
      </c>
      <c r="AS297" s="2" t="s">
        <v>52</v>
      </c>
      <c r="AT297" s="3"/>
      <c r="AU297" s="2" t="s">
        <v>706</v>
      </c>
      <c r="AV297" s="3">
        <v>120</v>
      </c>
    </row>
    <row r="298" spans="1:48" ht="30" customHeight="1">
      <c r="A298" s="16"/>
      <c r="B298" s="16"/>
      <c r="C298" s="16"/>
      <c r="D298" s="16"/>
      <c r="E298" s="17"/>
      <c r="F298" s="17"/>
      <c r="G298" s="17"/>
      <c r="H298" s="17"/>
      <c r="I298" s="17"/>
      <c r="J298" s="17"/>
      <c r="K298" s="17"/>
      <c r="L298" s="17"/>
      <c r="M298" s="16"/>
      <c r="Q298" s="1" t="s">
        <v>683</v>
      </c>
    </row>
    <row r="299" spans="1:48" ht="30" customHeight="1">
      <c r="A299" s="16"/>
      <c r="B299" s="16"/>
      <c r="C299" s="16"/>
      <c r="D299" s="16"/>
      <c r="E299" s="17"/>
      <c r="F299" s="17"/>
      <c r="G299" s="17"/>
      <c r="H299" s="17"/>
      <c r="I299" s="17"/>
      <c r="J299" s="17"/>
      <c r="K299" s="17"/>
      <c r="L299" s="17"/>
      <c r="M299" s="16"/>
      <c r="Q299" s="1" t="s">
        <v>683</v>
      </c>
    </row>
    <row r="300" spans="1:48" ht="30" customHeight="1">
      <c r="A300" s="16"/>
      <c r="B300" s="16"/>
      <c r="C300" s="16"/>
      <c r="D300" s="16"/>
      <c r="E300" s="17"/>
      <c r="F300" s="17"/>
      <c r="G300" s="17"/>
      <c r="H300" s="17"/>
      <c r="I300" s="17"/>
      <c r="J300" s="17"/>
      <c r="K300" s="17"/>
      <c r="L300" s="17"/>
      <c r="M300" s="16"/>
      <c r="Q300" s="1" t="s">
        <v>683</v>
      </c>
    </row>
    <row r="301" spans="1:48" ht="30" customHeight="1">
      <c r="A301" s="16"/>
      <c r="B301" s="16"/>
      <c r="C301" s="16"/>
      <c r="D301" s="16"/>
      <c r="E301" s="17"/>
      <c r="F301" s="17"/>
      <c r="G301" s="17"/>
      <c r="H301" s="17"/>
      <c r="I301" s="17"/>
      <c r="J301" s="17"/>
      <c r="K301" s="17"/>
      <c r="L301" s="17"/>
      <c r="M301" s="16"/>
      <c r="Q301" s="1" t="s">
        <v>683</v>
      </c>
    </row>
    <row r="302" spans="1:48" ht="30" customHeight="1">
      <c r="A302" s="16"/>
      <c r="B302" s="16"/>
      <c r="C302" s="16"/>
      <c r="D302" s="16"/>
      <c r="E302" s="17"/>
      <c r="F302" s="17"/>
      <c r="G302" s="17"/>
      <c r="H302" s="17"/>
      <c r="I302" s="17"/>
      <c r="J302" s="17"/>
      <c r="K302" s="17"/>
      <c r="L302" s="17"/>
      <c r="M302" s="16"/>
      <c r="Q302" s="1" t="s">
        <v>683</v>
      </c>
    </row>
    <row r="303" spans="1:48" ht="30" customHeight="1">
      <c r="A303" s="16"/>
      <c r="B303" s="16"/>
      <c r="C303" s="16"/>
      <c r="D303" s="16"/>
      <c r="E303" s="17"/>
      <c r="F303" s="17"/>
      <c r="G303" s="17"/>
      <c r="H303" s="17"/>
      <c r="I303" s="17"/>
      <c r="J303" s="17"/>
      <c r="K303" s="17"/>
      <c r="L303" s="17"/>
      <c r="M303" s="16"/>
      <c r="Q303" s="1" t="s">
        <v>683</v>
      </c>
    </row>
    <row r="304" spans="1:48" ht="30" customHeight="1">
      <c r="A304" s="16"/>
      <c r="B304" s="16"/>
      <c r="C304" s="16"/>
      <c r="D304" s="16"/>
      <c r="E304" s="17"/>
      <c r="F304" s="17"/>
      <c r="G304" s="17"/>
      <c r="H304" s="17"/>
      <c r="I304" s="17"/>
      <c r="J304" s="17"/>
      <c r="K304" s="17"/>
      <c r="L304" s="17"/>
      <c r="M304" s="16"/>
      <c r="Q304" s="1" t="s">
        <v>683</v>
      </c>
    </row>
    <row r="305" spans="1:48" ht="30" customHeight="1">
      <c r="A305" s="16"/>
      <c r="B305" s="16"/>
      <c r="C305" s="16"/>
      <c r="D305" s="16"/>
      <c r="E305" s="17"/>
      <c r="F305" s="17"/>
      <c r="G305" s="17"/>
      <c r="H305" s="17"/>
      <c r="I305" s="17"/>
      <c r="J305" s="17"/>
      <c r="K305" s="17"/>
      <c r="L305" s="17"/>
      <c r="M305" s="16"/>
      <c r="Q305" s="1" t="s">
        <v>683</v>
      </c>
    </row>
    <row r="306" spans="1:48" ht="30" customHeight="1">
      <c r="A306" s="16"/>
      <c r="B306" s="16"/>
      <c r="C306" s="16"/>
      <c r="D306" s="16"/>
      <c r="E306" s="17"/>
      <c r="F306" s="17"/>
      <c r="G306" s="17"/>
      <c r="H306" s="17"/>
      <c r="I306" s="17"/>
      <c r="J306" s="17"/>
      <c r="K306" s="17"/>
      <c r="L306" s="17"/>
      <c r="M306" s="16"/>
      <c r="Q306" s="1" t="s">
        <v>683</v>
      </c>
    </row>
    <row r="307" spans="1:48" ht="30" customHeight="1">
      <c r="A307" s="16"/>
      <c r="B307" s="16"/>
      <c r="C307" s="16"/>
      <c r="D307" s="16"/>
      <c r="E307" s="17"/>
      <c r="F307" s="17"/>
      <c r="G307" s="17"/>
      <c r="H307" s="17"/>
      <c r="I307" s="17"/>
      <c r="J307" s="17"/>
      <c r="K307" s="17"/>
      <c r="L307" s="17"/>
      <c r="M307" s="16"/>
      <c r="Q307" s="1" t="s">
        <v>683</v>
      </c>
    </row>
    <row r="308" spans="1:48" ht="30" customHeight="1">
      <c r="A308" s="16"/>
      <c r="B308" s="16"/>
      <c r="C308" s="16"/>
      <c r="D308" s="16"/>
      <c r="E308" s="17"/>
      <c r="F308" s="17"/>
      <c r="G308" s="17"/>
      <c r="H308" s="17"/>
      <c r="I308" s="17"/>
      <c r="J308" s="17"/>
      <c r="K308" s="17"/>
      <c r="L308" s="17"/>
      <c r="M308" s="16"/>
      <c r="Q308" s="1" t="s">
        <v>683</v>
      </c>
    </row>
    <row r="309" spans="1:48" ht="30" customHeight="1">
      <c r="A309" s="16"/>
      <c r="B309" s="16"/>
      <c r="C309" s="16"/>
      <c r="D309" s="16"/>
      <c r="E309" s="17"/>
      <c r="F309" s="17"/>
      <c r="G309" s="17"/>
      <c r="H309" s="17"/>
      <c r="I309" s="17"/>
      <c r="J309" s="17"/>
      <c r="K309" s="17"/>
      <c r="L309" s="17"/>
      <c r="M309" s="16"/>
      <c r="Q309" s="1" t="s">
        <v>683</v>
      </c>
    </row>
    <row r="310" spans="1:48" ht="30" customHeight="1">
      <c r="A310" s="16"/>
      <c r="B310" s="16"/>
      <c r="C310" s="16"/>
      <c r="D310" s="16"/>
      <c r="E310" s="17"/>
      <c r="F310" s="17"/>
      <c r="G310" s="17"/>
      <c r="H310" s="17"/>
      <c r="I310" s="17"/>
      <c r="J310" s="17"/>
      <c r="K310" s="17"/>
      <c r="L310" s="17"/>
      <c r="M310" s="16"/>
      <c r="Q310" s="1" t="s">
        <v>683</v>
      </c>
    </row>
    <row r="311" spans="1:48" ht="30" customHeight="1">
      <c r="A311" s="16"/>
      <c r="B311" s="16"/>
      <c r="C311" s="16"/>
      <c r="D311" s="16"/>
      <c r="E311" s="17"/>
      <c r="F311" s="17"/>
      <c r="G311" s="17"/>
      <c r="H311" s="17"/>
      <c r="I311" s="17"/>
      <c r="J311" s="17"/>
      <c r="K311" s="17"/>
      <c r="L311" s="17"/>
      <c r="M311" s="16"/>
      <c r="Q311" s="1" t="s">
        <v>683</v>
      </c>
    </row>
    <row r="312" spans="1:48" ht="30" customHeight="1">
      <c r="A312" s="16"/>
      <c r="B312" s="16"/>
      <c r="C312" s="16"/>
      <c r="D312" s="16"/>
      <c r="E312" s="17"/>
      <c r="F312" s="17"/>
      <c r="G312" s="17"/>
      <c r="H312" s="17"/>
      <c r="I312" s="17"/>
      <c r="J312" s="17"/>
      <c r="K312" s="17"/>
      <c r="L312" s="17"/>
      <c r="M312" s="16"/>
      <c r="Q312" s="1" t="s">
        <v>683</v>
      </c>
    </row>
    <row r="313" spans="1:48" ht="30" customHeight="1">
      <c r="A313" s="16"/>
      <c r="B313" s="16"/>
      <c r="C313" s="16"/>
      <c r="D313" s="16"/>
      <c r="E313" s="17"/>
      <c r="F313" s="17"/>
      <c r="G313" s="17"/>
      <c r="H313" s="17"/>
      <c r="I313" s="17"/>
      <c r="J313" s="17"/>
      <c r="K313" s="17"/>
      <c r="L313" s="17"/>
      <c r="M313" s="16"/>
      <c r="Q313" s="1" t="s">
        <v>683</v>
      </c>
    </row>
    <row r="314" spans="1:48" ht="30" customHeight="1">
      <c r="A314" s="16"/>
      <c r="B314" s="16"/>
      <c r="C314" s="16"/>
      <c r="D314" s="16"/>
      <c r="E314" s="17"/>
      <c r="F314" s="17"/>
      <c r="G314" s="17"/>
      <c r="H314" s="17"/>
      <c r="I314" s="17"/>
      <c r="J314" s="17"/>
      <c r="K314" s="17"/>
      <c r="L314" s="17"/>
      <c r="M314" s="16"/>
      <c r="Q314" s="1" t="s">
        <v>683</v>
      </c>
    </row>
    <row r="315" spans="1:48" ht="30" customHeight="1">
      <c r="A315" s="18" t="s">
        <v>106</v>
      </c>
      <c r="B315" s="16"/>
      <c r="C315" s="16"/>
      <c r="D315" s="16"/>
      <c r="E315" s="17"/>
      <c r="F315" s="17"/>
      <c r="G315" s="17"/>
      <c r="H315" s="17"/>
      <c r="I315" s="17"/>
      <c r="J315" s="17"/>
      <c r="K315" s="17"/>
      <c r="L315" s="17"/>
      <c r="M315" s="16"/>
      <c r="N315" t="s">
        <v>107</v>
      </c>
    </row>
    <row r="316" spans="1:48" ht="30" customHeight="1">
      <c r="A316" s="18" t="s">
        <v>707</v>
      </c>
      <c r="B316" s="18" t="s">
        <v>58</v>
      </c>
      <c r="C316" s="16"/>
      <c r="D316" s="16"/>
      <c r="E316" s="17"/>
      <c r="F316" s="17"/>
      <c r="G316" s="17"/>
      <c r="H316" s="17"/>
      <c r="I316" s="17"/>
      <c r="J316" s="17"/>
      <c r="K316" s="17"/>
      <c r="L316" s="17"/>
      <c r="M316" s="16"/>
      <c r="N316" s="3"/>
      <c r="O316" s="3"/>
      <c r="P316" s="3"/>
      <c r="Q316" s="2" t="s">
        <v>708</v>
      </c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</row>
    <row r="317" spans="1:48" ht="30" customHeight="1">
      <c r="A317" s="18" t="s">
        <v>709</v>
      </c>
      <c r="B317" s="18" t="s">
        <v>710</v>
      </c>
      <c r="C317" s="18" t="s">
        <v>488</v>
      </c>
      <c r="D317" s="16">
        <v>1</v>
      </c>
      <c r="E317" s="17"/>
      <c r="F317" s="17"/>
      <c r="G317" s="17"/>
      <c r="H317" s="17"/>
      <c r="I317" s="17"/>
      <c r="J317" s="17"/>
      <c r="K317" s="17"/>
      <c r="L317" s="17"/>
      <c r="M317" s="18"/>
      <c r="N317" s="2" t="s">
        <v>712</v>
      </c>
      <c r="O317" s="2" t="s">
        <v>52</v>
      </c>
      <c r="P317" s="2" t="s">
        <v>52</v>
      </c>
      <c r="Q317" s="2" t="s">
        <v>708</v>
      </c>
      <c r="R317" s="2" t="s">
        <v>64</v>
      </c>
      <c r="S317" s="2" t="s">
        <v>65</v>
      </c>
      <c r="T317" s="2" t="s">
        <v>65</v>
      </c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2" t="s">
        <v>52</v>
      </c>
      <c r="AS317" s="2" t="s">
        <v>52</v>
      </c>
      <c r="AT317" s="3"/>
      <c r="AU317" s="2" t="s">
        <v>713</v>
      </c>
      <c r="AV317" s="3">
        <v>130</v>
      </c>
    </row>
    <row r="318" spans="1:48" ht="30" customHeight="1">
      <c r="A318" s="18" t="s">
        <v>714</v>
      </c>
      <c r="B318" s="18" t="s">
        <v>715</v>
      </c>
      <c r="C318" s="18" t="s">
        <v>488</v>
      </c>
      <c r="D318" s="16">
        <v>1</v>
      </c>
      <c r="E318" s="17"/>
      <c r="F318" s="17"/>
      <c r="G318" s="17"/>
      <c r="H318" s="17"/>
      <c r="I318" s="17"/>
      <c r="J318" s="17"/>
      <c r="K318" s="17"/>
      <c r="L318" s="17"/>
      <c r="M318" s="18"/>
      <c r="N318" s="2" t="s">
        <v>717</v>
      </c>
      <c r="O318" s="2" t="s">
        <v>52</v>
      </c>
      <c r="P318" s="2" t="s">
        <v>52</v>
      </c>
      <c r="Q318" s="2" t="s">
        <v>708</v>
      </c>
      <c r="R318" s="2" t="s">
        <v>64</v>
      </c>
      <c r="S318" s="2" t="s">
        <v>65</v>
      </c>
      <c r="T318" s="2" t="s">
        <v>65</v>
      </c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2" t="s">
        <v>52</v>
      </c>
      <c r="AS318" s="2" t="s">
        <v>52</v>
      </c>
      <c r="AT318" s="3"/>
      <c r="AU318" s="2" t="s">
        <v>718</v>
      </c>
      <c r="AV318" s="3">
        <v>131</v>
      </c>
    </row>
    <row r="319" spans="1:48" ht="30" customHeight="1">
      <c r="A319" s="18" t="s">
        <v>719</v>
      </c>
      <c r="B319" s="18" t="s">
        <v>720</v>
      </c>
      <c r="C319" s="18" t="s">
        <v>488</v>
      </c>
      <c r="D319" s="16">
        <v>1</v>
      </c>
      <c r="E319" s="17"/>
      <c r="F319" s="17"/>
      <c r="G319" s="17"/>
      <c r="H319" s="17"/>
      <c r="I319" s="17"/>
      <c r="J319" s="17"/>
      <c r="K319" s="17"/>
      <c r="L319" s="17"/>
      <c r="M319" s="18"/>
      <c r="N319" s="2" t="s">
        <v>722</v>
      </c>
      <c r="O319" s="2" t="s">
        <v>52</v>
      </c>
      <c r="P319" s="2" t="s">
        <v>52</v>
      </c>
      <c r="Q319" s="2" t="s">
        <v>708</v>
      </c>
      <c r="R319" s="2" t="s">
        <v>64</v>
      </c>
      <c r="S319" s="2" t="s">
        <v>65</v>
      </c>
      <c r="T319" s="2" t="s">
        <v>65</v>
      </c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2" t="s">
        <v>52</v>
      </c>
      <c r="AS319" s="2" t="s">
        <v>52</v>
      </c>
      <c r="AT319" s="3"/>
      <c r="AU319" s="2" t="s">
        <v>723</v>
      </c>
      <c r="AV319" s="3">
        <v>132</v>
      </c>
    </row>
    <row r="320" spans="1:48" ht="30" customHeight="1">
      <c r="A320" s="18" t="s">
        <v>724</v>
      </c>
      <c r="B320" s="18" t="s">
        <v>725</v>
      </c>
      <c r="C320" s="18" t="s">
        <v>488</v>
      </c>
      <c r="D320" s="16">
        <v>1</v>
      </c>
      <c r="E320" s="17"/>
      <c r="F320" s="17"/>
      <c r="G320" s="17"/>
      <c r="H320" s="17"/>
      <c r="I320" s="17"/>
      <c r="J320" s="17"/>
      <c r="K320" s="17"/>
      <c r="L320" s="17"/>
      <c r="M320" s="18"/>
      <c r="N320" s="2" t="s">
        <v>727</v>
      </c>
      <c r="O320" s="2" t="s">
        <v>52</v>
      </c>
      <c r="P320" s="2" t="s">
        <v>52</v>
      </c>
      <c r="Q320" s="2" t="s">
        <v>708</v>
      </c>
      <c r="R320" s="2" t="s">
        <v>64</v>
      </c>
      <c r="S320" s="2" t="s">
        <v>65</v>
      </c>
      <c r="T320" s="2" t="s">
        <v>65</v>
      </c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2" t="s">
        <v>52</v>
      </c>
      <c r="AS320" s="2" t="s">
        <v>52</v>
      </c>
      <c r="AT320" s="3"/>
      <c r="AU320" s="2" t="s">
        <v>728</v>
      </c>
      <c r="AV320" s="3">
        <v>133</v>
      </c>
    </row>
    <row r="321" spans="1:48" ht="30" customHeight="1">
      <c r="A321" s="18" t="s">
        <v>729</v>
      </c>
      <c r="B321" s="18" t="s">
        <v>730</v>
      </c>
      <c r="C321" s="18" t="s">
        <v>488</v>
      </c>
      <c r="D321" s="16">
        <v>1</v>
      </c>
      <c r="E321" s="17"/>
      <c r="F321" s="17"/>
      <c r="G321" s="17"/>
      <c r="H321" s="17"/>
      <c r="I321" s="17"/>
      <c r="J321" s="17"/>
      <c r="K321" s="17"/>
      <c r="L321" s="17"/>
      <c r="M321" s="18"/>
      <c r="N321" s="2" t="s">
        <v>732</v>
      </c>
      <c r="O321" s="2" t="s">
        <v>52</v>
      </c>
      <c r="P321" s="2" t="s">
        <v>52</v>
      </c>
      <c r="Q321" s="2" t="s">
        <v>708</v>
      </c>
      <c r="R321" s="2" t="s">
        <v>64</v>
      </c>
      <c r="S321" s="2" t="s">
        <v>65</v>
      </c>
      <c r="T321" s="2" t="s">
        <v>65</v>
      </c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2" t="s">
        <v>52</v>
      </c>
      <c r="AS321" s="2" t="s">
        <v>52</v>
      </c>
      <c r="AT321" s="3"/>
      <c r="AU321" s="2" t="s">
        <v>733</v>
      </c>
      <c r="AV321" s="3">
        <v>134</v>
      </c>
    </row>
    <row r="322" spans="1:48" ht="30" customHeight="1">
      <c r="A322" s="18" t="s">
        <v>734</v>
      </c>
      <c r="B322" s="18" t="s">
        <v>735</v>
      </c>
      <c r="C322" s="18" t="s">
        <v>488</v>
      </c>
      <c r="D322" s="16">
        <v>2</v>
      </c>
      <c r="E322" s="17"/>
      <c r="F322" s="17"/>
      <c r="G322" s="17"/>
      <c r="H322" s="17"/>
      <c r="I322" s="17"/>
      <c r="J322" s="17"/>
      <c r="K322" s="17"/>
      <c r="L322" s="17"/>
      <c r="M322" s="18"/>
      <c r="N322" s="2" t="s">
        <v>737</v>
      </c>
      <c r="O322" s="2" t="s">
        <v>52</v>
      </c>
      <c r="P322" s="2" t="s">
        <v>52</v>
      </c>
      <c r="Q322" s="2" t="s">
        <v>708</v>
      </c>
      <c r="R322" s="2" t="s">
        <v>64</v>
      </c>
      <c r="S322" s="2" t="s">
        <v>65</v>
      </c>
      <c r="T322" s="2" t="s">
        <v>65</v>
      </c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2" t="s">
        <v>52</v>
      </c>
      <c r="AS322" s="2" t="s">
        <v>52</v>
      </c>
      <c r="AT322" s="3"/>
      <c r="AU322" s="2" t="s">
        <v>738</v>
      </c>
      <c r="AV322" s="3">
        <v>135</v>
      </c>
    </row>
    <row r="323" spans="1:48" ht="30" customHeight="1">
      <c r="A323" s="18" t="s">
        <v>739</v>
      </c>
      <c r="B323" s="18" t="s">
        <v>740</v>
      </c>
      <c r="C323" s="18" t="s">
        <v>488</v>
      </c>
      <c r="D323" s="16">
        <v>1</v>
      </c>
      <c r="E323" s="17"/>
      <c r="F323" s="17"/>
      <c r="G323" s="17"/>
      <c r="H323" s="17"/>
      <c r="I323" s="17"/>
      <c r="J323" s="17"/>
      <c r="K323" s="17"/>
      <c r="L323" s="17"/>
      <c r="M323" s="18"/>
      <c r="N323" s="2" t="s">
        <v>741</v>
      </c>
      <c r="O323" s="2" t="s">
        <v>52</v>
      </c>
      <c r="P323" s="2" t="s">
        <v>52</v>
      </c>
      <c r="Q323" s="2" t="s">
        <v>708</v>
      </c>
      <c r="R323" s="2" t="s">
        <v>65</v>
      </c>
      <c r="S323" s="2" t="s">
        <v>65</v>
      </c>
      <c r="T323" s="2" t="s">
        <v>64</v>
      </c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2" t="s">
        <v>52</v>
      </c>
      <c r="AS323" s="2" t="s">
        <v>52</v>
      </c>
      <c r="AT323" s="3"/>
      <c r="AU323" s="2" t="s">
        <v>742</v>
      </c>
      <c r="AV323" s="3">
        <v>255</v>
      </c>
    </row>
    <row r="324" spans="1:48" ht="30" customHeight="1">
      <c r="A324" s="18" t="s">
        <v>743</v>
      </c>
      <c r="B324" s="18" t="s">
        <v>744</v>
      </c>
      <c r="C324" s="18" t="s">
        <v>488</v>
      </c>
      <c r="D324" s="16">
        <v>1</v>
      </c>
      <c r="E324" s="17"/>
      <c r="F324" s="17"/>
      <c r="G324" s="17"/>
      <c r="H324" s="17"/>
      <c r="I324" s="17"/>
      <c r="J324" s="17"/>
      <c r="K324" s="17"/>
      <c r="L324" s="17"/>
      <c r="M324" s="18"/>
      <c r="N324" s="2" t="s">
        <v>745</v>
      </c>
      <c r="O324" s="2" t="s">
        <v>52</v>
      </c>
      <c r="P324" s="2" t="s">
        <v>52</v>
      </c>
      <c r="Q324" s="2" t="s">
        <v>708</v>
      </c>
      <c r="R324" s="2" t="s">
        <v>65</v>
      </c>
      <c r="S324" s="2" t="s">
        <v>65</v>
      </c>
      <c r="T324" s="2" t="s">
        <v>64</v>
      </c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2" t="s">
        <v>52</v>
      </c>
      <c r="AS324" s="2" t="s">
        <v>52</v>
      </c>
      <c r="AT324" s="3"/>
      <c r="AU324" s="2" t="s">
        <v>746</v>
      </c>
      <c r="AV324" s="3">
        <v>256</v>
      </c>
    </row>
    <row r="325" spans="1:48" ht="30" customHeight="1">
      <c r="A325" s="18" t="s">
        <v>747</v>
      </c>
      <c r="B325" s="18" t="s">
        <v>748</v>
      </c>
      <c r="C325" s="18" t="s">
        <v>488</v>
      </c>
      <c r="D325" s="16">
        <v>1</v>
      </c>
      <c r="E325" s="17"/>
      <c r="F325" s="17"/>
      <c r="G325" s="17"/>
      <c r="H325" s="17"/>
      <c r="I325" s="17"/>
      <c r="J325" s="17"/>
      <c r="K325" s="17"/>
      <c r="L325" s="17"/>
      <c r="M325" s="18"/>
      <c r="N325" s="2" t="s">
        <v>749</v>
      </c>
      <c r="O325" s="2" t="s">
        <v>52</v>
      </c>
      <c r="P325" s="2" t="s">
        <v>52</v>
      </c>
      <c r="Q325" s="2" t="s">
        <v>708</v>
      </c>
      <c r="R325" s="2" t="s">
        <v>65</v>
      </c>
      <c r="S325" s="2" t="s">
        <v>65</v>
      </c>
      <c r="T325" s="2" t="s">
        <v>64</v>
      </c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2" t="s">
        <v>52</v>
      </c>
      <c r="AS325" s="2" t="s">
        <v>52</v>
      </c>
      <c r="AT325" s="3"/>
      <c r="AU325" s="2" t="s">
        <v>750</v>
      </c>
      <c r="AV325" s="3">
        <v>257</v>
      </c>
    </row>
    <row r="326" spans="1:48" ht="30" customHeight="1">
      <c r="A326" s="18" t="s">
        <v>751</v>
      </c>
      <c r="B326" s="18" t="s">
        <v>752</v>
      </c>
      <c r="C326" s="18" t="s">
        <v>488</v>
      </c>
      <c r="D326" s="16">
        <v>1</v>
      </c>
      <c r="E326" s="17"/>
      <c r="F326" s="17"/>
      <c r="G326" s="17"/>
      <c r="H326" s="17"/>
      <c r="I326" s="17"/>
      <c r="J326" s="17"/>
      <c r="K326" s="17"/>
      <c r="L326" s="17"/>
      <c r="M326" s="18"/>
      <c r="N326" s="2" t="s">
        <v>753</v>
      </c>
      <c r="O326" s="2" t="s">
        <v>52</v>
      </c>
      <c r="P326" s="2" t="s">
        <v>52</v>
      </c>
      <c r="Q326" s="2" t="s">
        <v>708</v>
      </c>
      <c r="R326" s="2" t="s">
        <v>65</v>
      </c>
      <c r="S326" s="2" t="s">
        <v>65</v>
      </c>
      <c r="T326" s="2" t="s">
        <v>64</v>
      </c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2" t="s">
        <v>52</v>
      </c>
      <c r="AS326" s="2" t="s">
        <v>52</v>
      </c>
      <c r="AT326" s="3"/>
      <c r="AU326" s="2" t="s">
        <v>754</v>
      </c>
      <c r="AV326" s="3">
        <v>258</v>
      </c>
    </row>
    <row r="327" spans="1:48" ht="30" customHeight="1">
      <c r="A327" s="18" t="s">
        <v>755</v>
      </c>
      <c r="B327" s="18" t="s">
        <v>756</v>
      </c>
      <c r="C327" s="18" t="s">
        <v>488</v>
      </c>
      <c r="D327" s="16">
        <v>2</v>
      </c>
      <c r="E327" s="17"/>
      <c r="F327" s="17"/>
      <c r="G327" s="17"/>
      <c r="H327" s="17"/>
      <c r="I327" s="17"/>
      <c r="J327" s="17"/>
      <c r="K327" s="17"/>
      <c r="L327" s="17"/>
      <c r="M327" s="18"/>
      <c r="N327" s="2" t="s">
        <v>757</v>
      </c>
      <c r="O327" s="2" t="s">
        <v>52</v>
      </c>
      <c r="P327" s="2" t="s">
        <v>52</v>
      </c>
      <c r="Q327" s="2" t="s">
        <v>708</v>
      </c>
      <c r="R327" s="2" t="s">
        <v>65</v>
      </c>
      <c r="S327" s="2" t="s">
        <v>65</v>
      </c>
      <c r="T327" s="2" t="s">
        <v>64</v>
      </c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2" t="s">
        <v>52</v>
      </c>
      <c r="AS327" s="2" t="s">
        <v>52</v>
      </c>
      <c r="AT327" s="3"/>
      <c r="AU327" s="2" t="s">
        <v>758</v>
      </c>
      <c r="AV327" s="3">
        <v>259</v>
      </c>
    </row>
    <row r="328" spans="1:48" ht="30" customHeight="1">
      <c r="A328" s="18" t="s">
        <v>759</v>
      </c>
      <c r="B328" s="18" t="s">
        <v>760</v>
      </c>
      <c r="C328" s="18" t="s">
        <v>488</v>
      </c>
      <c r="D328" s="16">
        <v>1</v>
      </c>
      <c r="E328" s="17"/>
      <c r="F328" s="17"/>
      <c r="G328" s="17"/>
      <c r="H328" s="17"/>
      <c r="I328" s="17"/>
      <c r="J328" s="17"/>
      <c r="K328" s="17"/>
      <c r="L328" s="17"/>
      <c r="M328" s="18"/>
      <c r="N328" s="2" t="s">
        <v>761</v>
      </c>
      <c r="O328" s="2" t="s">
        <v>52</v>
      </c>
      <c r="P328" s="2" t="s">
        <v>52</v>
      </c>
      <c r="Q328" s="2" t="s">
        <v>708</v>
      </c>
      <c r="R328" s="2" t="s">
        <v>65</v>
      </c>
      <c r="S328" s="2" t="s">
        <v>65</v>
      </c>
      <c r="T328" s="2" t="s">
        <v>64</v>
      </c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2" t="s">
        <v>52</v>
      </c>
      <c r="AS328" s="2" t="s">
        <v>52</v>
      </c>
      <c r="AT328" s="3"/>
      <c r="AU328" s="2" t="s">
        <v>762</v>
      </c>
      <c r="AV328" s="3">
        <v>260</v>
      </c>
    </row>
    <row r="329" spans="1:48" ht="30" customHeight="1">
      <c r="A329" s="18" t="s">
        <v>763</v>
      </c>
      <c r="B329" s="18" t="s">
        <v>764</v>
      </c>
      <c r="C329" s="18" t="s">
        <v>488</v>
      </c>
      <c r="D329" s="16">
        <v>1</v>
      </c>
      <c r="E329" s="17"/>
      <c r="F329" s="17"/>
      <c r="G329" s="17"/>
      <c r="H329" s="17"/>
      <c r="I329" s="17"/>
      <c r="J329" s="17"/>
      <c r="K329" s="17"/>
      <c r="L329" s="17"/>
      <c r="M329" s="18"/>
      <c r="N329" s="2" t="s">
        <v>765</v>
      </c>
      <c r="O329" s="2" t="s">
        <v>52</v>
      </c>
      <c r="P329" s="2" t="s">
        <v>52</v>
      </c>
      <c r="Q329" s="2" t="s">
        <v>708</v>
      </c>
      <c r="R329" s="2" t="s">
        <v>65</v>
      </c>
      <c r="S329" s="2" t="s">
        <v>65</v>
      </c>
      <c r="T329" s="2" t="s">
        <v>64</v>
      </c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2" t="s">
        <v>52</v>
      </c>
      <c r="AS329" s="2" t="s">
        <v>52</v>
      </c>
      <c r="AT329" s="3"/>
      <c r="AU329" s="2" t="s">
        <v>766</v>
      </c>
      <c r="AV329" s="3">
        <v>261</v>
      </c>
    </row>
    <row r="330" spans="1:48" ht="30" customHeight="1">
      <c r="A330" s="18" t="s">
        <v>767</v>
      </c>
      <c r="B330" s="18" t="s">
        <v>768</v>
      </c>
      <c r="C330" s="18" t="s">
        <v>488</v>
      </c>
      <c r="D330" s="16">
        <v>1</v>
      </c>
      <c r="E330" s="17"/>
      <c r="F330" s="17"/>
      <c r="G330" s="17"/>
      <c r="H330" s="17"/>
      <c r="I330" s="17"/>
      <c r="J330" s="17"/>
      <c r="K330" s="17"/>
      <c r="L330" s="17"/>
      <c r="M330" s="18"/>
      <c r="N330" s="2" t="s">
        <v>769</v>
      </c>
      <c r="O330" s="2" t="s">
        <v>52</v>
      </c>
      <c r="P330" s="2" t="s">
        <v>52</v>
      </c>
      <c r="Q330" s="2" t="s">
        <v>708</v>
      </c>
      <c r="R330" s="2" t="s">
        <v>65</v>
      </c>
      <c r="S330" s="2" t="s">
        <v>65</v>
      </c>
      <c r="T330" s="2" t="s">
        <v>64</v>
      </c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2" t="s">
        <v>52</v>
      </c>
      <c r="AS330" s="2" t="s">
        <v>52</v>
      </c>
      <c r="AT330" s="3"/>
      <c r="AU330" s="2" t="s">
        <v>770</v>
      </c>
      <c r="AV330" s="3">
        <v>262</v>
      </c>
    </row>
    <row r="331" spans="1:48" ht="30" customHeight="1">
      <c r="A331" s="18" t="s">
        <v>771</v>
      </c>
      <c r="B331" s="18" t="s">
        <v>772</v>
      </c>
      <c r="C331" s="18" t="s">
        <v>488</v>
      </c>
      <c r="D331" s="16">
        <v>1</v>
      </c>
      <c r="E331" s="17"/>
      <c r="F331" s="17"/>
      <c r="G331" s="17"/>
      <c r="H331" s="17"/>
      <c r="I331" s="17"/>
      <c r="J331" s="17"/>
      <c r="K331" s="17"/>
      <c r="L331" s="17"/>
      <c r="M331" s="18"/>
      <c r="N331" s="2" t="s">
        <v>773</v>
      </c>
      <c r="O331" s="2" t="s">
        <v>52</v>
      </c>
      <c r="P331" s="2" t="s">
        <v>52</v>
      </c>
      <c r="Q331" s="2" t="s">
        <v>708</v>
      </c>
      <c r="R331" s="2" t="s">
        <v>65</v>
      </c>
      <c r="S331" s="2" t="s">
        <v>65</v>
      </c>
      <c r="T331" s="2" t="s">
        <v>64</v>
      </c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2" t="s">
        <v>52</v>
      </c>
      <c r="AS331" s="2" t="s">
        <v>52</v>
      </c>
      <c r="AT331" s="3"/>
      <c r="AU331" s="2" t="s">
        <v>774</v>
      </c>
      <c r="AV331" s="3">
        <v>263</v>
      </c>
    </row>
    <row r="332" spans="1:48" ht="30" customHeight="1">
      <c r="A332" s="18" t="s">
        <v>775</v>
      </c>
      <c r="B332" s="18" t="s">
        <v>776</v>
      </c>
      <c r="C332" s="18" t="s">
        <v>488</v>
      </c>
      <c r="D332" s="16">
        <v>4</v>
      </c>
      <c r="E332" s="17"/>
      <c r="F332" s="17"/>
      <c r="G332" s="17"/>
      <c r="H332" s="17"/>
      <c r="I332" s="17"/>
      <c r="J332" s="17"/>
      <c r="K332" s="17"/>
      <c r="L332" s="17"/>
      <c r="M332" s="18"/>
      <c r="N332" s="2" t="s">
        <v>777</v>
      </c>
      <c r="O332" s="2" t="s">
        <v>52</v>
      </c>
      <c r="P332" s="2" t="s">
        <v>52</v>
      </c>
      <c r="Q332" s="2" t="s">
        <v>708</v>
      </c>
      <c r="R332" s="2" t="s">
        <v>65</v>
      </c>
      <c r="S332" s="2" t="s">
        <v>65</v>
      </c>
      <c r="T332" s="2" t="s">
        <v>64</v>
      </c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2" t="s">
        <v>52</v>
      </c>
      <c r="AS332" s="2" t="s">
        <v>52</v>
      </c>
      <c r="AT332" s="3"/>
      <c r="AU332" s="2" t="s">
        <v>778</v>
      </c>
      <c r="AV332" s="3">
        <v>264</v>
      </c>
    </row>
    <row r="333" spans="1:48" ht="30" customHeight="1">
      <c r="A333" s="18" t="s">
        <v>779</v>
      </c>
      <c r="B333" s="18" t="s">
        <v>780</v>
      </c>
      <c r="C333" s="18" t="s">
        <v>488</v>
      </c>
      <c r="D333" s="16">
        <v>1</v>
      </c>
      <c r="E333" s="17"/>
      <c r="F333" s="17"/>
      <c r="G333" s="17"/>
      <c r="H333" s="17"/>
      <c r="I333" s="17"/>
      <c r="J333" s="17"/>
      <c r="K333" s="17"/>
      <c r="L333" s="17"/>
      <c r="M333" s="18"/>
      <c r="N333" s="2" t="s">
        <v>781</v>
      </c>
      <c r="O333" s="2" t="s">
        <v>52</v>
      </c>
      <c r="P333" s="2" t="s">
        <v>52</v>
      </c>
      <c r="Q333" s="2" t="s">
        <v>708</v>
      </c>
      <c r="R333" s="2" t="s">
        <v>65</v>
      </c>
      <c r="S333" s="2" t="s">
        <v>65</v>
      </c>
      <c r="T333" s="2" t="s">
        <v>64</v>
      </c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2" t="s">
        <v>52</v>
      </c>
      <c r="AS333" s="2" t="s">
        <v>52</v>
      </c>
      <c r="AT333" s="3"/>
      <c r="AU333" s="2" t="s">
        <v>782</v>
      </c>
      <c r="AV333" s="3">
        <v>265</v>
      </c>
    </row>
    <row r="334" spans="1:48" ht="30" customHeight="1">
      <c r="A334" s="18" t="s">
        <v>783</v>
      </c>
      <c r="B334" s="18" t="s">
        <v>784</v>
      </c>
      <c r="C334" s="18" t="s">
        <v>488</v>
      </c>
      <c r="D334" s="16">
        <v>3</v>
      </c>
      <c r="E334" s="17"/>
      <c r="F334" s="17"/>
      <c r="G334" s="17"/>
      <c r="H334" s="17"/>
      <c r="I334" s="17"/>
      <c r="J334" s="17"/>
      <c r="K334" s="17"/>
      <c r="L334" s="17"/>
      <c r="M334" s="18"/>
      <c r="N334" s="2" t="s">
        <v>785</v>
      </c>
      <c r="O334" s="2" t="s">
        <v>52</v>
      </c>
      <c r="P334" s="2" t="s">
        <v>52</v>
      </c>
      <c r="Q334" s="2" t="s">
        <v>708</v>
      </c>
      <c r="R334" s="2" t="s">
        <v>65</v>
      </c>
      <c r="S334" s="2" t="s">
        <v>65</v>
      </c>
      <c r="T334" s="2" t="s">
        <v>64</v>
      </c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2" t="s">
        <v>52</v>
      </c>
      <c r="AS334" s="2" t="s">
        <v>52</v>
      </c>
      <c r="AT334" s="3"/>
      <c r="AU334" s="2" t="s">
        <v>786</v>
      </c>
      <c r="AV334" s="3">
        <v>266</v>
      </c>
    </row>
    <row r="335" spans="1:48" ht="30" customHeight="1">
      <c r="A335" s="18" t="s">
        <v>787</v>
      </c>
      <c r="B335" s="18" t="s">
        <v>788</v>
      </c>
      <c r="C335" s="18" t="s">
        <v>83</v>
      </c>
      <c r="D335" s="16">
        <v>28</v>
      </c>
      <c r="E335" s="17"/>
      <c r="F335" s="17"/>
      <c r="G335" s="17"/>
      <c r="H335" s="17"/>
      <c r="I335" s="17"/>
      <c r="J335" s="17"/>
      <c r="K335" s="17"/>
      <c r="L335" s="17"/>
      <c r="M335" s="18"/>
      <c r="N335" s="2" t="s">
        <v>789</v>
      </c>
      <c r="O335" s="2" t="s">
        <v>52</v>
      </c>
      <c r="P335" s="2" t="s">
        <v>52</v>
      </c>
      <c r="Q335" s="2" t="s">
        <v>708</v>
      </c>
      <c r="R335" s="2" t="s">
        <v>65</v>
      </c>
      <c r="S335" s="2" t="s">
        <v>65</v>
      </c>
      <c r="T335" s="2" t="s">
        <v>64</v>
      </c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2" t="s">
        <v>52</v>
      </c>
      <c r="AS335" s="2" t="s">
        <v>52</v>
      </c>
      <c r="AT335" s="3"/>
      <c r="AU335" s="2" t="s">
        <v>790</v>
      </c>
      <c r="AV335" s="3">
        <v>124</v>
      </c>
    </row>
    <row r="336" spans="1:48" ht="30" customHeight="1">
      <c r="A336" s="18" t="s">
        <v>791</v>
      </c>
      <c r="B336" s="18" t="s">
        <v>792</v>
      </c>
      <c r="C336" s="18" t="s">
        <v>218</v>
      </c>
      <c r="D336" s="16">
        <v>149</v>
      </c>
      <c r="E336" s="17"/>
      <c r="F336" s="17"/>
      <c r="G336" s="17"/>
      <c r="H336" s="17"/>
      <c r="I336" s="17"/>
      <c r="J336" s="17"/>
      <c r="K336" s="17"/>
      <c r="L336" s="17"/>
      <c r="M336" s="18"/>
      <c r="N336" s="2" t="s">
        <v>794</v>
      </c>
      <c r="O336" s="2" t="s">
        <v>52</v>
      </c>
      <c r="P336" s="2" t="s">
        <v>52</v>
      </c>
      <c r="Q336" s="2" t="s">
        <v>708</v>
      </c>
      <c r="R336" s="2" t="s">
        <v>64</v>
      </c>
      <c r="S336" s="2" t="s">
        <v>65</v>
      </c>
      <c r="T336" s="2" t="s">
        <v>65</v>
      </c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2" t="s">
        <v>52</v>
      </c>
      <c r="AS336" s="2" t="s">
        <v>52</v>
      </c>
      <c r="AT336" s="3"/>
      <c r="AU336" s="2" t="s">
        <v>795</v>
      </c>
      <c r="AV336" s="3">
        <v>125</v>
      </c>
    </row>
    <row r="337" spans="1:48" ht="30" customHeight="1">
      <c r="A337" s="18" t="s">
        <v>796</v>
      </c>
      <c r="B337" s="18" t="s">
        <v>797</v>
      </c>
      <c r="C337" s="18" t="s">
        <v>218</v>
      </c>
      <c r="D337" s="16">
        <v>75</v>
      </c>
      <c r="E337" s="17"/>
      <c r="F337" s="17"/>
      <c r="G337" s="17"/>
      <c r="H337" s="17"/>
      <c r="I337" s="17"/>
      <c r="J337" s="17"/>
      <c r="K337" s="17"/>
      <c r="L337" s="17"/>
      <c r="M337" s="18"/>
      <c r="N337" s="2" t="s">
        <v>799</v>
      </c>
      <c r="O337" s="2" t="s">
        <v>52</v>
      </c>
      <c r="P337" s="2" t="s">
        <v>52</v>
      </c>
      <c r="Q337" s="2" t="s">
        <v>708</v>
      </c>
      <c r="R337" s="2" t="s">
        <v>64</v>
      </c>
      <c r="S337" s="2" t="s">
        <v>65</v>
      </c>
      <c r="T337" s="2" t="s">
        <v>65</v>
      </c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2" t="s">
        <v>52</v>
      </c>
      <c r="AS337" s="2" t="s">
        <v>52</v>
      </c>
      <c r="AT337" s="3"/>
      <c r="AU337" s="2" t="s">
        <v>800</v>
      </c>
      <c r="AV337" s="3">
        <v>138</v>
      </c>
    </row>
    <row r="338" spans="1:48" ht="30" customHeight="1">
      <c r="A338" s="18" t="s">
        <v>801</v>
      </c>
      <c r="B338" s="18" t="s">
        <v>802</v>
      </c>
      <c r="C338" s="18" t="s">
        <v>83</v>
      </c>
      <c r="D338" s="16">
        <v>28</v>
      </c>
      <c r="E338" s="17"/>
      <c r="F338" s="17"/>
      <c r="G338" s="17"/>
      <c r="H338" s="17"/>
      <c r="I338" s="17"/>
      <c r="J338" s="17"/>
      <c r="K338" s="17"/>
      <c r="L338" s="17"/>
      <c r="M338" s="18"/>
      <c r="N338" s="2" t="s">
        <v>804</v>
      </c>
      <c r="O338" s="2" t="s">
        <v>52</v>
      </c>
      <c r="P338" s="2" t="s">
        <v>52</v>
      </c>
      <c r="Q338" s="2" t="s">
        <v>708</v>
      </c>
      <c r="R338" s="2" t="s">
        <v>64</v>
      </c>
      <c r="S338" s="2" t="s">
        <v>65</v>
      </c>
      <c r="T338" s="2" t="s">
        <v>65</v>
      </c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2" t="s">
        <v>52</v>
      </c>
      <c r="AS338" s="2" t="s">
        <v>52</v>
      </c>
      <c r="AT338" s="3"/>
      <c r="AU338" s="2" t="s">
        <v>805</v>
      </c>
      <c r="AV338" s="3">
        <v>139</v>
      </c>
    </row>
    <row r="339" spans="1:48" ht="30" customHeight="1">
      <c r="A339" s="18" t="s">
        <v>806</v>
      </c>
      <c r="B339" s="18" t="s">
        <v>807</v>
      </c>
      <c r="C339" s="18" t="s">
        <v>218</v>
      </c>
      <c r="D339" s="16">
        <v>213</v>
      </c>
      <c r="E339" s="17"/>
      <c r="F339" s="17"/>
      <c r="G339" s="17"/>
      <c r="H339" s="17"/>
      <c r="I339" s="17"/>
      <c r="J339" s="17"/>
      <c r="K339" s="17"/>
      <c r="L339" s="17"/>
      <c r="M339" s="18"/>
      <c r="N339" s="2" t="s">
        <v>809</v>
      </c>
      <c r="O339" s="2" t="s">
        <v>52</v>
      </c>
      <c r="P339" s="2" t="s">
        <v>52</v>
      </c>
      <c r="Q339" s="2" t="s">
        <v>708</v>
      </c>
      <c r="R339" s="2" t="s">
        <v>64</v>
      </c>
      <c r="S339" s="2" t="s">
        <v>65</v>
      </c>
      <c r="T339" s="2" t="s">
        <v>65</v>
      </c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2" t="s">
        <v>52</v>
      </c>
      <c r="AS339" s="2" t="s">
        <v>52</v>
      </c>
      <c r="AT339" s="3"/>
      <c r="AU339" s="2" t="s">
        <v>810</v>
      </c>
      <c r="AV339" s="3">
        <v>140</v>
      </c>
    </row>
    <row r="340" spans="1:48" ht="30" customHeight="1">
      <c r="A340" s="18" t="s">
        <v>811</v>
      </c>
      <c r="B340" s="18" t="s">
        <v>52</v>
      </c>
      <c r="C340" s="18" t="s">
        <v>83</v>
      </c>
      <c r="D340" s="16">
        <v>1</v>
      </c>
      <c r="E340" s="17"/>
      <c r="F340" s="17"/>
      <c r="G340" s="17"/>
      <c r="H340" s="17"/>
      <c r="I340" s="17"/>
      <c r="J340" s="17"/>
      <c r="K340" s="17"/>
      <c r="L340" s="17"/>
      <c r="M340" s="18"/>
      <c r="N340" s="2" t="s">
        <v>813</v>
      </c>
      <c r="O340" s="2" t="s">
        <v>52</v>
      </c>
      <c r="P340" s="2" t="s">
        <v>52</v>
      </c>
      <c r="Q340" s="2" t="s">
        <v>708</v>
      </c>
      <c r="R340" s="2" t="s">
        <v>64</v>
      </c>
      <c r="S340" s="2" t="s">
        <v>65</v>
      </c>
      <c r="T340" s="2" t="s">
        <v>65</v>
      </c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2" t="s">
        <v>52</v>
      </c>
      <c r="AS340" s="2" t="s">
        <v>52</v>
      </c>
      <c r="AT340" s="3"/>
      <c r="AU340" s="2" t="s">
        <v>814</v>
      </c>
      <c r="AV340" s="3">
        <v>221</v>
      </c>
    </row>
    <row r="341" spans="1:48" ht="30" customHeight="1">
      <c r="A341" s="16"/>
      <c r="B341" s="16"/>
      <c r="C341" s="16"/>
      <c r="D341" s="16"/>
      <c r="E341" s="17"/>
      <c r="F341" s="17"/>
      <c r="G341" s="17"/>
      <c r="H341" s="17"/>
      <c r="I341" s="17"/>
      <c r="J341" s="17"/>
      <c r="K341" s="17"/>
      <c r="L341" s="17"/>
      <c r="M341" s="16"/>
      <c r="Q341" s="1" t="s">
        <v>708</v>
      </c>
    </row>
    <row r="342" spans="1:48" ht="30" customHeight="1">
      <c r="A342" s="16"/>
      <c r="B342" s="16"/>
      <c r="C342" s="16"/>
      <c r="D342" s="16"/>
      <c r="E342" s="17"/>
      <c r="F342" s="17"/>
      <c r="G342" s="17"/>
      <c r="H342" s="17"/>
      <c r="I342" s="17"/>
      <c r="J342" s="17"/>
      <c r="K342" s="17"/>
      <c r="L342" s="17"/>
      <c r="M342" s="16"/>
      <c r="Q342" s="1" t="s">
        <v>708</v>
      </c>
    </row>
    <row r="343" spans="1:48" ht="30" customHeight="1">
      <c r="A343" s="16"/>
      <c r="B343" s="16"/>
      <c r="C343" s="16"/>
      <c r="D343" s="16"/>
      <c r="E343" s="17"/>
      <c r="F343" s="17"/>
      <c r="G343" s="17"/>
      <c r="H343" s="17"/>
      <c r="I343" s="17"/>
      <c r="J343" s="17"/>
      <c r="K343" s="17"/>
      <c r="L343" s="17"/>
      <c r="M343" s="16"/>
      <c r="Q343" s="1" t="s">
        <v>708</v>
      </c>
    </row>
    <row r="344" spans="1:48" ht="30" customHeight="1">
      <c r="A344" s="16"/>
      <c r="B344" s="16"/>
      <c r="C344" s="16"/>
      <c r="D344" s="16"/>
      <c r="E344" s="17"/>
      <c r="F344" s="17"/>
      <c r="G344" s="17"/>
      <c r="H344" s="17"/>
      <c r="I344" s="17"/>
      <c r="J344" s="17"/>
      <c r="K344" s="17"/>
      <c r="L344" s="17"/>
      <c r="M344" s="16"/>
      <c r="Q344" s="1" t="s">
        <v>708</v>
      </c>
    </row>
    <row r="345" spans="1:48" ht="30" customHeight="1">
      <c r="A345" s="16"/>
      <c r="B345" s="16"/>
      <c r="C345" s="16"/>
      <c r="D345" s="16"/>
      <c r="E345" s="17"/>
      <c r="F345" s="17"/>
      <c r="G345" s="17"/>
      <c r="H345" s="17"/>
      <c r="I345" s="17"/>
      <c r="J345" s="17"/>
      <c r="K345" s="17"/>
      <c r="L345" s="17"/>
      <c r="M345" s="16"/>
      <c r="Q345" s="1" t="s">
        <v>708</v>
      </c>
    </row>
    <row r="346" spans="1:48" ht="30" customHeight="1">
      <c r="A346" s="16"/>
      <c r="B346" s="16"/>
      <c r="C346" s="16"/>
      <c r="D346" s="16"/>
      <c r="E346" s="17"/>
      <c r="F346" s="17"/>
      <c r="G346" s="17"/>
      <c r="H346" s="17"/>
      <c r="I346" s="17"/>
      <c r="J346" s="17"/>
      <c r="K346" s="17"/>
      <c r="L346" s="17"/>
      <c r="M346" s="16"/>
      <c r="Q346" s="1" t="s">
        <v>708</v>
      </c>
    </row>
    <row r="347" spans="1:48" ht="30" customHeight="1">
      <c r="A347" s="16"/>
      <c r="B347" s="16"/>
      <c r="C347" s="16"/>
      <c r="D347" s="16"/>
      <c r="E347" s="17"/>
      <c r="F347" s="17"/>
      <c r="G347" s="17"/>
      <c r="H347" s="17"/>
      <c r="I347" s="17"/>
      <c r="J347" s="17"/>
      <c r="K347" s="17"/>
      <c r="L347" s="17"/>
      <c r="M347" s="16"/>
      <c r="Q347" s="1" t="s">
        <v>708</v>
      </c>
    </row>
    <row r="348" spans="1:48" ht="30" customHeight="1">
      <c r="A348" s="16"/>
      <c r="B348" s="16"/>
      <c r="C348" s="16"/>
      <c r="D348" s="16"/>
      <c r="E348" s="17"/>
      <c r="F348" s="17"/>
      <c r="G348" s="17"/>
      <c r="H348" s="17"/>
      <c r="I348" s="17"/>
      <c r="J348" s="17"/>
      <c r="K348" s="17"/>
      <c r="L348" s="17"/>
      <c r="M348" s="16"/>
      <c r="Q348" s="1" t="s">
        <v>708</v>
      </c>
    </row>
    <row r="349" spans="1:48" ht="30" customHeight="1">
      <c r="A349" s="16"/>
      <c r="B349" s="16"/>
      <c r="C349" s="16"/>
      <c r="D349" s="16"/>
      <c r="E349" s="17"/>
      <c r="F349" s="17"/>
      <c r="G349" s="17"/>
      <c r="H349" s="17"/>
      <c r="I349" s="17"/>
      <c r="J349" s="17"/>
      <c r="K349" s="17"/>
      <c r="L349" s="17"/>
      <c r="M349" s="16"/>
      <c r="Q349" s="1" t="s">
        <v>708</v>
      </c>
    </row>
    <row r="350" spans="1:48" ht="30" customHeight="1">
      <c r="A350" s="16"/>
      <c r="B350" s="16"/>
      <c r="C350" s="16"/>
      <c r="D350" s="16"/>
      <c r="E350" s="17"/>
      <c r="F350" s="17"/>
      <c r="G350" s="17"/>
      <c r="H350" s="17"/>
      <c r="I350" s="17"/>
      <c r="J350" s="17"/>
      <c r="K350" s="17"/>
      <c r="L350" s="17"/>
      <c r="M350" s="16"/>
      <c r="Q350" s="1" t="s">
        <v>708</v>
      </c>
    </row>
    <row r="351" spans="1:48" ht="30" customHeight="1">
      <c r="A351" s="16"/>
      <c r="B351" s="16"/>
      <c r="C351" s="16"/>
      <c r="D351" s="16"/>
      <c r="E351" s="17"/>
      <c r="F351" s="17"/>
      <c r="G351" s="17"/>
      <c r="H351" s="17"/>
      <c r="I351" s="17"/>
      <c r="J351" s="17"/>
      <c r="K351" s="17"/>
      <c r="L351" s="17"/>
      <c r="M351" s="16"/>
      <c r="Q351" s="1" t="s">
        <v>708</v>
      </c>
    </row>
    <row r="352" spans="1:48" ht="30" customHeight="1">
      <c r="A352" s="16"/>
      <c r="B352" s="16"/>
      <c r="C352" s="16"/>
      <c r="D352" s="16"/>
      <c r="E352" s="17"/>
      <c r="F352" s="17"/>
      <c r="G352" s="17"/>
      <c r="H352" s="17"/>
      <c r="I352" s="17"/>
      <c r="J352" s="17"/>
      <c r="K352" s="17"/>
      <c r="L352" s="17"/>
      <c r="M352" s="16"/>
      <c r="Q352" s="1" t="s">
        <v>708</v>
      </c>
    </row>
    <row r="353" spans="1:48" ht="30" customHeight="1">
      <c r="A353" s="16"/>
      <c r="B353" s="16"/>
      <c r="C353" s="16"/>
      <c r="D353" s="16"/>
      <c r="E353" s="17"/>
      <c r="F353" s="17"/>
      <c r="G353" s="17"/>
      <c r="H353" s="17"/>
      <c r="I353" s="17"/>
      <c r="J353" s="17"/>
      <c r="K353" s="17"/>
      <c r="L353" s="17"/>
      <c r="M353" s="16"/>
      <c r="Q353" s="1" t="s">
        <v>708</v>
      </c>
    </row>
    <row r="354" spans="1:48" ht="30" customHeight="1">
      <c r="A354" s="16"/>
      <c r="B354" s="16"/>
      <c r="C354" s="16"/>
      <c r="D354" s="16"/>
      <c r="E354" s="17"/>
      <c r="F354" s="17"/>
      <c r="G354" s="17"/>
      <c r="H354" s="17"/>
      <c r="I354" s="17"/>
      <c r="J354" s="17"/>
      <c r="K354" s="17"/>
      <c r="L354" s="17"/>
      <c r="M354" s="16"/>
      <c r="Q354" s="1" t="s">
        <v>708</v>
      </c>
    </row>
    <row r="355" spans="1:48" ht="30" customHeight="1">
      <c r="A355" s="16"/>
      <c r="B355" s="16"/>
      <c r="C355" s="16"/>
      <c r="D355" s="16"/>
      <c r="E355" s="17"/>
      <c r="F355" s="17"/>
      <c r="G355" s="17"/>
      <c r="H355" s="17"/>
      <c r="I355" s="17"/>
      <c r="J355" s="17"/>
      <c r="K355" s="17"/>
      <c r="L355" s="17"/>
      <c r="M355" s="16"/>
      <c r="Q355" s="1" t="s">
        <v>708</v>
      </c>
    </row>
    <row r="356" spans="1:48" ht="30" customHeight="1">
      <c r="A356" s="16"/>
      <c r="B356" s="16"/>
      <c r="C356" s="16"/>
      <c r="D356" s="16"/>
      <c r="E356" s="17"/>
      <c r="F356" s="17"/>
      <c r="G356" s="17"/>
      <c r="H356" s="17"/>
      <c r="I356" s="17"/>
      <c r="J356" s="17"/>
      <c r="K356" s="17"/>
      <c r="L356" s="17"/>
      <c r="M356" s="16"/>
      <c r="Q356" s="1" t="s">
        <v>708</v>
      </c>
    </row>
    <row r="357" spans="1:48" ht="30" customHeight="1">
      <c r="A357" s="16"/>
      <c r="B357" s="16"/>
      <c r="C357" s="16"/>
      <c r="D357" s="16"/>
      <c r="E357" s="17"/>
      <c r="F357" s="17"/>
      <c r="G357" s="17"/>
      <c r="H357" s="17"/>
      <c r="I357" s="17"/>
      <c r="J357" s="17"/>
      <c r="K357" s="17"/>
      <c r="L357" s="17"/>
      <c r="M357" s="16"/>
      <c r="Q357" s="1" t="s">
        <v>708</v>
      </c>
    </row>
    <row r="358" spans="1:48" ht="30" customHeight="1">
      <c r="A358" s="16"/>
      <c r="B358" s="16"/>
      <c r="C358" s="16"/>
      <c r="D358" s="16"/>
      <c r="E358" s="17"/>
      <c r="F358" s="17"/>
      <c r="G358" s="17"/>
      <c r="H358" s="17"/>
      <c r="I358" s="17"/>
      <c r="J358" s="17"/>
      <c r="K358" s="17"/>
      <c r="L358" s="17"/>
      <c r="M358" s="16"/>
      <c r="Q358" s="1" t="s">
        <v>708</v>
      </c>
    </row>
    <row r="359" spans="1:48" ht="30" customHeight="1">
      <c r="A359" s="16"/>
      <c r="B359" s="16"/>
      <c r="C359" s="16"/>
      <c r="D359" s="16"/>
      <c r="E359" s="17"/>
      <c r="F359" s="17"/>
      <c r="G359" s="17"/>
      <c r="H359" s="17"/>
      <c r="I359" s="17"/>
      <c r="J359" s="17"/>
      <c r="K359" s="17"/>
      <c r="L359" s="17"/>
      <c r="M359" s="16"/>
      <c r="Q359" s="1" t="s">
        <v>708</v>
      </c>
    </row>
    <row r="360" spans="1:48" ht="30" customHeight="1">
      <c r="A360" s="16"/>
      <c r="B360" s="16"/>
      <c r="C360" s="16"/>
      <c r="D360" s="16"/>
      <c r="E360" s="17"/>
      <c r="F360" s="17"/>
      <c r="G360" s="17"/>
      <c r="H360" s="17"/>
      <c r="I360" s="17"/>
      <c r="J360" s="17"/>
      <c r="K360" s="17"/>
      <c r="L360" s="17"/>
      <c r="M360" s="16"/>
      <c r="Q360" s="1" t="s">
        <v>708</v>
      </c>
    </row>
    <row r="361" spans="1:48" ht="30" customHeight="1">
      <c r="A361" s="16"/>
      <c r="B361" s="16"/>
      <c r="C361" s="16"/>
      <c r="D361" s="16"/>
      <c r="E361" s="17"/>
      <c r="F361" s="17"/>
      <c r="G361" s="17"/>
      <c r="H361" s="17"/>
      <c r="I361" s="17"/>
      <c r="J361" s="17"/>
      <c r="K361" s="17"/>
      <c r="L361" s="17"/>
      <c r="M361" s="16"/>
      <c r="Q361" s="1" t="s">
        <v>708</v>
      </c>
    </row>
    <row r="362" spans="1:48" ht="30" customHeight="1">
      <c r="A362" s="16"/>
      <c r="B362" s="16"/>
      <c r="C362" s="16"/>
      <c r="D362" s="16"/>
      <c r="E362" s="17"/>
      <c r="F362" s="17"/>
      <c r="G362" s="17"/>
      <c r="H362" s="17"/>
      <c r="I362" s="17"/>
      <c r="J362" s="17"/>
      <c r="K362" s="17"/>
      <c r="L362" s="17"/>
      <c r="M362" s="16"/>
      <c r="Q362" s="1" t="s">
        <v>708</v>
      </c>
    </row>
    <row r="363" spans="1:48" ht="30" customHeight="1">
      <c r="A363" s="18" t="s">
        <v>106</v>
      </c>
      <c r="B363" s="16"/>
      <c r="C363" s="16"/>
      <c r="D363" s="16"/>
      <c r="E363" s="17"/>
      <c r="F363" s="17"/>
      <c r="G363" s="17"/>
      <c r="H363" s="17"/>
      <c r="I363" s="17"/>
      <c r="J363" s="17"/>
      <c r="K363" s="17"/>
      <c r="L363" s="17"/>
      <c r="M363" s="16"/>
      <c r="N363" t="s">
        <v>107</v>
      </c>
    </row>
    <row r="364" spans="1:48" ht="30" customHeight="1">
      <c r="A364" s="18" t="s">
        <v>815</v>
      </c>
      <c r="B364" s="18" t="s">
        <v>58</v>
      </c>
      <c r="C364" s="16"/>
      <c r="D364" s="16"/>
      <c r="E364" s="17"/>
      <c r="F364" s="17"/>
      <c r="G364" s="17"/>
      <c r="H364" s="17"/>
      <c r="I364" s="17"/>
      <c r="J364" s="17"/>
      <c r="K364" s="17"/>
      <c r="L364" s="17"/>
      <c r="M364" s="16"/>
      <c r="N364" s="3"/>
      <c r="O364" s="3"/>
      <c r="P364" s="3"/>
      <c r="Q364" s="2" t="s">
        <v>816</v>
      </c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</row>
    <row r="365" spans="1:48" ht="30" customHeight="1">
      <c r="A365" s="18" t="s">
        <v>817</v>
      </c>
      <c r="B365" s="18" t="s">
        <v>818</v>
      </c>
      <c r="C365" s="18" t="s">
        <v>83</v>
      </c>
      <c r="D365" s="16">
        <v>2</v>
      </c>
      <c r="E365" s="17"/>
      <c r="F365" s="17"/>
      <c r="G365" s="17"/>
      <c r="H365" s="17"/>
      <c r="I365" s="17"/>
      <c r="J365" s="17"/>
      <c r="K365" s="17"/>
      <c r="L365" s="17"/>
      <c r="M365" s="18"/>
      <c r="N365" s="2" t="s">
        <v>820</v>
      </c>
      <c r="O365" s="2" t="s">
        <v>52</v>
      </c>
      <c r="P365" s="2" t="s">
        <v>52</v>
      </c>
      <c r="Q365" s="2" t="s">
        <v>816</v>
      </c>
      <c r="R365" s="2" t="s">
        <v>64</v>
      </c>
      <c r="S365" s="2" t="s">
        <v>65</v>
      </c>
      <c r="T365" s="2" t="s">
        <v>65</v>
      </c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2" t="s">
        <v>52</v>
      </c>
      <c r="AS365" s="2" t="s">
        <v>52</v>
      </c>
      <c r="AT365" s="3"/>
      <c r="AU365" s="2" t="s">
        <v>821</v>
      </c>
      <c r="AV365" s="3">
        <v>222</v>
      </c>
    </row>
    <row r="366" spans="1:48" ht="30" customHeight="1">
      <c r="A366" s="18" t="s">
        <v>822</v>
      </c>
      <c r="B366" s="18" t="s">
        <v>823</v>
      </c>
      <c r="C366" s="18" t="s">
        <v>83</v>
      </c>
      <c r="D366" s="16">
        <v>35</v>
      </c>
      <c r="E366" s="17"/>
      <c r="F366" s="17"/>
      <c r="G366" s="17"/>
      <c r="H366" s="17"/>
      <c r="I366" s="17"/>
      <c r="J366" s="17"/>
      <c r="K366" s="17"/>
      <c r="L366" s="17"/>
      <c r="M366" s="18"/>
      <c r="N366" s="2" t="s">
        <v>825</v>
      </c>
      <c r="O366" s="2" t="s">
        <v>52</v>
      </c>
      <c r="P366" s="2" t="s">
        <v>52</v>
      </c>
      <c r="Q366" s="2" t="s">
        <v>816</v>
      </c>
      <c r="R366" s="2" t="s">
        <v>64</v>
      </c>
      <c r="S366" s="2" t="s">
        <v>65</v>
      </c>
      <c r="T366" s="2" t="s">
        <v>65</v>
      </c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2" t="s">
        <v>52</v>
      </c>
      <c r="AS366" s="2" t="s">
        <v>52</v>
      </c>
      <c r="AT366" s="3"/>
      <c r="AU366" s="2" t="s">
        <v>826</v>
      </c>
      <c r="AV366" s="3">
        <v>223</v>
      </c>
    </row>
    <row r="367" spans="1:48" ht="30" customHeight="1">
      <c r="A367" s="18" t="s">
        <v>822</v>
      </c>
      <c r="B367" s="18" t="s">
        <v>827</v>
      </c>
      <c r="C367" s="18" t="s">
        <v>83</v>
      </c>
      <c r="D367" s="16">
        <v>4</v>
      </c>
      <c r="E367" s="17"/>
      <c r="F367" s="17"/>
      <c r="G367" s="17"/>
      <c r="H367" s="17"/>
      <c r="I367" s="17"/>
      <c r="J367" s="17"/>
      <c r="K367" s="17"/>
      <c r="L367" s="17"/>
      <c r="M367" s="18"/>
      <c r="N367" s="2" t="s">
        <v>829</v>
      </c>
      <c r="O367" s="2" t="s">
        <v>52</v>
      </c>
      <c r="P367" s="2" t="s">
        <v>52</v>
      </c>
      <c r="Q367" s="2" t="s">
        <v>816</v>
      </c>
      <c r="R367" s="2" t="s">
        <v>64</v>
      </c>
      <c r="S367" s="2" t="s">
        <v>65</v>
      </c>
      <c r="T367" s="2" t="s">
        <v>65</v>
      </c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2" t="s">
        <v>52</v>
      </c>
      <c r="AS367" s="2" t="s">
        <v>52</v>
      </c>
      <c r="AT367" s="3"/>
      <c r="AU367" s="2" t="s">
        <v>830</v>
      </c>
      <c r="AV367" s="3">
        <v>224</v>
      </c>
    </row>
    <row r="368" spans="1:48" ht="30" customHeight="1">
      <c r="A368" s="18" t="s">
        <v>822</v>
      </c>
      <c r="B368" s="18" t="s">
        <v>831</v>
      </c>
      <c r="C368" s="18" t="s">
        <v>83</v>
      </c>
      <c r="D368" s="16">
        <v>68</v>
      </c>
      <c r="E368" s="17"/>
      <c r="F368" s="17"/>
      <c r="G368" s="17"/>
      <c r="H368" s="17"/>
      <c r="I368" s="17"/>
      <c r="J368" s="17"/>
      <c r="K368" s="17"/>
      <c r="L368" s="17"/>
      <c r="M368" s="18"/>
      <c r="N368" s="2" t="s">
        <v>833</v>
      </c>
      <c r="O368" s="2" t="s">
        <v>52</v>
      </c>
      <c r="P368" s="2" t="s">
        <v>52</v>
      </c>
      <c r="Q368" s="2" t="s">
        <v>816</v>
      </c>
      <c r="R368" s="2" t="s">
        <v>64</v>
      </c>
      <c r="S368" s="2" t="s">
        <v>65</v>
      </c>
      <c r="T368" s="2" t="s">
        <v>65</v>
      </c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2" t="s">
        <v>52</v>
      </c>
      <c r="AS368" s="2" t="s">
        <v>52</v>
      </c>
      <c r="AT368" s="3"/>
      <c r="AU368" s="2" t="s">
        <v>834</v>
      </c>
      <c r="AV368" s="3">
        <v>225</v>
      </c>
    </row>
    <row r="369" spans="1:17" ht="30" customHeight="1">
      <c r="A369" s="16"/>
      <c r="B369" s="16"/>
      <c r="C369" s="16"/>
      <c r="D369" s="16"/>
      <c r="E369" s="17"/>
      <c r="F369" s="17"/>
      <c r="G369" s="17"/>
      <c r="H369" s="17"/>
      <c r="I369" s="17"/>
      <c r="J369" s="17"/>
      <c r="K369" s="17"/>
      <c r="L369" s="17"/>
      <c r="M369" s="16"/>
      <c r="Q369" s="1" t="s">
        <v>816</v>
      </c>
    </row>
    <row r="370" spans="1:17" ht="30" customHeight="1">
      <c r="A370" s="16"/>
      <c r="B370" s="16"/>
      <c r="C370" s="16"/>
      <c r="D370" s="16"/>
      <c r="E370" s="17"/>
      <c r="F370" s="17"/>
      <c r="G370" s="17"/>
      <c r="H370" s="17"/>
      <c r="I370" s="17"/>
      <c r="J370" s="17"/>
      <c r="K370" s="17"/>
      <c r="L370" s="17"/>
      <c r="M370" s="16"/>
      <c r="Q370" s="1" t="s">
        <v>816</v>
      </c>
    </row>
    <row r="371" spans="1:17" ht="30" customHeight="1">
      <c r="A371" s="16"/>
      <c r="B371" s="16"/>
      <c r="C371" s="16"/>
      <c r="D371" s="16"/>
      <c r="E371" s="17"/>
      <c r="F371" s="17"/>
      <c r="G371" s="17"/>
      <c r="H371" s="17"/>
      <c r="I371" s="17"/>
      <c r="J371" s="17"/>
      <c r="K371" s="17"/>
      <c r="L371" s="17"/>
      <c r="M371" s="16"/>
      <c r="Q371" s="1" t="s">
        <v>816</v>
      </c>
    </row>
    <row r="372" spans="1:17" ht="30" customHeight="1">
      <c r="A372" s="16"/>
      <c r="B372" s="16"/>
      <c r="C372" s="16"/>
      <c r="D372" s="16"/>
      <c r="E372" s="17"/>
      <c r="F372" s="17"/>
      <c r="G372" s="17"/>
      <c r="H372" s="17"/>
      <c r="I372" s="17"/>
      <c r="J372" s="17"/>
      <c r="K372" s="17"/>
      <c r="L372" s="17"/>
      <c r="M372" s="16"/>
      <c r="Q372" s="1" t="s">
        <v>816</v>
      </c>
    </row>
    <row r="373" spans="1:17" ht="30" customHeight="1">
      <c r="A373" s="16"/>
      <c r="B373" s="16"/>
      <c r="C373" s="16"/>
      <c r="D373" s="16"/>
      <c r="E373" s="17"/>
      <c r="F373" s="17"/>
      <c r="G373" s="17"/>
      <c r="H373" s="17"/>
      <c r="I373" s="17"/>
      <c r="J373" s="17"/>
      <c r="K373" s="17"/>
      <c r="L373" s="17"/>
      <c r="M373" s="16"/>
      <c r="Q373" s="1" t="s">
        <v>816</v>
      </c>
    </row>
    <row r="374" spans="1:17" ht="30" customHeight="1">
      <c r="A374" s="16"/>
      <c r="B374" s="16"/>
      <c r="C374" s="16"/>
      <c r="D374" s="16"/>
      <c r="E374" s="17"/>
      <c r="F374" s="17"/>
      <c r="G374" s="17"/>
      <c r="H374" s="17"/>
      <c r="I374" s="17"/>
      <c r="J374" s="17"/>
      <c r="K374" s="17"/>
      <c r="L374" s="17"/>
      <c r="M374" s="16"/>
      <c r="Q374" s="1" t="s">
        <v>816</v>
      </c>
    </row>
    <row r="375" spans="1:17" ht="30" customHeight="1">
      <c r="A375" s="16"/>
      <c r="B375" s="16"/>
      <c r="C375" s="16"/>
      <c r="D375" s="16"/>
      <c r="E375" s="17"/>
      <c r="F375" s="17"/>
      <c r="G375" s="17"/>
      <c r="H375" s="17"/>
      <c r="I375" s="17"/>
      <c r="J375" s="17"/>
      <c r="K375" s="17"/>
      <c r="L375" s="17"/>
      <c r="M375" s="16"/>
      <c r="Q375" s="1" t="s">
        <v>816</v>
      </c>
    </row>
    <row r="376" spans="1:17" ht="30" customHeight="1">
      <c r="A376" s="16"/>
      <c r="B376" s="16"/>
      <c r="C376" s="16"/>
      <c r="D376" s="16"/>
      <c r="E376" s="17"/>
      <c r="F376" s="17"/>
      <c r="G376" s="17"/>
      <c r="H376" s="17"/>
      <c r="I376" s="17"/>
      <c r="J376" s="17"/>
      <c r="K376" s="17"/>
      <c r="L376" s="17"/>
      <c r="M376" s="16"/>
      <c r="Q376" s="1" t="s">
        <v>816</v>
      </c>
    </row>
    <row r="377" spans="1:17" ht="30" customHeight="1">
      <c r="A377" s="16"/>
      <c r="B377" s="16"/>
      <c r="C377" s="16"/>
      <c r="D377" s="16"/>
      <c r="E377" s="17"/>
      <c r="F377" s="17"/>
      <c r="G377" s="17"/>
      <c r="H377" s="17"/>
      <c r="I377" s="17"/>
      <c r="J377" s="17"/>
      <c r="K377" s="17"/>
      <c r="L377" s="17"/>
      <c r="M377" s="16"/>
      <c r="Q377" s="1" t="s">
        <v>816</v>
      </c>
    </row>
    <row r="378" spans="1:17" ht="30" customHeight="1">
      <c r="A378" s="16"/>
      <c r="B378" s="16"/>
      <c r="C378" s="16"/>
      <c r="D378" s="16"/>
      <c r="E378" s="17"/>
      <c r="F378" s="17"/>
      <c r="G378" s="17"/>
      <c r="H378" s="17"/>
      <c r="I378" s="17"/>
      <c r="J378" s="17"/>
      <c r="K378" s="17"/>
      <c r="L378" s="17"/>
      <c r="M378" s="16"/>
      <c r="Q378" s="1" t="s">
        <v>816</v>
      </c>
    </row>
    <row r="379" spans="1:17" ht="30" customHeight="1">
      <c r="A379" s="16"/>
      <c r="B379" s="16"/>
      <c r="C379" s="16"/>
      <c r="D379" s="16"/>
      <c r="E379" s="17"/>
      <c r="F379" s="17"/>
      <c r="G379" s="17"/>
      <c r="H379" s="17"/>
      <c r="I379" s="17"/>
      <c r="J379" s="17"/>
      <c r="K379" s="17"/>
      <c r="L379" s="17"/>
      <c r="M379" s="16"/>
      <c r="Q379" s="1" t="s">
        <v>816</v>
      </c>
    </row>
    <row r="380" spans="1:17" ht="30" customHeight="1">
      <c r="A380" s="16"/>
      <c r="B380" s="16"/>
      <c r="C380" s="16"/>
      <c r="D380" s="16"/>
      <c r="E380" s="17"/>
      <c r="F380" s="17"/>
      <c r="G380" s="17"/>
      <c r="H380" s="17"/>
      <c r="I380" s="17"/>
      <c r="J380" s="17"/>
      <c r="K380" s="17"/>
      <c r="L380" s="17"/>
      <c r="M380" s="16"/>
      <c r="Q380" s="1" t="s">
        <v>816</v>
      </c>
    </row>
    <row r="381" spans="1:17" ht="30" customHeight="1">
      <c r="A381" s="16"/>
      <c r="B381" s="16"/>
      <c r="C381" s="16"/>
      <c r="D381" s="16"/>
      <c r="E381" s="17"/>
      <c r="F381" s="17"/>
      <c r="G381" s="17"/>
      <c r="H381" s="17"/>
      <c r="I381" s="17"/>
      <c r="J381" s="17"/>
      <c r="K381" s="17"/>
      <c r="L381" s="17"/>
      <c r="M381" s="16"/>
      <c r="Q381" s="1" t="s">
        <v>816</v>
      </c>
    </row>
    <row r="382" spans="1:17" ht="30" customHeight="1">
      <c r="A382" s="16"/>
      <c r="B382" s="16"/>
      <c r="C382" s="16"/>
      <c r="D382" s="16"/>
      <c r="E382" s="17"/>
      <c r="F382" s="17"/>
      <c r="G382" s="17"/>
      <c r="H382" s="17"/>
      <c r="I382" s="17"/>
      <c r="J382" s="17"/>
      <c r="K382" s="17"/>
      <c r="L382" s="17"/>
      <c r="M382" s="16"/>
      <c r="Q382" s="1" t="s">
        <v>816</v>
      </c>
    </row>
    <row r="383" spans="1:17" ht="30" customHeight="1">
      <c r="A383" s="16"/>
      <c r="B383" s="16"/>
      <c r="C383" s="16"/>
      <c r="D383" s="16"/>
      <c r="E383" s="17"/>
      <c r="F383" s="17"/>
      <c r="G383" s="17"/>
      <c r="H383" s="17"/>
      <c r="I383" s="17"/>
      <c r="J383" s="17"/>
      <c r="K383" s="17"/>
      <c r="L383" s="17"/>
      <c r="M383" s="16"/>
      <c r="Q383" s="1" t="s">
        <v>816</v>
      </c>
    </row>
    <row r="384" spans="1:17" ht="30" customHeight="1">
      <c r="A384" s="16"/>
      <c r="B384" s="16"/>
      <c r="C384" s="16"/>
      <c r="D384" s="16"/>
      <c r="E384" s="17"/>
      <c r="F384" s="17"/>
      <c r="G384" s="17"/>
      <c r="H384" s="17"/>
      <c r="I384" s="17"/>
      <c r="J384" s="17"/>
      <c r="K384" s="17"/>
      <c r="L384" s="17"/>
      <c r="M384" s="16"/>
      <c r="Q384" s="1" t="s">
        <v>816</v>
      </c>
    </row>
    <row r="385" spans="1:48" ht="30" customHeight="1">
      <c r="A385" s="16"/>
      <c r="B385" s="16"/>
      <c r="C385" s="16"/>
      <c r="D385" s="16"/>
      <c r="E385" s="17"/>
      <c r="F385" s="17"/>
      <c r="G385" s="17"/>
      <c r="H385" s="17"/>
      <c r="I385" s="17"/>
      <c r="J385" s="17"/>
      <c r="K385" s="17"/>
      <c r="L385" s="17"/>
      <c r="M385" s="16"/>
      <c r="Q385" s="1" t="s">
        <v>816</v>
      </c>
    </row>
    <row r="386" spans="1:48" ht="30" customHeight="1">
      <c r="A386" s="16"/>
      <c r="B386" s="16"/>
      <c r="C386" s="16"/>
      <c r="D386" s="16"/>
      <c r="E386" s="17"/>
      <c r="F386" s="17"/>
      <c r="G386" s="17"/>
      <c r="H386" s="17"/>
      <c r="I386" s="17"/>
      <c r="J386" s="17"/>
      <c r="K386" s="17"/>
      <c r="L386" s="17"/>
      <c r="M386" s="16"/>
      <c r="Q386" s="1" t="s">
        <v>816</v>
      </c>
    </row>
    <row r="387" spans="1:48" ht="30" customHeight="1">
      <c r="A387" s="18" t="s">
        <v>106</v>
      </c>
      <c r="B387" s="16"/>
      <c r="C387" s="16"/>
      <c r="D387" s="16"/>
      <c r="E387" s="17"/>
      <c r="F387" s="17"/>
      <c r="G387" s="17"/>
      <c r="H387" s="17"/>
      <c r="I387" s="17"/>
      <c r="J387" s="17"/>
      <c r="K387" s="17"/>
      <c r="L387" s="17"/>
      <c r="M387" s="16"/>
      <c r="N387" t="s">
        <v>107</v>
      </c>
    </row>
    <row r="388" spans="1:48" ht="30" customHeight="1">
      <c r="A388" s="18" t="s">
        <v>835</v>
      </c>
      <c r="B388" s="18" t="s">
        <v>58</v>
      </c>
      <c r="C388" s="16"/>
      <c r="D388" s="16"/>
      <c r="E388" s="17"/>
      <c r="F388" s="17"/>
      <c r="G388" s="17"/>
      <c r="H388" s="17"/>
      <c r="I388" s="17"/>
      <c r="J388" s="17"/>
      <c r="K388" s="17"/>
      <c r="L388" s="17"/>
      <c r="M388" s="16"/>
      <c r="N388" s="3"/>
      <c r="O388" s="3"/>
      <c r="P388" s="3"/>
      <c r="Q388" s="2" t="s">
        <v>836</v>
      </c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</row>
    <row r="389" spans="1:48" ht="30" customHeight="1">
      <c r="A389" s="18" t="s">
        <v>837</v>
      </c>
      <c r="B389" s="18" t="s">
        <v>838</v>
      </c>
      <c r="C389" s="18" t="s">
        <v>61</v>
      </c>
      <c r="D389" s="16">
        <v>1</v>
      </c>
      <c r="E389" s="17"/>
      <c r="F389" s="17"/>
      <c r="G389" s="17"/>
      <c r="H389" s="17"/>
      <c r="I389" s="17"/>
      <c r="J389" s="17"/>
      <c r="K389" s="17"/>
      <c r="L389" s="17"/>
      <c r="M389" s="18"/>
      <c r="N389" s="2" t="s">
        <v>840</v>
      </c>
      <c r="O389" s="2" t="s">
        <v>52</v>
      </c>
      <c r="P389" s="2" t="s">
        <v>52</v>
      </c>
      <c r="Q389" s="2" t="s">
        <v>836</v>
      </c>
      <c r="R389" s="2" t="s">
        <v>64</v>
      </c>
      <c r="S389" s="2" t="s">
        <v>65</v>
      </c>
      <c r="T389" s="2" t="s">
        <v>65</v>
      </c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2" t="s">
        <v>52</v>
      </c>
      <c r="AS389" s="2" t="s">
        <v>52</v>
      </c>
      <c r="AT389" s="3"/>
      <c r="AU389" s="2" t="s">
        <v>841</v>
      </c>
      <c r="AV389" s="3">
        <v>148</v>
      </c>
    </row>
    <row r="390" spans="1:48" ht="30" customHeight="1">
      <c r="A390" s="18" t="s">
        <v>842</v>
      </c>
      <c r="B390" s="18" t="s">
        <v>843</v>
      </c>
      <c r="C390" s="18" t="s">
        <v>218</v>
      </c>
      <c r="D390" s="16">
        <v>3</v>
      </c>
      <c r="E390" s="17"/>
      <c r="F390" s="17"/>
      <c r="G390" s="17"/>
      <c r="H390" s="17"/>
      <c r="I390" s="17"/>
      <c r="J390" s="17"/>
      <c r="K390" s="17"/>
      <c r="L390" s="17"/>
      <c r="M390" s="18"/>
      <c r="N390" s="2" t="s">
        <v>845</v>
      </c>
      <c r="O390" s="2" t="s">
        <v>52</v>
      </c>
      <c r="P390" s="2" t="s">
        <v>52</v>
      </c>
      <c r="Q390" s="2" t="s">
        <v>836</v>
      </c>
      <c r="R390" s="2" t="s">
        <v>64</v>
      </c>
      <c r="S390" s="2" t="s">
        <v>65</v>
      </c>
      <c r="T390" s="2" t="s">
        <v>65</v>
      </c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2" t="s">
        <v>52</v>
      </c>
      <c r="AS390" s="2" t="s">
        <v>52</v>
      </c>
      <c r="AT390" s="3"/>
      <c r="AU390" s="2" t="s">
        <v>846</v>
      </c>
      <c r="AV390" s="3">
        <v>149</v>
      </c>
    </row>
    <row r="391" spans="1:48" ht="30" customHeight="1">
      <c r="A391" s="18" t="s">
        <v>847</v>
      </c>
      <c r="B391" s="18" t="s">
        <v>848</v>
      </c>
      <c r="C391" s="18" t="s">
        <v>218</v>
      </c>
      <c r="D391" s="16">
        <v>19</v>
      </c>
      <c r="E391" s="17"/>
      <c r="F391" s="17"/>
      <c r="G391" s="17"/>
      <c r="H391" s="17"/>
      <c r="I391" s="17"/>
      <c r="J391" s="17"/>
      <c r="K391" s="17"/>
      <c r="L391" s="17"/>
      <c r="M391" s="18"/>
      <c r="N391" s="2" t="s">
        <v>850</v>
      </c>
      <c r="O391" s="2" t="s">
        <v>52</v>
      </c>
      <c r="P391" s="2" t="s">
        <v>52</v>
      </c>
      <c r="Q391" s="2" t="s">
        <v>836</v>
      </c>
      <c r="R391" s="2" t="s">
        <v>64</v>
      </c>
      <c r="S391" s="2" t="s">
        <v>65</v>
      </c>
      <c r="T391" s="2" t="s">
        <v>65</v>
      </c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2" t="s">
        <v>52</v>
      </c>
      <c r="AS391" s="2" t="s">
        <v>52</v>
      </c>
      <c r="AT391" s="3"/>
      <c r="AU391" s="2" t="s">
        <v>851</v>
      </c>
      <c r="AV391" s="3">
        <v>150</v>
      </c>
    </row>
    <row r="392" spans="1:48" ht="30" customHeight="1">
      <c r="A392" s="18" t="s">
        <v>852</v>
      </c>
      <c r="B392" s="18" t="s">
        <v>848</v>
      </c>
      <c r="C392" s="18" t="s">
        <v>218</v>
      </c>
      <c r="D392" s="16">
        <v>25</v>
      </c>
      <c r="E392" s="17"/>
      <c r="F392" s="17"/>
      <c r="G392" s="17"/>
      <c r="H392" s="17"/>
      <c r="I392" s="17"/>
      <c r="J392" s="17"/>
      <c r="K392" s="17"/>
      <c r="L392" s="17"/>
      <c r="M392" s="18"/>
      <c r="N392" s="2" t="s">
        <v>854</v>
      </c>
      <c r="O392" s="2" t="s">
        <v>52</v>
      </c>
      <c r="P392" s="2" t="s">
        <v>52</v>
      </c>
      <c r="Q392" s="2" t="s">
        <v>836</v>
      </c>
      <c r="R392" s="2" t="s">
        <v>64</v>
      </c>
      <c r="S392" s="2" t="s">
        <v>65</v>
      </c>
      <c r="T392" s="2" t="s">
        <v>65</v>
      </c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2" t="s">
        <v>52</v>
      </c>
      <c r="AS392" s="2" t="s">
        <v>52</v>
      </c>
      <c r="AT392" s="3"/>
      <c r="AU392" s="2" t="s">
        <v>855</v>
      </c>
      <c r="AV392" s="3">
        <v>151</v>
      </c>
    </row>
    <row r="393" spans="1:48" ht="30" customHeight="1">
      <c r="A393" s="18" t="s">
        <v>856</v>
      </c>
      <c r="B393" s="18" t="s">
        <v>857</v>
      </c>
      <c r="C393" s="18" t="s">
        <v>488</v>
      </c>
      <c r="D393" s="16">
        <v>5</v>
      </c>
      <c r="E393" s="17"/>
      <c r="F393" s="17"/>
      <c r="G393" s="17"/>
      <c r="H393" s="17"/>
      <c r="I393" s="17"/>
      <c r="J393" s="17"/>
      <c r="K393" s="17"/>
      <c r="L393" s="17"/>
      <c r="M393" s="18"/>
      <c r="N393" s="2" t="s">
        <v>859</v>
      </c>
      <c r="O393" s="2" t="s">
        <v>52</v>
      </c>
      <c r="P393" s="2" t="s">
        <v>52</v>
      </c>
      <c r="Q393" s="2" t="s">
        <v>836</v>
      </c>
      <c r="R393" s="2" t="s">
        <v>64</v>
      </c>
      <c r="S393" s="2" t="s">
        <v>65</v>
      </c>
      <c r="T393" s="2" t="s">
        <v>65</v>
      </c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2" t="s">
        <v>52</v>
      </c>
      <c r="AS393" s="2" t="s">
        <v>52</v>
      </c>
      <c r="AT393" s="3"/>
      <c r="AU393" s="2" t="s">
        <v>860</v>
      </c>
      <c r="AV393" s="3">
        <v>152</v>
      </c>
    </row>
    <row r="394" spans="1:48" ht="30" customHeight="1">
      <c r="A394" s="18" t="s">
        <v>861</v>
      </c>
      <c r="B394" s="18" t="s">
        <v>862</v>
      </c>
      <c r="C394" s="18" t="s">
        <v>502</v>
      </c>
      <c r="D394" s="16">
        <v>1</v>
      </c>
      <c r="E394" s="17"/>
      <c r="F394" s="17"/>
      <c r="G394" s="17"/>
      <c r="H394" s="17"/>
      <c r="I394" s="17"/>
      <c r="J394" s="17"/>
      <c r="K394" s="17"/>
      <c r="L394" s="17"/>
      <c r="M394" s="18"/>
      <c r="N394" s="2" t="s">
        <v>864</v>
      </c>
      <c r="O394" s="2" t="s">
        <v>52</v>
      </c>
      <c r="P394" s="2" t="s">
        <v>52</v>
      </c>
      <c r="Q394" s="2" t="s">
        <v>836</v>
      </c>
      <c r="R394" s="2" t="s">
        <v>64</v>
      </c>
      <c r="S394" s="2" t="s">
        <v>65</v>
      </c>
      <c r="T394" s="2" t="s">
        <v>65</v>
      </c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2" t="s">
        <v>52</v>
      </c>
      <c r="AS394" s="2" t="s">
        <v>52</v>
      </c>
      <c r="AT394" s="3"/>
      <c r="AU394" s="2" t="s">
        <v>865</v>
      </c>
      <c r="AV394" s="3">
        <v>153</v>
      </c>
    </row>
    <row r="395" spans="1:48" ht="30" customHeight="1">
      <c r="A395" s="18" t="s">
        <v>866</v>
      </c>
      <c r="B395" s="18" t="s">
        <v>867</v>
      </c>
      <c r="C395" s="18" t="s">
        <v>502</v>
      </c>
      <c r="D395" s="16">
        <v>1</v>
      </c>
      <c r="E395" s="17"/>
      <c r="F395" s="17"/>
      <c r="G395" s="17"/>
      <c r="H395" s="17"/>
      <c r="I395" s="17"/>
      <c r="J395" s="17"/>
      <c r="K395" s="17"/>
      <c r="L395" s="17"/>
      <c r="M395" s="18"/>
      <c r="N395" s="2" t="s">
        <v>869</v>
      </c>
      <c r="O395" s="2" t="s">
        <v>52</v>
      </c>
      <c r="P395" s="2" t="s">
        <v>52</v>
      </c>
      <c r="Q395" s="2" t="s">
        <v>836</v>
      </c>
      <c r="R395" s="2" t="s">
        <v>64</v>
      </c>
      <c r="S395" s="2" t="s">
        <v>65</v>
      </c>
      <c r="T395" s="2" t="s">
        <v>65</v>
      </c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2" t="s">
        <v>52</v>
      </c>
      <c r="AS395" s="2" t="s">
        <v>52</v>
      </c>
      <c r="AT395" s="3"/>
      <c r="AU395" s="2" t="s">
        <v>870</v>
      </c>
      <c r="AV395" s="3">
        <v>154</v>
      </c>
    </row>
    <row r="396" spans="1:48" ht="30" customHeight="1">
      <c r="A396" s="18" t="s">
        <v>871</v>
      </c>
      <c r="B396" s="18" t="s">
        <v>872</v>
      </c>
      <c r="C396" s="18" t="s">
        <v>83</v>
      </c>
      <c r="D396" s="16">
        <v>28</v>
      </c>
      <c r="E396" s="17"/>
      <c r="F396" s="17"/>
      <c r="G396" s="17"/>
      <c r="H396" s="17"/>
      <c r="I396" s="17"/>
      <c r="J396" s="17"/>
      <c r="K396" s="17"/>
      <c r="L396" s="17"/>
      <c r="M396" s="18"/>
      <c r="N396" s="2" t="s">
        <v>874</v>
      </c>
      <c r="O396" s="2" t="s">
        <v>52</v>
      </c>
      <c r="P396" s="2" t="s">
        <v>52</v>
      </c>
      <c r="Q396" s="2" t="s">
        <v>836</v>
      </c>
      <c r="R396" s="2" t="s">
        <v>64</v>
      </c>
      <c r="S396" s="2" t="s">
        <v>65</v>
      </c>
      <c r="T396" s="2" t="s">
        <v>65</v>
      </c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2" t="s">
        <v>52</v>
      </c>
      <c r="AS396" s="2" t="s">
        <v>52</v>
      </c>
      <c r="AT396" s="3"/>
      <c r="AU396" s="2" t="s">
        <v>875</v>
      </c>
      <c r="AV396" s="3">
        <v>155</v>
      </c>
    </row>
    <row r="397" spans="1:48" ht="30" customHeight="1">
      <c r="A397" s="18" t="s">
        <v>876</v>
      </c>
      <c r="B397" s="18" t="s">
        <v>877</v>
      </c>
      <c r="C397" s="18" t="s">
        <v>83</v>
      </c>
      <c r="D397" s="16">
        <v>18</v>
      </c>
      <c r="E397" s="17"/>
      <c r="F397" s="17"/>
      <c r="G397" s="17"/>
      <c r="H397" s="17"/>
      <c r="I397" s="17"/>
      <c r="J397" s="17"/>
      <c r="K397" s="17"/>
      <c r="L397" s="17"/>
      <c r="M397" s="18"/>
      <c r="N397" s="2" t="s">
        <v>879</v>
      </c>
      <c r="O397" s="2" t="s">
        <v>52</v>
      </c>
      <c r="P397" s="2" t="s">
        <v>52</v>
      </c>
      <c r="Q397" s="2" t="s">
        <v>836</v>
      </c>
      <c r="R397" s="2" t="s">
        <v>64</v>
      </c>
      <c r="S397" s="2" t="s">
        <v>65</v>
      </c>
      <c r="T397" s="2" t="s">
        <v>65</v>
      </c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2" t="s">
        <v>52</v>
      </c>
      <c r="AS397" s="2" t="s">
        <v>52</v>
      </c>
      <c r="AT397" s="3"/>
      <c r="AU397" s="2" t="s">
        <v>880</v>
      </c>
      <c r="AV397" s="3">
        <v>156</v>
      </c>
    </row>
    <row r="398" spans="1:48" ht="30" customHeight="1">
      <c r="A398" s="18" t="s">
        <v>881</v>
      </c>
      <c r="B398" s="18" t="s">
        <v>882</v>
      </c>
      <c r="C398" s="18" t="s">
        <v>218</v>
      </c>
      <c r="D398" s="16"/>
      <c r="E398" s="17"/>
      <c r="F398" s="17"/>
      <c r="G398" s="17"/>
      <c r="H398" s="17"/>
      <c r="I398" s="17"/>
      <c r="J398" s="17"/>
      <c r="K398" s="17"/>
      <c r="L398" s="17"/>
      <c r="M398" s="18"/>
      <c r="N398" s="2" t="s">
        <v>884</v>
      </c>
      <c r="O398" s="2" t="s">
        <v>52</v>
      </c>
      <c r="P398" s="2" t="s">
        <v>52</v>
      </c>
      <c r="Q398" s="2" t="s">
        <v>836</v>
      </c>
      <c r="R398" s="2" t="s">
        <v>64</v>
      </c>
      <c r="S398" s="2" t="s">
        <v>65</v>
      </c>
      <c r="T398" s="2" t="s">
        <v>65</v>
      </c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2" t="s">
        <v>52</v>
      </c>
      <c r="AS398" s="2" t="s">
        <v>52</v>
      </c>
      <c r="AT398" s="3"/>
      <c r="AU398" s="2" t="s">
        <v>885</v>
      </c>
      <c r="AV398" s="3">
        <v>157</v>
      </c>
    </row>
    <row r="399" spans="1:48" ht="30" customHeight="1">
      <c r="A399" s="18" t="s">
        <v>886</v>
      </c>
      <c r="B399" s="18" t="s">
        <v>887</v>
      </c>
      <c r="C399" s="18" t="s">
        <v>218</v>
      </c>
      <c r="D399" s="16">
        <v>17</v>
      </c>
      <c r="E399" s="17"/>
      <c r="F399" s="17"/>
      <c r="G399" s="17"/>
      <c r="H399" s="17"/>
      <c r="I399" s="17"/>
      <c r="J399" s="17"/>
      <c r="K399" s="17"/>
      <c r="L399" s="17"/>
      <c r="M399" s="18"/>
      <c r="N399" s="2" t="s">
        <v>889</v>
      </c>
      <c r="O399" s="2" t="s">
        <v>52</v>
      </c>
      <c r="P399" s="2" t="s">
        <v>52</v>
      </c>
      <c r="Q399" s="2" t="s">
        <v>836</v>
      </c>
      <c r="R399" s="2" t="s">
        <v>64</v>
      </c>
      <c r="S399" s="2" t="s">
        <v>65</v>
      </c>
      <c r="T399" s="2" t="s">
        <v>65</v>
      </c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2" t="s">
        <v>52</v>
      </c>
      <c r="AS399" s="2" t="s">
        <v>52</v>
      </c>
      <c r="AT399" s="3"/>
      <c r="AU399" s="2" t="s">
        <v>890</v>
      </c>
      <c r="AV399" s="3">
        <v>226</v>
      </c>
    </row>
    <row r="400" spans="1:48" ht="30" customHeight="1">
      <c r="A400" s="18" t="s">
        <v>891</v>
      </c>
      <c r="B400" s="18" t="s">
        <v>52</v>
      </c>
      <c r="C400" s="18" t="s">
        <v>218</v>
      </c>
      <c r="D400" s="16">
        <v>15</v>
      </c>
      <c r="E400" s="17"/>
      <c r="F400" s="17"/>
      <c r="G400" s="17"/>
      <c r="H400" s="17"/>
      <c r="I400" s="17"/>
      <c r="J400" s="17"/>
      <c r="K400" s="17"/>
      <c r="L400" s="17"/>
      <c r="M400" s="18"/>
      <c r="N400" s="2" t="s">
        <v>893</v>
      </c>
      <c r="O400" s="2" t="s">
        <v>52</v>
      </c>
      <c r="P400" s="2" t="s">
        <v>52</v>
      </c>
      <c r="Q400" s="2" t="s">
        <v>836</v>
      </c>
      <c r="R400" s="2" t="s">
        <v>64</v>
      </c>
      <c r="S400" s="2" t="s">
        <v>65</v>
      </c>
      <c r="T400" s="2" t="s">
        <v>65</v>
      </c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2" t="s">
        <v>52</v>
      </c>
      <c r="AS400" s="2" t="s">
        <v>52</v>
      </c>
      <c r="AT400" s="3"/>
      <c r="AU400" s="2" t="s">
        <v>894</v>
      </c>
      <c r="AV400" s="3">
        <v>147</v>
      </c>
    </row>
    <row r="401" spans="1:48" ht="30" customHeight="1">
      <c r="A401" s="16"/>
      <c r="B401" s="16"/>
      <c r="C401" s="16"/>
      <c r="D401" s="16"/>
      <c r="E401" s="17"/>
      <c r="F401" s="17"/>
      <c r="G401" s="17"/>
      <c r="H401" s="17"/>
      <c r="I401" s="17"/>
      <c r="J401" s="17"/>
      <c r="K401" s="17"/>
      <c r="L401" s="17"/>
      <c r="M401" s="16"/>
      <c r="Q401" s="1" t="s">
        <v>836</v>
      </c>
    </row>
    <row r="402" spans="1:48" ht="30" customHeight="1">
      <c r="A402" s="16"/>
      <c r="B402" s="16"/>
      <c r="C402" s="16"/>
      <c r="D402" s="16"/>
      <c r="E402" s="17"/>
      <c r="F402" s="17"/>
      <c r="G402" s="17"/>
      <c r="H402" s="17"/>
      <c r="I402" s="17"/>
      <c r="J402" s="17"/>
      <c r="K402" s="17"/>
      <c r="L402" s="17"/>
      <c r="M402" s="16"/>
      <c r="Q402" s="1" t="s">
        <v>836</v>
      </c>
    </row>
    <row r="403" spans="1:48" ht="30" customHeight="1">
      <c r="A403" s="16"/>
      <c r="B403" s="16"/>
      <c r="C403" s="16"/>
      <c r="D403" s="16"/>
      <c r="E403" s="17"/>
      <c r="F403" s="17"/>
      <c r="G403" s="17"/>
      <c r="H403" s="17"/>
      <c r="I403" s="17"/>
      <c r="J403" s="17"/>
      <c r="K403" s="17"/>
      <c r="L403" s="17"/>
      <c r="M403" s="16"/>
      <c r="Q403" s="1" t="s">
        <v>836</v>
      </c>
    </row>
    <row r="404" spans="1:48" ht="30" customHeight="1">
      <c r="A404" s="16"/>
      <c r="B404" s="16"/>
      <c r="C404" s="16"/>
      <c r="D404" s="16"/>
      <c r="E404" s="17"/>
      <c r="F404" s="17"/>
      <c r="G404" s="17"/>
      <c r="H404" s="17"/>
      <c r="I404" s="17"/>
      <c r="J404" s="17"/>
      <c r="K404" s="17"/>
      <c r="L404" s="17"/>
      <c r="M404" s="16"/>
      <c r="Q404" s="1" t="s">
        <v>836</v>
      </c>
    </row>
    <row r="405" spans="1:48" ht="30" customHeight="1">
      <c r="A405" s="16"/>
      <c r="B405" s="16"/>
      <c r="C405" s="16"/>
      <c r="D405" s="16"/>
      <c r="E405" s="17"/>
      <c r="F405" s="17"/>
      <c r="G405" s="17"/>
      <c r="H405" s="17"/>
      <c r="I405" s="17"/>
      <c r="J405" s="17"/>
      <c r="K405" s="17"/>
      <c r="L405" s="17"/>
      <c r="M405" s="16"/>
      <c r="Q405" s="1" t="s">
        <v>836</v>
      </c>
    </row>
    <row r="406" spans="1:48" ht="30" customHeight="1">
      <c r="A406" s="16"/>
      <c r="B406" s="16"/>
      <c r="C406" s="16"/>
      <c r="D406" s="16"/>
      <c r="E406" s="17"/>
      <c r="F406" s="17"/>
      <c r="G406" s="17"/>
      <c r="H406" s="17"/>
      <c r="I406" s="17"/>
      <c r="J406" s="17"/>
      <c r="K406" s="17"/>
      <c r="L406" s="17"/>
      <c r="M406" s="16"/>
      <c r="Q406" s="1" t="s">
        <v>836</v>
      </c>
    </row>
    <row r="407" spans="1:48" ht="30" customHeight="1">
      <c r="A407" s="16"/>
      <c r="B407" s="16"/>
      <c r="C407" s="16"/>
      <c r="D407" s="16"/>
      <c r="E407" s="17"/>
      <c r="F407" s="17"/>
      <c r="G407" s="17"/>
      <c r="H407" s="17"/>
      <c r="I407" s="17"/>
      <c r="J407" s="17"/>
      <c r="K407" s="17"/>
      <c r="L407" s="17"/>
      <c r="M407" s="16"/>
      <c r="Q407" s="1" t="s">
        <v>836</v>
      </c>
    </row>
    <row r="408" spans="1:48" ht="30" customHeight="1">
      <c r="A408" s="16"/>
      <c r="B408" s="16"/>
      <c r="C408" s="16"/>
      <c r="D408" s="16"/>
      <c r="E408" s="17"/>
      <c r="F408" s="17"/>
      <c r="G408" s="17"/>
      <c r="H408" s="17"/>
      <c r="I408" s="17"/>
      <c r="J408" s="17"/>
      <c r="K408" s="17"/>
      <c r="L408" s="17"/>
      <c r="M408" s="16"/>
      <c r="Q408" s="1" t="s">
        <v>836</v>
      </c>
    </row>
    <row r="409" spans="1:48" ht="30" customHeight="1">
      <c r="A409" s="16"/>
      <c r="B409" s="16"/>
      <c r="C409" s="16"/>
      <c r="D409" s="16"/>
      <c r="E409" s="17"/>
      <c r="F409" s="17"/>
      <c r="G409" s="17"/>
      <c r="H409" s="17"/>
      <c r="I409" s="17"/>
      <c r="J409" s="17"/>
      <c r="K409" s="17"/>
      <c r="L409" s="17"/>
      <c r="M409" s="16"/>
      <c r="Q409" s="1" t="s">
        <v>836</v>
      </c>
    </row>
    <row r="410" spans="1:48" ht="30" customHeight="1">
      <c r="A410" s="16"/>
      <c r="B410" s="16"/>
      <c r="C410" s="16"/>
      <c r="D410" s="16"/>
      <c r="E410" s="17"/>
      <c r="F410" s="17"/>
      <c r="G410" s="17"/>
      <c r="H410" s="17"/>
      <c r="I410" s="17"/>
      <c r="J410" s="17"/>
      <c r="K410" s="17"/>
      <c r="L410" s="17"/>
      <c r="M410" s="16"/>
      <c r="Q410" s="1" t="s">
        <v>836</v>
      </c>
    </row>
    <row r="411" spans="1:48" ht="30" customHeight="1">
      <c r="A411" s="18" t="s">
        <v>106</v>
      </c>
      <c r="B411" s="16"/>
      <c r="C411" s="16"/>
      <c r="D411" s="16"/>
      <c r="E411" s="17"/>
      <c r="F411" s="17"/>
      <c r="G411" s="17"/>
      <c r="H411" s="17"/>
      <c r="I411" s="17"/>
      <c r="J411" s="17"/>
      <c r="K411" s="17"/>
      <c r="L411" s="17"/>
      <c r="M411" s="16"/>
      <c r="N411" t="s">
        <v>107</v>
      </c>
    </row>
    <row r="412" spans="1:48" ht="30" customHeight="1">
      <c r="A412" s="18" t="s">
        <v>895</v>
      </c>
      <c r="B412" s="18" t="s">
        <v>58</v>
      </c>
      <c r="C412" s="16"/>
      <c r="D412" s="16"/>
      <c r="E412" s="17"/>
      <c r="F412" s="17"/>
      <c r="G412" s="17"/>
      <c r="H412" s="17"/>
      <c r="I412" s="17"/>
      <c r="J412" s="17"/>
      <c r="K412" s="17"/>
      <c r="L412" s="17"/>
      <c r="M412" s="16"/>
      <c r="N412" s="3"/>
      <c r="O412" s="3"/>
      <c r="P412" s="3"/>
      <c r="Q412" s="2" t="s">
        <v>896</v>
      </c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</row>
    <row r="413" spans="1:48" ht="30" customHeight="1">
      <c r="A413" s="18" t="s">
        <v>897</v>
      </c>
      <c r="B413" s="18" t="s">
        <v>898</v>
      </c>
      <c r="C413" s="18" t="s">
        <v>899</v>
      </c>
      <c r="D413" s="16">
        <v>95</v>
      </c>
      <c r="E413" s="17"/>
      <c r="F413" s="17"/>
      <c r="G413" s="17"/>
      <c r="H413" s="17"/>
      <c r="I413" s="17"/>
      <c r="J413" s="17"/>
      <c r="K413" s="17"/>
      <c r="L413" s="17"/>
      <c r="M413" s="18"/>
      <c r="N413" s="2" t="s">
        <v>900</v>
      </c>
      <c r="O413" s="2" t="s">
        <v>52</v>
      </c>
      <c r="P413" s="2" t="s">
        <v>52</v>
      </c>
      <c r="Q413" s="2" t="s">
        <v>896</v>
      </c>
      <c r="R413" s="2" t="s">
        <v>65</v>
      </c>
      <c r="S413" s="2" t="s">
        <v>65</v>
      </c>
      <c r="T413" s="2" t="s">
        <v>64</v>
      </c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2" t="s">
        <v>52</v>
      </c>
      <c r="AS413" s="2" t="s">
        <v>52</v>
      </c>
      <c r="AT413" s="3"/>
      <c r="AU413" s="2" t="s">
        <v>901</v>
      </c>
      <c r="AV413" s="3">
        <v>229</v>
      </c>
    </row>
    <row r="414" spans="1:48" ht="30" customHeight="1">
      <c r="A414" s="18" t="s">
        <v>902</v>
      </c>
      <c r="B414" s="18" t="s">
        <v>903</v>
      </c>
      <c r="C414" s="18" t="s">
        <v>112</v>
      </c>
      <c r="D414" s="16">
        <v>8</v>
      </c>
      <c r="E414" s="17"/>
      <c r="F414" s="17"/>
      <c r="G414" s="17"/>
      <c r="H414" s="17"/>
      <c r="I414" s="17"/>
      <c r="J414" s="17"/>
      <c r="K414" s="17"/>
      <c r="L414" s="17"/>
      <c r="M414" s="18"/>
      <c r="N414" s="2" t="s">
        <v>904</v>
      </c>
      <c r="O414" s="2" t="s">
        <v>52</v>
      </c>
      <c r="P414" s="2" t="s">
        <v>52</v>
      </c>
      <c r="Q414" s="2" t="s">
        <v>896</v>
      </c>
      <c r="R414" s="2" t="s">
        <v>65</v>
      </c>
      <c r="S414" s="2" t="s">
        <v>65</v>
      </c>
      <c r="T414" s="2" t="s">
        <v>64</v>
      </c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2" t="s">
        <v>52</v>
      </c>
      <c r="AS414" s="2" t="s">
        <v>52</v>
      </c>
      <c r="AT414" s="3"/>
      <c r="AU414" s="2" t="s">
        <v>905</v>
      </c>
      <c r="AV414" s="3">
        <v>230</v>
      </c>
    </row>
    <row r="415" spans="1:48" ht="30" customHeight="1">
      <c r="A415" s="18" t="s">
        <v>906</v>
      </c>
      <c r="B415" s="18" t="s">
        <v>907</v>
      </c>
      <c r="C415" s="18" t="s">
        <v>112</v>
      </c>
      <c r="D415" s="16">
        <v>8</v>
      </c>
      <c r="E415" s="17"/>
      <c r="F415" s="17"/>
      <c r="G415" s="17"/>
      <c r="H415" s="17"/>
      <c r="I415" s="17"/>
      <c r="J415" s="17"/>
      <c r="K415" s="17"/>
      <c r="L415" s="17"/>
      <c r="M415" s="18"/>
      <c r="N415" s="2" t="s">
        <v>908</v>
      </c>
      <c r="O415" s="2" t="s">
        <v>52</v>
      </c>
      <c r="P415" s="2" t="s">
        <v>52</v>
      </c>
      <c r="Q415" s="2" t="s">
        <v>896</v>
      </c>
      <c r="R415" s="2" t="s">
        <v>65</v>
      </c>
      <c r="S415" s="2" t="s">
        <v>65</v>
      </c>
      <c r="T415" s="2" t="s">
        <v>64</v>
      </c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2" t="s">
        <v>52</v>
      </c>
      <c r="AS415" s="2" t="s">
        <v>52</v>
      </c>
      <c r="AT415" s="3"/>
      <c r="AU415" s="2" t="s">
        <v>909</v>
      </c>
      <c r="AV415" s="3">
        <v>231</v>
      </c>
    </row>
    <row r="416" spans="1:48" ht="30" customHeight="1">
      <c r="A416" s="18" t="s">
        <v>910</v>
      </c>
      <c r="B416" s="18" t="s">
        <v>911</v>
      </c>
      <c r="C416" s="18" t="s">
        <v>112</v>
      </c>
      <c r="D416" s="16">
        <v>30</v>
      </c>
      <c r="E416" s="17"/>
      <c r="F416" s="17"/>
      <c r="G416" s="17"/>
      <c r="H416" s="17"/>
      <c r="I416" s="17"/>
      <c r="J416" s="17"/>
      <c r="K416" s="17"/>
      <c r="L416" s="17"/>
      <c r="M416" s="18"/>
      <c r="N416" s="2" t="s">
        <v>912</v>
      </c>
      <c r="O416" s="2" t="s">
        <v>52</v>
      </c>
      <c r="P416" s="2" t="s">
        <v>52</v>
      </c>
      <c r="Q416" s="2" t="s">
        <v>896</v>
      </c>
      <c r="R416" s="2" t="s">
        <v>65</v>
      </c>
      <c r="S416" s="2" t="s">
        <v>65</v>
      </c>
      <c r="T416" s="2" t="s">
        <v>64</v>
      </c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2" t="s">
        <v>52</v>
      </c>
      <c r="AS416" s="2" t="s">
        <v>52</v>
      </c>
      <c r="AT416" s="3"/>
      <c r="AU416" s="2" t="s">
        <v>913</v>
      </c>
      <c r="AV416" s="3">
        <v>232</v>
      </c>
    </row>
    <row r="417" spans="1:48" ht="30" customHeight="1">
      <c r="A417" s="18" t="s">
        <v>914</v>
      </c>
      <c r="B417" s="18" t="s">
        <v>915</v>
      </c>
      <c r="C417" s="18" t="s">
        <v>899</v>
      </c>
      <c r="D417" s="16">
        <v>95</v>
      </c>
      <c r="E417" s="17"/>
      <c r="F417" s="17"/>
      <c r="G417" s="17"/>
      <c r="H417" s="17"/>
      <c r="I417" s="17"/>
      <c r="J417" s="17"/>
      <c r="K417" s="17"/>
      <c r="L417" s="17"/>
      <c r="M417" s="18"/>
      <c r="N417" s="2" t="s">
        <v>917</v>
      </c>
      <c r="O417" s="2" t="s">
        <v>52</v>
      </c>
      <c r="P417" s="2" t="s">
        <v>52</v>
      </c>
      <c r="Q417" s="2" t="s">
        <v>896</v>
      </c>
      <c r="R417" s="2" t="s">
        <v>65</v>
      </c>
      <c r="S417" s="2" t="s">
        <v>64</v>
      </c>
      <c r="T417" s="2" t="s">
        <v>65</v>
      </c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2" t="s">
        <v>52</v>
      </c>
      <c r="AS417" s="2" t="s">
        <v>52</v>
      </c>
      <c r="AT417" s="3"/>
      <c r="AU417" s="2" t="s">
        <v>918</v>
      </c>
      <c r="AV417" s="3">
        <v>233</v>
      </c>
    </row>
    <row r="418" spans="1:48" ht="30" customHeight="1">
      <c r="A418" s="18" t="s">
        <v>302</v>
      </c>
      <c r="B418" s="18" t="s">
        <v>919</v>
      </c>
      <c r="C418" s="18" t="s">
        <v>183</v>
      </c>
      <c r="D418" s="16">
        <v>4.8099999999999996</v>
      </c>
      <c r="E418" s="17"/>
      <c r="F418" s="17"/>
      <c r="G418" s="17"/>
      <c r="H418" s="17"/>
      <c r="I418" s="17"/>
      <c r="J418" s="17"/>
      <c r="K418" s="17"/>
      <c r="L418" s="17"/>
      <c r="M418" s="18"/>
      <c r="N418" s="2" t="s">
        <v>921</v>
      </c>
      <c r="O418" s="2" t="s">
        <v>52</v>
      </c>
      <c r="P418" s="2" t="s">
        <v>52</v>
      </c>
      <c r="Q418" s="2" t="s">
        <v>896</v>
      </c>
      <c r="R418" s="2" t="s">
        <v>65</v>
      </c>
      <c r="S418" s="2" t="s">
        <v>64</v>
      </c>
      <c r="T418" s="2" t="s">
        <v>65</v>
      </c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2" t="s">
        <v>52</v>
      </c>
      <c r="AS418" s="2" t="s">
        <v>52</v>
      </c>
      <c r="AT418" s="3"/>
      <c r="AU418" s="2" t="s">
        <v>922</v>
      </c>
      <c r="AV418" s="3">
        <v>234</v>
      </c>
    </row>
    <row r="419" spans="1:48" ht="30" customHeight="1">
      <c r="A419" s="16"/>
      <c r="B419" s="16"/>
      <c r="C419" s="16"/>
      <c r="D419" s="16"/>
      <c r="E419" s="17"/>
      <c r="F419" s="17"/>
      <c r="G419" s="17"/>
      <c r="H419" s="17"/>
      <c r="I419" s="17"/>
      <c r="J419" s="17"/>
      <c r="K419" s="17"/>
      <c r="L419" s="17"/>
      <c r="M419" s="16"/>
      <c r="Q419" s="1" t="s">
        <v>896</v>
      </c>
    </row>
    <row r="420" spans="1:48" ht="30" customHeight="1">
      <c r="A420" s="16"/>
      <c r="B420" s="16"/>
      <c r="C420" s="16"/>
      <c r="D420" s="16"/>
      <c r="E420" s="17"/>
      <c r="F420" s="17"/>
      <c r="G420" s="17"/>
      <c r="H420" s="17"/>
      <c r="I420" s="17"/>
      <c r="J420" s="17"/>
      <c r="K420" s="17"/>
      <c r="L420" s="17"/>
      <c r="M420" s="16"/>
      <c r="Q420" s="1" t="s">
        <v>896</v>
      </c>
    </row>
    <row r="421" spans="1:48" ht="30" customHeight="1">
      <c r="A421" s="16"/>
      <c r="B421" s="16"/>
      <c r="C421" s="16"/>
      <c r="D421" s="16"/>
      <c r="E421" s="17"/>
      <c r="F421" s="17"/>
      <c r="G421" s="17"/>
      <c r="H421" s="17"/>
      <c r="I421" s="17"/>
      <c r="J421" s="17"/>
      <c r="K421" s="17"/>
      <c r="L421" s="17"/>
      <c r="M421" s="16"/>
      <c r="Q421" s="1" t="s">
        <v>896</v>
      </c>
    </row>
    <row r="422" spans="1:48" ht="30" customHeight="1">
      <c r="A422" s="16"/>
      <c r="B422" s="16"/>
      <c r="C422" s="16"/>
      <c r="D422" s="16"/>
      <c r="E422" s="17"/>
      <c r="F422" s="17"/>
      <c r="G422" s="17"/>
      <c r="H422" s="17"/>
      <c r="I422" s="17"/>
      <c r="J422" s="17"/>
      <c r="K422" s="17"/>
      <c r="L422" s="17"/>
      <c r="M422" s="16"/>
      <c r="Q422" s="1" t="s">
        <v>896</v>
      </c>
    </row>
    <row r="423" spans="1:48" ht="30" customHeight="1">
      <c r="A423" s="16"/>
      <c r="B423" s="16"/>
      <c r="C423" s="16"/>
      <c r="D423" s="16"/>
      <c r="E423" s="17"/>
      <c r="F423" s="17"/>
      <c r="G423" s="17"/>
      <c r="H423" s="17"/>
      <c r="I423" s="17"/>
      <c r="J423" s="17"/>
      <c r="K423" s="17"/>
      <c r="L423" s="17"/>
      <c r="M423" s="16"/>
      <c r="Q423" s="1" t="s">
        <v>896</v>
      </c>
    </row>
    <row r="424" spans="1:48" ht="30" customHeight="1">
      <c r="A424" s="16"/>
      <c r="B424" s="16"/>
      <c r="C424" s="16"/>
      <c r="D424" s="16"/>
      <c r="E424" s="17"/>
      <c r="F424" s="17"/>
      <c r="G424" s="17"/>
      <c r="H424" s="17"/>
      <c r="I424" s="17"/>
      <c r="J424" s="17"/>
      <c r="K424" s="17"/>
      <c r="L424" s="17"/>
      <c r="M424" s="16"/>
      <c r="Q424" s="1" t="s">
        <v>896</v>
      </c>
    </row>
    <row r="425" spans="1:48" ht="30" customHeight="1">
      <c r="A425" s="16"/>
      <c r="B425" s="16"/>
      <c r="C425" s="16"/>
      <c r="D425" s="16"/>
      <c r="E425" s="17"/>
      <c r="F425" s="17"/>
      <c r="G425" s="17"/>
      <c r="H425" s="17"/>
      <c r="I425" s="17"/>
      <c r="J425" s="17"/>
      <c r="K425" s="17"/>
      <c r="L425" s="17"/>
      <c r="M425" s="16"/>
      <c r="Q425" s="1" t="s">
        <v>896</v>
      </c>
    </row>
    <row r="426" spans="1:48" ht="30" customHeight="1">
      <c r="A426" s="16"/>
      <c r="B426" s="16"/>
      <c r="C426" s="16"/>
      <c r="D426" s="16"/>
      <c r="E426" s="17"/>
      <c r="F426" s="17"/>
      <c r="G426" s="17"/>
      <c r="H426" s="17"/>
      <c r="I426" s="17"/>
      <c r="J426" s="17"/>
      <c r="K426" s="17"/>
      <c r="L426" s="17"/>
      <c r="M426" s="16"/>
      <c r="Q426" s="1" t="s">
        <v>896</v>
      </c>
    </row>
    <row r="427" spans="1:48" ht="30" customHeight="1">
      <c r="A427" s="16"/>
      <c r="B427" s="16"/>
      <c r="C427" s="16"/>
      <c r="D427" s="16"/>
      <c r="E427" s="17"/>
      <c r="F427" s="17"/>
      <c r="G427" s="17"/>
      <c r="H427" s="17"/>
      <c r="I427" s="17"/>
      <c r="J427" s="17"/>
      <c r="K427" s="17"/>
      <c r="L427" s="17"/>
      <c r="M427" s="16"/>
      <c r="Q427" s="1" t="s">
        <v>896</v>
      </c>
    </row>
    <row r="428" spans="1:48" ht="30" customHeight="1">
      <c r="A428" s="16"/>
      <c r="B428" s="16"/>
      <c r="C428" s="16"/>
      <c r="D428" s="16"/>
      <c r="E428" s="17"/>
      <c r="F428" s="17"/>
      <c r="G428" s="17"/>
      <c r="H428" s="17"/>
      <c r="I428" s="17"/>
      <c r="J428" s="17"/>
      <c r="K428" s="17"/>
      <c r="L428" s="17"/>
      <c r="M428" s="16"/>
      <c r="Q428" s="1" t="s">
        <v>896</v>
      </c>
    </row>
    <row r="429" spans="1:48" ht="30" customHeight="1">
      <c r="A429" s="16"/>
      <c r="B429" s="16"/>
      <c r="C429" s="16"/>
      <c r="D429" s="16"/>
      <c r="E429" s="17"/>
      <c r="F429" s="17"/>
      <c r="G429" s="17"/>
      <c r="H429" s="17"/>
      <c r="I429" s="17"/>
      <c r="J429" s="17"/>
      <c r="K429" s="17"/>
      <c r="L429" s="17"/>
      <c r="M429" s="16"/>
      <c r="Q429" s="1" t="s">
        <v>896</v>
      </c>
    </row>
    <row r="430" spans="1:48" ht="30" customHeight="1">
      <c r="A430" s="16"/>
      <c r="B430" s="16"/>
      <c r="C430" s="16"/>
      <c r="D430" s="16"/>
      <c r="E430" s="17"/>
      <c r="F430" s="17"/>
      <c r="G430" s="17"/>
      <c r="H430" s="17"/>
      <c r="I430" s="17"/>
      <c r="J430" s="17"/>
      <c r="K430" s="17"/>
      <c r="L430" s="17"/>
      <c r="M430" s="16"/>
      <c r="Q430" s="1" t="s">
        <v>896</v>
      </c>
    </row>
    <row r="431" spans="1:48" ht="30" customHeight="1">
      <c r="A431" s="16"/>
      <c r="B431" s="16"/>
      <c r="C431" s="16"/>
      <c r="D431" s="16"/>
      <c r="E431" s="17"/>
      <c r="F431" s="17"/>
      <c r="G431" s="17"/>
      <c r="H431" s="17"/>
      <c r="I431" s="17"/>
      <c r="J431" s="17"/>
      <c r="K431" s="17"/>
      <c r="L431" s="17"/>
      <c r="M431" s="16"/>
      <c r="Q431" s="1" t="s">
        <v>896</v>
      </c>
    </row>
    <row r="432" spans="1:48" ht="30" customHeight="1">
      <c r="A432" s="16"/>
      <c r="B432" s="16"/>
      <c r="C432" s="16"/>
      <c r="D432" s="16"/>
      <c r="E432" s="17"/>
      <c r="F432" s="17"/>
      <c r="G432" s="17"/>
      <c r="H432" s="17"/>
      <c r="I432" s="17"/>
      <c r="J432" s="17"/>
      <c r="K432" s="17"/>
      <c r="L432" s="17"/>
      <c r="M432" s="16"/>
      <c r="Q432" s="1" t="s">
        <v>896</v>
      </c>
    </row>
    <row r="433" spans="1:48" ht="30" customHeight="1">
      <c r="A433" s="16"/>
      <c r="B433" s="16"/>
      <c r="C433" s="16"/>
      <c r="D433" s="16"/>
      <c r="E433" s="17"/>
      <c r="F433" s="17"/>
      <c r="G433" s="17"/>
      <c r="H433" s="17"/>
      <c r="I433" s="17"/>
      <c r="J433" s="17"/>
      <c r="K433" s="17"/>
      <c r="L433" s="17"/>
      <c r="M433" s="16"/>
      <c r="Q433" s="1" t="s">
        <v>896</v>
      </c>
    </row>
    <row r="434" spans="1:48" ht="30" customHeight="1">
      <c r="A434" s="16"/>
      <c r="B434" s="16"/>
      <c r="C434" s="16"/>
      <c r="D434" s="16"/>
      <c r="E434" s="17"/>
      <c r="F434" s="17"/>
      <c r="G434" s="17"/>
      <c r="H434" s="17"/>
      <c r="I434" s="17"/>
      <c r="J434" s="17"/>
      <c r="K434" s="17"/>
      <c r="L434" s="17"/>
      <c r="M434" s="16"/>
      <c r="Q434" s="1" t="s">
        <v>896</v>
      </c>
    </row>
    <row r="435" spans="1:48" ht="30" customHeight="1">
      <c r="A435" s="18" t="s">
        <v>106</v>
      </c>
      <c r="B435" s="16"/>
      <c r="C435" s="16"/>
      <c r="D435" s="16"/>
      <c r="E435" s="17"/>
      <c r="F435" s="17"/>
      <c r="G435" s="17"/>
      <c r="H435" s="17"/>
      <c r="I435" s="17"/>
      <c r="J435" s="17"/>
      <c r="K435" s="17"/>
      <c r="L435" s="17"/>
      <c r="M435" s="16"/>
      <c r="N435" t="s">
        <v>107</v>
      </c>
    </row>
    <row r="436" spans="1:48" ht="30" customHeight="1">
      <c r="A436" s="19" t="s">
        <v>923</v>
      </c>
      <c r="B436" s="19" t="s">
        <v>58</v>
      </c>
      <c r="C436" s="20"/>
      <c r="D436" s="20"/>
      <c r="E436" s="21"/>
      <c r="F436" s="21"/>
      <c r="G436" s="21"/>
      <c r="H436" s="21"/>
      <c r="I436" s="21"/>
      <c r="J436" s="21"/>
      <c r="K436" s="21"/>
      <c r="L436" s="21"/>
      <c r="M436" s="20"/>
      <c r="N436" s="13"/>
      <c r="O436" s="13"/>
      <c r="P436" s="13"/>
      <c r="Q436" s="12" t="s">
        <v>924</v>
      </c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</row>
    <row r="437" spans="1:48" ht="30" customHeight="1">
      <c r="A437" s="18" t="s">
        <v>927</v>
      </c>
      <c r="B437" s="18" t="s">
        <v>928</v>
      </c>
      <c r="C437" s="18" t="s">
        <v>112</v>
      </c>
      <c r="D437" s="16">
        <v>50</v>
      </c>
      <c r="E437" s="17"/>
      <c r="F437" s="17"/>
      <c r="G437" s="17"/>
      <c r="H437" s="17"/>
      <c r="I437" s="17"/>
      <c r="J437" s="17"/>
      <c r="K437" s="17"/>
      <c r="L437" s="17"/>
      <c r="M437" s="18"/>
      <c r="N437" s="2" t="s">
        <v>929</v>
      </c>
      <c r="O437" s="2" t="s">
        <v>52</v>
      </c>
      <c r="P437" s="2" t="s">
        <v>52</v>
      </c>
      <c r="Q437" s="2" t="s">
        <v>924</v>
      </c>
      <c r="R437" s="2" t="s">
        <v>65</v>
      </c>
      <c r="S437" s="2" t="s">
        <v>65</v>
      </c>
      <c r="T437" s="2" t="s">
        <v>64</v>
      </c>
      <c r="U437" s="3"/>
      <c r="V437" s="3"/>
      <c r="W437" s="3"/>
      <c r="X437" s="3">
        <v>1</v>
      </c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2" t="s">
        <v>52</v>
      </c>
      <c r="AS437" s="2" t="s">
        <v>52</v>
      </c>
      <c r="AT437" s="3"/>
      <c r="AU437" s="2" t="s">
        <v>930</v>
      </c>
      <c r="AV437" s="3">
        <v>237</v>
      </c>
    </row>
    <row r="438" spans="1:48" ht="30" customHeight="1">
      <c r="A438" s="18" t="s">
        <v>931</v>
      </c>
      <c r="B438" s="18" t="s">
        <v>932</v>
      </c>
      <c r="C438" s="18" t="s">
        <v>112</v>
      </c>
      <c r="D438" s="16">
        <v>6</v>
      </c>
      <c r="E438" s="17"/>
      <c r="F438" s="17"/>
      <c r="G438" s="17"/>
      <c r="H438" s="17"/>
      <c r="I438" s="17"/>
      <c r="J438" s="17"/>
      <c r="K438" s="17"/>
      <c r="L438" s="17"/>
      <c r="M438" s="18"/>
      <c r="N438" s="2" t="s">
        <v>933</v>
      </c>
      <c r="O438" s="2" t="s">
        <v>52</v>
      </c>
      <c r="P438" s="2" t="s">
        <v>52</v>
      </c>
      <c r="Q438" s="2" t="s">
        <v>924</v>
      </c>
      <c r="R438" s="2" t="s">
        <v>65</v>
      </c>
      <c r="S438" s="2" t="s">
        <v>65</v>
      </c>
      <c r="T438" s="2" t="s">
        <v>64</v>
      </c>
      <c r="U438" s="3"/>
      <c r="V438" s="3"/>
      <c r="W438" s="3"/>
      <c r="X438" s="3">
        <v>1</v>
      </c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2" t="s">
        <v>52</v>
      </c>
      <c r="AS438" s="2" t="s">
        <v>52</v>
      </c>
      <c r="AT438" s="3"/>
      <c r="AU438" s="2" t="s">
        <v>934</v>
      </c>
      <c r="AV438" s="3">
        <v>252</v>
      </c>
    </row>
    <row r="439" spans="1:48" ht="30" customHeight="1">
      <c r="A439" s="18" t="s">
        <v>935</v>
      </c>
      <c r="B439" s="18" t="s">
        <v>936</v>
      </c>
      <c r="C439" s="18" t="s">
        <v>112</v>
      </c>
      <c r="D439" s="16">
        <v>7</v>
      </c>
      <c r="E439" s="17"/>
      <c r="F439" s="17"/>
      <c r="G439" s="17"/>
      <c r="H439" s="17"/>
      <c r="I439" s="17"/>
      <c r="J439" s="17"/>
      <c r="K439" s="17"/>
      <c r="L439" s="17"/>
      <c r="M439" s="18"/>
      <c r="N439" s="2" t="s">
        <v>937</v>
      </c>
      <c r="O439" s="2" t="s">
        <v>52</v>
      </c>
      <c r="P439" s="2" t="s">
        <v>52</v>
      </c>
      <c r="Q439" s="2" t="s">
        <v>924</v>
      </c>
      <c r="R439" s="2" t="s">
        <v>65</v>
      </c>
      <c r="S439" s="2" t="s">
        <v>65</v>
      </c>
      <c r="T439" s="2" t="s">
        <v>64</v>
      </c>
      <c r="U439" s="3"/>
      <c r="V439" s="3"/>
      <c r="W439" s="3"/>
      <c r="X439" s="3">
        <v>1</v>
      </c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2" t="s">
        <v>52</v>
      </c>
      <c r="AS439" s="2" t="s">
        <v>52</v>
      </c>
      <c r="AT439" s="3"/>
      <c r="AU439" s="2" t="s">
        <v>938</v>
      </c>
      <c r="AV439" s="3">
        <v>239</v>
      </c>
    </row>
    <row r="440" spans="1:48" ht="30" customHeight="1">
      <c r="A440" s="18" t="s">
        <v>939</v>
      </c>
      <c r="B440" s="18" t="s">
        <v>171</v>
      </c>
      <c r="C440" s="18" t="s">
        <v>172</v>
      </c>
      <c r="D440" s="16">
        <v>0.34599999999999997</v>
      </c>
      <c r="E440" s="17"/>
      <c r="F440" s="17"/>
      <c r="G440" s="17"/>
      <c r="H440" s="17"/>
      <c r="I440" s="17"/>
      <c r="J440" s="17"/>
      <c r="K440" s="17"/>
      <c r="L440" s="17"/>
      <c r="M440" s="18"/>
      <c r="N440" s="2" t="s">
        <v>940</v>
      </c>
      <c r="O440" s="2" t="s">
        <v>52</v>
      </c>
      <c r="P440" s="2" t="s">
        <v>52</v>
      </c>
      <c r="Q440" s="2" t="s">
        <v>924</v>
      </c>
      <c r="R440" s="2" t="s">
        <v>65</v>
      </c>
      <c r="S440" s="2" t="s">
        <v>65</v>
      </c>
      <c r="T440" s="2" t="s">
        <v>64</v>
      </c>
      <c r="U440" s="3"/>
      <c r="V440" s="3"/>
      <c r="W440" s="3"/>
      <c r="X440" s="3">
        <v>1</v>
      </c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2" t="s">
        <v>52</v>
      </c>
      <c r="AS440" s="2" t="s">
        <v>52</v>
      </c>
      <c r="AT440" s="3"/>
      <c r="AU440" s="2" t="s">
        <v>941</v>
      </c>
      <c r="AV440" s="3">
        <v>240</v>
      </c>
    </row>
    <row r="441" spans="1:48" ht="30" customHeight="1">
      <c r="A441" s="18" t="s">
        <v>942</v>
      </c>
      <c r="B441" s="18" t="s">
        <v>175</v>
      </c>
      <c r="C441" s="18" t="s">
        <v>172</v>
      </c>
      <c r="D441" s="16">
        <v>1.125</v>
      </c>
      <c r="E441" s="17"/>
      <c r="F441" s="17"/>
      <c r="G441" s="17"/>
      <c r="H441" s="17"/>
      <c r="I441" s="17"/>
      <c r="J441" s="17"/>
      <c r="K441" s="17"/>
      <c r="L441" s="17"/>
      <c r="M441" s="18"/>
      <c r="N441" s="2" t="s">
        <v>943</v>
      </c>
      <c r="O441" s="2" t="s">
        <v>52</v>
      </c>
      <c r="P441" s="2" t="s">
        <v>52</v>
      </c>
      <c r="Q441" s="2" t="s">
        <v>924</v>
      </c>
      <c r="R441" s="2" t="s">
        <v>65</v>
      </c>
      <c r="S441" s="2" t="s">
        <v>65</v>
      </c>
      <c r="T441" s="2" t="s">
        <v>64</v>
      </c>
      <c r="U441" s="3"/>
      <c r="V441" s="3"/>
      <c r="W441" s="3"/>
      <c r="X441" s="3">
        <v>1</v>
      </c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2" t="s">
        <v>52</v>
      </c>
      <c r="AS441" s="2" t="s">
        <v>52</v>
      </c>
      <c r="AT441" s="3"/>
      <c r="AU441" s="2" t="s">
        <v>944</v>
      </c>
      <c r="AV441" s="3">
        <v>241</v>
      </c>
    </row>
    <row r="442" spans="1:48" ht="30" customHeight="1">
      <c r="A442" s="18" t="s">
        <v>945</v>
      </c>
      <c r="B442" s="18" t="s">
        <v>178</v>
      </c>
      <c r="C442" s="18" t="s">
        <v>172</v>
      </c>
      <c r="D442" s="16">
        <v>3.339</v>
      </c>
      <c r="E442" s="17"/>
      <c r="F442" s="17"/>
      <c r="G442" s="17"/>
      <c r="H442" s="17"/>
      <c r="I442" s="17"/>
      <c r="J442" s="17"/>
      <c r="K442" s="17"/>
      <c r="L442" s="17"/>
      <c r="M442" s="18"/>
      <c r="N442" s="2" t="s">
        <v>946</v>
      </c>
      <c r="O442" s="2" t="s">
        <v>52</v>
      </c>
      <c r="P442" s="2" t="s">
        <v>52</v>
      </c>
      <c r="Q442" s="2" t="s">
        <v>924</v>
      </c>
      <c r="R442" s="2" t="s">
        <v>65</v>
      </c>
      <c r="S442" s="2" t="s">
        <v>65</v>
      </c>
      <c r="T442" s="2" t="s">
        <v>64</v>
      </c>
      <c r="U442" s="3"/>
      <c r="V442" s="3"/>
      <c r="W442" s="3"/>
      <c r="X442" s="3">
        <v>1</v>
      </c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2" t="s">
        <v>52</v>
      </c>
      <c r="AS442" s="2" t="s">
        <v>52</v>
      </c>
      <c r="AT442" s="3"/>
      <c r="AU442" s="2" t="s">
        <v>947</v>
      </c>
      <c r="AV442" s="3">
        <v>242</v>
      </c>
    </row>
    <row r="443" spans="1:48" ht="30" customHeight="1">
      <c r="A443" s="18" t="s">
        <v>948</v>
      </c>
      <c r="B443" s="18" t="s">
        <v>949</v>
      </c>
      <c r="C443" s="18" t="s">
        <v>502</v>
      </c>
      <c r="D443" s="16">
        <v>1</v>
      </c>
      <c r="E443" s="17"/>
      <c r="F443" s="17"/>
      <c r="G443" s="17"/>
      <c r="H443" s="17"/>
      <c r="I443" s="17"/>
      <c r="J443" s="17"/>
      <c r="K443" s="17"/>
      <c r="L443" s="17"/>
      <c r="M443" s="18"/>
      <c r="N443" s="2" t="s">
        <v>950</v>
      </c>
      <c r="O443" s="2" t="s">
        <v>52</v>
      </c>
      <c r="P443" s="2" t="s">
        <v>52</v>
      </c>
      <c r="Q443" s="2" t="s">
        <v>924</v>
      </c>
      <c r="R443" s="2" t="s">
        <v>65</v>
      </c>
      <c r="S443" s="2" t="s">
        <v>65</v>
      </c>
      <c r="T443" s="2" t="s">
        <v>65</v>
      </c>
      <c r="U443" s="3">
        <v>0</v>
      </c>
      <c r="V443" s="3">
        <v>2</v>
      </c>
      <c r="W443" s="3">
        <v>5.4000000000000003E-3</v>
      </c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2" t="s">
        <v>52</v>
      </c>
      <c r="AS443" s="2" t="s">
        <v>52</v>
      </c>
      <c r="AT443" s="3"/>
      <c r="AU443" s="2" t="s">
        <v>951</v>
      </c>
      <c r="AV443" s="3">
        <v>253</v>
      </c>
    </row>
    <row r="444" spans="1:48" ht="30" customHeight="1">
      <c r="A444" s="16"/>
      <c r="B444" s="16"/>
      <c r="C444" s="16"/>
      <c r="D444" s="16"/>
      <c r="E444" s="17"/>
      <c r="F444" s="17"/>
      <c r="G444" s="17"/>
      <c r="H444" s="17"/>
      <c r="I444" s="17"/>
      <c r="J444" s="17"/>
      <c r="K444" s="17"/>
      <c r="L444" s="17"/>
      <c r="M444" s="16"/>
      <c r="Q444" s="1" t="s">
        <v>924</v>
      </c>
    </row>
    <row r="445" spans="1:48" ht="30" customHeight="1">
      <c r="A445" s="16"/>
      <c r="B445" s="16"/>
      <c r="C445" s="16"/>
      <c r="D445" s="16"/>
      <c r="E445" s="17"/>
      <c r="F445" s="17"/>
      <c r="G445" s="17"/>
      <c r="H445" s="17"/>
      <c r="I445" s="17"/>
      <c r="J445" s="17"/>
      <c r="K445" s="17"/>
      <c r="L445" s="17"/>
      <c r="M445" s="16"/>
      <c r="Q445" s="1" t="s">
        <v>924</v>
      </c>
    </row>
    <row r="446" spans="1:48" ht="30" customHeight="1">
      <c r="A446" s="16"/>
      <c r="B446" s="16"/>
      <c r="C446" s="16"/>
      <c r="D446" s="16"/>
      <c r="E446" s="17"/>
      <c r="F446" s="17"/>
      <c r="G446" s="17"/>
      <c r="H446" s="17"/>
      <c r="I446" s="17"/>
      <c r="J446" s="17"/>
      <c r="K446" s="17"/>
      <c r="L446" s="17"/>
      <c r="M446" s="16"/>
      <c r="Q446" s="1" t="s">
        <v>924</v>
      </c>
    </row>
    <row r="447" spans="1:48" ht="30" customHeight="1">
      <c r="A447" s="16"/>
      <c r="B447" s="16"/>
      <c r="C447" s="16"/>
      <c r="D447" s="16"/>
      <c r="E447" s="17"/>
      <c r="F447" s="17"/>
      <c r="G447" s="17"/>
      <c r="H447" s="17"/>
      <c r="I447" s="17"/>
      <c r="J447" s="17"/>
      <c r="K447" s="17"/>
      <c r="L447" s="17"/>
      <c r="M447" s="16"/>
      <c r="Q447" s="1" t="s">
        <v>924</v>
      </c>
    </row>
    <row r="448" spans="1:48" ht="30" customHeight="1">
      <c r="A448" s="16"/>
      <c r="B448" s="16"/>
      <c r="C448" s="16"/>
      <c r="D448" s="16"/>
      <c r="E448" s="17"/>
      <c r="F448" s="17"/>
      <c r="G448" s="17"/>
      <c r="H448" s="17"/>
      <c r="I448" s="17"/>
      <c r="J448" s="17"/>
      <c r="K448" s="17"/>
      <c r="L448" s="17"/>
      <c r="M448" s="16"/>
      <c r="Q448" s="1" t="s">
        <v>924</v>
      </c>
    </row>
    <row r="449" spans="1:48" ht="30" customHeight="1">
      <c r="A449" s="16"/>
      <c r="B449" s="16"/>
      <c r="C449" s="16"/>
      <c r="D449" s="16"/>
      <c r="E449" s="17"/>
      <c r="F449" s="17"/>
      <c r="G449" s="17"/>
      <c r="H449" s="17"/>
      <c r="I449" s="17"/>
      <c r="J449" s="17"/>
      <c r="K449" s="17"/>
      <c r="L449" s="17"/>
      <c r="M449" s="16"/>
      <c r="Q449" s="1" t="s">
        <v>924</v>
      </c>
    </row>
    <row r="450" spans="1:48" ht="30" customHeight="1">
      <c r="A450" s="16"/>
      <c r="B450" s="16"/>
      <c r="C450" s="16"/>
      <c r="D450" s="16"/>
      <c r="E450" s="17"/>
      <c r="F450" s="17"/>
      <c r="G450" s="17"/>
      <c r="H450" s="17"/>
      <c r="I450" s="17"/>
      <c r="J450" s="17"/>
      <c r="K450" s="17"/>
      <c r="L450" s="17"/>
      <c r="M450" s="16"/>
      <c r="Q450" s="1" t="s">
        <v>924</v>
      </c>
    </row>
    <row r="451" spans="1:48" ht="30" customHeight="1">
      <c r="A451" s="16"/>
      <c r="B451" s="16"/>
      <c r="C451" s="16"/>
      <c r="D451" s="16"/>
      <c r="E451" s="17"/>
      <c r="F451" s="17"/>
      <c r="G451" s="17"/>
      <c r="H451" s="17"/>
      <c r="I451" s="17"/>
      <c r="J451" s="17"/>
      <c r="K451" s="17"/>
      <c r="L451" s="17"/>
      <c r="M451" s="16"/>
      <c r="Q451" s="1" t="s">
        <v>924</v>
      </c>
    </row>
    <row r="452" spans="1:48" ht="30" customHeight="1">
      <c r="A452" s="16"/>
      <c r="B452" s="16"/>
      <c r="C452" s="16"/>
      <c r="D452" s="16"/>
      <c r="E452" s="17"/>
      <c r="F452" s="17"/>
      <c r="G452" s="17"/>
      <c r="H452" s="17"/>
      <c r="I452" s="17"/>
      <c r="J452" s="17"/>
      <c r="K452" s="17"/>
      <c r="L452" s="17"/>
      <c r="M452" s="16"/>
      <c r="Q452" s="1" t="s">
        <v>924</v>
      </c>
    </row>
    <row r="453" spans="1:48" ht="30" customHeight="1">
      <c r="A453" s="16"/>
      <c r="B453" s="16"/>
      <c r="C453" s="16"/>
      <c r="D453" s="16"/>
      <c r="E453" s="17"/>
      <c r="F453" s="17"/>
      <c r="G453" s="17"/>
      <c r="H453" s="17"/>
      <c r="I453" s="17"/>
      <c r="J453" s="17"/>
      <c r="K453" s="17"/>
      <c r="L453" s="17"/>
      <c r="M453" s="16"/>
      <c r="Q453" s="1" t="s">
        <v>924</v>
      </c>
    </row>
    <row r="454" spans="1:48" ht="30" customHeight="1">
      <c r="A454" s="16"/>
      <c r="B454" s="16"/>
      <c r="C454" s="16"/>
      <c r="D454" s="16"/>
      <c r="E454" s="17"/>
      <c r="F454" s="17"/>
      <c r="G454" s="17"/>
      <c r="H454" s="17"/>
      <c r="I454" s="17"/>
      <c r="J454" s="17"/>
      <c r="K454" s="17"/>
      <c r="L454" s="17"/>
      <c r="M454" s="16"/>
      <c r="Q454" s="1" t="s">
        <v>924</v>
      </c>
    </row>
    <row r="455" spans="1:48" ht="30" customHeight="1">
      <c r="A455" s="16"/>
      <c r="B455" s="16"/>
      <c r="C455" s="16"/>
      <c r="D455" s="16"/>
      <c r="E455" s="17"/>
      <c r="F455" s="17"/>
      <c r="G455" s="17"/>
      <c r="H455" s="17"/>
      <c r="I455" s="17"/>
      <c r="J455" s="17"/>
      <c r="K455" s="17"/>
      <c r="L455" s="17"/>
      <c r="M455" s="16"/>
      <c r="Q455" s="1" t="s">
        <v>924</v>
      </c>
    </row>
    <row r="456" spans="1:48" ht="30" customHeight="1">
      <c r="A456" s="16"/>
      <c r="B456" s="16"/>
      <c r="C456" s="16"/>
      <c r="D456" s="16"/>
      <c r="E456" s="17"/>
      <c r="F456" s="17"/>
      <c r="G456" s="17"/>
      <c r="H456" s="17"/>
      <c r="I456" s="17"/>
      <c r="J456" s="17"/>
      <c r="K456" s="17"/>
      <c r="L456" s="17"/>
      <c r="M456" s="16"/>
      <c r="Q456" s="1" t="s">
        <v>924</v>
      </c>
    </row>
    <row r="457" spans="1:48" ht="30" customHeight="1">
      <c r="A457" s="16"/>
      <c r="B457" s="16"/>
      <c r="C457" s="16"/>
      <c r="D457" s="16"/>
      <c r="E457" s="17"/>
      <c r="F457" s="17"/>
      <c r="G457" s="17"/>
      <c r="H457" s="17"/>
      <c r="I457" s="17"/>
      <c r="J457" s="17"/>
      <c r="K457" s="17"/>
      <c r="L457" s="17"/>
      <c r="M457" s="16"/>
      <c r="Q457" s="1" t="s">
        <v>924</v>
      </c>
    </row>
    <row r="458" spans="1:48" ht="30" customHeight="1">
      <c r="A458" s="16"/>
      <c r="B458" s="16"/>
      <c r="C458" s="16"/>
      <c r="D458" s="16"/>
      <c r="E458" s="17"/>
      <c r="F458" s="17"/>
      <c r="G458" s="17"/>
      <c r="H458" s="17"/>
      <c r="I458" s="17"/>
      <c r="J458" s="17"/>
      <c r="K458" s="17"/>
      <c r="L458" s="17"/>
      <c r="M458" s="16"/>
      <c r="Q458" s="1" t="s">
        <v>924</v>
      </c>
    </row>
    <row r="459" spans="1:48" ht="30" customHeight="1">
      <c r="A459" s="18" t="s">
        <v>106</v>
      </c>
      <c r="B459" s="16"/>
      <c r="C459" s="16"/>
      <c r="D459" s="16"/>
      <c r="E459" s="17"/>
      <c r="F459" s="17"/>
      <c r="G459" s="17"/>
      <c r="H459" s="17"/>
      <c r="I459" s="17"/>
      <c r="J459" s="17"/>
      <c r="K459" s="17"/>
      <c r="L459" s="17"/>
      <c r="M459" s="16"/>
      <c r="N459" t="s">
        <v>107</v>
      </c>
    </row>
    <row r="460" spans="1:48" ht="30" customHeight="1">
      <c r="A460" s="19" t="s">
        <v>952</v>
      </c>
      <c r="B460" s="19" t="s">
        <v>58</v>
      </c>
      <c r="C460" s="20"/>
      <c r="D460" s="20"/>
      <c r="E460" s="21"/>
      <c r="F460" s="21"/>
      <c r="G460" s="21"/>
      <c r="H460" s="21"/>
      <c r="I460" s="21"/>
      <c r="J460" s="21"/>
      <c r="K460" s="21"/>
      <c r="L460" s="21"/>
      <c r="M460" s="20"/>
      <c r="N460" s="13"/>
      <c r="O460" s="13"/>
      <c r="P460" s="13"/>
      <c r="Q460" s="12" t="s">
        <v>953</v>
      </c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</row>
    <row r="461" spans="1:48" ht="30" customHeight="1">
      <c r="A461" s="18" t="s">
        <v>956</v>
      </c>
      <c r="B461" s="18" t="s">
        <v>957</v>
      </c>
      <c r="C461" s="18" t="s">
        <v>958</v>
      </c>
      <c r="D461" s="16">
        <v>244.3</v>
      </c>
      <c r="E461" s="17"/>
      <c r="F461" s="17"/>
      <c r="G461" s="17"/>
      <c r="H461" s="17"/>
      <c r="I461" s="17"/>
      <c r="J461" s="17"/>
      <c r="K461" s="17"/>
      <c r="L461" s="17"/>
      <c r="M461" s="18"/>
      <c r="N461" s="2" t="s">
        <v>959</v>
      </c>
      <c r="O461" s="2" t="s">
        <v>52</v>
      </c>
      <c r="P461" s="2" t="s">
        <v>52</v>
      </c>
      <c r="Q461" s="2" t="s">
        <v>953</v>
      </c>
      <c r="R461" s="2" t="s">
        <v>65</v>
      </c>
      <c r="S461" s="2" t="s">
        <v>65</v>
      </c>
      <c r="T461" s="2" t="s">
        <v>64</v>
      </c>
      <c r="U461" s="3"/>
      <c r="V461" s="3"/>
      <c r="W461" s="3"/>
      <c r="X461" s="3">
        <v>1</v>
      </c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2" t="s">
        <v>52</v>
      </c>
      <c r="AS461" s="2" t="s">
        <v>52</v>
      </c>
      <c r="AT461" s="3"/>
      <c r="AU461" s="2" t="s">
        <v>960</v>
      </c>
      <c r="AV461" s="3">
        <v>245</v>
      </c>
    </row>
    <row r="462" spans="1:48" ht="30" customHeight="1">
      <c r="A462" s="18" t="s">
        <v>961</v>
      </c>
      <c r="B462" s="18" t="s">
        <v>962</v>
      </c>
      <c r="C462" s="18" t="s">
        <v>958</v>
      </c>
      <c r="D462" s="16">
        <v>114.4</v>
      </c>
      <c r="E462" s="17"/>
      <c r="F462" s="17"/>
      <c r="G462" s="17"/>
      <c r="H462" s="17"/>
      <c r="I462" s="17"/>
      <c r="J462" s="17"/>
      <c r="K462" s="17"/>
      <c r="L462" s="17"/>
      <c r="M462" s="18"/>
      <c r="N462" s="2" t="s">
        <v>963</v>
      </c>
      <c r="O462" s="2" t="s">
        <v>52</v>
      </c>
      <c r="P462" s="2" t="s">
        <v>52</v>
      </c>
      <c r="Q462" s="2" t="s">
        <v>953</v>
      </c>
      <c r="R462" s="2" t="s">
        <v>65</v>
      </c>
      <c r="S462" s="2" t="s">
        <v>65</v>
      </c>
      <c r="T462" s="2" t="s">
        <v>64</v>
      </c>
      <c r="U462" s="3"/>
      <c r="V462" s="3"/>
      <c r="W462" s="3"/>
      <c r="X462" s="3">
        <v>1</v>
      </c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2" t="s">
        <v>52</v>
      </c>
      <c r="AS462" s="2" t="s">
        <v>52</v>
      </c>
      <c r="AT462" s="3"/>
      <c r="AU462" s="2" t="s">
        <v>964</v>
      </c>
      <c r="AV462" s="3">
        <v>246</v>
      </c>
    </row>
    <row r="463" spans="1:48" ht="30" customHeight="1">
      <c r="A463" s="18" t="s">
        <v>965</v>
      </c>
      <c r="B463" s="18" t="s">
        <v>966</v>
      </c>
      <c r="C463" s="18" t="s">
        <v>958</v>
      </c>
      <c r="D463" s="16">
        <v>16.100000000000001</v>
      </c>
      <c r="E463" s="17"/>
      <c r="F463" s="17"/>
      <c r="G463" s="17"/>
      <c r="H463" s="17"/>
      <c r="I463" s="17"/>
      <c r="J463" s="17"/>
      <c r="K463" s="17"/>
      <c r="L463" s="17"/>
      <c r="M463" s="18"/>
      <c r="N463" s="2" t="s">
        <v>967</v>
      </c>
      <c r="O463" s="2" t="s">
        <v>52</v>
      </c>
      <c r="P463" s="2" t="s">
        <v>52</v>
      </c>
      <c r="Q463" s="2" t="s">
        <v>953</v>
      </c>
      <c r="R463" s="2" t="s">
        <v>65</v>
      </c>
      <c r="S463" s="2" t="s">
        <v>65</v>
      </c>
      <c r="T463" s="2" t="s">
        <v>64</v>
      </c>
      <c r="U463" s="3"/>
      <c r="V463" s="3"/>
      <c r="W463" s="3"/>
      <c r="X463" s="3">
        <v>1</v>
      </c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2" t="s">
        <v>52</v>
      </c>
      <c r="AS463" s="2" t="s">
        <v>52</v>
      </c>
      <c r="AT463" s="3"/>
      <c r="AU463" s="2" t="s">
        <v>968</v>
      </c>
      <c r="AV463" s="3">
        <v>247</v>
      </c>
    </row>
    <row r="464" spans="1:48" ht="30" customHeight="1">
      <c r="A464" s="18" t="s">
        <v>969</v>
      </c>
      <c r="B464" s="18" t="s">
        <v>970</v>
      </c>
      <c r="C464" s="18" t="s">
        <v>251</v>
      </c>
      <c r="D464" s="16">
        <v>28</v>
      </c>
      <c r="E464" s="17"/>
      <c r="F464" s="17"/>
      <c r="G464" s="17"/>
      <c r="H464" s="17"/>
      <c r="I464" s="17"/>
      <c r="J464" s="17"/>
      <c r="K464" s="17"/>
      <c r="L464" s="17"/>
      <c r="M464" s="18"/>
      <c r="N464" s="2" t="s">
        <v>971</v>
      </c>
      <c r="O464" s="2" t="s">
        <v>52</v>
      </c>
      <c r="P464" s="2" t="s">
        <v>52</v>
      </c>
      <c r="Q464" s="2" t="s">
        <v>953</v>
      </c>
      <c r="R464" s="2" t="s">
        <v>65</v>
      </c>
      <c r="S464" s="2" t="s">
        <v>65</v>
      </c>
      <c r="T464" s="2" t="s">
        <v>64</v>
      </c>
      <c r="U464" s="3"/>
      <c r="V464" s="3"/>
      <c r="W464" s="3"/>
      <c r="X464" s="3">
        <v>1</v>
      </c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2" t="s">
        <v>52</v>
      </c>
      <c r="AS464" s="2" t="s">
        <v>52</v>
      </c>
      <c r="AT464" s="3"/>
      <c r="AU464" s="2" t="s">
        <v>972</v>
      </c>
      <c r="AV464" s="3">
        <v>248</v>
      </c>
    </row>
    <row r="465" spans="1:48" ht="30" customHeight="1">
      <c r="A465" s="18" t="s">
        <v>948</v>
      </c>
      <c r="B465" s="18" t="s">
        <v>949</v>
      </c>
      <c r="C465" s="18" t="s">
        <v>502</v>
      </c>
      <c r="D465" s="16">
        <v>1</v>
      </c>
      <c r="E465" s="17"/>
      <c r="F465" s="17"/>
      <c r="G465" s="17"/>
      <c r="H465" s="17"/>
      <c r="I465" s="17"/>
      <c r="J465" s="17"/>
      <c r="K465" s="17"/>
      <c r="L465" s="17"/>
      <c r="M465" s="18"/>
      <c r="N465" s="2" t="s">
        <v>950</v>
      </c>
      <c r="O465" s="2" t="s">
        <v>52</v>
      </c>
      <c r="P465" s="2" t="s">
        <v>52</v>
      </c>
      <c r="Q465" s="2" t="s">
        <v>953</v>
      </c>
      <c r="R465" s="2" t="s">
        <v>65</v>
      </c>
      <c r="S465" s="2" t="s">
        <v>65</v>
      </c>
      <c r="T465" s="2" t="s">
        <v>65</v>
      </c>
      <c r="U465" s="3">
        <v>0</v>
      </c>
      <c r="V465" s="3">
        <v>2</v>
      </c>
      <c r="W465" s="3">
        <v>5.4000000000000003E-3</v>
      </c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2" t="s">
        <v>52</v>
      </c>
      <c r="AS465" s="2" t="s">
        <v>52</v>
      </c>
      <c r="AT465" s="3"/>
      <c r="AU465" s="2" t="s">
        <v>973</v>
      </c>
      <c r="AV465" s="3">
        <v>251</v>
      </c>
    </row>
    <row r="466" spans="1:48" ht="30" customHeight="1">
      <c r="A466" s="18" t="s">
        <v>974</v>
      </c>
      <c r="B466" s="18" t="s">
        <v>975</v>
      </c>
      <c r="C466" s="18" t="s">
        <v>502</v>
      </c>
      <c r="D466" s="16">
        <v>1</v>
      </c>
      <c r="E466" s="17"/>
      <c r="F466" s="17"/>
      <c r="G466" s="17"/>
      <c r="H466" s="17"/>
      <c r="I466" s="17"/>
      <c r="J466" s="17"/>
      <c r="K466" s="17"/>
      <c r="L466" s="17"/>
      <c r="M466" s="18"/>
      <c r="N466" s="2" t="s">
        <v>976</v>
      </c>
      <c r="O466" s="2" t="s">
        <v>52</v>
      </c>
      <c r="P466" s="2" t="s">
        <v>52</v>
      </c>
      <c r="Q466" s="2" t="s">
        <v>953</v>
      </c>
      <c r="R466" s="2" t="s">
        <v>65</v>
      </c>
      <c r="S466" s="2" t="s">
        <v>65</v>
      </c>
      <c r="T466" s="2" t="s">
        <v>64</v>
      </c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2" t="s">
        <v>52</v>
      </c>
      <c r="AS466" s="2" t="s">
        <v>52</v>
      </c>
      <c r="AT466" s="3"/>
      <c r="AU466" s="2" t="s">
        <v>977</v>
      </c>
      <c r="AV466" s="3">
        <v>250</v>
      </c>
    </row>
    <row r="467" spans="1:48" ht="30" customHeight="1">
      <c r="A467" s="16"/>
      <c r="B467" s="16"/>
      <c r="C467" s="16"/>
      <c r="D467" s="16"/>
      <c r="E467" s="17"/>
      <c r="F467" s="17"/>
      <c r="G467" s="17"/>
      <c r="H467" s="17"/>
      <c r="I467" s="17"/>
      <c r="J467" s="17"/>
      <c r="K467" s="17"/>
      <c r="L467" s="17"/>
      <c r="M467" s="16"/>
      <c r="Q467" s="1" t="s">
        <v>953</v>
      </c>
    </row>
    <row r="468" spans="1:48" ht="30" customHeight="1">
      <c r="A468" s="16"/>
      <c r="B468" s="16"/>
      <c r="C468" s="16"/>
      <c r="D468" s="16"/>
      <c r="E468" s="17"/>
      <c r="F468" s="17"/>
      <c r="G468" s="17"/>
      <c r="H468" s="17"/>
      <c r="I468" s="17"/>
      <c r="J468" s="17"/>
      <c r="K468" s="17"/>
      <c r="L468" s="17"/>
      <c r="M468" s="16"/>
      <c r="Q468" s="1" t="s">
        <v>953</v>
      </c>
    </row>
    <row r="469" spans="1:48" ht="30" customHeight="1">
      <c r="A469" s="16"/>
      <c r="B469" s="16"/>
      <c r="C469" s="16"/>
      <c r="D469" s="16"/>
      <c r="E469" s="17"/>
      <c r="F469" s="17"/>
      <c r="G469" s="17"/>
      <c r="H469" s="17"/>
      <c r="I469" s="17"/>
      <c r="J469" s="17"/>
      <c r="K469" s="17"/>
      <c r="L469" s="17"/>
      <c r="M469" s="16"/>
      <c r="Q469" s="1" t="s">
        <v>953</v>
      </c>
    </row>
    <row r="470" spans="1:48" ht="30" customHeight="1">
      <c r="A470" s="16"/>
      <c r="B470" s="16"/>
      <c r="C470" s="16"/>
      <c r="D470" s="16"/>
      <c r="E470" s="17"/>
      <c r="F470" s="17"/>
      <c r="G470" s="17"/>
      <c r="H470" s="17"/>
      <c r="I470" s="17"/>
      <c r="J470" s="17"/>
      <c r="K470" s="17"/>
      <c r="L470" s="17"/>
      <c r="M470" s="16"/>
      <c r="Q470" s="1" t="s">
        <v>953</v>
      </c>
    </row>
    <row r="471" spans="1:48" ht="30" customHeight="1">
      <c r="A471" s="16"/>
      <c r="B471" s="16"/>
      <c r="C471" s="16"/>
      <c r="D471" s="16"/>
      <c r="E471" s="17"/>
      <c r="F471" s="17"/>
      <c r="G471" s="17"/>
      <c r="H471" s="17"/>
      <c r="I471" s="17"/>
      <c r="J471" s="17"/>
      <c r="K471" s="17"/>
      <c r="L471" s="17"/>
      <c r="M471" s="16"/>
      <c r="Q471" s="1" t="s">
        <v>953</v>
      </c>
    </row>
    <row r="472" spans="1:48" ht="30" customHeight="1">
      <c r="A472" s="16"/>
      <c r="B472" s="16"/>
      <c r="C472" s="16"/>
      <c r="D472" s="16"/>
      <c r="E472" s="17"/>
      <c r="F472" s="17"/>
      <c r="G472" s="17"/>
      <c r="H472" s="17"/>
      <c r="I472" s="17"/>
      <c r="J472" s="17"/>
      <c r="K472" s="17"/>
      <c r="L472" s="17"/>
      <c r="M472" s="16"/>
      <c r="Q472" s="1" t="s">
        <v>953</v>
      </c>
    </row>
    <row r="473" spans="1:48" ht="30" customHeight="1">
      <c r="A473" s="16"/>
      <c r="B473" s="16"/>
      <c r="C473" s="16"/>
      <c r="D473" s="16"/>
      <c r="E473" s="17"/>
      <c r="F473" s="17"/>
      <c r="G473" s="17"/>
      <c r="H473" s="17"/>
      <c r="I473" s="17"/>
      <c r="J473" s="17"/>
      <c r="K473" s="17"/>
      <c r="L473" s="17"/>
      <c r="M473" s="16"/>
      <c r="Q473" s="1" t="s">
        <v>953</v>
      </c>
    </row>
    <row r="474" spans="1:48" ht="30" customHeight="1">
      <c r="A474" s="16"/>
      <c r="B474" s="16"/>
      <c r="C474" s="16"/>
      <c r="D474" s="16"/>
      <c r="E474" s="17"/>
      <c r="F474" s="17"/>
      <c r="G474" s="17"/>
      <c r="H474" s="17"/>
      <c r="I474" s="17"/>
      <c r="J474" s="17"/>
      <c r="K474" s="17"/>
      <c r="L474" s="17"/>
      <c r="M474" s="16"/>
      <c r="Q474" s="1" t="s">
        <v>953</v>
      </c>
    </row>
    <row r="475" spans="1:48" ht="30" customHeight="1">
      <c r="A475" s="16"/>
      <c r="B475" s="16"/>
      <c r="C475" s="16"/>
      <c r="D475" s="16"/>
      <c r="E475" s="17"/>
      <c r="F475" s="17"/>
      <c r="G475" s="17"/>
      <c r="H475" s="17"/>
      <c r="I475" s="17"/>
      <c r="J475" s="17"/>
      <c r="K475" s="17"/>
      <c r="L475" s="17"/>
      <c r="M475" s="16"/>
      <c r="Q475" s="1" t="s">
        <v>953</v>
      </c>
    </row>
    <row r="476" spans="1:48" ht="30" customHeight="1">
      <c r="A476" s="16"/>
      <c r="B476" s="16"/>
      <c r="C476" s="16"/>
      <c r="D476" s="16"/>
      <c r="E476" s="17"/>
      <c r="F476" s="17"/>
      <c r="G476" s="17"/>
      <c r="H476" s="17"/>
      <c r="I476" s="17"/>
      <c r="J476" s="17"/>
      <c r="K476" s="17"/>
      <c r="L476" s="17"/>
      <c r="M476" s="16"/>
      <c r="Q476" s="1" t="s">
        <v>953</v>
      </c>
    </row>
    <row r="477" spans="1:48" ht="30" customHeight="1">
      <c r="A477" s="16"/>
      <c r="B477" s="16"/>
      <c r="C477" s="16"/>
      <c r="D477" s="16"/>
      <c r="E477" s="17"/>
      <c r="F477" s="17"/>
      <c r="G477" s="17"/>
      <c r="H477" s="17"/>
      <c r="I477" s="17"/>
      <c r="J477" s="17"/>
      <c r="K477" s="17"/>
      <c r="L477" s="17"/>
      <c r="M477" s="16"/>
      <c r="Q477" s="1" t="s">
        <v>953</v>
      </c>
    </row>
    <row r="478" spans="1:48" ht="30" customHeight="1">
      <c r="A478" s="16"/>
      <c r="B478" s="16"/>
      <c r="C478" s="16"/>
      <c r="D478" s="16"/>
      <c r="E478" s="17"/>
      <c r="F478" s="17"/>
      <c r="G478" s="17"/>
      <c r="H478" s="17"/>
      <c r="I478" s="17"/>
      <c r="J478" s="17"/>
      <c r="K478" s="17"/>
      <c r="L478" s="17"/>
      <c r="M478" s="16"/>
      <c r="Q478" s="1" t="s">
        <v>953</v>
      </c>
    </row>
    <row r="479" spans="1:48" ht="30" customHeight="1">
      <c r="A479" s="16"/>
      <c r="B479" s="16"/>
      <c r="C479" s="16"/>
      <c r="D479" s="16"/>
      <c r="E479" s="17"/>
      <c r="F479" s="17"/>
      <c r="G479" s="17"/>
      <c r="H479" s="17"/>
      <c r="I479" s="17"/>
      <c r="J479" s="17"/>
      <c r="K479" s="17"/>
      <c r="L479" s="17"/>
      <c r="M479" s="16"/>
      <c r="Q479" s="1" t="s">
        <v>953</v>
      </c>
    </row>
    <row r="480" spans="1:48" ht="30" customHeight="1">
      <c r="A480" s="16"/>
      <c r="B480" s="16"/>
      <c r="C480" s="16"/>
      <c r="D480" s="16"/>
      <c r="E480" s="17"/>
      <c r="F480" s="17"/>
      <c r="G480" s="17"/>
      <c r="H480" s="17"/>
      <c r="I480" s="17"/>
      <c r="J480" s="17"/>
      <c r="K480" s="17"/>
      <c r="L480" s="17"/>
      <c r="M480" s="16"/>
      <c r="Q480" s="1" t="s">
        <v>953</v>
      </c>
    </row>
    <row r="481" spans="1:17" ht="30" customHeight="1">
      <c r="A481" s="16"/>
      <c r="B481" s="16"/>
      <c r="C481" s="16"/>
      <c r="D481" s="16"/>
      <c r="E481" s="17"/>
      <c r="F481" s="17"/>
      <c r="G481" s="17"/>
      <c r="H481" s="17"/>
      <c r="I481" s="17"/>
      <c r="J481" s="17"/>
      <c r="K481" s="17"/>
      <c r="L481" s="17"/>
      <c r="M481" s="16"/>
      <c r="Q481" s="1" t="s">
        <v>953</v>
      </c>
    </row>
    <row r="482" spans="1:17" ht="30" customHeight="1">
      <c r="A482" s="16"/>
      <c r="B482" s="16"/>
      <c r="C482" s="16"/>
      <c r="D482" s="16"/>
      <c r="E482" s="17"/>
      <c r="F482" s="17"/>
      <c r="G482" s="17"/>
      <c r="H482" s="17"/>
      <c r="I482" s="17"/>
      <c r="J482" s="17"/>
      <c r="K482" s="17"/>
      <c r="L482" s="17"/>
      <c r="M482" s="16"/>
      <c r="Q482" s="1" t="s">
        <v>953</v>
      </c>
    </row>
    <row r="483" spans="1:17" ht="30" customHeight="1">
      <c r="A483" s="18" t="s">
        <v>106</v>
      </c>
      <c r="B483" s="16"/>
      <c r="C483" s="16"/>
      <c r="D483" s="16"/>
      <c r="E483" s="17"/>
      <c r="F483" s="17"/>
      <c r="G483" s="17"/>
      <c r="H483" s="17"/>
      <c r="I483" s="17"/>
      <c r="J483" s="17"/>
      <c r="K483" s="17"/>
      <c r="L483" s="17"/>
      <c r="M483" s="16"/>
      <c r="N483" t="s">
        <v>107</v>
      </c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1" type="noConversion"/>
  <pageMargins left="0.78740157480314954" right="0" top="0.39370078740157477" bottom="0.39370078740157477" header="0" footer="0"/>
  <pageSetup paperSize="9" scale="64" fitToHeight="0" orientation="landscape" verticalDpi="0" r:id="rId1"/>
  <rowBreaks count="19" manualBreakCount="19">
    <brk id="27" max="16383" man="1"/>
    <brk id="51" max="16383" man="1"/>
    <brk id="75" max="16383" man="1"/>
    <brk id="99" max="16383" man="1"/>
    <brk id="123" max="16383" man="1"/>
    <brk id="147" max="16383" man="1"/>
    <brk id="171" max="16383" man="1"/>
    <brk id="195" max="16383" man="1"/>
    <brk id="219" max="16383" man="1"/>
    <brk id="243" max="16383" man="1"/>
    <brk id="267" max="16383" man="1"/>
    <brk id="291" max="16383" man="1"/>
    <brk id="315" max="16383" man="1"/>
    <brk id="363" max="16383" man="1"/>
    <brk id="387" max="16383" man="1"/>
    <brk id="411" max="16383" man="1"/>
    <brk id="435" max="16383" man="1"/>
    <brk id="459" max="16383" man="1"/>
    <brk id="48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0DC6-58FB-49BB-A088-31A61D7C3C94}">
  <sheetPr>
    <pageSetUpPr fitToPage="1"/>
  </sheetPr>
  <dimension ref="A1:N277"/>
  <sheetViews>
    <sheetView topLeftCell="B22" zoomScale="84" zoomScaleNormal="84" workbookViewId="0">
      <selection activeCell="E24" sqref="E24"/>
    </sheetView>
  </sheetViews>
  <sheetFormatPr defaultRowHeight="16.5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2" width="2.625" hidden="1" customWidth="1"/>
    <col min="13" max="13" width="20.625" hidden="1" customWidth="1"/>
    <col min="14" max="14" width="2.625" hidden="1" customWidth="1"/>
  </cols>
  <sheetData>
    <row r="1" spans="1:14" ht="30" customHeight="1">
      <c r="A1" s="5"/>
      <c r="B1" s="4" t="s">
        <v>978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30" customHeight="1">
      <c r="A2" s="22"/>
      <c r="B2" s="23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4" ht="30" customHeight="1">
      <c r="A3" s="9" t="s">
        <v>979</v>
      </c>
      <c r="B3" s="9" t="s">
        <v>2</v>
      </c>
      <c r="C3" s="9" t="s">
        <v>3</v>
      </c>
      <c r="D3" s="9" t="s">
        <v>4</v>
      </c>
      <c r="E3" s="9" t="s">
        <v>980</v>
      </c>
      <c r="F3" s="9" t="s">
        <v>981</v>
      </c>
      <c r="G3" s="9" t="s">
        <v>982</v>
      </c>
      <c r="H3" s="9" t="s">
        <v>983</v>
      </c>
      <c r="I3" s="9" t="s">
        <v>984</v>
      </c>
      <c r="J3" s="9" t="s">
        <v>985</v>
      </c>
      <c r="K3" s="9" t="s">
        <v>986</v>
      </c>
      <c r="L3" s="9" t="s">
        <v>987</v>
      </c>
      <c r="M3" s="9" t="s">
        <v>988</v>
      </c>
      <c r="N3" s="1" t="s">
        <v>989</v>
      </c>
    </row>
    <row r="4" spans="1:14" ht="30" customHeight="1">
      <c r="A4" s="18" t="s">
        <v>63</v>
      </c>
      <c r="B4" s="18" t="s">
        <v>59</v>
      </c>
      <c r="C4" s="18" t="s">
        <v>60</v>
      </c>
      <c r="D4" s="18" t="s">
        <v>61</v>
      </c>
      <c r="E4" s="31">
        <f>일위대가!F8</f>
        <v>0</v>
      </c>
      <c r="F4" s="31">
        <f>일위대가!H8</f>
        <v>0</v>
      </c>
      <c r="G4" s="31">
        <f>일위대가!J8</f>
        <v>1013930</v>
      </c>
      <c r="H4" s="31">
        <f t="shared" ref="H4:H35" si="0">E4+F4+G4</f>
        <v>1013930</v>
      </c>
      <c r="I4" s="18" t="s">
        <v>62</v>
      </c>
      <c r="J4" s="18" t="s">
        <v>52</v>
      </c>
      <c r="K4" s="18" t="s">
        <v>52</v>
      </c>
      <c r="L4" s="18" t="s">
        <v>52</v>
      </c>
      <c r="M4" s="18" t="s">
        <v>52</v>
      </c>
      <c r="N4" s="2" t="s">
        <v>52</v>
      </c>
    </row>
    <row r="5" spans="1:14" ht="30" customHeight="1">
      <c r="A5" s="18" t="s">
        <v>71</v>
      </c>
      <c r="B5" s="18" t="s">
        <v>67</v>
      </c>
      <c r="C5" s="18" t="s">
        <v>68</v>
      </c>
      <c r="D5" s="18" t="s">
        <v>69</v>
      </c>
      <c r="E5" s="31">
        <f>일위대가!F21</f>
        <v>35111</v>
      </c>
      <c r="F5" s="31">
        <f>일위대가!H21</f>
        <v>94574</v>
      </c>
      <c r="G5" s="31">
        <f>일위대가!J21</f>
        <v>0</v>
      </c>
      <c r="H5" s="31">
        <f t="shared" si="0"/>
        <v>129685</v>
      </c>
      <c r="I5" s="18" t="s">
        <v>70</v>
      </c>
      <c r="J5" s="18" t="s">
        <v>52</v>
      </c>
      <c r="K5" s="18" t="s">
        <v>52</v>
      </c>
      <c r="L5" s="18" t="s">
        <v>52</v>
      </c>
      <c r="M5" s="18" t="s">
        <v>52</v>
      </c>
      <c r="N5" s="2" t="s">
        <v>52</v>
      </c>
    </row>
    <row r="6" spans="1:14" ht="30" customHeight="1">
      <c r="A6" s="18" t="s">
        <v>76</v>
      </c>
      <c r="B6" s="18" t="s">
        <v>73</v>
      </c>
      <c r="C6" s="18" t="s">
        <v>74</v>
      </c>
      <c r="D6" s="18" t="s">
        <v>61</v>
      </c>
      <c r="E6" s="31">
        <f>일위대가!F27</f>
        <v>8001</v>
      </c>
      <c r="F6" s="31">
        <f>일위대가!H27</f>
        <v>93266</v>
      </c>
      <c r="G6" s="31">
        <f>일위대가!J27</f>
        <v>0</v>
      </c>
      <c r="H6" s="31">
        <f t="shared" si="0"/>
        <v>101267</v>
      </c>
      <c r="I6" s="18" t="s">
        <v>75</v>
      </c>
      <c r="J6" s="18" t="s">
        <v>52</v>
      </c>
      <c r="K6" s="18" t="s">
        <v>52</v>
      </c>
      <c r="L6" s="18" t="s">
        <v>52</v>
      </c>
      <c r="M6" s="18" t="s">
        <v>52</v>
      </c>
      <c r="N6" s="2" t="s">
        <v>52</v>
      </c>
    </row>
    <row r="7" spans="1:14" ht="30" customHeight="1">
      <c r="A7" s="18" t="s">
        <v>80</v>
      </c>
      <c r="B7" s="18" t="s">
        <v>73</v>
      </c>
      <c r="C7" s="18" t="s">
        <v>78</v>
      </c>
      <c r="D7" s="18" t="s">
        <v>61</v>
      </c>
      <c r="E7" s="31">
        <f>일위대가!F33</f>
        <v>12574</v>
      </c>
      <c r="F7" s="31">
        <f>일위대가!H33</f>
        <v>160723</v>
      </c>
      <c r="G7" s="31">
        <f>일위대가!J33</f>
        <v>0</v>
      </c>
      <c r="H7" s="31">
        <f t="shared" si="0"/>
        <v>173297</v>
      </c>
      <c r="I7" s="18" t="s">
        <v>79</v>
      </c>
      <c r="J7" s="18" t="s">
        <v>52</v>
      </c>
      <c r="K7" s="18" t="s">
        <v>52</v>
      </c>
      <c r="L7" s="18" t="s">
        <v>52</v>
      </c>
      <c r="M7" s="18" t="s">
        <v>52</v>
      </c>
      <c r="N7" s="2" t="s">
        <v>52</v>
      </c>
    </row>
    <row r="8" spans="1:14" ht="30" customHeight="1">
      <c r="A8" s="18" t="s">
        <v>85</v>
      </c>
      <c r="B8" s="18" t="s">
        <v>82</v>
      </c>
      <c r="C8" s="18" t="s">
        <v>52</v>
      </c>
      <c r="D8" s="18" t="s">
        <v>83</v>
      </c>
      <c r="E8" s="31">
        <f>일위대가!F38</f>
        <v>0</v>
      </c>
      <c r="F8" s="31">
        <f>일위대가!H38</f>
        <v>4719</v>
      </c>
      <c r="G8" s="31">
        <f>일위대가!J38</f>
        <v>0</v>
      </c>
      <c r="H8" s="31">
        <f t="shared" si="0"/>
        <v>4719</v>
      </c>
      <c r="I8" s="18" t="s">
        <v>84</v>
      </c>
      <c r="J8" s="18" t="s">
        <v>52</v>
      </c>
      <c r="K8" s="18" t="s">
        <v>52</v>
      </c>
      <c r="L8" s="18" t="s">
        <v>52</v>
      </c>
      <c r="M8" s="18" t="s">
        <v>52</v>
      </c>
      <c r="N8" s="2" t="s">
        <v>52</v>
      </c>
    </row>
    <row r="9" spans="1:14" ht="30" customHeight="1">
      <c r="A9" s="18" t="s">
        <v>90</v>
      </c>
      <c r="B9" s="18" t="s">
        <v>87</v>
      </c>
      <c r="C9" s="18" t="s">
        <v>88</v>
      </c>
      <c r="D9" s="18" t="s">
        <v>83</v>
      </c>
      <c r="E9" s="31">
        <f>일위대가!F42</f>
        <v>0</v>
      </c>
      <c r="F9" s="31">
        <f>일위대가!H42</f>
        <v>8603</v>
      </c>
      <c r="G9" s="31">
        <f>일위대가!J42</f>
        <v>0</v>
      </c>
      <c r="H9" s="31">
        <f t="shared" si="0"/>
        <v>8603</v>
      </c>
      <c r="I9" s="18" t="s">
        <v>89</v>
      </c>
      <c r="J9" s="18" t="s">
        <v>52</v>
      </c>
      <c r="K9" s="18" t="s">
        <v>52</v>
      </c>
      <c r="L9" s="18" t="s">
        <v>52</v>
      </c>
      <c r="M9" s="18" t="s">
        <v>52</v>
      </c>
      <c r="N9" s="2" t="s">
        <v>52</v>
      </c>
    </row>
    <row r="10" spans="1:14" ht="30" customHeight="1">
      <c r="A10" s="18" t="s">
        <v>94</v>
      </c>
      <c r="B10" s="18" t="s">
        <v>92</v>
      </c>
      <c r="C10" s="18" t="s">
        <v>52</v>
      </c>
      <c r="D10" s="18" t="s">
        <v>83</v>
      </c>
      <c r="E10" s="31">
        <f>일위대가!F46</f>
        <v>0</v>
      </c>
      <c r="F10" s="31">
        <f>일위대가!H46</f>
        <v>3441</v>
      </c>
      <c r="G10" s="31">
        <f>일위대가!J46</f>
        <v>0</v>
      </c>
      <c r="H10" s="31">
        <f t="shared" si="0"/>
        <v>3441</v>
      </c>
      <c r="I10" s="18" t="s">
        <v>93</v>
      </c>
      <c r="J10" s="18" t="s">
        <v>52</v>
      </c>
      <c r="K10" s="18" t="s">
        <v>52</v>
      </c>
      <c r="L10" s="18" t="s">
        <v>52</v>
      </c>
      <c r="M10" s="18" t="s">
        <v>52</v>
      </c>
      <c r="N10" s="2" t="s">
        <v>52</v>
      </c>
    </row>
    <row r="11" spans="1:14" ht="30" customHeight="1">
      <c r="A11" s="18" t="s">
        <v>99</v>
      </c>
      <c r="B11" s="18" t="s">
        <v>96</v>
      </c>
      <c r="C11" s="18" t="s">
        <v>97</v>
      </c>
      <c r="D11" s="18" t="s">
        <v>83</v>
      </c>
      <c r="E11" s="31">
        <f>일위대가!F51</f>
        <v>770</v>
      </c>
      <c r="F11" s="31">
        <f>일위대가!H51</f>
        <v>516</v>
      </c>
      <c r="G11" s="31">
        <f>일위대가!J51</f>
        <v>0</v>
      </c>
      <c r="H11" s="31">
        <f t="shared" si="0"/>
        <v>1286</v>
      </c>
      <c r="I11" s="18" t="s">
        <v>98</v>
      </c>
      <c r="J11" s="18" t="s">
        <v>52</v>
      </c>
      <c r="K11" s="18" t="s">
        <v>52</v>
      </c>
      <c r="L11" s="18" t="s">
        <v>52</v>
      </c>
      <c r="M11" s="18" t="s">
        <v>52</v>
      </c>
      <c r="N11" s="2" t="s">
        <v>52</v>
      </c>
    </row>
    <row r="12" spans="1:14" ht="30" customHeight="1">
      <c r="A12" s="18" t="s">
        <v>104</v>
      </c>
      <c r="B12" s="18" t="s">
        <v>101</v>
      </c>
      <c r="C12" s="18" t="s">
        <v>102</v>
      </c>
      <c r="D12" s="18" t="s">
        <v>83</v>
      </c>
      <c r="E12" s="31">
        <f>일위대가!F57</f>
        <v>607</v>
      </c>
      <c r="F12" s="31">
        <f>일위대가!H57</f>
        <v>1720</v>
      </c>
      <c r="G12" s="31">
        <f>일위대가!J57</f>
        <v>0</v>
      </c>
      <c r="H12" s="31">
        <f t="shared" si="0"/>
        <v>2327</v>
      </c>
      <c r="I12" s="18" t="s">
        <v>103</v>
      </c>
      <c r="J12" s="18" t="s">
        <v>52</v>
      </c>
      <c r="K12" s="18" t="s">
        <v>52</v>
      </c>
      <c r="L12" s="18" t="s">
        <v>52</v>
      </c>
      <c r="M12" s="18" t="s">
        <v>52</v>
      </c>
      <c r="N12" s="2" t="s">
        <v>52</v>
      </c>
    </row>
    <row r="13" spans="1:14" ht="30" customHeight="1">
      <c r="A13" s="18" t="s">
        <v>124</v>
      </c>
      <c r="B13" s="18" t="s">
        <v>121</v>
      </c>
      <c r="C13" s="18" t="s">
        <v>122</v>
      </c>
      <c r="D13" s="18" t="s">
        <v>112</v>
      </c>
      <c r="E13" s="31">
        <f>일위대가!F66</f>
        <v>1426</v>
      </c>
      <c r="F13" s="31">
        <f>일위대가!H66</f>
        <v>8228</v>
      </c>
      <c r="G13" s="31">
        <f>일위대가!J66</f>
        <v>1281</v>
      </c>
      <c r="H13" s="31">
        <f t="shared" si="0"/>
        <v>10935</v>
      </c>
      <c r="I13" s="18" t="s">
        <v>123</v>
      </c>
      <c r="J13" s="18" t="s">
        <v>52</v>
      </c>
      <c r="K13" s="18" t="s">
        <v>52</v>
      </c>
      <c r="L13" s="18" t="s">
        <v>52</v>
      </c>
      <c r="M13" s="18" t="s">
        <v>52</v>
      </c>
      <c r="N13" s="2" t="s">
        <v>52</v>
      </c>
    </row>
    <row r="14" spans="1:14" ht="30" customHeight="1">
      <c r="A14" s="18" t="s">
        <v>129</v>
      </c>
      <c r="B14" s="18" t="s">
        <v>126</v>
      </c>
      <c r="C14" s="18" t="s">
        <v>127</v>
      </c>
      <c r="D14" s="18" t="s">
        <v>83</v>
      </c>
      <c r="E14" s="31">
        <f>일위대가!F71</f>
        <v>20222</v>
      </c>
      <c r="F14" s="31">
        <f>일위대가!H71</f>
        <v>3609</v>
      </c>
      <c r="G14" s="31">
        <f>일위대가!J71</f>
        <v>0</v>
      </c>
      <c r="H14" s="31">
        <f t="shared" si="0"/>
        <v>23831</v>
      </c>
      <c r="I14" s="18" t="s">
        <v>128</v>
      </c>
      <c r="J14" s="18" t="s">
        <v>52</v>
      </c>
      <c r="K14" s="18" t="s">
        <v>52</v>
      </c>
      <c r="L14" s="18" t="s">
        <v>52</v>
      </c>
      <c r="M14" s="18" t="s">
        <v>52</v>
      </c>
      <c r="N14" s="2" t="s">
        <v>52</v>
      </c>
    </row>
    <row r="15" spans="1:14" ht="30" customHeight="1">
      <c r="A15" s="18" t="s">
        <v>134</v>
      </c>
      <c r="B15" s="18" t="s">
        <v>131</v>
      </c>
      <c r="C15" s="18" t="s">
        <v>132</v>
      </c>
      <c r="D15" s="18" t="s">
        <v>83</v>
      </c>
      <c r="E15" s="31">
        <f>일위대가!F76</f>
        <v>1409</v>
      </c>
      <c r="F15" s="31">
        <f>일위대가!H76</f>
        <v>1456</v>
      </c>
      <c r="G15" s="31">
        <f>일위대가!J76</f>
        <v>0</v>
      </c>
      <c r="H15" s="31">
        <f t="shared" si="0"/>
        <v>2865</v>
      </c>
      <c r="I15" s="18" t="s">
        <v>133</v>
      </c>
      <c r="J15" s="18" t="s">
        <v>52</v>
      </c>
      <c r="K15" s="18" t="s">
        <v>52</v>
      </c>
      <c r="L15" s="18" t="s">
        <v>52</v>
      </c>
      <c r="M15" s="18" t="s">
        <v>52</v>
      </c>
      <c r="N15" s="2" t="s">
        <v>52</v>
      </c>
    </row>
    <row r="16" spans="1:14" ht="30" customHeight="1">
      <c r="A16" s="18" t="s">
        <v>138</v>
      </c>
      <c r="B16" s="18" t="s">
        <v>136</v>
      </c>
      <c r="C16" s="18" t="s">
        <v>52</v>
      </c>
      <c r="D16" s="18" t="s">
        <v>112</v>
      </c>
      <c r="E16" s="31">
        <f>일위대가!F80</f>
        <v>1426</v>
      </c>
      <c r="F16" s="31">
        <f>일위대가!H80</f>
        <v>8228</v>
      </c>
      <c r="G16" s="31">
        <f>일위대가!J80</f>
        <v>1281</v>
      </c>
      <c r="H16" s="31">
        <f t="shared" si="0"/>
        <v>10935</v>
      </c>
      <c r="I16" s="18" t="s">
        <v>137</v>
      </c>
      <c r="J16" s="18" t="s">
        <v>52</v>
      </c>
      <c r="K16" s="18" t="s">
        <v>52</v>
      </c>
      <c r="L16" s="18" t="s">
        <v>52</v>
      </c>
      <c r="M16" s="18" t="s">
        <v>52</v>
      </c>
      <c r="N16" s="2" t="s">
        <v>52</v>
      </c>
    </row>
    <row r="17" spans="1:14" ht="30" customHeight="1">
      <c r="A17" s="18" t="s">
        <v>143</v>
      </c>
      <c r="B17" s="18" t="s">
        <v>140</v>
      </c>
      <c r="C17" s="18" t="s">
        <v>141</v>
      </c>
      <c r="D17" s="18" t="s">
        <v>112</v>
      </c>
      <c r="E17" s="31">
        <f>일위대가!F90</f>
        <v>1207</v>
      </c>
      <c r="F17" s="31">
        <f>일위대가!H90</f>
        <v>9632</v>
      </c>
      <c r="G17" s="31">
        <f>일위대가!J90</f>
        <v>1409</v>
      </c>
      <c r="H17" s="31">
        <f t="shared" si="0"/>
        <v>12248</v>
      </c>
      <c r="I17" s="18" t="s">
        <v>142</v>
      </c>
      <c r="J17" s="18" t="s">
        <v>52</v>
      </c>
      <c r="K17" s="18" t="s">
        <v>52</v>
      </c>
      <c r="L17" s="18" t="s">
        <v>52</v>
      </c>
      <c r="M17" s="18" t="s">
        <v>52</v>
      </c>
      <c r="N17" s="2" t="s">
        <v>52</v>
      </c>
    </row>
    <row r="18" spans="1:14" ht="30" customHeight="1">
      <c r="A18" s="18" t="s">
        <v>163</v>
      </c>
      <c r="B18" s="18" t="s">
        <v>160</v>
      </c>
      <c r="C18" s="18" t="s">
        <v>161</v>
      </c>
      <c r="D18" s="18" t="s">
        <v>112</v>
      </c>
      <c r="E18" s="31">
        <f>일위대가!F100</f>
        <v>2157</v>
      </c>
      <c r="F18" s="31">
        <f>일위대가!H100</f>
        <v>12321</v>
      </c>
      <c r="G18" s="31">
        <f>일위대가!J100</f>
        <v>4447</v>
      </c>
      <c r="H18" s="31">
        <f t="shared" si="0"/>
        <v>18925</v>
      </c>
      <c r="I18" s="18" t="s">
        <v>162</v>
      </c>
      <c r="J18" s="18" t="s">
        <v>52</v>
      </c>
      <c r="K18" s="18" t="s">
        <v>52</v>
      </c>
      <c r="L18" s="18" t="s">
        <v>52</v>
      </c>
      <c r="M18" s="18" t="s">
        <v>52</v>
      </c>
      <c r="N18" s="2" t="s">
        <v>52</v>
      </c>
    </row>
    <row r="19" spans="1:14" ht="30" customHeight="1">
      <c r="A19" s="18" t="s">
        <v>168</v>
      </c>
      <c r="B19" s="18" t="s">
        <v>165</v>
      </c>
      <c r="C19" s="18" t="s">
        <v>166</v>
      </c>
      <c r="D19" s="18" t="s">
        <v>112</v>
      </c>
      <c r="E19" s="31">
        <f>일위대가!F109</f>
        <v>1619</v>
      </c>
      <c r="F19" s="31">
        <f>일위대가!H109</f>
        <v>6736</v>
      </c>
      <c r="G19" s="31">
        <f>일위대가!J109</f>
        <v>3523</v>
      </c>
      <c r="H19" s="31">
        <f t="shared" si="0"/>
        <v>11878</v>
      </c>
      <c r="I19" s="18" t="s">
        <v>167</v>
      </c>
      <c r="J19" s="18" t="s">
        <v>52</v>
      </c>
      <c r="K19" s="18" t="s">
        <v>52</v>
      </c>
      <c r="L19" s="18" t="s">
        <v>52</v>
      </c>
      <c r="M19" s="18" t="s">
        <v>52</v>
      </c>
      <c r="N19" s="2" t="s">
        <v>52</v>
      </c>
    </row>
    <row r="20" spans="1:14" ht="30" customHeight="1">
      <c r="A20" s="18" t="s">
        <v>185</v>
      </c>
      <c r="B20" s="18" t="s">
        <v>181</v>
      </c>
      <c r="C20" s="18" t="s">
        <v>182</v>
      </c>
      <c r="D20" s="18" t="s">
        <v>183</v>
      </c>
      <c r="E20" s="31">
        <f>일위대가!F114</f>
        <v>10101</v>
      </c>
      <c r="F20" s="31">
        <f>일위대가!H114</f>
        <v>791069</v>
      </c>
      <c r="G20" s="31">
        <f>일위대가!J114</f>
        <v>31048</v>
      </c>
      <c r="H20" s="31">
        <f t="shared" si="0"/>
        <v>832218</v>
      </c>
      <c r="I20" s="18" t="s">
        <v>184</v>
      </c>
      <c r="J20" s="18" t="s">
        <v>52</v>
      </c>
      <c r="K20" s="18" t="s">
        <v>52</v>
      </c>
      <c r="L20" s="18" t="s">
        <v>52</v>
      </c>
      <c r="M20" s="18" t="s">
        <v>52</v>
      </c>
      <c r="N20" s="2" t="s">
        <v>52</v>
      </c>
    </row>
    <row r="21" spans="1:14" ht="30" customHeight="1">
      <c r="A21" s="18" t="s">
        <v>189</v>
      </c>
      <c r="B21" s="18" t="s">
        <v>187</v>
      </c>
      <c r="C21" s="18" t="s">
        <v>182</v>
      </c>
      <c r="D21" s="18" t="s">
        <v>183</v>
      </c>
      <c r="E21" s="31">
        <f>일위대가!F121</f>
        <v>10101</v>
      </c>
      <c r="F21" s="31">
        <f>일위대가!H121</f>
        <v>573529</v>
      </c>
      <c r="G21" s="31">
        <f>일위대가!J121</f>
        <v>11470</v>
      </c>
      <c r="H21" s="31">
        <f t="shared" si="0"/>
        <v>595100</v>
      </c>
      <c r="I21" s="18" t="s">
        <v>188</v>
      </c>
      <c r="J21" s="18" t="s">
        <v>52</v>
      </c>
      <c r="K21" s="18" t="s">
        <v>52</v>
      </c>
      <c r="L21" s="18" t="s">
        <v>52</v>
      </c>
      <c r="M21" s="18" t="s">
        <v>52</v>
      </c>
      <c r="N21" s="2" t="s">
        <v>52</v>
      </c>
    </row>
    <row r="22" spans="1:14" ht="30" customHeight="1">
      <c r="A22" s="18" t="s">
        <v>194</v>
      </c>
      <c r="B22" s="18" t="s">
        <v>191</v>
      </c>
      <c r="C22" s="18" t="s">
        <v>192</v>
      </c>
      <c r="D22" s="18" t="s">
        <v>83</v>
      </c>
      <c r="E22" s="31">
        <f>일위대가!F126</f>
        <v>3967</v>
      </c>
      <c r="F22" s="31">
        <f>일위대가!H126</f>
        <v>31880</v>
      </c>
      <c r="G22" s="31">
        <f>일위대가!J126</f>
        <v>956</v>
      </c>
      <c r="H22" s="31">
        <f t="shared" si="0"/>
        <v>36803</v>
      </c>
      <c r="I22" s="18" t="s">
        <v>193</v>
      </c>
      <c r="J22" s="18" t="s">
        <v>52</v>
      </c>
      <c r="K22" s="18" t="s">
        <v>52</v>
      </c>
      <c r="L22" s="18" t="s">
        <v>52</v>
      </c>
      <c r="M22" s="18" t="s">
        <v>52</v>
      </c>
      <c r="N22" s="2" t="s">
        <v>52</v>
      </c>
    </row>
    <row r="23" spans="1:14" ht="30" customHeight="1">
      <c r="A23" s="18" t="s">
        <v>198</v>
      </c>
      <c r="B23" s="18" t="s">
        <v>191</v>
      </c>
      <c r="C23" s="18" t="s">
        <v>196</v>
      </c>
      <c r="D23" s="18" t="s">
        <v>83</v>
      </c>
      <c r="E23" s="31">
        <f>일위대가!F131</f>
        <v>4607</v>
      </c>
      <c r="F23" s="31">
        <f>일위대가!H131</f>
        <v>36429</v>
      </c>
      <c r="G23" s="31">
        <f>일위대가!J131</f>
        <v>1092</v>
      </c>
      <c r="H23" s="31">
        <f t="shared" si="0"/>
        <v>42128</v>
      </c>
      <c r="I23" s="18" t="s">
        <v>197</v>
      </c>
      <c r="J23" s="18" t="s">
        <v>52</v>
      </c>
      <c r="K23" s="18" t="s">
        <v>52</v>
      </c>
      <c r="L23" s="18" t="s">
        <v>52</v>
      </c>
      <c r="M23" s="18" t="s">
        <v>52</v>
      </c>
      <c r="N23" s="2" t="s">
        <v>52</v>
      </c>
    </row>
    <row r="24" spans="1:14" ht="30" customHeight="1">
      <c r="A24" s="18" t="s">
        <v>203</v>
      </c>
      <c r="B24" s="18" t="s">
        <v>200</v>
      </c>
      <c r="C24" s="18" t="s">
        <v>201</v>
      </c>
      <c r="D24" s="18" t="s">
        <v>83</v>
      </c>
      <c r="E24" s="31">
        <f>일위대가!F136</f>
        <v>13696</v>
      </c>
      <c r="F24" s="31">
        <f>일위대가!H136</f>
        <v>38183</v>
      </c>
      <c r="G24" s="31">
        <f>일위대가!J136</f>
        <v>381</v>
      </c>
      <c r="H24" s="31">
        <f t="shared" si="0"/>
        <v>52260</v>
      </c>
      <c r="I24" s="18" t="s">
        <v>202</v>
      </c>
      <c r="J24" s="18" t="s">
        <v>52</v>
      </c>
      <c r="K24" s="18" t="s">
        <v>52</v>
      </c>
      <c r="L24" s="18" t="s">
        <v>52</v>
      </c>
      <c r="M24" s="18" t="s">
        <v>52</v>
      </c>
      <c r="N24" s="2" t="s">
        <v>52</v>
      </c>
    </row>
    <row r="25" spans="1:14" ht="30" customHeight="1">
      <c r="A25" s="18" t="s">
        <v>207</v>
      </c>
      <c r="B25" s="18" t="s">
        <v>200</v>
      </c>
      <c r="C25" s="18" t="s">
        <v>205</v>
      </c>
      <c r="D25" s="18" t="s">
        <v>83</v>
      </c>
      <c r="E25" s="31">
        <f>일위대가!F141</f>
        <v>19460</v>
      </c>
      <c r="F25" s="31">
        <f>일위대가!H141</f>
        <v>68923</v>
      </c>
      <c r="G25" s="31">
        <f>일위대가!J141</f>
        <v>689</v>
      </c>
      <c r="H25" s="31">
        <f t="shared" si="0"/>
        <v>89072</v>
      </c>
      <c r="I25" s="18" t="s">
        <v>206</v>
      </c>
      <c r="J25" s="18" t="s">
        <v>52</v>
      </c>
      <c r="K25" s="18" t="s">
        <v>52</v>
      </c>
      <c r="L25" s="18" t="s">
        <v>52</v>
      </c>
      <c r="M25" s="18" t="s">
        <v>52</v>
      </c>
      <c r="N25" s="2" t="s">
        <v>52</v>
      </c>
    </row>
    <row r="26" spans="1:14" ht="30" customHeight="1">
      <c r="A26" s="18" t="s">
        <v>262</v>
      </c>
      <c r="B26" s="18" t="s">
        <v>259</v>
      </c>
      <c r="C26" s="18" t="s">
        <v>260</v>
      </c>
      <c r="D26" s="18" t="s">
        <v>251</v>
      </c>
      <c r="E26" s="31">
        <f>일위대가!F147</f>
        <v>0</v>
      </c>
      <c r="F26" s="31">
        <f>일위대가!H147</f>
        <v>17154</v>
      </c>
      <c r="G26" s="31">
        <f>일위대가!J147</f>
        <v>343</v>
      </c>
      <c r="H26" s="31">
        <f t="shared" si="0"/>
        <v>17497</v>
      </c>
      <c r="I26" s="18" t="s">
        <v>261</v>
      </c>
      <c r="J26" s="18" t="s">
        <v>52</v>
      </c>
      <c r="K26" s="18" t="s">
        <v>52</v>
      </c>
      <c r="L26" s="18" t="s">
        <v>52</v>
      </c>
      <c r="M26" s="18" t="s">
        <v>52</v>
      </c>
      <c r="N26" s="2" t="s">
        <v>52</v>
      </c>
    </row>
    <row r="27" spans="1:14" ht="30" customHeight="1">
      <c r="A27" s="18" t="s">
        <v>267</v>
      </c>
      <c r="B27" s="18" t="s">
        <v>264</v>
      </c>
      <c r="C27" s="18" t="s">
        <v>265</v>
      </c>
      <c r="D27" s="18" t="s">
        <v>183</v>
      </c>
      <c r="E27" s="31">
        <f>일위대가!F153</f>
        <v>17488</v>
      </c>
      <c r="F27" s="31">
        <f>일위대가!H153</f>
        <v>444850</v>
      </c>
      <c r="G27" s="31">
        <f>일위대가!J153</f>
        <v>266910</v>
      </c>
      <c r="H27" s="31">
        <f t="shared" si="0"/>
        <v>729248</v>
      </c>
      <c r="I27" s="18" t="s">
        <v>266</v>
      </c>
      <c r="J27" s="18" t="s">
        <v>52</v>
      </c>
      <c r="K27" s="18" t="s">
        <v>52</v>
      </c>
      <c r="L27" s="18" t="s">
        <v>52</v>
      </c>
      <c r="M27" s="18" t="s">
        <v>52</v>
      </c>
      <c r="N27" s="2" t="s">
        <v>52</v>
      </c>
    </row>
    <row r="28" spans="1:14" ht="30" customHeight="1">
      <c r="A28" s="18" t="s">
        <v>272</v>
      </c>
      <c r="B28" s="18" t="s">
        <v>269</v>
      </c>
      <c r="C28" s="18" t="s">
        <v>270</v>
      </c>
      <c r="D28" s="18" t="s">
        <v>183</v>
      </c>
      <c r="E28" s="31">
        <f>일위대가!F158</f>
        <v>0</v>
      </c>
      <c r="F28" s="31">
        <f>일위대가!H158</f>
        <v>3820141</v>
      </c>
      <c r="G28" s="31">
        <f>일위대가!J158</f>
        <v>114604</v>
      </c>
      <c r="H28" s="31">
        <f t="shared" si="0"/>
        <v>3934745</v>
      </c>
      <c r="I28" s="18" t="s">
        <v>271</v>
      </c>
      <c r="J28" s="18" t="s">
        <v>52</v>
      </c>
      <c r="K28" s="18" t="s">
        <v>52</v>
      </c>
      <c r="L28" s="18" t="s">
        <v>52</v>
      </c>
      <c r="M28" s="18" t="s">
        <v>52</v>
      </c>
      <c r="N28" s="2" t="s">
        <v>52</v>
      </c>
    </row>
    <row r="29" spans="1:14" ht="30" customHeight="1">
      <c r="A29" s="18" t="s">
        <v>276</v>
      </c>
      <c r="B29" s="18" t="s">
        <v>274</v>
      </c>
      <c r="C29" s="18" t="s">
        <v>52</v>
      </c>
      <c r="D29" s="18" t="s">
        <v>183</v>
      </c>
      <c r="E29" s="31">
        <f>일위대가!F164</f>
        <v>62407</v>
      </c>
      <c r="F29" s="31">
        <f>일위대가!H164</f>
        <v>664431</v>
      </c>
      <c r="G29" s="31">
        <f>일위대가!J164</f>
        <v>226110</v>
      </c>
      <c r="H29" s="31">
        <f t="shared" si="0"/>
        <v>952948</v>
      </c>
      <c r="I29" s="18" t="s">
        <v>275</v>
      </c>
      <c r="J29" s="18" t="s">
        <v>52</v>
      </c>
      <c r="K29" s="18" t="s">
        <v>52</v>
      </c>
      <c r="L29" s="18" t="s">
        <v>52</v>
      </c>
      <c r="M29" s="18" t="s">
        <v>52</v>
      </c>
      <c r="N29" s="2" t="s">
        <v>52</v>
      </c>
    </row>
    <row r="30" spans="1:14" ht="30" customHeight="1">
      <c r="A30" s="18" t="s">
        <v>281</v>
      </c>
      <c r="B30" s="18" t="s">
        <v>278</v>
      </c>
      <c r="C30" s="18" t="s">
        <v>279</v>
      </c>
      <c r="D30" s="18" t="s">
        <v>183</v>
      </c>
      <c r="E30" s="31">
        <f>일위대가!F170</f>
        <v>0</v>
      </c>
      <c r="F30" s="31">
        <f>일위대가!H170</f>
        <v>138671</v>
      </c>
      <c r="G30" s="31">
        <f>일위대가!J170</f>
        <v>0</v>
      </c>
      <c r="H30" s="31">
        <f t="shared" si="0"/>
        <v>138671</v>
      </c>
      <c r="I30" s="18" t="s">
        <v>280</v>
      </c>
      <c r="J30" s="18" t="s">
        <v>52</v>
      </c>
      <c r="K30" s="18" t="s">
        <v>52</v>
      </c>
      <c r="L30" s="18" t="s">
        <v>52</v>
      </c>
      <c r="M30" s="18" t="s">
        <v>52</v>
      </c>
      <c r="N30" s="2" t="s">
        <v>52</v>
      </c>
    </row>
    <row r="31" spans="1:14" ht="30" customHeight="1">
      <c r="A31" s="18" t="s">
        <v>286</v>
      </c>
      <c r="B31" s="18" t="s">
        <v>283</v>
      </c>
      <c r="C31" s="18" t="s">
        <v>284</v>
      </c>
      <c r="D31" s="18" t="s">
        <v>183</v>
      </c>
      <c r="E31" s="31">
        <f>일위대가!F176</f>
        <v>27694</v>
      </c>
      <c r="F31" s="31">
        <f>일위대가!H176</f>
        <v>61705</v>
      </c>
      <c r="G31" s="31">
        <f>일위대가!J176</f>
        <v>37023</v>
      </c>
      <c r="H31" s="31">
        <f t="shared" si="0"/>
        <v>126422</v>
      </c>
      <c r="I31" s="18" t="s">
        <v>285</v>
      </c>
      <c r="J31" s="18" t="s">
        <v>52</v>
      </c>
      <c r="K31" s="18" t="s">
        <v>52</v>
      </c>
      <c r="L31" s="18" t="s">
        <v>52</v>
      </c>
      <c r="M31" s="18" t="s">
        <v>52</v>
      </c>
      <c r="N31" s="2" t="s">
        <v>52</v>
      </c>
    </row>
    <row r="32" spans="1:14" ht="30" customHeight="1">
      <c r="A32" s="18" t="s">
        <v>291</v>
      </c>
      <c r="B32" s="18" t="s">
        <v>288</v>
      </c>
      <c r="C32" s="18" t="s">
        <v>289</v>
      </c>
      <c r="D32" s="18" t="s">
        <v>61</v>
      </c>
      <c r="E32" s="31">
        <f>일위대가!F182</f>
        <v>3032</v>
      </c>
      <c r="F32" s="31">
        <f>일위대가!H182</f>
        <v>52967</v>
      </c>
      <c r="G32" s="31">
        <f>일위대가!J182</f>
        <v>0</v>
      </c>
      <c r="H32" s="31">
        <f t="shared" si="0"/>
        <v>55999</v>
      </c>
      <c r="I32" s="18" t="s">
        <v>290</v>
      </c>
      <c r="J32" s="18" t="s">
        <v>52</v>
      </c>
      <c r="K32" s="18" t="s">
        <v>52</v>
      </c>
      <c r="L32" s="18" t="s">
        <v>52</v>
      </c>
      <c r="M32" s="18" t="s">
        <v>52</v>
      </c>
      <c r="N32" s="2" t="s">
        <v>52</v>
      </c>
    </row>
    <row r="33" spans="1:14" ht="30" customHeight="1">
      <c r="A33" s="18" t="s">
        <v>295</v>
      </c>
      <c r="B33" s="18" t="s">
        <v>288</v>
      </c>
      <c r="C33" s="18" t="s">
        <v>293</v>
      </c>
      <c r="D33" s="18" t="s">
        <v>61</v>
      </c>
      <c r="E33" s="31">
        <f>일위대가!F188</f>
        <v>1834</v>
      </c>
      <c r="F33" s="31">
        <f>일위대가!H188</f>
        <v>52967</v>
      </c>
      <c r="G33" s="31">
        <f>일위대가!J188</f>
        <v>0</v>
      </c>
      <c r="H33" s="31">
        <f t="shared" si="0"/>
        <v>54801</v>
      </c>
      <c r="I33" s="18" t="s">
        <v>294</v>
      </c>
      <c r="J33" s="18" t="s">
        <v>52</v>
      </c>
      <c r="K33" s="18" t="s">
        <v>52</v>
      </c>
      <c r="L33" s="18" t="s">
        <v>52</v>
      </c>
      <c r="M33" s="18" t="s">
        <v>52</v>
      </c>
      <c r="N33" s="2" t="s">
        <v>52</v>
      </c>
    </row>
    <row r="34" spans="1:14" ht="30" customHeight="1">
      <c r="A34" s="18" t="s">
        <v>300</v>
      </c>
      <c r="B34" s="18" t="s">
        <v>297</v>
      </c>
      <c r="C34" s="18" t="s">
        <v>298</v>
      </c>
      <c r="D34" s="18" t="s">
        <v>83</v>
      </c>
      <c r="E34" s="31">
        <f>일위대가!F200</f>
        <v>1449</v>
      </c>
      <c r="F34" s="31">
        <f>일위대가!H200</f>
        <v>2420</v>
      </c>
      <c r="G34" s="31">
        <f>일위대가!J200</f>
        <v>0</v>
      </c>
      <c r="H34" s="31">
        <f t="shared" si="0"/>
        <v>3869</v>
      </c>
      <c r="I34" s="18" t="s">
        <v>299</v>
      </c>
      <c r="J34" s="18" t="s">
        <v>52</v>
      </c>
      <c r="K34" s="18" t="s">
        <v>52</v>
      </c>
      <c r="L34" s="18" t="s">
        <v>52</v>
      </c>
      <c r="M34" s="18" t="s">
        <v>52</v>
      </c>
      <c r="N34" s="2" t="s">
        <v>52</v>
      </c>
    </row>
    <row r="35" spans="1:14" ht="30" customHeight="1">
      <c r="A35" s="18" t="s">
        <v>317</v>
      </c>
      <c r="B35" s="18" t="s">
        <v>314</v>
      </c>
      <c r="C35" s="18" t="s">
        <v>315</v>
      </c>
      <c r="D35" s="18" t="s">
        <v>83</v>
      </c>
      <c r="E35" s="31">
        <f>일위대가!F208</f>
        <v>0</v>
      </c>
      <c r="F35" s="31">
        <f>일위대가!H208</f>
        <v>41537</v>
      </c>
      <c r="G35" s="31">
        <f>일위대가!J208</f>
        <v>787</v>
      </c>
      <c r="H35" s="31">
        <f t="shared" si="0"/>
        <v>42324</v>
      </c>
      <c r="I35" s="18" t="s">
        <v>316</v>
      </c>
      <c r="J35" s="18" t="s">
        <v>52</v>
      </c>
      <c r="K35" s="18" t="s">
        <v>52</v>
      </c>
      <c r="L35" s="18" t="s">
        <v>52</v>
      </c>
      <c r="M35" s="18" t="s">
        <v>52</v>
      </c>
      <c r="N35" s="2" t="s">
        <v>52</v>
      </c>
    </row>
    <row r="36" spans="1:14" ht="30" customHeight="1">
      <c r="A36" s="18" t="s">
        <v>322</v>
      </c>
      <c r="B36" s="18" t="s">
        <v>319</v>
      </c>
      <c r="C36" s="18" t="s">
        <v>320</v>
      </c>
      <c r="D36" s="18" t="s">
        <v>83</v>
      </c>
      <c r="E36" s="31">
        <f>일위대가!F216</f>
        <v>0</v>
      </c>
      <c r="F36" s="31">
        <f>일위대가!H216</f>
        <v>71254</v>
      </c>
      <c r="G36" s="31">
        <f>일위대가!J216</f>
        <v>1313</v>
      </c>
      <c r="H36" s="31">
        <f t="shared" ref="H36:H67" si="1">E36+F36+G36</f>
        <v>72567</v>
      </c>
      <c r="I36" s="18" t="s">
        <v>321</v>
      </c>
      <c r="J36" s="18" t="s">
        <v>52</v>
      </c>
      <c r="K36" s="18" t="s">
        <v>52</v>
      </c>
      <c r="L36" s="18" t="s">
        <v>52</v>
      </c>
      <c r="M36" s="18" t="s">
        <v>52</v>
      </c>
      <c r="N36" s="2" t="s">
        <v>52</v>
      </c>
    </row>
    <row r="37" spans="1:14" ht="30" customHeight="1">
      <c r="A37" s="18" t="s">
        <v>328</v>
      </c>
      <c r="B37" s="18" t="s">
        <v>324</v>
      </c>
      <c r="C37" s="18" t="s">
        <v>325</v>
      </c>
      <c r="D37" s="18" t="s">
        <v>326</v>
      </c>
      <c r="E37" s="31">
        <f>일위대가!F220</f>
        <v>0</v>
      </c>
      <c r="F37" s="31">
        <f>일위대가!H220</f>
        <v>75709</v>
      </c>
      <c r="G37" s="31">
        <f>일위대가!J220</f>
        <v>0</v>
      </c>
      <c r="H37" s="31">
        <f t="shared" si="1"/>
        <v>75709</v>
      </c>
      <c r="I37" s="18" t="s">
        <v>327</v>
      </c>
      <c r="J37" s="18" t="s">
        <v>52</v>
      </c>
      <c r="K37" s="18" t="s">
        <v>52</v>
      </c>
      <c r="L37" s="18" t="s">
        <v>52</v>
      </c>
      <c r="M37" s="18" t="s">
        <v>52</v>
      </c>
      <c r="N37" s="2" t="s">
        <v>52</v>
      </c>
    </row>
    <row r="38" spans="1:14" ht="30" customHeight="1">
      <c r="A38" s="18" t="s">
        <v>333</v>
      </c>
      <c r="B38" s="18" t="s">
        <v>330</v>
      </c>
      <c r="C38" s="18" t="s">
        <v>331</v>
      </c>
      <c r="D38" s="18" t="s">
        <v>218</v>
      </c>
      <c r="E38" s="31">
        <f>일위대가!F232</f>
        <v>4758</v>
      </c>
      <c r="F38" s="31">
        <f>일위대가!H232</f>
        <v>48242</v>
      </c>
      <c r="G38" s="31">
        <f>일위대가!J232</f>
        <v>544</v>
      </c>
      <c r="H38" s="31">
        <f t="shared" si="1"/>
        <v>53544</v>
      </c>
      <c r="I38" s="18" t="s">
        <v>332</v>
      </c>
      <c r="J38" s="18" t="s">
        <v>52</v>
      </c>
      <c r="K38" s="18" t="s">
        <v>52</v>
      </c>
      <c r="L38" s="18" t="s">
        <v>52</v>
      </c>
      <c r="M38" s="18" t="s">
        <v>52</v>
      </c>
      <c r="N38" s="2" t="s">
        <v>52</v>
      </c>
    </row>
    <row r="39" spans="1:14" ht="30" customHeight="1">
      <c r="A39" s="18" t="s">
        <v>337</v>
      </c>
      <c r="B39" s="18" t="s">
        <v>330</v>
      </c>
      <c r="C39" s="18" t="s">
        <v>335</v>
      </c>
      <c r="D39" s="18" t="s">
        <v>218</v>
      </c>
      <c r="E39" s="31">
        <f>일위대가!F244</f>
        <v>9516</v>
      </c>
      <c r="F39" s="31">
        <f>일위대가!H244</f>
        <v>74570</v>
      </c>
      <c r="G39" s="31">
        <f>일위대가!J244</f>
        <v>882</v>
      </c>
      <c r="H39" s="31">
        <f t="shared" si="1"/>
        <v>84968</v>
      </c>
      <c r="I39" s="18" t="s">
        <v>336</v>
      </c>
      <c r="J39" s="18" t="s">
        <v>52</v>
      </c>
      <c r="K39" s="18" t="s">
        <v>52</v>
      </c>
      <c r="L39" s="18" t="s">
        <v>52</v>
      </c>
      <c r="M39" s="18" t="s">
        <v>52</v>
      </c>
      <c r="N39" s="2" t="s">
        <v>52</v>
      </c>
    </row>
    <row r="40" spans="1:14" ht="30" customHeight="1">
      <c r="A40" s="18" t="s">
        <v>344</v>
      </c>
      <c r="B40" s="18" t="s">
        <v>341</v>
      </c>
      <c r="C40" s="18" t="s">
        <v>342</v>
      </c>
      <c r="D40" s="18" t="s">
        <v>83</v>
      </c>
      <c r="E40" s="31">
        <f>일위대가!F250</f>
        <v>40700</v>
      </c>
      <c r="F40" s="31">
        <f>일위대가!H250</f>
        <v>119207</v>
      </c>
      <c r="G40" s="31">
        <f>일위대가!J250</f>
        <v>2270</v>
      </c>
      <c r="H40" s="31">
        <f t="shared" si="1"/>
        <v>162177</v>
      </c>
      <c r="I40" s="18" t="s">
        <v>343</v>
      </c>
      <c r="J40" s="18" t="s">
        <v>52</v>
      </c>
      <c r="K40" s="18" t="s">
        <v>52</v>
      </c>
      <c r="L40" s="18" t="s">
        <v>52</v>
      </c>
      <c r="M40" s="18" t="s">
        <v>52</v>
      </c>
      <c r="N40" s="2" t="s">
        <v>52</v>
      </c>
    </row>
    <row r="41" spans="1:14" ht="30" customHeight="1">
      <c r="A41" s="18" t="s">
        <v>348</v>
      </c>
      <c r="B41" s="18" t="s">
        <v>341</v>
      </c>
      <c r="C41" s="18" t="s">
        <v>346</v>
      </c>
      <c r="D41" s="18" t="s">
        <v>218</v>
      </c>
      <c r="E41" s="31">
        <f>일위대가!F256</f>
        <v>12210</v>
      </c>
      <c r="F41" s="31">
        <f>일위대가!H256</f>
        <v>38218</v>
      </c>
      <c r="G41" s="31">
        <f>일위대가!J256</f>
        <v>743</v>
      </c>
      <c r="H41" s="31">
        <f t="shared" si="1"/>
        <v>51171</v>
      </c>
      <c r="I41" s="18" t="s">
        <v>347</v>
      </c>
      <c r="J41" s="18" t="s">
        <v>52</v>
      </c>
      <c r="K41" s="18" t="s">
        <v>52</v>
      </c>
      <c r="L41" s="18" t="s">
        <v>52</v>
      </c>
      <c r="M41" s="18" t="s">
        <v>52</v>
      </c>
      <c r="N41" s="2" t="s">
        <v>52</v>
      </c>
    </row>
    <row r="42" spans="1:14" ht="30" customHeight="1">
      <c r="A42" s="18" t="s">
        <v>352</v>
      </c>
      <c r="B42" s="18" t="s">
        <v>350</v>
      </c>
      <c r="C42" s="18" t="s">
        <v>342</v>
      </c>
      <c r="D42" s="18" t="s">
        <v>83</v>
      </c>
      <c r="E42" s="31">
        <f>일위대가!F262</f>
        <v>64350</v>
      </c>
      <c r="F42" s="31">
        <f>일위대가!H262</f>
        <v>119207</v>
      </c>
      <c r="G42" s="31">
        <f>일위대가!J262</f>
        <v>2270</v>
      </c>
      <c r="H42" s="31">
        <f t="shared" si="1"/>
        <v>185827</v>
      </c>
      <c r="I42" s="18" t="s">
        <v>351</v>
      </c>
      <c r="J42" s="18" t="s">
        <v>52</v>
      </c>
      <c r="K42" s="18" t="s">
        <v>52</v>
      </c>
      <c r="L42" s="18" t="s">
        <v>52</v>
      </c>
      <c r="M42" s="18" t="s">
        <v>52</v>
      </c>
      <c r="N42" s="2" t="s">
        <v>52</v>
      </c>
    </row>
    <row r="43" spans="1:14" ht="30" customHeight="1">
      <c r="A43" s="18" t="s">
        <v>356</v>
      </c>
      <c r="B43" s="18" t="s">
        <v>341</v>
      </c>
      <c r="C43" s="18" t="s">
        <v>354</v>
      </c>
      <c r="D43" s="18" t="s">
        <v>83</v>
      </c>
      <c r="E43" s="31">
        <f>일위대가!F269</f>
        <v>84327</v>
      </c>
      <c r="F43" s="31">
        <f>일위대가!H269</f>
        <v>127394</v>
      </c>
      <c r="G43" s="31">
        <f>일위대가!J269</f>
        <v>2479</v>
      </c>
      <c r="H43" s="31">
        <f t="shared" si="1"/>
        <v>214200</v>
      </c>
      <c r="I43" s="18" t="s">
        <v>355</v>
      </c>
      <c r="J43" s="18" t="s">
        <v>52</v>
      </c>
      <c r="K43" s="18" t="s">
        <v>52</v>
      </c>
      <c r="L43" s="18" t="s">
        <v>52</v>
      </c>
      <c r="M43" s="18" t="s">
        <v>52</v>
      </c>
      <c r="N43" s="2" t="s">
        <v>52</v>
      </c>
    </row>
    <row r="44" spans="1:14" ht="30" customHeight="1">
      <c r="A44" s="18" t="s">
        <v>361</v>
      </c>
      <c r="B44" s="18" t="s">
        <v>358</v>
      </c>
      <c r="C44" s="18" t="s">
        <v>359</v>
      </c>
      <c r="D44" s="18" t="s">
        <v>218</v>
      </c>
      <c r="E44" s="31">
        <f>일위대가!F275</f>
        <v>8250</v>
      </c>
      <c r="F44" s="31">
        <f>일위대가!H275</f>
        <v>39275</v>
      </c>
      <c r="G44" s="31">
        <f>일위대가!J275</f>
        <v>783</v>
      </c>
      <c r="H44" s="31">
        <f t="shared" si="1"/>
        <v>48308</v>
      </c>
      <c r="I44" s="18" t="s">
        <v>360</v>
      </c>
      <c r="J44" s="18" t="s">
        <v>52</v>
      </c>
      <c r="K44" s="18" t="s">
        <v>52</v>
      </c>
      <c r="L44" s="18" t="s">
        <v>52</v>
      </c>
      <c r="M44" s="18" t="s">
        <v>52</v>
      </c>
      <c r="N44" s="2" t="s">
        <v>52</v>
      </c>
    </row>
    <row r="45" spans="1:14" ht="30" customHeight="1">
      <c r="A45" s="18" t="s">
        <v>366</v>
      </c>
      <c r="B45" s="18" t="s">
        <v>363</v>
      </c>
      <c r="C45" s="18" t="s">
        <v>364</v>
      </c>
      <c r="D45" s="18" t="s">
        <v>218</v>
      </c>
      <c r="E45" s="31">
        <f>일위대가!F281</f>
        <v>34650</v>
      </c>
      <c r="F45" s="31">
        <f>일위대가!H281</f>
        <v>17063</v>
      </c>
      <c r="G45" s="31">
        <f>일위대가!J281</f>
        <v>340</v>
      </c>
      <c r="H45" s="31">
        <f t="shared" si="1"/>
        <v>52053</v>
      </c>
      <c r="I45" s="18" t="s">
        <v>365</v>
      </c>
      <c r="J45" s="18" t="s">
        <v>52</v>
      </c>
      <c r="K45" s="18" t="s">
        <v>52</v>
      </c>
      <c r="L45" s="18" t="s">
        <v>52</v>
      </c>
      <c r="M45" s="18" t="s">
        <v>52</v>
      </c>
      <c r="N45" s="2" t="s">
        <v>52</v>
      </c>
    </row>
    <row r="46" spans="1:14" ht="30" customHeight="1">
      <c r="A46" s="18" t="s">
        <v>370</v>
      </c>
      <c r="B46" s="18" t="s">
        <v>363</v>
      </c>
      <c r="C46" s="18" t="s">
        <v>368</v>
      </c>
      <c r="D46" s="18" t="s">
        <v>218</v>
      </c>
      <c r="E46" s="31">
        <f>일위대가!F287</f>
        <v>30030</v>
      </c>
      <c r="F46" s="31">
        <f>일위대가!H287</f>
        <v>15201</v>
      </c>
      <c r="G46" s="31">
        <f>일위대가!J287</f>
        <v>295</v>
      </c>
      <c r="H46" s="31">
        <f t="shared" si="1"/>
        <v>45526</v>
      </c>
      <c r="I46" s="18" t="s">
        <v>369</v>
      </c>
      <c r="J46" s="18" t="s">
        <v>52</v>
      </c>
      <c r="K46" s="18" t="s">
        <v>52</v>
      </c>
      <c r="L46" s="18" t="s">
        <v>52</v>
      </c>
      <c r="M46" s="18" t="s">
        <v>52</v>
      </c>
      <c r="N46" s="2" t="s">
        <v>52</v>
      </c>
    </row>
    <row r="47" spans="1:14" ht="30" customHeight="1">
      <c r="A47" s="18" t="s">
        <v>395</v>
      </c>
      <c r="B47" s="18" t="s">
        <v>392</v>
      </c>
      <c r="C47" s="18" t="s">
        <v>393</v>
      </c>
      <c r="D47" s="18" t="s">
        <v>83</v>
      </c>
      <c r="E47" s="31">
        <f>일위대가!F293</f>
        <v>0</v>
      </c>
      <c r="F47" s="31">
        <f>일위대가!H293</f>
        <v>61596</v>
      </c>
      <c r="G47" s="31">
        <f>일위대가!J293</f>
        <v>1489</v>
      </c>
      <c r="H47" s="31">
        <f t="shared" si="1"/>
        <v>63085</v>
      </c>
      <c r="I47" s="18" t="s">
        <v>394</v>
      </c>
      <c r="J47" s="18" t="s">
        <v>52</v>
      </c>
      <c r="K47" s="18" t="s">
        <v>52</v>
      </c>
      <c r="L47" s="18" t="s">
        <v>52</v>
      </c>
      <c r="M47" s="18" t="s">
        <v>52</v>
      </c>
      <c r="N47" s="2" t="s">
        <v>52</v>
      </c>
    </row>
    <row r="48" spans="1:14" ht="30" customHeight="1">
      <c r="A48" s="18" t="s">
        <v>399</v>
      </c>
      <c r="B48" s="18" t="s">
        <v>397</v>
      </c>
      <c r="C48" s="18" t="s">
        <v>393</v>
      </c>
      <c r="D48" s="18" t="s">
        <v>83</v>
      </c>
      <c r="E48" s="31">
        <f>일위대가!F299</f>
        <v>0</v>
      </c>
      <c r="F48" s="31">
        <f>일위대가!H299</f>
        <v>64208</v>
      </c>
      <c r="G48" s="31">
        <f>일위대가!J299</f>
        <v>1489</v>
      </c>
      <c r="H48" s="31">
        <f t="shared" si="1"/>
        <v>65697</v>
      </c>
      <c r="I48" s="18" t="s">
        <v>398</v>
      </c>
      <c r="J48" s="18" t="s">
        <v>52</v>
      </c>
      <c r="K48" s="18" t="s">
        <v>52</v>
      </c>
      <c r="L48" s="18" t="s">
        <v>52</v>
      </c>
      <c r="M48" s="18" t="s">
        <v>52</v>
      </c>
      <c r="N48" s="2" t="s">
        <v>52</v>
      </c>
    </row>
    <row r="49" spans="1:14" ht="30" customHeight="1">
      <c r="A49" s="18" t="s">
        <v>404</v>
      </c>
      <c r="B49" s="18" t="s">
        <v>401</v>
      </c>
      <c r="C49" s="18" t="s">
        <v>402</v>
      </c>
      <c r="D49" s="18" t="s">
        <v>83</v>
      </c>
      <c r="E49" s="31">
        <f>일위대가!F306</f>
        <v>0</v>
      </c>
      <c r="F49" s="31">
        <f>일위대가!H306</f>
        <v>57114</v>
      </c>
      <c r="G49" s="31">
        <f>일위대가!J306</f>
        <v>1506</v>
      </c>
      <c r="H49" s="31">
        <f t="shared" si="1"/>
        <v>58620</v>
      </c>
      <c r="I49" s="18" t="s">
        <v>403</v>
      </c>
      <c r="J49" s="18" t="s">
        <v>52</v>
      </c>
      <c r="K49" s="18" t="s">
        <v>52</v>
      </c>
      <c r="L49" s="18" t="s">
        <v>52</v>
      </c>
      <c r="M49" s="18" t="s">
        <v>52</v>
      </c>
      <c r="N49" s="2" t="s">
        <v>52</v>
      </c>
    </row>
    <row r="50" spans="1:14" ht="30" customHeight="1">
      <c r="A50" s="18" t="s">
        <v>409</v>
      </c>
      <c r="B50" s="18" t="s">
        <v>406</v>
      </c>
      <c r="C50" s="18" t="s">
        <v>407</v>
      </c>
      <c r="D50" s="18" t="s">
        <v>83</v>
      </c>
      <c r="E50" s="31">
        <f>일위대가!F312</f>
        <v>0</v>
      </c>
      <c r="F50" s="31">
        <f>일위대가!H312</f>
        <v>30157</v>
      </c>
      <c r="G50" s="31">
        <f>일위대가!J312</f>
        <v>904</v>
      </c>
      <c r="H50" s="31">
        <f t="shared" si="1"/>
        <v>31061</v>
      </c>
      <c r="I50" s="18" t="s">
        <v>408</v>
      </c>
      <c r="J50" s="18" t="s">
        <v>52</v>
      </c>
      <c r="K50" s="18" t="s">
        <v>52</v>
      </c>
      <c r="L50" s="18" t="s">
        <v>52</v>
      </c>
      <c r="M50" s="18" t="s">
        <v>52</v>
      </c>
      <c r="N50" s="2" t="s">
        <v>52</v>
      </c>
    </row>
    <row r="51" spans="1:14" ht="30" customHeight="1">
      <c r="A51" s="18" t="s">
        <v>414</v>
      </c>
      <c r="B51" s="18" t="s">
        <v>411</v>
      </c>
      <c r="C51" s="18" t="s">
        <v>412</v>
      </c>
      <c r="D51" s="18" t="s">
        <v>83</v>
      </c>
      <c r="E51" s="31">
        <f>일위대가!F318</f>
        <v>0</v>
      </c>
      <c r="F51" s="31">
        <f>일위대가!H318</f>
        <v>61028</v>
      </c>
      <c r="G51" s="31">
        <f>일위대가!J318</f>
        <v>1489</v>
      </c>
      <c r="H51" s="31">
        <f t="shared" si="1"/>
        <v>62517</v>
      </c>
      <c r="I51" s="18" t="s">
        <v>413</v>
      </c>
      <c r="J51" s="18" t="s">
        <v>52</v>
      </c>
      <c r="K51" s="18" t="s">
        <v>52</v>
      </c>
      <c r="L51" s="18" t="s">
        <v>52</v>
      </c>
      <c r="M51" s="18" t="s">
        <v>52</v>
      </c>
      <c r="N51" s="2" t="s">
        <v>52</v>
      </c>
    </row>
    <row r="52" spans="1:14" ht="30" customHeight="1">
      <c r="A52" s="18" t="s">
        <v>419</v>
      </c>
      <c r="B52" s="18" t="s">
        <v>416</v>
      </c>
      <c r="C52" s="18" t="s">
        <v>417</v>
      </c>
      <c r="D52" s="18" t="s">
        <v>83</v>
      </c>
      <c r="E52" s="31">
        <f>일위대가!F325</f>
        <v>0</v>
      </c>
      <c r="F52" s="31">
        <f>일위대가!H325</f>
        <v>65125</v>
      </c>
      <c r="G52" s="31">
        <f>일위대가!J325</f>
        <v>1741</v>
      </c>
      <c r="H52" s="31">
        <f t="shared" si="1"/>
        <v>66866</v>
      </c>
      <c r="I52" s="18" t="s">
        <v>418</v>
      </c>
      <c r="J52" s="18" t="s">
        <v>52</v>
      </c>
      <c r="K52" s="18" t="s">
        <v>52</v>
      </c>
      <c r="L52" s="18" t="s">
        <v>52</v>
      </c>
      <c r="M52" s="18" t="s">
        <v>52</v>
      </c>
      <c r="N52" s="2" t="s">
        <v>52</v>
      </c>
    </row>
    <row r="53" spans="1:14" ht="30" customHeight="1">
      <c r="A53" s="18" t="s">
        <v>431</v>
      </c>
      <c r="B53" s="18" t="s">
        <v>428</v>
      </c>
      <c r="C53" s="18" t="s">
        <v>429</v>
      </c>
      <c r="D53" s="18" t="s">
        <v>83</v>
      </c>
      <c r="E53" s="31">
        <f>일위대가!F330</f>
        <v>21578</v>
      </c>
      <c r="F53" s="31">
        <f>일위대가!H330</f>
        <v>6858</v>
      </c>
      <c r="G53" s="31">
        <f>일위대가!J330</f>
        <v>0</v>
      </c>
      <c r="H53" s="31">
        <f t="shared" si="1"/>
        <v>28436</v>
      </c>
      <c r="I53" s="18" t="s">
        <v>430</v>
      </c>
      <c r="J53" s="18" t="s">
        <v>52</v>
      </c>
      <c r="K53" s="18" t="s">
        <v>52</v>
      </c>
      <c r="L53" s="18" t="s">
        <v>52</v>
      </c>
      <c r="M53" s="18" t="s">
        <v>52</v>
      </c>
      <c r="N53" s="2" t="s">
        <v>52</v>
      </c>
    </row>
    <row r="54" spans="1:14" ht="30" customHeight="1">
      <c r="A54" s="18" t="s">
        <v>436</v>
      </c>
      <c r="B54" s="18" t="s">
        <v>433</v>
      </c>
      <c r="C54" s="18" t="s">
        <v>434</v>
      </c>
      <c r="D54" s="18" t="s">
        <v>218</v>
      </c>
      <c r="E54" s="31">
        <f>일위대가!F337</f>
        <v>3072</v>
      </c>
      <c r="F54" s="31">
        <f>일위대가!H337</f>
        <v>4157</v>
      </c>
      <c r="G54" s="31">
        <f>일위대가!J337</f>
        <v>83</v>
      </c>
      <c r="H54" s="31">
        <f t="shared" si="1"/>
        <v>7312</v>
      </c>
      <c r="I54" s="18" t="s">
        <v>435</v>
      </c>
      <c r="J54" s="18" t="s">
        <v>52</v>
      </c>
      <c r="K54" s="18" t="s">
        <v>52</v>
      </c>
      <c r="L54" s="18" t="s">
        <v>52</v>
      </c>
      <c r="M54" s="18" t="s">
        <v>52</v>
      </c>
      <c r="N54" s="2" t="s">
        <v>52</v>
      </c>
    </row>
    <row r="55" spans="1:14" ht="30" customHeight="1">
      <c r="A55" s="18" t="s">
        <v>441</v>
      </c>
      <c r="B55" s="18" t="s">
        <v>438</v>
      </c>
      <c r="C55" s="18" t="s">
        <v>439</v>
      </c>
      <c r="D55" s="18" t="s">
        <v>218</v>
      </c>
      <c r="E55" s="31">
        <f>일위대가!F342</f>
        <v>2160</v>
      </c>
      <c r="F55" s="31">
        <f>일위대가!H342</f>
        <v>1090</v>
      </c>
      <c r="G55" s="31">
        <f>일위대가!J342</f>
        <v>21</v>
      </c>
      <c r="H55" s="31">
        <f t="shared" si="1"/>
        <v>3271</v>
      </c>
      <c r="I55" s="18" t="s">
        <v>440</v>
      </c>
      <c r="J55" s="18" t="s">
        <v>52</v>
      </c>
      <c r="K55" s="18" t="s">
        <v>52</v>
      </c>
      <c r="L55" s="18" t="s">
        <v>52</v>
      </c>
      <c r="M55" s="18" t="s">
        <v>52</v>
      </c>
      <c r="N55" s="2" t="s">
        <v>52</v>
      </c>
    </row>
    <row r="56" spans="1:14" ht="30" customHeight="1">
      <c r="A56" s="18" t="s">
        <v>446</v>
      </c>
      <c r="B56" s="18" t="s">
        <v>443</v>
      </c>
      <c r="C56" s="18" t="s">
        <v>444</v>
      </c>
      <c r="D56" s="18" t="s">
        <v>83</v>
      </c>
      <c r="E56" s="31">
        <f>일위대가!F348</f>
        <v>53385</v>
      </c>
      <c r="F56" s="31">
        <f>일위대가!H348</f>
        <v>25613</v>
      </c>
      <c r="G56" s="31">
        <f>일위대가!J348</f>
        <v>274</v>
      </c>
      <c r="H56" s="31">
        <f t="shared" si="1"/>
        <v>79272</v>
      </c>
      <c r="I56" s="18" t="s">
        <v>445</v>
      </c>
      <c r="J56" s="18" t="s">
        <v>52</v>
      </c>
      <c r="K56" s="18" t="s">
        <v>52</v>
      </c>
      <c r="L56" s="18" t="s">
        <v>52</v>
      </c>
      <c r="M56" s="18" t="s">
        <v>52</v>
      </c>
      <c r="N56" s="2" t="s">
        <v>52</v>
      </c>
    </row>
    <row r="57" spans="1:14" ht="30" customHeight="1">
      <c r="A57" s="18" t="s">
        <v>451</v>
      </c>
      <c r="B57" s="18" t="s">
        <v>448</v>
      </c>
      <c r="C57" s="18" t="s">
        <v>449</v>
      </c>
      <c r="D57" s="18" t="s">
        <v>83</v>
      </c>
      <c r="E57" s="31">
        <f>일위대가!F353</f>
        <v>4126</v>
      </c>
      <c r="F57" s="31">
        <f>일위대가!H353</f>
        <v>7527</v>
      </c>
      <c r="G57" s="31">
        <f>일위대가!J353</f>
        <v>0</v>
      </c>
      <c r="H57" s="31">
        <f t="shared" si="1"/>
        <v>11653</v>
      </c>
      <c r="I57" s="18" t="s">
        <v>450</v>
      </c>
      <c r="J57" s="18" t="s">
        <v>52</v>
      </c>
      <c r="K57" s="18" t="s">
        <v>52</v>
      </c>
      <c r="L57" s="18" t="s">
        <v>52</v>
      </c>
      <c r="M57" s="18" t="s">
        <v>52</v>
      </c>
      <c r="N57" s="2" t="s">
        <v>52</v>
      </c>
    </row>
    <row r="58" spans="1:14" ht="30" customHeight="1">
      <c r="A58" s="18" t="s">
        <v>455</v>
      </c>
      <c r="B58" s="18" t="s">
        <v>453</v>
      </c>
      <c r="C58" s="18" t="s">
        <v>449</v>
      </c>
      <c r="D58" s="18" t="s">
        <v>83</v>
      </c>
      <c r="E58" s="31">
        <f>일위대가!F358</f>
        <v>4223</v>
      </c>
      <c r="F58" s="31">
        <f>일위대가!H358</f>
        <v>6672</v>
      </c>
      <c r="G58" s="31">
        <f>일위대가!J358</f>
        <v>0</v>
      </c>
      <c r="H58" s="31">
        <f t="shared" si="1"/>
        <v>10895</v>
      </c>
      <c r="I58" s="18" t="s">
        <v>454</v>
      </c>
      <c r="J58" s="18" t="s">
        <v>52</v>
      </c>
      <c r="K58" s="18" t="s">
        <v>52</v>
      </c>
      <c r="L58" s="18" t="s">
        <v>52</v>
      </c>
      <c r="M58" s="18" t="s">
        <v>52</v>
      </c>
      <c r="N58" s="2" t="s">
        <v>52</v>
      </c>
    </row>
    <row r="59" spans="1:14" ht="30" customHeight="1">
      <c r="A59" s="18" t="s">
        <v>459</v>
      </c>
      <c r="B59" s="18" t="s">
        <v>448</v>
      </c>
      <c r="C59" s="18" t="s">
        <v>457</v>
      </c>
      <c r="D59" s="18" t="s">
        <v>83</v>
      </c>
      <c r="E59" s="31">
        <f>일위대가!F363</f>
        <v>4126</v>
      </c>
      <c r="F59" s="31">
        <f>일위대가!H363</f>
        <v>9637</v>
      </c>
      <c r="G59" s="31">
        <f>일위대가!J363</f>
        <v>0</v>
      </c>
      <c r="H59" s="31">
        <f t="shared" si="1"/>
        <v>13763</v>
      </c>
      <c r="I59" s="18" t="s">
        <v>458</v>
      </c>
      <c r="J59" s="18" t="s">
        <v>52</v>
      </c>
      <c r="K59" s="18" t="s">
        <v>52</v>
      </c>
      <c r="L59" s="18" t="s">
        <v>52</v>
      </c>
      <c r="M59" s="18" t="s">
        <v>52</v>
      </c>
      <c r="N59" s="2" t="s">
        <v>52</v>
      </c>
    </row>
    <row r="60" spans="1:14" ht="30" customHeight="1">
      <c r="A60" s="18" t="s">
        <v>464</v>
      </c>
      <c r="B60" s="18" t="s">
        <v>461</v>
      </c>
      <c r="C60" s="18" t="s">
        <v>462</v>
      </c>
      <c r="D60" s="18" t="s">
        <v>83</v>
      </c>
      <c r="E60" s="31">
        <f>일위대가!F368</f>
        <v>3046</v>
      </c>
      <c r="F60" s="31">
        <f>일위대가!H368</f>
        <v>11402</v>
      </c>
      <c r="G60" s="31">
        <f>일위대가!J368</f>
        <v>114</v>
      </c>
      <c r="H60" s="31">
        <f t="shared" si="1"/>
        <v>14562</v>
      </c>
      <c r="I60" s="18" t="s">
        <v>463</v>
      </c>
      <c r="J60" s="18" t="s">
        <v>52</v>
      </c>
      <c r="K60" s="18" t="s">
        <v>52</v>
      </c>
      <c r="L60" s="18" t="s">
        <v>52</v>
      </c>
      <c r="M60" s="18" t="s">
        <v>52</v>
      </c>
      <c r="N60" s="2" t="s">
        <v>52</v>
      </c>
    </row>
    <row r="61" spans="1:14" ht="30" customHeight="1">
      <c r="A61" s="18" t="s">
        <v>469</v>
      </c>
      <c r="B61" s="18" t="s">
        <v>466</v>
      </c>
      <c r="C61" s="18" t="s">
        <v>467</v>
      </c>
      <c r="D61" s="18" t="s">
        <v>83</v>
      </c>
      <c r="E61" s="31">
        <f>일위대가!F373</f>
        <v>3046</v>
      </c>
      <c r="F61" s="31">
        <f>일위대가!H373</f>
        <v>15088</v>
      </c>
      <c r="G61" s="31">
        <f>일위대가!J373</f>
        <v>150</v>
      </c>
      <c r="H61" s="31">
        <f t="shared" si="1"/>
        <v>18284</v>
      </c>
      <c r="I61" s="18" t="s">
        <v>468</v>
      </c>
      <c r="J61" s="18" t="s">
        <v>52</v>
      </c>
      <c r="K61" s="18" t="s">
        <v>52</v>
      </c>
      <c r="L61" s="18" t="s">
        <v>52</v>
      </c>
      <c r="M61" s="18" t="s">
        <v>52</v>
      </c>
      <c r="N61" s="2" t="s">
        <v>52</v>
      </c>
    </row>
    <row r="62" spans="1:14" ht="30" customHeight="1">
      <c r="A62" s="18" t="s">
        <v>474</v>
      </c>
      <c r="B62" s="18" t="s">
        <v>471</v>
      </c>
      <c r="C62" s="18" t="s">
        <v>472</v>
      </c>
      <c r="D62" s="18" t="s">
        <v>83</v>
      </c>
      <c r="E62" s="31">
        <f>일위대가!F378</f>
        <v>4902</v>
      </c>
      <c r="F62" s="31">
        <f>일위대가!H378</f>
        <v>21229</v>
      </c>
      <c r="G62" s="31">
        <f>일위대가!J378</f>
        <v>424</v>
      </c>
      <c r="H62" s="31">
        <f t="shared" si="1"/>
        <v>26555</v>
      </c>
      <c r="I62" s="18" t="s">
        <v>473</v>
      </c>
      <c r="J62" s="18" t="s">
        <v>52</v>
      </c>
      <c r="K62" s="18" t="s">
        <v>52</v>
      </c>
      <c r="L62" s="18" t="s">
        <v>52</v>
      </c>
      <c r="M62" s="18" t="s">
        <v>52</v>
      </c>
      <c r="N62" s="2" t="s">
        <v>52</v>
      </c>
    </row>
    <row r="63" spans="1:14" ht="30" customHeight="1">
      <c r="A63" s="18" t="s">
        <v>479</v>
      </c>
      <c r="B63" s="18" t="s">
        <v>476</v>
      </c>
      <c r="C63" s="18" t="s">
        <v>477</v>
      </c>
      <c r="D63" s="18" t="s">
        <v>83</v>
      </c>
      <c r="E63" s="31">
        <f>일위대가!F395</f>
        <v>24091</v>
      </c>
      <c r="F63" s="31">
        <f>일위대가!H395</f>
        <v>38500</v>
      </c>
      <c r="G63" s="31">
        <f>일위대가!J395</f>
        <v>228</v>
      </c>
      <c r="H63" s="31">
        <f t="shared" si="1"/>
        <v>62819</v>
      </c>
      <c r="I63" s="18" t="s">
        <v>478</v>
      </c>
      <c r="J63" s="18" t="s">
        <v>52</v>
      </c>
      <c r="K63" s="18" t="s">
        <v>52</v>
      </c>
      <c r="L63" s="18" t="s">
        <v>52</v>
      </c>
      <c r="M63" s="18" t="s">
        <v>52</v>
      </c>
      <c r="N63" s="2" t="s">
        <v>52</v>
      </c>
    </row>
    <row r="64" spans="1:14" ht="30" customHeight="1">
      <c r="A64" s="18" t="s">
        <v>484</v>
      </c>
      <c r="B64" s="18" t="s">
        <v>481</v>
      </c>
      <c r="C64" s="18" t="s">
        <v>482</v>
      </c>
      <c r="D64" s="18" t="s">
        <v>83</v>
      </c>
      <c r="E64" s="31">
        <f>일위대가!F412</f>
        <v>33732</v>
      </c>
      <c r="F64" s="31">
        <f>일위대가!H412</f>
        <v>61389</v>
      </c>
      <c r="G64" s="31">
        <f>일위대가!J412</f>
        <v>456</v>
      </c>
      <c r="H64" s="31">
        <f t="shared" si="1"/>
        <v>95577</v>
      </c>
      <c r="I64" s="18" t="s">
        <v>483</v>
      </c>
      <c r="J64" s="18" t="s">
        <v>52</v>
      </c>
      <c r="K64" s="18" t="s">
        <v>52</v>
      </c>
      <c r="L64" s="18" t="s">
        <v>52</v>
      </c>
      <c r="M64" s="18" t="s">
        <v>52</v>
      </c>
      <c r="N64" s="2" t="s">
        <v>52</v>
      </c>
    </row>
    <row r="65" spans="1:14" ht="30" customHeight="1">
      <c r="A65" s="18" t="s">
        <v>490</v>
      </c>
      <c r="B65" s="18" t="s">
        <v>486</v>
      </c>
      <c r="C65" s="18" t="s">
        <v>487</v>
      </c>
      <c r="D65" s="18" t="s">
        <v>488</v>
      </c>
      <c r="E65" s="31">
        <f>일위대가!F417</f>
        <v>195000</v>
      </c>
      <c r="F65" s="31">
        <f>일위대가!H417</f>
        <v>15600</v>
      </c>
      <c r="G65" s="31">
        <f>일위대가!J417</f>
        <v>0</v>
      </c>
      <c r="H65" s="31">
        <f t="shared" si="1"/>
        <v>210600</v>
      </c>
      <c r="I65" s="18" t="s">
        <v>489</v>
      </c>
      <c r="J65" s="18" t="s">
        <v>52</v>
      </c>
      <c r="K65" s="18" t="s">
        <v>52</v>
      </c>
      <c r="L65" s="18" t="s">
        <v>52</v>
      </c>
      <c r="M65" s="18" t="s">
        <v>52</v>
      </c>
      <c r="N65" s="2" t="s">
        <v>52</v>
      </c>
    </row>
    <row r="66" spans="1:14" ht="30" customHeight="1">
      <c r="A66" s="18" t="s">
        <v>494</v>
      </c>
      <c r="B66" s="18" t="s">
        <v>486</v>
      </c>
      <c r="C66" s="18" t="s">
        <v>492</v>
      </c>
      <c r="D66" s="18" t="s">
        <v>488</v>
      </c>
      <c r="E66" s="31">
        <f>일위대가!F422</f>
        <v>204750</v>
      </c>
      <c r="F66" s="31">
        <f>일위대가!H422</f>
        <v>16380</v>
      </c>
      <c r="G66" s="31">
        <f>일위대가!J422</f>
        <v>0</v>
      </c>
      <c r="H66" s="31">
        <f t="shared" si="1"/>
        <v>221130</v>
      </c>
      <c r="I66" s="18" t="s">
        <v>493</v>
      </c>
      <c r="J66" s="18" t="s">
        <v>52</v>
      </c>
      <c r="K66" s="18" t="s">
        <v>52</v>
      </c>
      <c r="L66" s="18" t="s">
        <v>52</v>
      </c>
      <c r="M66" s="18" t="s">
        <v>52</v>
      </c>
      <c r="N66" s="2" t="s">
        <v>52</v>
      </c>
    </row>
    <row r="67" spans="1:14" ht="30" customHeight="1">
      <c r="A67" s="18" t="s">
        <v>498</v>
      </c>
      <c r="B67" s="18" t="s">
        <v>486</v>
      </c>
      <c r="C67" s="18" t="s">
        <v>496</v>
      </c>
      <c r="D67" s="18" t="s">
        <v>488</v>
      </c>
      <c r="E67" s="31">
        <f>일위대가!F427</f>
        <v>157300</v>
      </c>
      <c r="F67" s="31">
        <f>일위대가!H427</f>
        <v>12584</v>
      </c>
      <c r="G67" s="31">
        <f>일위대가!J427</f>
        <v>0</v>
      </c>
      <c r="H67" s="31">
        <f t="shared" si="1"/>
        <v>169884</v>
      </c>
      <c r="I67" s="18" t="s">
        <v>497</v>
      </c>
      <c r="J67" s="18" t="s">
        <v>52</v>
      </c>
      <c r="K67" s="18" t="s">
        <v>52</v>
      </c>
      <c r="L67" s="18" t="s">
        <v>52</v>
      </c>
      <c r="M67" s="18" t="s">
        <v>52</v>
      </c>
      <c r="N67" s="2" t="s">
        <v>52</v>
      </c>
    </row>
    <row r="68" spans="1:14" ht="30" customHeight="1">
      <c r="A68" s="18" t="s">
        <v>539</v>
      </c>
      <c r="B68" s="18" t="s">
        <v>536</v>
      </c>
      <c r="C68" s="18" t="s">
        <v>537</v>
      </c>
      <c r="D68" s="18" t="s">
        <v>83</v>
      </c>
      <c r="E68" s="31">
        <f>일위대가!F434</f>
        <v>1193</v>
      </c>
      <c r="F68" s="31">
        <f>일위대가!H434</f>
        <v>17900</v>
      </c>
      <c r="G68" s="31">
        <f>일위대가!J434</f>
        <v>5602</v>
      </c>
      <c r="H68" s="31">
        <f t="shared" ref="H68:H99" si="2">E68+F68+G68</f>
        <v>24695</v>
      </c>
      <c r="I68" s="18" t="s">
        <v>538</v>
      </c>
      <c r="J68" s="18" t="s">
        <v>52</v>
      </c>
      <c r="K68" s="18" t="s">
        <v>52</v>
      </c>
      <c r="L68" s="18" t="s">
        <v>52</v>
      </c>
      <c r="M68" s="18" t="s">
        <v>52</v>
      </c>
      <c r="N68" s="2" t="s">
        <v>52</v>
      </c>
    </row>
    <row r="69" spans="1:14" ht="30" customHeight="1">
      <c r="A69" s="18" t="s">
        <v>544</v>
      </c>
      <c r="B69" s="18" t="s">
        <v>541</v>
      </c>
      <c r="C69" s="18" t="s">
        <v>542</v>
      </c>
      <c r="D69" s="18" t="s">
        <v>83</v>
      </c>
      <c r="E69" s="31">
        <f>일위대가!F441</f>
        <v>584</v>
      </c>
      <c r="F69" s="31">
        <f>일위대가!H441</f>
        <v>20626</v>
      </c>
      <c r="G69" s="31">
        <f>일위대가!J441</f>
        <v>2982</v>
      </c>
      <c r="H69" s="31">
        <f t="shared" si="2"/>
        <v>24192</v>
      </c>
      <c r="I69" s="18" t="s">
        <v>543</v>
      </c>
      <c r="J69" s="18" t="s">
        <v>52</v>
      </c>
      <c r="K69" s="18" t="s">
        <v>52</v>
      </c>
      <c r="L69" s="18" t="s">
        <v>52</v>
      </c>
      <c r="M69" s="18" t="s">
        <v>52</v>
      </c>
      <c r="N69" s="2" t="s">
        <v>52</v>
      </c>
    </row>
    <row r="70" spans="1:14" ht="30" customHeight="1">
      <c r="A70" s="18" t="s">
        <v>549</v>
      </c>
      <c r="B70" s="18" t="s">
        <v>546</v>
      </c>
      <c r="C70" s="18" t="s">
        <v>547</v>
      </c>
      <c r="D70" s="18" t="s">
        <v>218</v>
      </c>
      <c r="E70" s="31">
        <f>일위대가!F446</f>
        <v>9595</v>
      </c>
      <c r="F70" s="31">
        <f>일위대가!H446</f>
        <v>4665</v>
      </c>
      <c r="G70" s="31">
        <f>일위대가!J446</f>
        <v>233</v>
      </c>
      <c r="H70" s="31">
        <f t="shared" si="2"/>
        <v>14493</v>
      </c>
      <c r="I70" s="18" t="s">
        <v>548</v>
      </c>
      <c r="J70" s="18" t="s">
        <v>52</v>
      </c>
      <c r="K70" s="18" t="s">
        <v>52</v>
      </c>
      <c r="L70" s="18" t="s">
        <v>52</v>
      </c>
      <c r="M70" s="18" t="s">
        <v>52</v>
      </c>
      <c r="N70" s="2" t="s">
        <v>52</v>
      </c>
    </row>
    <row r="71" spans="1:14" ht="30" customHeight="1">
      <c r="A71" s="18" t="s">
        <v>554</v>
      </c>
      <c r="B71" s="18" t="s">
        <v>551</v>
      </c>
      <c r="C71" s="18" t="s">
        <v>552</v>
      </c>
      <c r="D71" s="18" t="s">
        <v>218</v>
      </c>
      <c r="E71" s="31">
        <f>일위대가!F451</f>
        <v>5571</v>
      </c>
      <c r="F71" s="31">
        <f>일위대가!H451</f>
        <v>4665</v>
      </c>
      <c r="G71" s="31">
        <f>일위대가!J451</f>
        <v>233</v>
      </c>
      <c r="H71" s="31">
        <f t="shared" si="2"/>
        <v>10469</v>
      </c>
      <c r="I71" s="18" t="s">
        <v>553</v>
      </c>
      <c r="J71" s="18" t="s">
        <v>52</v>
      </c>
      <c r="K71" s="18" t="s">
        <v>52</v>
      </c>
      <c r="L71" s="18" t="s">
        <v>52</v>
      </c>
      <c r="M71" s="18" t="s">
        <v>52</v>
      </c>
      <c r="N71" s="2" t="s">
        <v>52</v>
      </c>
    </row>
    <row r="72" spans="1:14" ht="30" customHeight="1">
      <c r="A72" s="18" t="s">
        <v>559</v>
      </c>
      <c r="B72" s="18" t="s">
        <v>556</v>
      </c>
      <c r="C72" s="18" t="s">
        <v>557</v>
      </c>
      <c r="D72" s="18" t="s">
        <v>218</v>
      </c>
      <c r="E72" s="31">
        <f>일위대가!F456</f>
        <v>10214</v>
      </c>
      <c r="F72" s="31">
        <f>일위대가!H456</f>
        <v>4665</v>
      </c>
      <c r="G72" s="31">
        <f>일위대가!J456</f>
        <v>233</v>
      </c>
      <c r="H72" s="31">
        <f t="shared" si="2"/>
        <v>15112</v>
      </c>
      <c r="I72" s="18" t="s">
        <v>558</v>
      </c>
      <c r="J72" s="18" t="s">
        <v>52</v>
      </c>
      <c r="K72" s="18" t="s">
        <v>52</v>
      </c>
      <c r="L72" s="18" t="s">
        <v>52</v>
      </c>
      <c r="M72" s="18" t="s">
        <v>52</v>
      </c>
      <c r="N72" s="2" t="s">
        <v>52</v>
      </c>
    </row>
    <row r="73" spans="1:14" ht="30" customHeight="1">
      <c r="A73" s="18" t="s">
        <v>564</v>
      </c>
      <c r="B73" s="18" t="s">
        <v>561</v>
      </c>
      <c r="C73" s="18" t="s">
        <v>562</v>
      </c>
      <c r="D73" s="18" t="s">
        <v>218</v>
      </c>
      <c r="E73" s="31">
        <f>일위대가!F461</f>
        <v>2874</v>
      </c>
      <c r="F73" s="31">
        <f>일위대가!H461</f>
        <v>4665</v>
      </c>
      <c r="G73" s="31">
        <f>일위대가!J461</f>
        <v>233</v>
      </c>
      <c r="H73" s="31">
        <f t="shared" si="2"/>
        <v>7772</v>
      </c>
      <c r="I73" s="18" t="s">
        <v>563</v>
      </c>
      <c r="J73" s="18" t="s">
        <v>52</v>
      </c>
      <c r="K73" s="18" t="s">
        <v>52</v>
      </c>
      <c r="L73" s="18" t="s">
        <v>52</v>
      </c>
      <c r="M73" s="18" t="s">
        <v>52</v>
      </c>
      <c r="N73" s="2" t="s">
        <v>52</v>
      </c>
    </row>
    <row r="74" spans="1:14" ht="30" customHeight="1">
      <c r="A74" s="18" t="s">
        <v>568</v>
      </c>
      <c r="B74" s="18" t="s">
        <v>566</v>
      </c>
      <c r="C74" s="18" t="s">
        <v>562</v>
      </c>
      <c r="D74" s="18" t="s">
        <v>218</v>
      </c>
      <c r="E74" s="31">
        <f>일위대가!F466</f>
        <v>2874</v>
      </c>
      <c r="F74" s="31">
        <f>일위대가!H466</f>
        <v>4665</v>
      </c>
      <c r="G74" s="31">
        <f>일위대가!J466</f>
        <v>233</v>
      </c>
      <c r="H74" s="31">
        <f t="shared" si="2"/>
        <v>7772</v>
      </c>
      <c r="I74" s="18" t="s">
        <v>567</v>
      </c>
      <c r="J74" s="18" t="s">
        <v>52</v>
      </c>
      <c r="K74" s="18" t="s">
        <v>52</v>
      </c>
      <c r="L74" s="18" t="s">
        <v>52</v>
      </c>
      <c r="M74" s="18" t="s">
        <v>52</v>
      </c>
      <c r="N74" s="2" t="s">
        <v>52</v>
      </c>
    </row>
    <row r="75" spans="1:14" ht="30" customHeight="1">
      <c r="A75" s="18" t="s">
        <v>573</v>
      </c>
      <c r="B75" s="18" t="s">
        <v>570</v>
      </c>
      <c r="C75" s="18" t="s">
        <v>571</v>
      </c>
      <c r="D75" s="18" t="s">
        <v>218</v>
      </c>
      <c r="E75" s="31">
        <f>일위대가!F471</f>
        <v>6544</v>
      </c>
      <c r="F75" s="31">
        <f>일위대가!H471</f>
        <v>4665</v>
      </c>
      <c r="G75" s="31">
        <f>일위대가!J471</f>
        <v>233</v>
      </c>
      <c r="H75" s="31">
        <f t="shared" si="2"/>
        <v>11442</v>
      </c>
      <c r="I75" s="18" t="s">
        <v>572</v>
      </c>
      <c r="J75" s="18" t="s">
        <v>52</v>
      </c>
      <c r="K75" s="18" t="s">
        <v>52</v>
      </c>
      <c r="L75" s="18" t="s">
        <v>52</v>
      </c>
      <c r="M75" s="18" t="s">
        <v>52</v>
      </c>
      <c r="N75" s="2" t="s">
        <v>52</v>
      </c>
    </row>
    <row r="76" spans="1:14" ht="30" customHeight="1">
      <c r="A76" s="18" t="s">
        <v>578</v>
      </c>
      <c r="B76" s="18" t="s">
        <v>575</v>
      </c>
      <c r="C76" s="18" t="s">
        <v>576</v>
      </c>
      <c r="D76" s="18" t="s">
        <v>218</v>
      </c>
      <c r="E76" s="31">
        <f>일위대가!F476</f>
        <v>2476</v>
      </c>
      <c r="F76" s="31">
        <f>일위대가!H476</f>
        <v>4665</v>
      </c>
      <c r="G76" s="31">
        <f>일위대가!J476</f>
        <v>233</v>
      </c>
      <c r="H76" s="31">
        <f t="shared" si="2"/>
        <v>7374</v>
      </c>
      <c r="I76" s="18" t="s">
        <v>577</v>
      </c>
      <c r="J76" s="18" t="s">
        <v>52</v>
      </c>
      <c r="K76" s="18" t="s">
        <v>52</v>
      </c>
      <c r="L76" s="18" t="s">
        <v>52</v>
      </c>
      <c r="M76" s="18" t="s">
        <v>52</v>
      </c>
      <c r="N76" s="2" t="s">
        <v>52</v>
      </c>
    </row>
    <row r="77" spans="1:14" ht="30" customHeight="1">
      <c r="A77" s="18" t="s">
        <v>583</v>
      </c>
      <c r="B77" s="18" t="s">
        <v>580</v>
      </c>
      <c r="C77" s="18" t="s">
        <v>581</v>
      </c>
      <c r="D77" s="18" t="s">
        <v>218</v>
      </c>
      <c r="E77" s="31">
        <f>일위대가!F481</f>
        <v>5306</v>
      </c>
      <c r="F77" s="31">
        <f>일위대가!H481</f>
        <v>4665</v>
      </c>
      <c r="G77" s="31">
        <f>일위대가!J481</f>
        <v>233</v>
      </c>
      <c r="H77" s="31">
        <f t="shared" si="2"/>
        <v>10204</v>
      </c>
      <c r="I77" s="18" t="s">
        <v>582</v>
      </c>
      <c r="J77" s="18" t="s">
        <v>52</v>
      </c>
      <c r="K77" s="18" t="s">
        <v>52</v>
      </c>
      <c r="L77" s="18" t="s">
        <v>52</v>
      </c>
      <c r="M77" s="18" t="s">
        <v>52</v>
      </c>
      <c r="N77" s="2" t="s">
        <v>52</v>
      </c>
    </row>
    <row r="78" spans="1:14" ht="30" customHeight="1">
      <c r="A78" s="18" t="s">
        <v>587</v>
      </c>
      <c r="B78" s="18" t="s">
        <v>585</v>
      </c>
      <c r="C78" s="18" t="s">
        <v>576</v>
      </c>
      <c r="D78" s="18" t="s">
        <v>218</v>
      </c>
      <c r="E78" s="31">
        <f>일위대가!F486</f>
        <v>2476</v>
      </c>
      <c r="F78" s="31">
        <f>일위대가!H486</f>
        <v>4665</v>
      </c>
      <c r="G78" s="31">
        <f>일위대가!J486</f>
        <v>233</v>
      </c>
      <c r="H78" s="31">
        <f t="shared" si="2"/>
        <v>7374</v>
      </c>
      <c r="I78" s="18" t="s">
        <v>586</v>
      </c>
      <c r="J78" s="18" t="s">
        <v>52</v>
      </c>
      <c r="K78" s="18" t="s">
        <v>52</v>
      </c>
      <c r="L78" s="18" t="s">
        <v>52</v>
      </c>
      <c r="M78" s="18" t="s">
        <v>52</v>
      </c>
      <c r="N78" s="2" t="s">
        <v>52</v>
      </c>
    </row>
    <row r="79" spans="1:14" ht="30" customHeight="1">
      <c r="A79" s="18" t="s">
        <v>592</v>
      </c>
      <c r="B79" s="18" t="s">
        <v>589</v>
      </c>
      <c r="C79" s="18" t="s">
        <v>590</v>
      </c>
      <c r="D79" s="18" t="s">
        <v>218</v>
      </c>
      <c r="E79" s="31">
        <f>일위대가!F491</f>
        <v>3404</v>
      </c>
      <c r="F79" s="31">
        <f>일위대가!H491</f>
        <v>4665</v>
      </c>
      <c r="G79" s="31">
        <f>일위대가!J491</f>
        <v>233</v>
      </c>
      <c r="H79" s="31">
        <f t="shared" si="2"/>
        <v>8302</v>
      </c>
      <c r="I79" s="18" t="s">
        <v>591</v>
      </c>
      <c r="J79" s="18" t="s">
        <v>52</v>
      </c>
      <c r="K79" s="18" t="s">
        <v>52</v>
      </c>
      <c r="L79" s="18" t="s">
        <v>52</v>
      </c>
      <c r="M79" s="18" t="s">
        <v>52</v>
      </c>
      <c r="N79" s="2" t="s">
        <v>52</v>
      </c>
    </row>
    <row r="80" spans="1:14" ht="30" customHeight="1">
      <c r="A80" s="18" t="s">
        <v>596</v>
      </c>
      <c r="B80" s="18" t="s">
        <v>594</v>
      </c>
      <c r="C80" s="18" t="s">
        <v>590</v>
      </c>
      <c r="D80" s="18" t="s">
        <v>218</v>
      </c>
      <c r="E80" s="31">
        <f>일위대가!F496</f>
        <v>3404</v>
      </c>
      <c r="F80" s="31">
        <f>일위대가!H496</f>
        <v>4665</v>
      </c>
      <c r="G80" s="31">
        <f>일위대가!J496</f>
        <v>233</v>
      </c>
      <c r="H80" s="31">
        <f t="shared" si="2"/>
        <v>8302</v>
      </c>
      <c r="I80" s="18" t="s">
        <v>595</v>
      </c>
      <c r="J80" s="18" t="s">
        <v>52</v>
      </c>
      <c r="K80" s="18" t="s">
        <v>52</v>
      </c>
      <c r="L80" s="18" t="s">
        <v>52</v>
      </c>
      <c r="M80" s="18" t="s">
        <v>52</v>
      </c>
      <c r="N80" s="2" t="s">
        <v>52</v>
      </c>
    </row>
    <row r="81" spans="1:14" ht="30" customHeight="1">
      <c r="A81" s="18" t="s">
        <v>601</v>
      </c>
      <c r="B81" s="18" t="s">
        <v>598</v>
      </c>
      <c r="C81" s="18" t="s">
        <v>599</v>
      </c>
      <c r="D81" s="18" t="s">
        <v>218</v>
      </c>
      <c r="E81" s="31">
        <f>일위대가!F501</f>
        <v>2741</v>
      </c>
      <c r="F81" s="31">
        <f>일위대가!H501</f>
        <v>4665</v>
      </c>
      <c r="G81" s="31">
        <f>일위대가!J501</f>
        <v>233</v>
      </c>
      <c r="H81" s="31">
        <f t="shared" si="2"/>
        <v>7639</v>
      </c>
      <c r="I81" s="18" t="s">
        <v>600</v>
      </c>
      <c r="J81" s="18" t="s">
        <v>52</v>
      </c>
      <c r="K81" s="18" t="s">
        <v>52</v>
      </c>
      <c r="L81" s="18" t="s">
        <v>52</v>
      </c>
      <c r="M81" s="18" t="s">
        <v>52</v>
      </c>
      <c r="N81" s="2" t="s">
        <v>52</v>
      </c>
    </row>
    <row r="82" spans="1:14" ht="30" customHeight="1">
      <c r="A82" s="18" t="s">
        <v>606</v>
      </c>
      <c r="B82" s="18" t="s">
        <v>603</v>
      </c>
      <c r="C82" s="18" t="s">
        <v>604</v>
      </c>
      <c r="D82" s="18" t="s">
        <v>218</v>
      </c>
      <c r="E82" s="31">
        <f>일위대가!F506</f>
        <v>8011</v>
      </c>
      <c r="F82" s="31">
        <f>일위대가!H506</f>
        <v>42471</v>
      </c>
      <c r="G82" s="31">
        <f>일위대가!J506</f>
        <v>1703</v>
      </c>
      <c r="H82" s="31">
        <f t="shared" si="2"/>
        <v>52185</v>
      </c>
      <c r="I82" s="18" t="s">
        <v>605</v>
      </c>
      <c r="J82" s="18" t="s">
        <v>52</v>
      </c>
      <c r="K82" s="18" t="s">
        <v>52</v>
      </c>
      <c r="L82" s="18" t="s">
        <v>52</v>
      </c>
      <c r="M82" s="18" t="s">
        <v>52</v>
      </c>
      <c r="N82" s="2" t="s">
        <v>52</v>
      </c>
    </row>
    <row r="83" spans="1:14" ht="30" customHeight="1">
      <c r="A83" s="18" t="s">
        <v>613</v>
      </c>
      <c r="B83" s="18" t="s">
        <v>610</v>
      </c>
      <c r="C83" s="18" t="s">
        <v>611</v>
      </c>
      <c r="D83" s="18" t="s">
        <v>83</v>
      </c>
      <c r="E83" s="31">
        <f>일위대가!F515</f>
        <v>1164</v>
      </c>
      <c r="F83" s="31">
        <f>일위대가!H515</f>
        <v>24004</v>
      </c>
      <c r="G83" s="31">
        <f>일위대가!J515</f>
        <v>720</v>
      </c>
      <c r="H83" s="31">
        <f t="shared" si="2"/>
        <v>25888</v>
      </c>
      <c r="I83" s="18" t="s">
        <v>612</v>
      </c>
      <c r="J83" s="18" t="s">
        <v>52</v>
      </c>
      <c r="K83" s="18" t="s">
        <v>52</v>
      </c>
      <c r="L83" s="18" t="s">
        <v>52</v>
      </c>
      <c r="M83" s="18" t="s">
        <v>52</v>
      </c>
      <c r="N83" s="2" t="s">
        <v>52</v>
      </c>
    </row>
    <row r="84" spans="1:14" ht="30" customHeight="1">
      <c r="A84" s="18" t="s">
        <v>617</v>
      </c>
      <c r="B84" s="18" t="s">
        <v>610</v>
      </c>
      <c r="C84" s="18" t="s">
        <v>615</v>
      </c>
      <c r="D84" s="18" t="s">
        <v>83</v>
      </c>
      <c r="E84" s="31">
        <f>일위대가!F523</f>
        <v>817</v>
      </c>
      <c r="F84" s="31">
        <f>일위대가!H523</f>
        <v>20448</v>
      </c>
      <c r="G84" s="31">
        <f>일위대가!J523</f>
        <v>565</v>
      </c>
      <c r="H84" s="31">
        <f t="shared" si="2"/>
        <v>21830</v>
      </c>
      <c r="I84" s="18" t="s">
        <v>616</v>
      </c>
      <c r="J84" s="18" t="s">
        <v>52</v>
      </c>
      <c r="K84" s="18" t="s">
        <v>52</v>
      </c>
      <c r="L84" s="18" t="s">
        <v>52</v>
      </c>
      <c r="M84" s="18" t="s">
        <v>52</v>
      </c>
      <c r="N84" s="2" t="s">
        <v>52</v>
      </c>
    </row>
    <row r="85" spans="1:14" ht="30" customHeight="1">
      <c r="A85" s="18" t="s">
        <v>622</v>
      </c>
      <c r="B85" s="18" t="s">
        <v>619</v>
      </c>
      <c r="C85" s="18" t="s">
        <v>620</v>
      </c>
      <c r="D85" s="18" t="s">
        <v>83</v>
      </c>
      <c r="E85" s="31">
        <f>일위대가!F529</f>
        <v>1594</v>
      </c>
      <c r="F85" s="31">
        <f>일위대가!H529</f>
        <v>28500</v>
      </c>
      <c r="G85" s="31">
        <f>일위대가!J529</f>
        <v>0</v>
      </c>
      <c r="H85" s="31">
        <f t="shared" si="2"/>
        <v>30094</v>
      </c>
      <c r="I85" s="18" t="s">
        <v>621</v>
      </c>
      <c r="J85" s="18" t="s">
        <v>52</v>
      </c>
      <c r="K85" s="18" t="s">
        <v>52</v>
      </c>
      <c r="L85" s="18" t="s">
        <v>52</v>
      </c>
      <c r="M85" s="18" t="s">
        <v>52</v>
      </c>
      <c r="N85" s="2" t="s">
        <v>52</v>
      </c>
    </row>
    <row r="86" spans="1:14" ht="30" customHeight="1">
      <c r="A86" s="18" t="s">
        <v>626</v>
      </c>
      <c r="B86" s="18" t="s">
        <v>619</v>
      </c>
      <c r="C86" s="18" t="s">
        <v>624</v>
      </c>
      <c r="D86" s="18" t="s">
        <v>83</v>
      </c>
      <c r="E86" s="31">
        <f>일위대가!F534</f>
        <v>1746</v>
      </c>
      <c r="F86" s="31">
        <f>일위대가!H534</f>
        <v>28500</v>
      </c>
      <c r="G86" s="31">
        <f>일위대가!J534</f>
        <v>570</v>
      </c>
      <c r="H86" s="31">
        <f t="shared" si="2"/>
        <v>30816</v>
      </c>
      <c r="I86" s="18" t="s">
        <v>625</v>
      </c>
      <c r="J86" s="18" t="s">
        <v>52</v>
      </c>
      <c r="K86" s="18" t="s">
        <v>52</v>
      </c>
      <c r="L86" s="18" t="s">
        <v>52</v>
      </c>
      <c r="M86" s="18" t="s">
        <v>52</v>
      </c>
      <c r="N86" s="2" t="s">
        <v>52</v>
      </c>
    </row>
    <row r="87" spans="1:14" ht="30" customHeight="1">
      <c r="A87" s="18" t="s">
        <v>633</v>
      </c>
      <c r="B87" s="18" t="s">
        <v>630</v>
      </c>
      <c r="C87" s="18" t="s">
        <v>631</v>
      </c>
      <c r="D87" s="18" t="s">
        <v>218</v>
      </c>
      <c r="E87" s="31">
        <f>일위대가!F540</f>
        <v>7153</v>
      </c>
      <c r="F87" s="31">
        <f>일위대가!H540</f>
        <v>25752</v>
      </c>
      <c r="G87" s="31">
        <f>일위대가!J540</f>
        <v>515</v>
      </c>
      <c r="H87" s="31">
        <f t="shared" si="2"/>
        <v>33420</v>
      </c>
      <c r="I87" s="18" t="s">
        <v>632</v>
      </c>
      <c r="J87" s="18" t="s">
        <v>52</v>
      </c>
      <c r="K87" s="18" t="s">
        <v>52</v>
      </c>
      <c r="L87" s="18" t="s">
        <v>52</v>
      </c>
      <c r="M87" s="18" t="s">
        <v>52</v>
      </c>
      <c r="N87" s="2" t="s">
        <v>52</v>
      </c>
    </row>
    <row r="88" spans="1:14" ht="30" customHeight="1">
      <c r="A88" s="18" t="s">
        <v>638</v>
      </c>
      <c r="B88" s="18" t="s">
        <v>635</v>
      </c>
      <c r="C88" s="18" t="s">
        <v>636</v>
      </c>
      <c r="D88" s="18" t="s">
        <v>218</v>
      </c>
      <c r="E88" s="31">
        <f>일위대가!F545</f>
        <v>7445</v>
      </c>
      <c r="F88" s="31">
        <f>일위대가!H545</f>
        <v>16594</v>
      </c>
      <c r="G88" s="31">
        <f>일위대가!J545</f>
        <v>331</v>
      </c>
      <c r="H88" s="31">
        <f t="shared" si="2"/>
        <v>24370</v>
      </c>
      <c r="I88" s="18" t="s">
        <v>637</v>
      </c>
      <c r="J88" s="18" t="s">
        <v>52</v>
      </c>
      <c r="K88" s="18" t="s">
        <v>52</v>
      </c>
      <c r="L88" s="18" t="s">
        <v>52</v>
      </c>
      <c r="M88" s="18" t="s">
        <v>52</v>
      </c>
      <c r="N88" s="2" t="s">
        <v>52</v>
      </c>
    </row>
    <row r="89" spans="1:14" ht="30" customHeight="1">
      <c r="A89" s="18" t="s">
        <v>643</v>
      </c>
      <c r="B89" s="18" t="s">
        <v>640</v>
      </c>
      <c r="C89" s="18" t="s">
        <v>641</v>
      </c>
      <c r="D89" s="18" t="s">
        <v>61</v>
      </c>
      <c r="E89" s="31">
        <f>일위대가!F551</f>
        <v>99705</v>
      </c>
      <c r="F89" s="31">
        <f>일위대가!H551</f>
        <v>49025</v>
      </c>
      <c r="G89" s="31">
        <f>일위대가!J551</f>
        <v>0</v>
      </c>
      <c r="H89" s="31">
        <f t="shared" si="2"/>
        <v>148730</v>
      </c>
      <c r="I89" s="18" t="s">
        <v>642</v>
      </c>
      <c r="J89" s="18" t="s">
        <v>52</v>
      </c>
      <c r="K89" s="18" t="s">
        <v>52</v>
      </c>
      <c r="L89" s="18" t="s">
        <v>52</v>
      </c>
      <c r="M89" s="18" t="s">
        <v>52</v>
      </c>
      <c r="N89" s="2" t="s">
        <v>52</v>
      </c>
    </row>
    <row r="90" spans="1:14" ht="30" customHeight="1">
      <c r="A90" s="18" t="s">
        <v>648</v>
      </c>
      <c r="B90" s="18" t="s">
        <v>645</v>
      </c>
      <c r="C90" s="18" t="s">
        <v>646</v>
      </c>
      <c r="D90" s="18" t="s">
        <v>61</v>
      </c>
      <c r="E90" s="31">
        <f>일위대가!F556</f>
        <v>281400</v>
      </c>
      <c r="F90" s="31">
        <f>일위대가!H556</f>
        <v>37451</v>
      </c>
      <c r="G90" s="31">
        <f>일위대가!J556</f>
        <v>1123</v>
      </c>
      <c r="H90" s="31">
        <f t="shared" si="2"/>
        <v>319974</v>
      </c>
      <c r="I90" s="18" t="s">
        <v>647</v>
      </c>
      <c r="J90" s="18" t="s">
        <v>52</v>
      </c>
      <c r="K90" s="18" t="s">
        <v>52</v>
      </c>
      <c r="L90" s="18" t="s">
        <v>52</v>
      </c>
      <c r="M90" s="18" t="s">
        <v>52</v>
      </c>
      <c r="N90" s="2" t="s">
        <v>52</v>
      </c>
    </row>
    <row r="91" spans="1:14" ht="30" customHeight="1">
      <c r="A91" s="18" t="s">
        <v>655</v>
      </c>
      <c r="B91" s="18" t="s">
        <v>652</v>
      </c>
      <c r="C91" s="18" t="s">
        <v>653</v>
      </c>
      <c r="D91" s="18" t="s">
        <v>83</v>
      </c>
      <c r="E91" s="31">
        <f>일위대가!F570</f>
        <v>8039</v>
      </c>
      <c r="F91" s="31">
        <f>일위대가!H570</f>
        <v>11402</v>
      </c>
      <c r="G91" s="31">
        <f>일위대가!J570</f>
        <v>684</v>
      </c>
      <c r="H91" s="31">
        <f t="shared" si="2"/>
        <v>20125</v>
      </c>
      <c r="I91" s="18" t="s">
        <v>654</v>
      </c>
      <c r="J91" s="18" t="s">
        <v>52</v>
      </c>
      <c r="K91" s="18" t="s">
        <v>52</v>
      </c>
      <c r="L91" s="18" t="s">
        <v>52</v>
      </c>
      <c r="M91" s="18" t="s">
        <v>52</v>
      </c>
      <c r="N91" s="2" t="s">
        <v>52</v>
      </c>
    </row>
    <row r="92" spans="1:14" ht="30" customHeight="1">
      <c r="A92" s="18" t="s">
        <v>660</v>
      </c>
      <c r="B92" s="18" t="s">
        <v>657</v>
      </c>
      <c r="C92" s="18" t="s">
        <v>658</v>
      </c>
      <c r="D92" s="18" t="s">
        <v>218</v>
      </c>
      <c r="E92" s="31">
        <f>일위대가!F575</f>
        <v>2625</v>
      </c>
      <c r="F92" s="31">
        <f>일위대가!H575</f>
        <v>6654</v>
      </c>
      <c r="G92" s="31">
        <f>일위대가!J575</f>
        <v>0</v>
      </c>
      <c r="H92" s="31">
        <f t="shared" si="2"/>
        <v>9279</v>
      </c>
      <c r="I92" s="18" t="s">
        <v>659</v>
      </c>
      <c r="J92" s="18" t="s">
        <v>52</v>
      </c>
      <c r="K92" s="18" t="s">
        <v>52</v>
      </c>
      <c r="L92" s="18" t="s">
        <v>52</v>
      </c>
      <c r="M92" s="18" t="s">
        <v>52</v>
      </c>
      <c r="N92" s="2" t="s">
        <v>52</v>
      </c>
    </row>
    <row r="93" spans="1:14" ht="30" customHeight="1">
      <c r="A93" s="18" t="s">
        <v>665</v>
      </c>
      <c r="B93" s="18" t="s">
        <v>662</v>
      </c>
      <c r="C93" s="18" t="s">
        <v>663</v>
      </c>
      <c r="D93" s="18" t="s">
        <v>218</v>
      </c>
      <c r="E93" s="31">
        <f>일위대가!F582</f>
        <v>26315</v>
      </c>
      <c r="F93" s="31">
        <f>일위대가!H582</f>
        <v>18974</v>
      </c>
      <c r="G93" s="31">
        <f>일위대가!J582</f>
        <v>387</v>
      </c>
      <c r="H93" s="31">
        <f t="shared" si="2"/>
        <v>45676</v>
      </c>
      <c r="I93" s="18" t="s">
        <v>664</v>
      </c>
      <c r="J93" s="18" t="s">
        <v>52</v>
      </c>
      <c r="K93" s="18" t="s">
        <v>52</v>
      </c>
      <c r="L93" s="18" t="s">
        <v>52</v>
      </c>
      <c r="M93" s="18" t="s">
        <v>52</v>
      </c>
      <c r="N93" s="2" t="s">
        <v>52</v>
      </c>
    </row>
    <row r="94" spans="1:14" ht="30" customHeight="1">
      <c r="A94" s="18" t="s">
        <v>670</v>
      </c>
      <c r="B94" s="18" t="s">
        <v>667</v>
      </c>
      <c r="C94" s="18" t="s">
        <v>668</v>
      </c>
      <c r="D94" s="18" t="s">
        <v>218</v>
      </c>
      <c r="E94" s="31">
        <f>일위대가!F588</f>
        <v>7643</v>
      </c>
      <c r="F94" s="31">
        <f>일위대가!H588</f>
        <v>16970</v>
      </c>
      <c r="G94" s="31">
        <f>일위대가!J588</f>
        <v>791</v>
      </c>
      <c r="H94" s="31">
        <f t="shared" si="2"/>
        <v>25404</v>
      </c>
      <c r="I94" s="18" t="s">
        <v>669</v>
      </c>
      <c r="J94" s="18" t="s">
        <v>52</v>
      </c>
      <c r="K94" s="18" t="s">
        <v>52</v>
      </c>
      <c r="L94" s="18" t="s">
        <v>52</v>
      </c>
      <c r="M94" s="18" t="s">
        <v>52</v>
      </c>
      <c r="N94" s="2" t="s">
        <v>52</v>
      </c>
    </row>
    <row r="95" spans="1:14" ht="30" customHeight="1">
      <c r="A95" s="18" t="s">
        <v>675</v>
      </c>
      <c r="B95" s="18" t="s">
        <v>672</v>
      </c>
      <c r="C95" s="18" t="s">
        <v>673</v>
      </c>
      <c r="D95" s="18" t="s">
        <v>218</v>
      </c>
      <c r="E95" s="31">
        <f>일위대가!F594</f>
        <v>5991</v>
      </c>
      <c r="F95" s="31">
        <f>일위대가!H594</f>
        <v>29226</v>
      </c>
      <c r="G95" s="31">
        <f>일위대가!J594</f>
        <v>1133</v>
      </c>
      <c r="H95" s="31">
        <f t="shared" si="2"/>
        <v>36350</v>
      </c>
      <c r="I95" s="18" t="s">
        <v>674</v>
      </c>
      <c r="J95" s="18" t="s">
        <v>52</v>
      </c>
      <c r="K95" s="18" t="s">
        <v>52</v>
      </c>
      <c r="L95" s="18" t="s">
        <v>52</v>
      </c>
      <c r="M95" s="18" t="s">
        <v>52</v>
      </c>
      <c r="N95" s="2" t="s">
        <v>52</v>
      </c>
    </row>
    <row r="96" spans="1:14" ht="30" customHeight="1">
      <c r="A96" s="18" t="s">
        <v>680</v>
      </c>
      <c r="B96" s="18" t="s">
        <v>677</v>
      </c>
      <c r="C96" s="18" t="s">
        <v>678</v>
      </c>
      <c r="D96" s="18" t="s">
        <v>218</v>
      </c>
      <c r="E96" s="31">
        <f>일위대가!F600</f>
        <v>1674</v>
      </c>
      <c r="F96" s="31">
        <f>일위대가!H600</f>
        <v>3596</v>
      </c>
      <c r="G96" s="31">
        <f>일위대가!J600</f>
        <v>143</v>
      </c>
      <c r="H96" s="31">
        <f t="shared" si="2"/>
        <v>5413</v>
      </c>
      <c r="I96" s="18" t="s">
        <v>679</v>
      </c>
      <c r="J96" s="18" t="s">
        <v>52</v>
      </c>
      <c r="K96" s="18" t="s">
        <v>52</v>
      </c>
      <c r="L96" s="18" t="s">
        <v>52</v>
      </c>
      <c r="M96" s="18" t="s">
        <v>52</v>
      </c>
      <c r="N96" s="2" t="s">
        <v>52</v>
      </c>
    </row>
    <row r="97" spans="1:14" ht="30" customHeight="1">
      <c r="A97" s="18" t="s">
        <v>687</v>
      </c>
      <c r="B97" s="18" t="s">
        <v>684</v>
      </c>
      <c r="C97" s="18" t="s">
        <v>685</v>
      </c>
      <c r="D97" s="18" t="s">
        <v>83</v>
      </c>
      <c r="E97" s="31">
        <f>일위대가!F605</f>
        <v>0</v>
      </c>
      <c r="F97" s="31">
        <f>일위대가!H605</f>
        <v>26231</v>
      </c>
      <c r="G97" s="31">
        <f>일위대가!J605</f>
        <v>499</v>
      </c>
      <c r="H97" s="31">
        <f t="shared" si="2"/>
        <v>26730</v>
      </c>
      <c r="I97" s="18" t="s">
        <v>686</v>
      </c>
      <c r="J97" s="18" t="s">
        <v>52</v>
      </c>
      <c r="K97" s="18" t="s">
        <v>52</v>
      </c>
      <c r="L97" s="18" t="s">
        <v>52</v>
      </c>
      <c r="M97" s="18" t="s">
        <v>52</v>
      </c>
      <c r="N97" s="2" t="s">
        <v>52</v>
      </c>
    </row>
    <row r="98" spans="1:14" ht="30" customHeight="1">
      <c r="A98" s="18" t="s">
        <v>691</v>
      </c>
      <c r="B98" s="18" t="s">
        <v>684</v>
      </c>
      <c r="C98" s="18" t="s">
        <v>689</v>
      </c>
      <c r="D98" s="18" t="s">
        <v>83</v>
      </c>
      <c r="E98" s="31">
        <f>일위대가!F610</f>
        <v>0</v>
      </c>
      <c r="F98" s="31">
        <f>일위대가!H610</f>
        <v>26685</v>
      </c>
      <c r="G98" s="31">
        <f>일위대가!J610</f>
        <v>499</v>
      </c>
      <c r="H98" s="31">
        <f t="shared" si="2"/>
        <v>27184</v>
      </c>
      <c r="I98" s="18" t="s">
        <v>690</v>
      </c>
      <c r="J98" s="18" t="s">
        <v>52</v>
      </c>
      <c r="K98" s="18" t="s">
        <v>52</v>
      </c>
      <c r="L98" s="18" t="s">
        <v>52</v>
      </c>
      <c r="M98" s="18" t="s">
        <v>52</v>
      </c>
      <c r="N98" s="2" t="s">
        <v>52</v>
      </c>
    </row>
    <row r="99" spans="1:14" ht="30" customHeight="1">
      <c r="A99" s="18" t="s">
        <v>695</v>
      </c>
      <c r="B99" s="18" t="s">
        <v>684</v>
      </c>
      <c r="C99" s="18" t="s">
        <v>693</v>
      </c>
      <c r="D99" s="18" t="s">
        <v>83</v>
      </c>
      <c r="E99" s="31">
        <f>일위대가!F616</f>
        <v>0</v>
      </c>
      <c r="F99" s="31">
        <f>일위대가!H616</f>
        <v>29795</v>
      </c>
      <c r="G99" s="31">
        <f>일위대가!J616</f>
        <v>232</v>
      </c>
      <c r="H99" s="31">
        <f t="shared" si="2"/>
        <v>30027</v>
      </c>
      <c r="I99" s="18" t="s">
        <v>694</v>
      </c>
      <c r="J99" s="18" t="s">
        <v>52</v>
      </c>
      <c r="K99" s="18" t="s">
        <v>52</v>
      </c>
      <c r="L99" s="18" t="s">
        <v>52</v>
      </c>
      <c r="M99" s="18" t="s">
        <v>52</v>
      </c>
      <c r="N99" s="2" t="s">
        <v>52</v>
      </c>
    </row>
    <row r="100" spans="1:14" ht="30" customHeight="1">
      <c r="A100" s="18" t="s">
        <v>700</v>
      </c>
      <c r="B100" s="18" t="s">
        <v>697</v>
      </c>
      <c r="C100" s="18" t="s">
        <v>698</v>
      </c>
      <c r="D100" s="18" t="s">
        <v>83</v>
      </c>
      <c r="E100" s="31">
        <f>일위대가!F623</f>
        <v>9417</v>
      </c>
      <c r="F100" s="31">
        <f>일위대가!H623</f>
        <v>20342</v>
      </c>
      <c r="G100" s="31">
        <f>일위대가!J623</f>
        <v>509</v>
      </c>
      <c r="H100" s="31">
        <f t="shared" ref="H100:H101" si="3">E100+F100+G100</f>
        <v>30268</v>
      </c>
      <c r="I100" s="18" t="s">
        <v>699</v>
      </c>
      <c r="J100" s="18" t="s">
        <v>52</v>
      </c>
      <c r="K100" s="18" t="s">
        <v>52</v>
      </c>
      <c r="L100" s="18" t="s">
        <v>52</v>
      </c>
      <c r="M100" s="18" t="s">
        <v>52</v>
      </c>
      <c r="N100" s="2" t="s">
        <v>52</v>
      </c>
    </row>
    <row r="101" spans="1:14" ht="30" customHeight="1">
      <c r="A101" s="18" t="s">
        <v>705</v>
      </c>
      <c r="B101" s="18" t="s">
        <v>702</v>
      </c>
      <c r="C101" s="18" t="s">
        <v>703</v>
      </c>
      <c r="D101" s="18" t="s">
        <v>83</v>
      </c>
      <c r="E101" s="31">
        <f>일위대가!F630</f>
        <v>8847</v>
      </c>
      <c r="F101" s="31">
        <f>일위대가!H630</f>
        <v>20202</v>
      </c>
      <c r="G101" s="31">
        <f>일위대가!J630</f>
        <v>484</v>
      </c>
      <c r="H101" s="31">
        <f t="shared" si="3"/>
        <v>29533</v>
      </c>
      <c r="I101" s="18" t="s">
        <v>704</v>
      </c>
      <c r="J101" s="18" t="s">
        <v>52</v>
      </c>
      <c r="K101" s="18" t="s">
        <v>52</v>
      </c>
      <c r="L101" s="18" t="s">
        <v>52</v>
      </c>
      <c r="M101" s="18" t="s">
        <v>52</v>
      </c>
      <c r="N101" s="2" t="s">
        <v>52</v>
      </c>
    </row>
    <row r="102" spans="1:14" ht="30" customHeight="1">
      <c r="A102" s="18" t="s">
        <v>712</v>
      </c>
      <c r="B102" s="18" t="s">
        <v>709</v>
      </c>
      <c r="C102" s="18" t="s">
        <v>710</v>
      </c>
      <c r="D102" s="18" t="s">
        <v>488</v>
      </c>
      <c r="E102" s="31">
        <v>0</v>
      </c>
      <c r="F102" s="31">
        <v>0</v>
      </c>
      <c r="G102" s="31">
        <v>0</v>
      </c>
      <c r="H102" s="31"/>
      <c r="I102" s="18" t="s">
        <v>711</v>
      </c>
      <c r="J102" s="18" t="s">
        <v>52</v>
      </c>
      <c r="K102" s="18" t="s">
        <v>52</v>
      </c>
      <c r="L102" s="18" t="s">
        <v>52</v>
      </c>
      <c r="M102" s="18" t="s">
        <v>52</v>
      </c>
      <c r="N102" s="2" t="s">
        <v>52</v>
      </c>
    </row>
    <row r="103" spans="1:14" ht="30" customHeight="1">
      <c r="A103" s="18" t="s">
        <v>717</v>
      </c>
      <c r="B103" s="18" t="s">
        <v>714</v>
      </c>
      <c r="C103" s="18" t="s">
        <v>715</v>
      </c>
      <c r="D103" s="18" t="s">
        <v>488</v>
      </c>
      <c r="E103" s="31">
        <v>0</v>
      </c>
      <c r="F103" s="31">
        <v>0</v>
      </c>
      <c r="G103" s="31">
        <v>0</v>
      </c>
      <c r="H103" s="31"/>
      <c r="I103" s="18" t="s">
        <v>716</v>
      </c>
      <c r="J103" s="18" t="s">
        <v>52</v>
      </c>
      <c r="K103" s="18" t="s">
        <v>52</v>
      </c>
      <c r="L103" s="18" t="s">
        <v>52</v>
      </c>
      <c r="M103" s="18" t="s">
        <v>52</v>
      </c>
      <c r="N103" s="2" t="s">
        <v>52</v>
      </c>
    </row>
    <row r="104" spans="1:14" ht="30" customHeight="1">
      <c r="A104" s="18" t="s">
        <v>722</v>
      </c>
      <c r="B104" s="18" t="s">
        <v>719</v>
      </c>
      <c r="C104" s="18" t="s">
        <v>720</v>
      </c>
      <c r="D104" s="18" t="s">
        <v>488</v>
      </c>
      <c r="E104" s="31">
        <v>0</v>
      </c>
      <c r="F104" s="31">
        <v>0</v>
      </c>
      <c r="G104" s="31">
        <v>0</v>
      </c>
      <c r="H104" s="31"/>
      <c r="I104" s="18" t="s">
        <v>721</v>
      </c>
      <c r="J104" s="18" t="s">
        <v>52</v>
      </c>
      <c r="K104" s="18" t="s">
        <v>52</v>
      </c>
      <c r="L104" s="18" t="s">
        <v>52</v>
      </c>
      <c r="M104" s="18" t="s">
        <v>52</v>
      </c>
      <c r="N104" s="2" t="s">
        <v>52</v>
      </c>
    </row>
    <row r="105" spans="1:14" ht="30" customHeight="1">
      <c r="A105" s="18" t="s">
        <v>727</v>
      </c>
      <c r="B105" s="18" t="s">
        <v>724</v>
      </c>
      <c r="C105" s="18" t="s">
        <v>725</v>
      </c>
      <c r="D105" s="18" t="s">
        <v>488</v>
      </c>
      <c r="E105" s="31">
        <v>0</v>
      </c>
      <c r="F105" s="31">
        <v>0</v>
      </c>
      <c r="G105" s="31">
        <v>0</v>
      </c>
      <c r="H105" s="31"/>
      <c r="I105" s="18" t="s">
        <v>726</v>
      </c>
      <c r="J105" s="18" t="s">
        <v>52</v>
      </c>
      <c r="K105" s="18" t="s">
        <v>52</v>
      </c>
      <c r="L105" s="18" t="s">
        <v>52</v>
      </c>
      <c r="M105" s="18" t="s">
        <v>52</v>
      </c>
      <c r="N105" s="2" t="s">
        <v>52</v>
      </c>
    </row>
    <row r="106" spans="1:14" ht="30" customHeight="1">
      <c r="A106" s="18" t="s">
        <v>732</v>
      </c>
      <c r="B106" s="18" t="s">
        <v>729</v>
      </c>
      <c r="C106" s="18" t="s">
        <v>730</v>
      </c>
      <c r="D106" s="18" t="s">
        <v>488</v>
      </c>
      <c r="E106" s="31">
        <v>0</v>
      </c>
      <c r="F106" s="31">
        <v>0</v>
      </c>
      <c r="G106" s="31">
        <v>0</v>
      </c>
      <c r="H106" s="31"/>
      <c r="I106" s="18" t="s">
        <v>731</v>
      </c>
      <c r="J106" s="18" t="s">
        <v>52</v>
      </c>
      <c r="K106" s="18" t="s">
        <v>52</v>
      </c>
      <c r="L106" s="18" t="s">
        <v>52</v>
      </c>
      <c r="M106" s="18" t="s">
        <v>52</v>
      </c>
      <c r="N106" s="2" t="s">
        <v>52</v>
      </c>
    </row>
    <row r="107" spans="1:14" ht="30" customHeight="1">
      <c r="A107" s="18" t="s">
        <v>737</v>
      </c>
      <c r="B107" s="18" t="s">
        <v>734</v>
      </c>
      <c r="C107" s="18" t="s">
        <v>735</v>
      </c>
      <c r="D107" s="18" t="s">
        <v>488</v>
      </c>
      <c r="E107" s="31">
        <v>0</v>
      </c>
      <c r="F107" s="31">
        <v>0</v>
      </c>
      <c r="G107" s="31">
        <v>0</v>
      </c>
      <c r="H107" s="31"/>
      <c r="I107" s="18" t="s">
        <v>736</v>
      </c>
      <c r="J107" s="18" t="s">
        <v>52</v>
      </c>
      <c r="K107" s="18" t="s">
        <v>52</v>
      </c>
      <c r="L107" s="18" t="s">
        <v>52</v>
      </c>
      <c r="M107" s="18" t="s">
        <v>52</v>
      </c>
      <c r="N107" s="2" t="s">
        <v>52</v>
      </c>
    </row>
    <row r="108" spans="1:14" ht="30" customHeight="1">
      <c r="A108" s="18" t="s">
        <v>794</v>
      </c>
      <c r="B108" s="18" t="s">
        <v>791</v>
      </c>
      <c r="C108" s="18" t="s">
        <v>792</v>
      </c>
      <c r="D108" s="18" t="s">
        <v>218</v>
      </c>
      <c r="E108" s="31">
        <f>일위대가!F653</f>
        <v>622</v>
      </c>
      <c r="F108" s="31">
        <f>일위대가!H653</f>
        <v>5228</v>
      </c>
      <c r="G108" s="31">
        <f>일위대가!J653</f>
        <v>0</v>
      </c>
      <c r="H108" s="31">
        <f t="shared" ref="H108:H139" si="4">E108+F108+G108</f>
        <v>5850</v>
      </c>
      <c r="I108" s="18" t="s">
        <v>793</v>
      </c>
      <c r="J108" s="18" t="s">
        <v>52</v>
      </c>
      <c r="K108" s="18" t="s">
        <v>52</v>
      </c>
      <c r="L108" s="18" t="s">
        <v>52</v>
      </c>
      <c r="M108" s="18" t="s">
        <v>52</v>
      </c>
      <c r="N108" s="2" t="s">
        <v>52</v>
      </c>
    </row>
    <row r="109" spans="1:14" ht="30" customHeight="1">
      <c r="A109" s="18" t="s">
        <v>799</v>
      </c>
      <c r="B109" s="18" t="s">
        <v>796</v>
      </c>
      <c r="C109" s="18" t="s">
        <v>797</v>
      </c>
      <c r="D109" s="18" t="s">
        <v>218</v>
      </c>
      <c r="E109" s="31">
        <f>일위대가!F659</f>
        <v>1301</v>
      </c>
      <c r="F109" s="31">
        <f>일위대가!H659</f>
        <v>2734</v>
      </c>
      <c r="G109" s="31">
        <f>일위대가!J659</f>
        <v>0</v>
      </c>
      <c r="H109" s="31">
        <f t="shared" si="4"/>
        <v>4035</v>
      </c>
      <c r="I109" s="18" t="s">
        <v>798</v>
      </c>
      <c r="J109" s="18" t="s">
        <v>52</v>
      </c>
      <c r="K109" s="18" t="s">
        <v>52</v>
      </c>
      <c r="L109" s="18" t="s">
        <v>52</v>
      </c>
      <c r="M109" s="18" t="s">
        <v>52</v>
      </c>
      <c r="N109" s="2" t="s">
        <v>52</v>
      </c>
    </row>
    <row r="110" spans="1:14" ht="30" customHeight="1">
      <c r="A110" s="18" t="s">
        <v>804</v>
      </c>
      <c r="B110" s="18" t="s">
        <v>801</v>
      </c>
      <c r="C110" s="18" t="s">
        <v>802</v>
      </c>
      <c r="D110" s="18" t="s">
        <v>83</v>
      </c>
      <c r="E110" s="31">
        <f>일위대가!F664</f>
        <v>0</v>
      </c>
      <c r="F110" s="31">
        <f>일위대가!H664</f>
        <v>33693</v>
      </c>
      <c r="G110" s="31">
        <f>일위대가!J664</f>
        <v>0</v>
      </c>
      <c r="H110" s="31">
        <f t="shared" si="4"/>
        <v>33693</v>
      </c>
      <c r="I110" s="18" t="s">
        <v>803</v>
      </c>
      <c r="J110" s="18" t="s">
        <v>52</v>
      </c>
      <c r="K110" s="18" t="s">
        <v>52</v>
      </c>
      <c r="L110" s="18" t="s">
        <v>52</v>
      </c>
      <c r="M110" s="18" t="s">
        <v>52</v>
      </c>
      <c r="N110" s="2" t="s">
        <v>52</v>
      </c>
    </row>
    <row r="111" spans="1:14" ht="30" customHeight="1">
      <c r="A111" s="18" t="s">
        <v>809</v>
      </c>
      <c r="B111" s="18" t="s">
        <v>806</v>
      </c>
      <c r="C111" s="18" t="s">
        <v>807</v>
      </c>
      <c r="D111" s="18" t="s">
        <v>218</v>
      </c>
      <c r="E111" s="31">
        <f>일위대가!F668</f>
        <v>311</v>
      </c>
      <c r="F111" s="31">
        <f>일위대가!H668</f>
        <v>0</v>
      </c>
      <c r="G111" s="31">
        <f>일위대가!J668</f>
        <v>0</v>
      </c>
      <c r="H111" s="31">
        <f t="shared" si="4"/>
        <v>311</v>
      </c>
      <c r="I111" s="18" t="s">
        <v>808</v>
      </c>
      <c r="J111" s="18" t="s">
        <v>52</v>
      </c>
      <c r="K111" s="18" t="s">
        <v>52</v>
      </c>
      <c r="L111" s="18" t="s">
        <v>52</v>
      </c>
      <c r="M111" s="18" t="s">
        <v>52</v>
      </c>
      <c r="N111" s="2" t="s">
        <v>52</v>
      </c>
    </row>
    <row r="112" spans="1:14" ht="30" customHeight="1">
      <c r="A112" s="18" t="s">
        <v>813</v>
      </c>
      <c r="B112" s="18" t="s">
        <v>811</v>
      </c>
      <c r="C112" s="18" t="s">
        <v>52</v>
      </c>
      <c r="D112" s="18" t="s">
        <v>83</v>
      </c>
      <c r="E112" s="31">
        <f>일위대가!F674</f>
        <v>28325</v>
      </c>
      <c r="F112" s="31">
        <f>일위대가!H674</f>
        <v>6672</v>
      </c>
      <c r="G112" s="31">
        <f>일위대가!J674</f>
        <v>0</v>
      </c>
      <c r="H112" s="31">
        <f t="shared" si="4"/>
        <v>34997</v>
      </c>
      <c r="I112" s="18" t="s">
        <v>812</v>
      </c>
      <c r="J112" s="18" t="s">
        <v>52</v>
      </c>
      <c r="K112" s="18" t="s">
        <v>52</v>
      </c>
      <c r="L112" s="18" t="s">
        <v>52</v>
      </c>
      <c r="M112" s="18" t="s">
        <v>52</v>
      </c>
      <c r="N112" s="2" t="s">
        <v>52</v>
      </c>
    </row>
    <row r="113" spans="1:14" ht="30" customHeight="1">
      <c r="A113" s="18" t="s">
        <v>820</v>
      </c>
      <c r="B113" s="18" t="s">
        <v>817</v>
      </c>
      <c r="C113" s="18" t="s">
        <v>818</v>
      </c>
      <c r="D113" s="18" t="s">
        <v>83</v>
      </c>
      <c r="E113" s="31">
        <f>일위대가!F680</f>
        <v>2383</v>
      </c>
      <c r="F113" s="31">
        <f>일위대가!H680</f>
        <v>30440</v>
      </c>
      <c r="G113" s="31">
        <f>일위대가!J680</f>
        <v>0</v>
      </c>
      <c r="H113" s="31">
        <f t="shared" si="4"/>
        <v>32823</v>
      </c>
      <c r="I113" s="18" t="s">
        <v>819</v>
      </c>
      <c r="J113" s="18" t="s">
        <v>52</v>
      </c>
      <c r="K113" s="18" t="s">
        <v>52</v>
      </c>
      <c r="L113" s="18" t="s">
        <v>52</v>
      </c>
      <c r="M113" s="18" t="s">
        <v>52</v>
      </c>
      <c r="N113" s="2" t="s">
        <v>52</v>
      </c>
    </row>
    <row r="114" spans="1:14" ht="30" customHeight="1">
      <c r="A114" s="18" t="s">
        <v>825</v>
      </c>
      <c r="B114" s="18" t="s">
        <v>822</v>
      </c>
      <c r="C114" s="18" t="s">
        <v>823</v>
      </c>
      <c r="D114" s="18" t="s">
        <v>83</v>
      </c>
      <c r="E114" s="31">
        <f>일위대가!F686</f>
        <v>2560</v>
      </c>
      <c r="F114" s="31">
        <f>일위대가!H686</f>
        <v>17926</v>
      </c>
      <c r="G114" s="31">
        <f>일위대가!J686</f>
        <v>0</v>
      </c>
      <c r="H114" s="31">
        <f t="shared" si="4"/>
        <v>20486</v>
      </c>
      <c r="I114" s="18" t="s">
        <v>824</v>
      </c>
      <c r="J114" s="18" t="s">
        <v>52</v>
      </c>
      <c r="K114" s="18" t="s">
        <v>52</v>
      </c>
      <c r="L114" s="18" t="s">
        <v>52</v>
      </c>
      <c r="M114" s="18" t="s">
        <v>52</v>
      </c>
      <c r="N114" s="2" t="s">
        <v>52</v>
      </c>
    </row>
    <row r="115" spans="1:14" ht="30" customHeight="1">
      <c r="A115" s="18" t="s">
        <v>829</v>
      </c>
      <c r="B115" s="18" t="s">
        <v>822</v>
      </c>
      <c r="C115" s="18" t="s">
        <v>827</v>
      </c>
      <c r="D115" s="18" t="s">
        <v>83</v>
      </c>
      <c r="E115" s="31">
        <f>일위대가!F692</f>
        <v>2560</v>
      </c>
      <c r="F115" s="31">
        <f>일위대가!H692</f>
        <v>21511</v>
      </c>
      <c r="G115" s="31">
        <f>일위대가!J692</f>
        <v>0</v>
      </c>
      <c r="H115" s="31">
        <f t="shared" si="4"/>
        <v>24071</v>
      </c>
      <c r="I115" s="18" t="s">
        <v>828</v>
      </c>
      <c r="J115" s="18" t="s">
        <v>52</v>
      </c>
      <c r="K115" s="18" t="s">
        <v>52</v>
      </c>
      <c r="L115" s="18" t="s">
        <v>52</v>
      </c>
      <c r="M115" s="18" t="s">
        <v>52</v>
      </c>
      <c r="N115" s="2" t="s">
        <v>52</v>
      </c>
    </row>
    <row r="116" spans="1:14" ht="30" customHeight="1">
      <c r="A116" s="18" t="s">
        <v>833</v>
      </c>
      <c r="B116" s="18" t="s">
        <v>822</v>
      </c>
      <c r="C116" s="18" t="s">
        <v>831</v>
      </c>
      <c r="D116" s="18" t="s">
        <v>83</v>
      </c>
      <c r="E116" s="31">
        <f>일위대가!F698</f>
        <v>3490</v>
      </c>
      <c r="F116" s="31">
        <f>일위대가!H698</f>
        <v>9802</v>
      </c>
      <c r="G116" s="31">
        <f>일위대가!J698</f>
        <v>0</v>
      </c>
      <c r="H116" s="31">
        <f t="shared" si="4"/>
        <v>13292</v>
      </c>
      <c r="I116" s="18" t="s">
        <v>832</v>
      </c>
      <c r="J116" s="18" t="s">
        <v>52</v>
      </c>
      <c r="K116" s="18" t="s">
        <v>52</v>
      </c>
      <c r="L116" s="18" t="s">
        <v>52</v>
      </c>
      <c r="M116" s="18" t="s">
        <v>52</v>
      </c>
      <c r="N116" s="2" t="s">
        <v>52</v>
      </c>
    </row>
    <row r="117" spans="1:14" ht="30" customHeight="1">
      <c r="A117" s="18" t="s">
        <v>840</v>
      </c>
      <c r="B117" s="18" t="s">
        <v>837</v>
      </c>
      <c r="C117" s="18" t="s">
        <v>838</v>
      </c>
      <c r="D117" s="18" t="s">
        <v>61</v>
      </c>
      <c r="E117" s="31">
        <f>일위대가!F709</f>
        <v>849730</v>
      </c>
      <c r="F117" s="31">
        <f>일위대가!H709</f>
        <v>227936</v>
      </c>
      <c r="G117" s="31">
        <f>일위대가!J709</f>
        <v>18635</v>
      </c>
      <c r="H117" s="31">
        <f t="shared" si="4"/>
        <v>1096301</v>
      </c>
      <c r="I117" s="18" t="s">
        <v>839</v>
      </c>
      <c r="J117" s="18" t="s">
        <v>52</v>
      </c>
      <c r="K117" s="18" t="s">
        <v>52</v>
      </c>
      <c r="L117" s="18" t="s">
        <v>52</v>
      </c>
      <c r="M117" s="18" t="s">
        <v>52</v>
      </c>
      <c r="N117" s="2" t="s">
        <v>52</v>
      </c>
    </row>
    <row r="118" spans="1:14" ht="30" customHeight="1">
      <c r="A118" s="18" t="s">
        <v>845</v>
      </c>
      <c r="B118" s="18" t="s">
        <v>842</v>
      </c>
      <c r="C118" s="18" t="s">
        <v>843</v>
      </c>
      <c r="D118" s="18" t="s">
        <v>218</v>
      </c>
      <c r="E118" s="31">
        <f>일위대가!F717</f>
        <v>13865</v>
      </c>
      <c r="F118" s="31">
        <f>일위대가!H717</f>
        <v>14078</v>
      </c>
      <c r="G118" s="31">
        <f>일위대가!J717</f>
        <v>701</v>
      </c>
      <c r="H118" s="31">
        <f t="shared" si="4"/>
        <v>28644</v>
      </c>
      <c r="I118" s="18" t="s">
        <v>844</v>
      </c>
      <c r="J118" s="18" t="s">
        <v>52</v>
      </c>
      <c r="K118" s="18" t="s">
        <v>52</v>
      </c>
      <c r="L118" s="18" t="s">
        <v>52</v>
      </c>
      <c r="M118" s="18" t="s">
        <v>52</v>
      </c>
      <c r="N118" s="2" t="s">
        <v>52</v>
      </c>
    </row>
    <row r="119" spans="1:14" ht="30" customHeight="1">
      <c r="A119" s="18" t="s">
        <v>850</v>
      </c>
      <c r="B119" s="18" t="s">
        <v>847</v>
      </c>
      <c r="C119" s="18" t="s">
        <v>848</v>
      </c>
      <c r="D119" s="18" t="s">
        <v>218</v>
      </c>
      <c r="E119" s="31">
        <f>일위대가!F725</f>
        <v>29465</v>
      </c>
      <c r="F119" s="31">
        <f>일위대가!H725</f>
        <v>14078</v>
      </c>
      <c r="G119" s="31">
        <f>일위대가!J725</f>
        <v>701</v>
      </c>
      <c r="H119" s="31">
        <f t="shared" si="4"/>
        <v>44244</v>
      </c>
      <c r="I119" s="18" t="s">
        <v>849</v>
      </c>
      <c r="J119" s="18" t="s">
        <v>52</v>
      </c>
      <c r="K119" s="18" t="s">
        <v>52</v>
      </c>
      <c r="L119" s="18" t="s">
        <v>52</v>
      </c>
      <c r="M119" s="18" t="s">
        <v>52</v>
      </c>
      <c r="N119" s="2" t="s">
        <v>52</v>
      </c>
    </row>
    <row r="120" spans="1:14" ht="30" customHeight="1">
      <c r="A120" s="18" t="s">
        <v>854</v>
      </c>
      <c r="B120" s="18" t="s">
        <v>852</v>
      </c>
      <c r="C120" s="18" t="s">
        <v>848</v>
      </c>
      <c r="D120" s="18" t="s">
        <v>218</v>
      </c>
      <c r="E120" s="31">
        <f>일위대가!F733</f>
        <v>29465</v>
      </c>
      <c r="F120" s="31">
        <f>일위대가!H733</f>
        <v>14078</v>
      </c>
      <c r="G120" s="31">
        <f>일위대가!J733</f>
        <v>701</v>
      </c>
      <c r="H120" s="31">
        <f t="shared" si="4"/>
        <v>44244</v>
      </c>
      <c r="I120" s="18" t="s">
        <v>853</v>
      </c>
      <c r="J120" s="18" t="s">
        <v>52</v>
      </c>
      <c r="K120" s="18" t="s">
        <v>52</v>
      </c>
      <c r="L120" s="18" t="s">
        <v>52</v>
      </c>
      <c r="M120" s="18" t="s">
        <v>52</v>
      </c>
      <c r="N120" s="2" t="s">
        <v>52</v>
      </c>
    </row>
    <row r="121" spans="1:14" ht="30" customHeight="1">
      <c r="A121" s="18" t="s">
        <v>859</v>
      </c>
      <c r="B121" s="18" t="s">
        <v>856</v>
      </c>
      <c r="C121" s="18" t="s">
        <v>857</v>
      </c>
      <c r="D121" s="18" t="s">
        <v>488</v>
      </c>
      <c r="E121" s="31">
        <f>일위대가!F742</f>
        <v>40781</v>
      </c>
      <c r="F121" s="31">
        <f>일위대가!H742</f>
        <v>38684</v>
      </c>
      <c r="G121" s="31">
        <f>일위대가!J742</f>
        <v>603</v>
      </c>
      <c r="H121" s="31">
        <f t="shared" si="4"/>
        <v>80068</v>
      </c>
      <c r="I121" s="18" t="s">
        <v>858</v>
      </c>
      <c r="J121" s="18" t="s">
        <v>52</v>
      </c>
      <c r="K121" s="18" t="s">
        <v>52</v>
      </c>
      <c r="L121" s="18" t="s">
        <v>52</v>
      </c>
      <c r="M121" s="18" t="s">
        <v>52</v>
      </c>
      <c r="N121" s="2" t="s">
        <v>52</v>
      </c>
    </row>
    <row r="122" spans="1:14" ht="30" customHeight="1">
      <c r="A122" s="18" t="s">
        <v>864</v>
      </c>
      <c r="B122" s="18" t="s">
        <v>861</v>
      </c>
      <c r="C122" s="18" t="s">
        <v>862</v>
      </c>
      <c r="D122" s="18" t="s">
        <v>502</v>
      </c>
      <c r="E122" s="31">
        <f>일위대가!F758</f>
        <v>1956555</v>
      </c>
      <c r="F122" s="31">
        <f>일위대가!H758</f>
        <v>1847777</v>
      </c>
      <c r="G122" s="31">
        <f>일위대가!J758</f>
        <v>56812</v>
      </c>
      <c r="H122" s="31">
        <f t="shared" si="4"/>
        <v>3861144</v>
      </c>
      <c r="I122" s="18" t="s">
        <v>863</v>
      </c>
      <c r="J122" s="18" t="s">
        <v>52</v>
      </c>
      <c r="K122" s="18" t="s">
        <v>52</v>
      </c>
      <c r="L122" s="18" t="s">
        <v>52</v>
      </c>
      <c r="M122" s="18" t="s">
        <v>52</v>
      </c>
      <c r="N122" s="2" t="s">
        <v>52</v>
      </c>
    </row>
    <row r="123" spans="1:14" ht="30" customHeight="1">
      <c r="A123" s="18" t="s">
        <v>869</v>
      </c>
      <c r="B123" s="18" t="s">
        <v>866</v>
      </c>
      <c r="C123" s="18" t="s">
        <v>867</v>
      </c>
      <c r="D123" s="18" t="s">
        <v>502</v>
      </c>
      <c r="E123" s="31">
        <f>일위대가!F763</f>
        <v>10000000</v>
      </c>
      <c r="F123" s="31">
        <f>일위대가!H763</f>
        <v>0</v>
      </c>
      <c r="G123" s="31">
        <f>일위대가!J763</f>
        <v>0</v>
      </c>
      <c r="H123" s="31">
        <f t="shared" si="4"/>
        <v>10000000</v>
      </c>
      <c r="I123" s="18" t="s">
        <v>868</v>
      </c>
      <c r="J123" s="18" t="s">
        <v>52</v>
      </c>
      <c r="K123" s="18" t="s">
        <v>52</v>
      </c>
      <c r="L123" s="18" t="s">
        <v>52</v>
      </c>
      <c r="M123" s="18" t="s">
        <v>52</v>
      </c>
      <c r="N123" s="2" t="s">
        <v>52</v>
      </c>
    </row>
    <row r="124" spans="1:14" ht="30" customHeight="1">
      <c r="A124" s="18" t="s">
        <v>874</v>
      </c>
      <c r="B124" s="18" t="s">
        <v>871</v>
      </c>
      <c r="C124" s="18" t="s">
        <v>872</v>
      </c>
      <c r="D124" s="18" t="s">
        <v>83</v>
      </c>
      <c r="E124" s="31">
        <f>일위대가!F772</f>
        <v>4290</v>
      </c>
      <c r="F124" s="31">
        <f>일위대가!H772</f>
        <v>7055</v>
      </c>
      <c r="G124" s="31">
        <f>일위대가!J772</f>
        <v>470</v>
      </c>
      <c r="H124" s="31">
        <f t="shared" si="4"/>
        <v>11815</v>
      </c>
      <c r="I124" s="18" t="s">
        <v>873</v>
      </c>
      <c r="J124" s="18" t="s">
        <v>52</v>
      </c>
      <c r="K124" s="18" t="s">
        <v>52</v>
      </c>
      <c r="L124" s="18" t="s">
        <v>52</v>
      </c>
      <c r="M124" s="18" t="s">
        <v>52</v>
      </c>
      <c r="N124" s="2" t="s">
        <v>52</v>
      </c>
    </row>
    <row r="125" spans="1:14" ht="30" customHeight="1">
      <c r="A125" s="18" t="s">
        <v>879</v>
      </c>
      <c r="B125" s="18" t="s">
        <v>876</v>
      </c>
      <c r="C125" s="18" t="s">
        <v>877</v>
      </c>
      <c r="D125" s="18" t="s">
        <v>83</v>
      </c>
      <c r="E125" s="31">
        <f>일위대가!F781</f>
        <v>4416</v>
      </c>
      <c r="F125" s="31">
        <f>일위대가!H781</f>
        <v>8223</v>
      </c>
      <c r="G125" s="31">
        <f>일위대가!J781</f>
        <v>634</v>
      </c>
      <c r="H125" s="31">
        <f t="shared" si="4"/>
        <v>13273</v>
      </c>
      <c r="I125" s="18" t="s">
        <v>878</v>
      </c>
      <c r="J125" s="18" t="s">
        <v>52</v>
      </c>
      <c r="K125" s="18" t="s">
        <v>52</v>
      </c>
      <c r="L125" s="18" t="s">
        <v>52</v>
      </c>
      <c r="M125" s="18" t="s">
        <v>52</v>
      </c>
      <c r="N125" s="2" t="s">
        <v>52</v>
      </c>
    </row>
    <row r="126" spans="1:14" ht="30" customHeight="1">
      <c r="A126" s="18" t="s">
        <v>884</v>
      </c>
      <c r="B126" s="18" t="s">
        <v>881</v>
      </c>
      <c r="C126" s="18" t="s">
        <v>882</v>
      </c>
      <c r="D126" s="18" t="s">
        <v>218</v>
      </c>
      <c r="E126" s="31">
        <f>일위대가!F790</f>
        <v>114580</v>
      </c>
      <c r="F126" s="31">
        <f>일위대가!H790</f>
        <v>14255</v>
      </c>
      <c r="G126" s="31">
        <f>일위대가!J790</f>
        <v>2875</v>
      </c>
      <c r="H126" s="31">
        <f t="shared" si="4"/>
        <v>131710</v>
      </c>
      <c r="I126" s="18" t="s">
        <v>883</v>
      </c>
      <c r="J126" s="18" t="s">
        <v>52</v>
      </c>
      <c r="K126" s="18" t="s">
        <v>52</v>
      </c>
      <c r="L126" s="18" t="s">
        <v>52</v>
      </c>
      <c r="M126" s="18" t="s">
        <v>52</v>
      </c>
      <c r="N126" s="2" t="s">
        <v>52</v>
      </c>
    </row>
    <row r="127" spans="1:14" ht="30" customHeight="1">
      <c r="A127" s="18" t="s">
        <v>889</v>
      </c>
      <c r="B127" s="18" t="s">
        <v>886</v>
      </c>
      <c r="C127" s="18" t="s">
        <v>887</v>
      </c>
      <c r="D127" s="18" t="s">
        <v>218</v>
      </c>
      <c r="E127" s="31">
        <f>일위대가!F797</f>
        <v>30064</v>
      </c>
      <c r="F127" s="31">
        <f>일위대가!H797</f>
        <v>76925</v>
      </c>
      <c r="G127" s="31">
        <f>일위대가!J797</f>
        <v>1582</v>
      </c>
      <c r="H127" s="31">
        <f t="shared" si="4"/>
        <v>108571</v>
      </c>
      <c r="I127" s="18" t="s">
        <v>888</v>
      </c>
      <c r="J127" s="18" t="s">
        <v>52</v>
      </c>
      <c r="K127" s="18" t="s">
        <v>52</v>
      </c>
      <c r="L127" s="18" t="s">
        <v>52</v>
      </c>
      <c r="M127" s="18" t="s">
        <v>52</v>
      </c>
      <c r="N127" s="2" t="s">
        <v>52</v>
      </c>
    </row>
    <row r="128" spans="1:14" ht="30" customHeight="1">
      <c r="A128" s="18" t="s">
        <v>893</v>
      </c>
      <c r="B128" s="18" t="s">
        <v>891</v>
      </c>
      <c r="C128" s="18" t="s">
        <v>52</v>
      </c>
      <c r="D128" s="18" t="s">
        <v>218</v>
      </c>
      <c r="E128" s="31">
        <f>일위대가!F801</f>
        <v>853</v>
      </c>
      <c r="F128" s="31">
        <f>일위대가!H801</f>
        <v>199</v>
      </c>
      <c r="G128" s="31">
        <f>일위대가!J801</f>
        <v>14</v>
      </c>
      <c r="H128" s="31">
        <f t="shared" si="4"/>
        <v>1066</v>
      </c>
      <c r="I128" s="18" t="s">
        <v>892</v>
      </c>
      <c r="J128" s="18" t="s">
        <v>52</v>
      </c>
      <c r="K128" s="18" t="s">
        <v>52</v>
      </c>
      <c r="L128" s="18" t="s">
        <v>52</v>
      </c>
      <c r="M128" s="18" t="s">
        <v>52</v>
      </c>
      <c r="N128" s="2" t="s">
        <v>52</v>
      </c>
    </row>
    <row r="129" spans="1:14" ht="30" customHeight="1">
      <c r="A129" s="18" t="s">
        <v>1008</v>
      </c>
      <c r="B129" s="18" t="s">
        <v>1006</v>
      </c>
      <c r="C129" s="18" t="s">
        <v>1007</v>
      </c>
      <c r="D129" s="18" t="s">
        <v>61</v>
      </c>
      <c r="E129" s="31">
        <f>일위대가!F808</f>
        <v>0</v>
      </c>
      <c r="F129" s="31">
        <f>일위대가!H808</f>
        <v>0</v>
      </c>
      <c r="G129" s="31">
        <f>일위대가!J808</f>
        <v>437930</v>
      </c>
      <c r="H129" s="31">
        <f t="shared" si="4"/>
        <v>437930</v>
      </c>
      <c r="I129" s="18" t="s">
        <v>2255</v>
      </c>
      <c r="J129" s="18" t="s">
        <v>52</v>
      </c>
      <c r="K129" s="18" t="s">
        <v>52</v>
      </c>
      <c r="L129" s="18" t="s">
        <v>52</v>
      </c>
      <c r="M129" s="18" t="s">
        <v>52</v>
      </c>
      <c r="N129" s="2" t="s">
        <v>52</v>
      </c>
    </row>
    <row r="130" spans="1:14" ht="30" customHeight="1">
      <c r="A130" s="18" t="s">
        <v>2078</v>
      </c>
      <c r="B130" s="18" t="s">
        <v>1264</v>
      </c>
      <c r="C130" s="18" t="s">
        <v>2076</v>
      </c>
      <c r="D130" s="18" t="s">
        <v>1103</v>
      </c>
      <c r="E130" s="31">
        <f>일위대가!F815</f>
        <v>8398</v>
      </c>
      <c r="F130" s="31">
        <f>일위대가!H815</f>
        <v>59020</v>
      </c>
      <c r="G130" s="31">
        <f>일위대가!J815</f>
        <v>31344</v>
      </c>
      <c r="H130" s="31">
        <f t="shared" si="4"/>
        <v>98762</v>
      </c>
      <c r="I130" s="18" t="s">
        <v>2077</v>
      </c>
      <c r="J130" s="18" t="s">
        <v>52</v>
      </c>
      <c r="K130" s="18" t="s">
        <v>2261</v>
      </c>
      <c r="L130" s="18" t="s">
        <v>52</v>
      </c>
      <c r="M130" s="18" t="s">
        <v>52</v>
      </c>
      <c r="N130" s="2" t="s">
        <v>64</v>
      </c>
    </row>
    <row r="131" spans="1:14" ht="30" customHeight="1">
      <c r="A131" s="18" t="s">
        <v>1047</v>
      </c>
      <c r="B131" s="18" t="s">
        <v>1044</v>
      </c>
      <c r="C131" s="18" t="s">
        <v>1045</v>
      </c>
      <c r="D131" s="18" t="s">
        <v>69</v>
      </c>
      <c r="E131" s="31">
        <f>일위대가!F820</f>
        <v>0</v>
      </c>
      <c r="F131" s="31">
        <f>일위대가!H820</f>
        <v>94574</v>
      </c>
      <c r="G131" s="31">
        <f>일위대가!J820</f>
        <v>0</v>
      </c>
      <c r="H131" s="31">
        <f t="shared" si="4"/>
        <v>94574</v>
      </c>
      <c r="I131" s="18" t="s">
        <v>1046</v>
      </c>
      <c r="J131" s="18" t="s">
        <v>52</v>
      </c>
      <c r="K131" s="18" t="s">
        <v>52</v>
      </c>
      <c r="L131" s="18" t="s">
        <v>52</v>
      </c>
      <c r="M131" s="18" t="s">
        <v>52</v>
      </c>
      <c r="N131" s="2" t="s">
        <v>52</v>
      </c>
    </row>
    <row r="132" spans="1:14" ht="30" customHeight="1">
      <c r="A132" s="18" t="s">
        <v>1070</v>
      </c>
      <c r="B132" s="18" t="s">
        <v>1067</v>
      </c>
      <c r="C132" s="18" t="s">
        <v>1068</v>
      </c>
      <c r="D132" s="18" t="s">
        <v>83</v>
      </c>
      <c r="E132" s="31">
        <f>일위대가!F824</f>
        <v>0</v>
      </c>
      <c r="F132" s="31">
        <f>일위대가!H824</f>
        <v>3331</v>
      </c>
      <c r="G132" s="31">
        <f>일위대가!J824</f>
        <v>0</v>
      </c>
      <c r="H132" s="31">
        <f t="shared" si="4"/>
        <v>3331</v>
      </c>
      <c r="I132" s="18" t="s">
        <v>1069</v>
      </c>
      <c r="J132" s="18" t="s">
        <v>52</v>
      </c>
      <c r="K132" s="18" t="s">
        <v>52</v>
      </c>
      <c r="L132" s="18" t="s">
        <v>52</v>
      </c>
      <c r="M132" s="18" t="s">
        <v>52</v>
      </c>
      <c r="N132" s="2" t="s">
        <v>52</v>
      </c>
    </row>
    <row r="133" spans="1:14" ht="30" customHeight="1">
      <c r="A133" s="18" t="s">
        <v>1074</v>
      </c>
      <c r="B133" s="18" t="s">
        <v>1072</v>
      </c>
      <c r="C133" s="18" t="s">
        <v>1068</v>
      </c>
      <c r="D133" s="18" t="s">
        <v>83</v>
      </c>
      <c r="E133" s="31">
        <f>일위대가!F828</f>
        <v>0</v>
      </c>
      <c r="F133" s="31">
        <f>일위대가!H828</f>
        <v>1388</v>
      </c>
      <c r="G133" s="31">
        <f>일위대가!J828</f>
        <v>0</v>
      </c>
      <c r="H133" s="31">
        <f t="shared" si="4"/>
        <v>1388</v>
      </c>
      <c r="I133" s="18" t="s">
        <v>1073</v>
      </c>
      <c r="J133" s="18" t="s">
        <v>52</v>
      </c>
      <c r="K133" s="18" t="s">
        <v>52</v>
      </c>
      <c r="L133" s="18" t="s">
        <v>52</v>
      </c>
      <c r="M133" s="18" t="s">
        <v>52</v>
      </c>
      <c r="N133" s="2" t="s">
        <v>52</v>
      </c>
    </row>
    <row r="134" spans="1:14" ht="30" customHeight="1">
      <c r="A134" s="18" t="s">
        <v>2282</v>
      </c>
      <c r="B134" s="18" t="s">
        <v>1101</v>
      </c>
      <c r="C134" s="18" t="s">
        <v>2283</v>
      </c>
      <c r="D134" s="18" t="s">
        <v>1103</v>
      </c>
      <c r="E134" s="31">
        <f>일위대가!F835</f>
        <v>22501</v>
      </c>
      <c r="F134" s="31">
        <f>일위대가!H835</f>
        <v>59020</v>
      </c>
      <c r="G134" s="31">
        <f>일위대가!J835</f>
        <v>24554</v>
      </c>
      <c r="H134" s="31">
        <f t="shared" si="4"/>
        <v>106075</v>
      </c>
      <c r="I134" s="18" t="s">
        <v>2284</v>
      </c>
      <c r="J134" s="18" t="s">
        <v>52</v>
      </c>
      <c r="K134" s="18" t="s">
        <v>2261</v>
      </c>
      <c r="L134" s="18" t="s">
        <v>52</v>
      </c>
      <c r="M134" s="18" t="s">
        <v>52</v>
      </c>
      <c r="N134" s="2" t="s">
        <v>64</v>
      </c>
    </row>
    <row r="135" spans="1:14" ht="30" customHeight="1">
      <c r="A135" s="18" t="s">
        <v>2292</v>
      </c>
      <c r="B135" s="18" t="s">
        <v>2293</v>
      </c>
      <c r="C135" s="18" t="s">
        <v>2294</v>
      </c>
      <c r="D135" s="18" t="s">
        <v>1103</v>
      </c>
      <c r="E135" s="31">
        <f>일위대가!F842</f>
        <v>50466</v>
      </c>
      <c r="F135" s="31">
        <f>일위대가!H842</f>
        <v>59020</v>
      </c>
      <c r="G135" s="31">
        <f>일위대가!J842</f>
        <v>32950</v>
      </c>
      <c r="H135" s="31">
        <f t="shared" si="4"/>
        <v>142436</v>
      </c>
      <c r="I135" s="18" t="s">
        <v>2295</v>
      </c>
      <c r="J135" s="18" t="s">
        <v>52</v>
      </c>
      <c r="K135" s="18" t="s">
        <v>2261</v>
      </c>
      <c r="L135" s="18" t="s">
        <v>52</v>
      </c>
      <c r="M135" s="18" t="s">
        <v>52</v>
      </c>
      <c r="N135" s="2" t="s">
        <v>64</v>
      </c>
    </row>
    <row r="136" spans="1:14" ht="30" customHeight="1">
      <c r="A136" s="18" t="s">
        <v>2303</v>
      </c>
      <c r="B136" s="18" t="s">
        <v>2304</v>
      </c>
      <c r="C136" s="18" t="s">
        <v>2294</v>
      </c>
      <c r="D136" s="18" t="s">
        <v>1103</v>
      </c>
      <c r="E136" s="31">
        <f>일위대가!F846</f>
        <v>0</v>
      </c>
      <c r="F136" s="31">
        <f>일위대가!H846</f>
        <v>0</v>
      </c>
      <c r="G136" s="31">
        <f>일위대가!J846</f>
        <v>508</v>
      </c>
      <c r="H136" s="31">
        <f t="shared" si="4"/>
        <v>508</v>
      </c>
      <c r="I136" s="18" t="s">
        <v>2305</v>
      </c>
      <c r="J136" s="18" t="s">
        <v>52</v>
      </c>
      <c r="K136" s="18" t="s">
        <v>2261</v>
      </c>
      <c r="L136" s="18" t="s">
        <v>52</v>
      </c>
      <c r="M136" s="18" t="s">
        <v>52</v>
      </c>
      <c r="N136" s="2" t="s">
        <v>64</v>
      </c>
    </row>
    <row r="137" spans="1:14" ht="30" customHeight="1">
      <c r="A137" s="18" t="s">
        <v>1105</v>
      </c>
      <c r="B137" s="18" t="s">
        <v>1101</v>
      </c>
      <c r="C137" s="18" t="s">
        <v>1102</v>
      </c>
      <c r="D137" s="18" t="s">
        <v>1103</v>
      </c>
      <c r="E137" s="31">
        <f>일위대가!F853</f>
        <v>9619</v>
      </c>
      <c r="F137" s="31">
        <f>일위대가!H853</f>
        <v>59020</v>
      </c>
      <c r="G137" s="31">
        <f>일위대가!J853</f>
        <v>13873</v>
      </c>
      <c r="H137" s="31">
        <f t="shared" si="4"/>
        <v>82512</v>
      </c>
      <c r="I137" s="18" t="s">
        <v>1104</v>
      </c>
      <c r="J137" s="18" t="s">
        <v>52</v>
      </c>
      <c r="K137" s="18" t="s">
        <v>2261</v>
      </c>
      <c r="L137" s="18" t="s">
        <v>52</v>
      </c>
      <c r="M137" s="18" t="s">
        <v>52</v>
      </c>
      <c r="N137" s="2" t="s">
        <v>64</v>
      </c>
    </row>
    <row r="138" spans="1:14" ht="30" customHeight="1">
      <c r="A138" s="18" t="s">
        <v>1110</v>
      </c>
      <c r="B138" s="18" t="s">
        <v>1107</v>
      </c>
      <c r="C138" s="18" t="s">
        <v>1108</v>
      </c>
      <c r="D138" s="18" t="s">
        <v>1103</v>
      </c>
      <c r="E138" s="31">
        <f>일위대가!F860</f>
        <v>19223</v>
      </c>
      <c r="F138" s="31">
        <f>일위대가!H860</f>
        <v>49778</v>
      </c>
      <c r="G138" s="31">
        <f>일위대가!J860</f>
        <v>9986</v>
      </c>
      <c r="H138" s="31">
        <f t="shared" si="4"/>
        <v>78987</v>
      </c>
      <c r="I138" s="18" t="s">
        <v>1109</v>
      </c>
      <c r="J138" s="18" t="s">
        <v>52</v>
      </c>
      <c r="K138" s="18" t="s">
        <v>2261</v>
      </c>
      <c r="L138" s="18" t="s">
        <v>52</v>
      </c>
      <c r="M138" s="18" t="s">
        <v>52</v>
      </c>
      <c r="N138" s="2" t="s">
        <v>64</v>
      </c>
    </row>
    <row r="139" spans="1:14" ht="30" customHeight="1">
      <c r="A139" s="18" t="s">
        <v>1115</v>
      </c>
      <c r="B139" s="18" t="s">
        <v>1112</v>
      </c>
      <c r="C139" s="18" t="s">
        <v>1113</v>
      </c>
      <c r="D139" s="18" t="s">
        <v>1103</v>
      </c>
      <c r="E139" s="31">
        <f>일위대가!F867</f>
        <v>3952</v>
      </c>
      <c r="F139" s="31">
        <f>일위대가!H867</f>
        <v>36248</v>
      </c>
      <c r="G139" s="31">
        <f>일위대가!J867</f>
        <v>1967</v>
      </c>
      <c r="H139" s="31">
        <f t="shared" si="4"/>
        <v>42167</v>
      </c>
      <c r="I139" s="18" t="s">
        <v>1114</v>
      </c>
      <c r="J139" s="18" t="s">
        <v>52</v>
      </c>
      <c r="K139" s="18" t="s">
        <v>2261</v>
      </c>
      <c r="L139" s="18" t="s">
        <v>52</v>
      </c>
      <c r="M139" s="18" t="s">
        <v>52</v>
      </c>
      <c r="N139" s="2" t="s">
        <v>64</v>
      </c>
    </row>
    <row r="140" spans="1:14" ht="30" customHeight="1">
      <c r="A140" s="18" t="s">
        <v>1128</v>
      </c>
      <c r="B140" s="18" t="s">
        <v>1125</v>
      </c>
      <c r="C140" s="18" t="s">
        <v>1126</v>
      </c>
      <c r="D140" s="18" t="s">
        <v>83</v>
      </c>
      <c r="E140" s="31">
        <f>일위대가!F872</f>
        <v>0</v>
      </c>
      <c r="F140" s="31">
        <f>일위대가!H872</f>
        <v>3609</v>
      </c>
      <c r="G140" s="31">
        <f>일위대가!J872</f>
        <v>0</v>
      </c>
      <c r="H140" s="31">
        <f t="shared" ref="H140:H171" si="5">E140+F140+G140</f>
        <v>3609</v>
      </c>
      <c r="I140" s="18" t="s">
        <v>1127</v>
      </c>
      <c r="J140" s="18" t="s">
        <v>52</v>
      </c>
      <c r="K140" s="18" t="s">
        <v>52</v>
      </c>
      <c r="L140" s="18" t="s">
        <v>52</v>
      </c>
      <c r="M140" s="18" t="s">
        <v>52</v>
      </c>
      <c r="N140" s="2" t="s">
        <v>52</v>
      </c>
    </row>
    <row r="141" spans="1:14" ht="30" customHeight="1">
      <c r="A141" s="18" t="s">
        <v>1137</v>
      </c>
      <c r="B141" s="18" t="s">
        <v>1135</v>
      </c>
      <c r="C141" s="18" t="s">
        <v>611</v>
      </c>
      <c r="D141" s="18" t="s">
        <v>83</v>
      </c>
      <c r="E141" s="31">
        <f>일위대가!F877</f>
        <v>0</v>
      </c>
      <c r="F141" s="31">
        <f>일위대가!H877</f>
        <v>1456</v>
      </c>
      <c r="G141" s="31">
        <f>일위대가!J877</f>
        <v>0</v>
      </c>
      <c r="H141" s="31">
        <f t="shared" si="5"/>
        <v>1456</v>
      </c>
      <c r="I141" s="18" t="s">
        <v>1136</v>
      </c>
      <c r="J141" s="18" t="s">
        <v>52</v>
      </c>
      <c r="K141" s="18" t="s">
        <v>52</v>
      </c>
      <c r="L141" s="18" t="s">
        <v>52</v>
      </c>
      <c r="M141" s="18" t="s">
        <v>52</v>
      </c>
      <c r="N141" s="2" t="s">
        <v>52</v>
      </c>
    </row>
    <row r="142" spans="1:14" ht="30" customHeight="1">
      <c r="A142" s="18" t="s">
        <v>1170</v>
      </c>
      <c r="B142" s="18" t="s">
        <v>1167</v>
      </c>
      <c r="C142" s="18" t="s">
        <v>1168</v>
      </c>
      <c r="D142" s="18" t="s">
        <v>1103</v>
      </c>
      <c r="E142" s="31">
        <f>일위대가!F884</f>
        <v>37993</v>
      </c>
      <c r="F142" s="31">
        <f>일위대가!H884</f>
        <v>59020</v>
      </c>
      <c r="G142" s="31">
        <f>일위대가!J884</f>
        <v>90024</v>
      </c>
      <c r="H142" s="31">
        <f t="shared" si="5"/>
        <v>187037</v>
      </c>
      <c r="I142" s="18" t="s">
        <v>1169</v>
      </c>
      <c r="J142" s="18" t="s">
        <v>52</v>
      </c>
      <c r="K142" s="18" t="s">
        <v>2261</v>
      </c>
      <c r="L142" s="18" t="s">
        <v>52</v>
      </c>
      <c r="M142" s="18" t="s">
        <v>52</v>
      </c>
      <c r="N142" s="2" t="s">
        <v>64</v>
      </c>
    </row>
    <row r="143" spans="1:14" ht="30" customHeight="1">
      <c r="A143" s="18" t="s">
        <v>1185</v>
      </c>
      <c r="B143" s="18" t="s">
        <v>1183</v>
      </c>
      <c r="C143" s="18" t="s">
        <v>182</v>
      </c>
      <c r="D143" s="18" t="s">
        <v>183</v>
      </c>
      <c r="E143" s="31">
        <f>일위대가!F890</f>
        <v>0</v>
      </c>
      <c r="F143" s="31">
        <f>일위대가!H890</f>
        <v>217540</v>
      </c>
      <c r="G143" s="31">
        <f>일위대가!J890</f>
        <v>19578</v>
      </c>
      <c r="H143" s="31">
        <f t="shared" si="5"/>
        <v>237118</v>
      </c>
      <c r="I143" s="18" t="s">
        <v>1184</v>
      </c>
      <c r="J143" s="18" t="s">
        <v>52</v>
      </c>
      <c r="K143" s="18" t="s">
        <v>52</v>
      </c>
      <c r="L143" s="18" t="s">
        <v>52</v>
      </c>
      <c r="M143" s="18" t="s">
        <v>52</v>
      </c>
      <c r="N143" s="2" t="s">
        <v>52</v>
      </c>
    </row>
    <row r="144" spans="1:14" ht="30" customHeight="1">
      <c r="A144" s="18" t="s">
        <v>1204</v>
      </c>
      <c r="B144" s="18" t="s">
        <v>1200</v>
      </c>
      <c r="C144" s="18" t="s">
        <v>1201</v>
      </c>
      <c r="D144" s="18" t="s">
        <v>1202</v>
      </c>
      <c r="E144" s="31">
        <f>일위대가!F895</f>
        <v>39671</v>
      </c>
      <c r="F144" s="31">
        <f>일위대가!H895</f>
        <v>0</v>
      </c>
      <c r="G144" s="31">
        <f>일위대가!J895</f>
        <v>0</v>
      </c>
      <c r="H144" s="31">
        <f t="shared" si="5"/>
        <v>39671</v>
      </c>
      <c r="I144" s="18" t="s">
        <v>1203</v>
      </c>
      <c r="J144" s="18" t="s">
        <v>52</v>
      </c>
      <c r="K144" s="18" t="s">
        <v>52</v>
      </c>
      <c r="L144" s="18" t="s">
        <v>52</v>
      </c>
      <c r="M144" s="18" t="s">
        <v>52</v>
      </c>
      <c r="N144" s="2" t="s">
        <v>52</v>
      </c>
    </row>
    <row r="145" spans="1:14" ht="30" customHeight="1">
      <c r="A145" s="18" t="s">
        <v>1209</v>
      </c>
      <c r="B145" s="18" t="s">
        <v>1206</v>
      </c>
      <c r="C145" s="18" t="s">
        <v>1207</v>
      </c>
      <c r="D145" s="18" t="s">
        <v>83</v>
      </c>
      <c r="E145" s="31">
        <f>일위대가!F901</f>
        <v>0</v>
      </c>
      <c r="F145" s="31">
        <f>일위대가!H901</f>
        <v>31880</v>
      </c>
      <c r="G145" s="31">
        <f>일위대가!J901</f>
        <v>956</v>
      </c>
      <c r="H145" s="31">
        <f t="shared" si="5"/>
        <v>32836</v>
      </c>
      <c r="I145" s="18" t="s">
        <v>1208</v>
      </c>
      <c r="J145" s="18" t="s">
        <v>52</v>
      </c>
      <c r="K145" s="18" t="s">
        <v>52</v>
      </c>
      <c r="L145" s="18" t="s">
        <v>52</v>
      </c>
      <c r="M145" s="18" t="s">
        <v>52</v>
      </c>
      <c r="N145" s="2" t="s">
        <v>52</v>
      </c>
    </row>
    <row r="146" spans="1:14" ht="30" customHeight="1">
      <c r="A146" s="18" t="s">
        <v>1214</v>
      </c>
      <c r="B146" s="18" t="s">
        <v>1200</v>
      </c>
      <c r="C146" s="18" t="s">
        <v>1212</v>
      </c>
      <c r="D146" s="18" t="s">
        <v>1202</v>
      </c>
      <c r="E146" s="31">
        <f>일위대가!F906</f>
        <v>46070</v>
      </c>
      <c r="F146" s="31">
        <f>일위대가!H906</f>
        <v>0</v>
      </c>
      <c r="G146" s="31">
        <f>일위대가!J906</f>
        <v>0</v>
      </c>
      <c r="H146" s="31">
        <f t="shared" si="5"/>
        <v>46070</v>
      </c>
      <c r="I146" s="18" t="s">
        <v>1213</v>
      </c>
      <c r="J146" s="18" t="s">
        <v>52</v>
      </c>
      <c r="K146" s="18" t="s">
        <v>52</v>
      </c>
      <c r="L146" s="18" t="s">
        <v>52</v>
      </c>
      <c r="M146" s="18" t="s">
        <v>52</v>
      </c>
      <c r="N146" s="2" t="s">
        <v>52</v>
      </c>
    </row>
    <row r="147" spans="1:14" ht="30" customHeight="1">
      <c r="A147" s="18" t="s">
        <v>1218</v>
      </c>
      <c r="B147" s="18" t="s">
        <v>1206</v>
      </c>
      <c r="C147" s="18" t="s">
        <v>1216</v>
      </c>
      <c r="D147" s="18" t="s">
        <v>83</v>
      </c>
      <c r="E147" s="31">
        <f>일위대가!F912</f>
        <v>0</v>
      </c>
      <c r="F147" s="31">
        <f>일위대가!H912</f>
        <v>36429</v>
      </c>
      <c r="G147" s="31">
        <f>일위대가!J912</f>
        <v>1092</v>
      </c>
      <c r="H147" s="31">
        <f t="shared" si="5"/>
        <v>37521</v>
      </c>
      <c r="I147" s="18" t="s">
        <v>1217</v>
      </c>
      <c r="J147" s="18" t="s">
        <v>52</v>
      </c>
      <c r="K147" s="18" t="s">
        <v>52</v>
      </c>
      <c r="L147" s="18" t="s">
        <v>52</v>
      </c>
      <c r="M147" s="18" t="s">
        <v>52</v>
      </c>
      <c r="N147" s="2" t="s">
        <v>52</v>
      </c>
    </row>
    <row r="148" spans="1:14" ht="30" customHeight="1">
      <c r="A148" s="18" t="s">
        <v>1224</v>
      </c>
      <c r="B148" s="18" t="s">
        <v>1221</v>
      </c>
      <c r="C148" s="18" t="s">
        <v>1222</v>
      </c>
      <c r="D148" s="18" t="s">
        <v>83</v>
      </c>
      <c r="E148" s="31">
        <f>일위대가!F919</f>
        <v>13696</v>
      </c>
      <c r="F148" s="31">
        <f>일위대가!H919</f>
        <v>0</v>
      </c>
      <c r="G148" s="31">
        <f>일위대가!J919</f>
        <v>0</v>
      </c>
      <c r="H148" s="31">
        <f t="shared" si="5"/>
        <v>13696</v>
      </c>
      <c r="I148" s="18" t="s">
        <v>1223</v>
      </c>
      <c r="J148" s="18" t="s">
        <v>52</v>
      </c>
      <c r="K148" s="18" t="s">
        <v>52</v>
      </c>
      <c r="L148" s="18" t="s">
        <v>52</v>
      </c>
      <c r="M148" s="18" t="s">
        <v>52</v>
      </c>
      <c r="N148" s="2" t="s">
        <v>52</v>
      </c>
    </row>
    <row r="149" spans="1:14" ht="30" customHeight="1">
      <c r="A149" s="18" t="s">
        <v>1228</v>
      </c>
      <c r="B149" s="18" t="s">
        <v>1226</v>
      </c>
      <c r="C149" s="18" t="s">
        <v>1216</v>
      </c>
      <c r="D149" s="18" t="s">
        <v>83</v>
      </c>
      <c r="E149" s="31">
        <f>일위대가!F925</f>
        <v>0</v>
      </c>
      <c r="F149" s="31">
        <f>일위대가!H925</f>
        <v>38183</v>
      </c>
      <c r="G149" s="31">
        <f>일위대가!J925</f>
        <v>381</v>
      </c>
      <c r="H149" s="31">
        <f t="shared" si="5"/>
        <v>38564</v>
      </c>
      <c r="I149" s="18" t="s">
        <v>1227</v>
      </c>
      <c r="J149" s="18" t="s">
        <v>52</v>
      </c>
      <c r="K149" s="18" t="s">
        <v>52</v>
      </c>
      <c r="L149" s="18" t="s">
        <v>52</v>
      </c>
      <c r="M149" s="18" t="s">
        <v>52</v>
      </c>
      <c r="N149" s="2" t="s">
        <v>52</v>
      </c>
    </row>
    <row r="150" spans="1:14" ht="30" customHeight="1">
      <c r="A150" s="18" t="s">
        <v>1233</v>
      </c>
      <c r="B150" s="18" t="s">
        <v>1221</v>
      </c>
      <c r="C150" s="18" t="s">
        <v>1231</v>
      </c>
      <c r="D150" s="18" t="s">
        <v>83</v>
      </c>
      <c r="E150" s="31">
        <f>일위대가!F932</f>
        <v>19460</v>
      </c>
      <c r="F150" s="31">
        <f>일위대가!H932</f>
        <v>0</v>
      </c>
      <c r="G150" s="31">
        <f>일위대가!J932</f>
        <v>0</v>
      </c>
      <c r="H150" s="31">
        <f t="shared" si="5"/>
        <v>19460</v>
      </c>
      <c r="I150" s="18" t="s">
        <v>1232</v>
      </c>
      <c r="J150" s="18" t="s">
        <v>52</v>
      </c>
      <c r="K150" s="18" t="s">
        <v>52</v>
      </c>
      <c r="L150" s="18" t="s">
        <v>52</v>
      </c>
      <c r="M150" s="18" t="s">
        <v>52</v>
      </c>
      <c r="N150" s="2" t="s">
        <v>52</v>
      </c>
    </row>
    <row r="151" spans="1:14" ht="30" customHeight="1">
      <c r="A151" s="18" t="s">
        <v>1237</v>
      </c>
      <c r="B151" s="18" t="s">
        <v>1226</v>
      </c>
      <c r="C151" s="18" t="s">
        <v>1235</v>
      </c>
      <c r="D151" s="18" t="s">
        <v>83</v>
      </c>
      <c r="E151" s="31">
        <f>일위대가!F938</f>
        <v>0</v>
      </c>
      <c r="F151" s="31">
        <f>일위대가!H938</f>
        <v>68923</v>
      </c>
      <c r="G151" s="31">
        <f>일위대가!J938</f>
        <v>689</v>
      </c>
      <c r="H151" s="31">
        <f t="shared" si="5"/>
        <v>69612</v>
      </c>
      <c r="I151" s="18" t="s">
        <v>1236</v>
      </c>
      <c r="J151" s="18" t="s">
        <v>52</v>
      </c>
      <c r="K151" s="18" t="s">
        <v>52</v>
      </c>
      <c r="L151" s="18" t="s">
        <v>52</v>
      </c>
      <c r="M151" s="18" t="s">
        <v>52</v>
      </c>
      <c r="N151" s="2" t="s">
        <v>52</v>
      </c>
    </row>
    <row r="152" spans="1:14" ht="30" customHeight="1">
      <c r="A152" s="18" t="s">
        <v>1249</v>
      </c>
      <c r="B152" s="18" t="s">
        <v>1246</v>
      </c>
      <c r="C152" s="18" t="s">
        <v>1247</v>
      </c>
      <c r="D152" s="18" t="s">
        <v>183</v>
      </c>
      <c r="E152" s="31">
        <f>일위대가!F945</f>
        <v>17488</v>
      </c>
      <c r="F152" s="31">
        <f>일위대가!H945</f>
        <v>0</v>
      </c>
      <c r="G152" s="31">
        <f>일위대가!J945</f>
        <v>0</v>
      </c>
      <c r="H152" s="31">
        <f t="shared" si="5"/>
        <v>17488</v>
      </c>
      <c r="I152" s="18" t="s">
        <v>1248</v>
      </c>
      <c r="J152" s="18" t="s">
        <v>52</v>
      </c>
      <c r="K152" s="18" t="s">
        <v>52</v>
      </c>
      <c r="L152" s="18" t="s">
        <v>52</v>
      </c>
      <c r="M152" s="18" t="s">
        <v>52</v>
      </c>
      <c r="N152" s="2" t="s">
        <v>52</v>
      </c>
    </row>
    <row r="153" spans="1:14" ht="30" customHeight="1">
      <c r="A153" s="18" t="s">
        <v>1267</v>
      </c>
      <c r="B153" s="18" t="s">
        <v>1264</v>
      </c>
      <c r="C153" s="18" t="s">
        <v>1265</v>
      </c>
      <c r="D153" s="18" t="s">
        <v>1103</v>
      </c>
      <c r="E153" s="31">
        <f>일위대가!F952</f>
        <v>24963</v>
      </c>
      <c r="F153" s="31">
        <f>일위대가!H952</f>
        <v>59020</v>
      </c>
      <c r="G153" s="31">
        <f>일위대가!J952</f>
        <v>90444</v>
      </c>
      <c r="H153" s="31">
        <f t="shared" si="5"/>
        <v>174427</v>
      </c>
      <c r="I153" s="18" t="s">
        <v>1266</v>
      </c>
      <c r="J153" s="18" t="s">
        <v>52</v>
      </c>
      <c r="K153" s="18" t="s">
        <v>2261</v>
      </c>
      <c r="L153" s="18" t="s">
        <v>52</v>
      </c>
      <c r="M153" s="18" t="s">
        <v>52</v>
      </c>
      <c r="N153" s="2" t="s">
        <v>64</v>
      </c>
    </row>
    <row r="154" spans="1:14" ht="30" customHeight="1">
      <c r="A154" s="18" t="s">
        <v>1306</v>
      </c>
      <c r="B154" s="18" t="s">
        <v>1303</v>
      </c>
      <c r="C154" s="18" t="s">
        <v>1304</v>
      </c>
      <c r="D154" s="18" t="s">
        <v>83</v>
      </c>
      <c r="E154" s="31">
        <f>일위대가!F958</f>
        <v>44</v>
      </c>
      <c r="F154" s="31">
        <f>일위대가!H958</f>
        <v>1487</v>
      </c>
      <c r="G154" s="31">
        <f>일위대가!J958</f>
        <v>0</v>
      </c>
      <c r="H154" s="31">
        <f t="shared" si="5"/>
        <v>1531</v>
      </c>
      <c r="I154" s="18" t="s">
        <v>1305</v>
      </c>
      <c r="J154" s="18" t="s">
        <v>52</v>
      </c>
      <c r="K154" s="18" t="s">
        <v>52</v>
      </c>
      <c r="L154" s="18" t="s">
        <v>52</v>
      </c>
      <c r="M154" s="18" t="s">
        <v>52</v>
      </c>
      <c r="N154" s="2" t="s">
        <v>52</v>
      </c>
    </row>
    <row r="155" spans="1:14" ht="30" customHeight="1">
      <c r="A155" s="18" t="s">
        <v>2429</v>
      </c>
      <c r="B155" s="18" t="s">
        <v>2430</v>
      </c>
      <c r="C155" s="18" t="s">
        <v>1685</v>
      </c>
      <c r="D155" s="18" t="s">
        <v>1103</v>
      </c>
      <c r="E155" s="31">
        <f>일위대가!F965</f>
        <v>36466</v>
      </c>
      <c r="F155" s="31">
        <f>일위대가!H965</f>
        <v>59020</v>
      </c>
      <c r="G155" s="31">
        <f>일위대가!J965</f>
        <v>17314</v>
      </c>
      <c r="H155" s="31">
        <f t="shared" si="5"/>
        <v>112800</v>
      </c>
      <c r="I155" s="18" t="s">
        <v>2431</v>
      </c>
      <c r="J155" s="18" t="s">
        <v>52</v>
      </c>
      <c r="K155" s="18" t="s">
        <v>2261</v>
      </c>
      <c r="L155" s="18" t="s">
        <v>52</v>
      </c>
      <c r="M155" s="18" t="s">
        <v>52</v>
      </c>
      <c r="N155" s="2" t="s">
        <v>64</v>
      </c>
    </row>
    <row r="156" spans="1:14" ht="30" customHeight="1">
      <c r="A156" s="18" t="s">
        <v>2438</v>
      </c>
      <c r="B156" s="18" t="s">
        <v>2439</v>
      </c>
      <c r="C156" s="18" t="s">
        <v>2076</v>
      </c>
      <c r="D156" s="18" t="s">
        <v>1103</v>
      </c>
      <c r="E156" s="31">
        <f>일위대가!F972</f>
        <v>19652</v>
      </c>
      <c r="F156" s="31">
        <f>일위대가!H972</f>
        <v>49778</v>
      </c>
      <c r="G156" s="31">
        <f>일위대가!J972</f>
        <v>23795</v>
      </c>
      <c r="H156" s="31">
        <f t="shared" si="5"/>
        <v>93225</v>
      </c>
      <c r="I156" s="18" t="s">
        <v>2440</v>
      </c>
      <c r="J156" s="18" t="s">
        <v>52</v>
      </c>
      <c r="K156" s="18" t="s">
        <v>2261</v>
      </c>
      <c r="L156" s="18" t="s">
        <v>52</v>
      </c>
      <c r="M156" s="18" t="s">
        <v>52</v>
      </c>
      <c r="N156" s="2" t="s">
        <v>64</v>
      </c>
    </row>
    <row r="157" spans="1:14" ht="30" customHeight="1">
      <c r="A157" s="18" t="s">
        <v>1342</v>
      </c>
      <c r="B157" s="18" t="s">
        <v>1339</v>
      </c>
      <c r="C157" s="18" t="s">
        <v>1340</v>
      </c>
      <c r="D157" s="18" t="s">
        <v>112</v>
      </c>
      <c r="E157" s="31">
        <f>일위대가!F978</f>
        <v>0</v>
      </c>
      <c r="F157" s="31">
        <f>일위대가!H978</f>
        <v>113564</v>
      </c>
      <c r="G157" s="31">
        <f>일위대가!J978</f>
        <v>0</v>
      </c>
      <c r="H157" s="31">
        <f t="shared" si="5"/>
        <v>113564</v>
      </c>
      <c r="I157" s="18" t="s">
        <v>1341</v>
      </c>
      <c r="J157" s="18" t="s">
        <v>52</v>
      </c>
      <c r="K157" s="18" t="s">
        <v>52</v>
      </c>
      <c r="L157" s="18" t="s">
        <v>52</v>
      </c>
      <c r="M157" s="18" t="s">
        <v>52</v>
      </c>
      <c r="N157" s="2" t="s">
        <v>52</v>
      </c>
    </row>
    <row r="158" spans="1:14" ht="30" customHeight="1">
      <c r="A158" s="18" t="s">
        <v>1355</v>
      </c>
      <c r="B158" s="18" t="s">
        <v>1221</v>
      </c>
      <c r="C158" s="18" t="s">
        <v>1353</v>
      </c>
      <c r="D158" s="18" t="s">
        <v>83</v>
      </c>
      <c r="E158" s="31">
        <f>일위대가!F985</f>
        <v>15820</v>
      </c>
      <c r="F158" s="31">
        <f>일위대가!H985</f>
        <v>0</v>
      </c>
      <c r="G158" s="31">
        <f>일위대가!J985</f>
        <v>0</v>
      </c>
      <c r="H158" s="31">
        <f t="shared" si="5"/>
        <v>15820</v>
      </c>
      <c r="I158" s="18" t="s">
        <v>1354</v>
      </c>
      <c r="J158" s="18" t="s">
        <v>52</v>
      </c>
      <c r="K158" s="18" t="s">
        <v>52</v>
      </c>
      <c r="L158" s="18" t="s">
        <v>52</v>
      </c>
      <c r="M158" s="18" t="s">
        <v>52</v>
      </c>
      <c r="N158" s="2" t="s">
        <v>52</v>
      </c>
    </row>
    <row r="159" spans="1:14" ht="30" customHeight="1">
      <c r="A159" s="18" t="s">
        <v>1364</v>
      </c>
      <c r="B159" s="18" t="s">
        <v>181</v>
      </c>
      <c r="C159" s="18" t="s">
        <v>1362</v>
      </c>
      <c r="D159" s="18" t="s">
        <v>183</v>
      </c>
      <c r="E159" s="31">
        <f>일위대가!F990</f>
        <v>10101</v>
      </c>
      <c r="F159" s="31">
        <f>일위대가!H990</f>
        <v>1367280</v>
      </c>
      <c r="G159" s="31">
        <f>일위대가!J990</f>
        <v>42572</v>
      </c>
      <c r="H159" s="31">
        <f t="shared" si="5"/>
        <v>1419953</v>
      </c>
      <c r="I159" s="18" t="s">
        <v>1363</v>
      </c>
      <c r="J159" s="18" t="s">
        <v>52</v>
      </c>
      <c r="K159" s="18" t="s">
        <v>52</v>
      </c>
      <c r="L159" s="18" t="s">
        <v>52</v>
      </c>
      <c r="M159" s="18" t="s">
        <v>52</v>
      </c>
      <c r="N159" s="2" t="s">
        <v>52</v>
      </c>
    </row>
    <row r="160" spans="1:14" ht="30" customHeight="1">
      <c r="A160" s="18" t="s">
        <v>1370</v>
      </c>
      <c r="B160" s="18" t="s">
        <v>1367</v>
      </c>
      <c r="C160" s="18" t="s">
        <v>1368</v>
      </c>
      <c r="D160" s="18" t="s">
        <v>112</v>
      </c>
      <c r="E160" s="31">
        <f>일위대가!F996</f>
        <v>0</v>
      </c>
      <c r="F160" s="31">
        <f>일위대가!H996</f>
        <v>133682</v>
      </c>
      <c r="G160" s="31">
        <f>일위대가!J996</f>
        <v>2673</v>
      </c>
      <c r="H160" s="31">
        <f t="shared" si="5"/>
        <v>136355</v>
      </c>
      <c r="I160" s="18" t="s">
        <v>1369</v>
      </c>
      <c r="J160" s="18" t="s">
        <v>52</v>
      </c>
      <c r="K160" s="18" t="s">
        <v>52</v>
      </c>
      <c r="L160" s="18" t="s">
        <v>52</v>
      </c>
      <c r="M160" s="18" t="s">
        <v>52</v>
      </c>
      <c r="N160" s="2" t="s">
        <v>52</v>
      </c>
    </row>
    <row r="161" spans="1:14" ht="30" customHeight="1">
      <c r="A161" s="18" t="s">
        <v>1375</v>
      </c>
      <c r="B161" s="18" t="s">
        <v>1372</v>
      </c>
      <c r="C161" s="18" t="s">
        <v>1373</v>
      </c>
      <c r="D161" s="18" t="s">
        <v>218</v>
      </c>
      <c r="E161" s="31">
        <f>일위대가!F1000</f>
        <v>0</v>
      </c>
      <c r="F161" s="31">
        <f>일위대가!H1000</f>
        <v>16248</v>
      </c>
      <c r="G161" s="31">
        <f>일위대가!J1000</f>
        <v>0</v>
      </c>
      <c r="H161" s="31">
        <f t="shared" si="5"/>
        <v>16248</v>
      </c>
      <c r="I161" s="18" t="s">
        <v>1374</v>
      </c>
      <c r="J161" s="18" t="s">
        <v>52</v>
      </c>
      <c r="K161" s="18" t="s">
        <v>52</v>
      </c>
      <c r="L161" s="18" t="s">
        <v>52</v>
      </c>
      <c r="M161" s="18" t="s">
        <v>52</v>
      </c>
      <c r="N161" s="2" t="s">
        <v>52</v>
      </c>
    </row>
    <row r="162" spans="1:14" ht="30" customHeight="1">
      <c r="A162" s="18" t="s">
        <v>2461</v>
      </c>
      <c r="B162" s="18" t="s">
        <v>187</v>
      </c>
      <c r="C162" s="18" t="s">
        <v>1362</v>
      </c>
      <c r="D162" s="18" t="s">
        <v>183</v>
      </c>
      <c r="E162" s="31">
        <f>일위대가!F1007</f>
        <v>10101</v>
      </c>
      <c r="F162" s="31">
        <f>일위대가!H1007</f>
        <v>1149740</v>
      </c>
      <c r="G162" s="31">
        <f>일위대가!J1007</f>
        <v>22994</v>
      </c>
      <c r="H162" s="31">
        <f t="shared" si="5"/>
        <v>1182835</v>
      </c>
      <c r="I162" s="18" t="s">
        <v>2460</v>
      </c>
      <c r="J162" s="18" t="s">
        <v>52</v>
      </c>
      <c r="K162" s="18" t="s">
        <v>52</v>
      </c>
      <c r="L162" s="18" t="s">
        <v>52</v>
      </c>
      <c r="M162" s="18" t="s">
        <v>52</v>
      </c>
      <c r="N162" s="2" t="s">
        <v>52</v>
      </c>
    </row>
    <row r="163" spans="1:14" ht="30" customHeight="1">
      <c r="A163" s="18" t="s">
        <v>1394</v>
      </c>
      <c r="B163" s="18" t="s">
        <v>1392</v>
      </c>
      <c r="C163" s="18" t="s">
        <v>1340</v>
      </c>
      <c r="D163" s="18" t="s">
        <v>112</v>
      </c>
      <c r="E163" s="31">
        <f>일위대가!F1013</f>
        <v>0</v>
      </c>
      <c r="F163" s="31">
        <f>일위대가!H1013</f>
        <v>113564</v>
      </c>
      <c r="G163" s="31">
        <f>일위대가!J1013</f>
        <v>0</v>
      </c>
      <c r="H163" s="31">
        <f t="shared" si="5"/>
        <v>113564</v>
      </c>
      <c r="I163" s="18" t="s">
        <v>1393</v>
      </c>
      <c r="J163" s="18" t="s">
        <v>52</v>
      </c>
      <c r="K163" s="18" t="s">
        <v>52</v>
      </c>
      <c r="L163" s="18" t="s">
        <v>52</v>
      </c>
      <c r="M163" s="18" t="s">
        <v>52</v>
      </c>
      <c r="N163" s="2" t="s">
        <v>52</v>
      </c>
    </row>
    <row r="164" spans="1:14" ht="30" customHeight="1">
      <c r="A164" s="18" t="s">
        <v>1399</v>
      </c>
      <c r="B164" s="18" t="s">
        <v>1396</v>
      </c>
      <c r="C164" s="18" t="s">
        <v>1397</v>
      </c>
      <c r="D164" s="18" t="s">
        <v>83</v>
      </c>
      <c r="E164" s="31">
        <f>일위대가!F1020</f>
        <v>0</v>
      </c>
      <c r="F164" s="31">
        <f>일위대가!H1020</f>
        <v>113529</v>
      </c>
      <c r="G164" s="31">
        <f>일위대가!J1020</f>
        <v>2270</v>
      </c>
      <c r="H164" s="31">
        <f t="shared" si="5"/>
        <v>115799</v>
      </c>
      <c r="I164" s="18" t="s">
        <v>1398</v>
      </c>
      <c r="J164" s="18" t="s">
        <v>52</v>
      </c>
      <c r="K164" s="18" t="s">
        <v>52</v>
      </c>
      <c r="L164" s="18" t="s">
        <v>52</v>
      </c>
      <c r="M164" s="18" t="s">
        <v>52</v>
      </c>
      <c r="N164" s="2" t="s">
        <v>52</v>
      </c>
    </row>
    <row r="165" spans="1:14" ht="30" customHeight="1">
      <c r="A165" s="18" t="s">
        <v>2480</v>
      </c>
      <c r="B165" s="18" t="s">
        <v>2477</v>
      </c>
      <c r="C165" s="18" t="s">
        <v>2478</v>
      </c>
      <c r="D165" s="18" t="s">
        <v>112</v>
      </c>
      <c r="E165" s="31">
        <f>일위대가!F1024</f>
        <v>0</v>
      </c>
      <c r="F165" s="31">
        <f>일위대가!H1024</f>
        <v>113564</v>
      </c>
      <c r="G165" s="31">
        <f>일위대가!J1024</f>
        <v>0</v>
      </c>
      <c r="H165" s="31">
        <f t="shared" si="5"/>
        <v>113564</v>
      </c>
      <c r="I165" s="18" t="s">
        <v>2479</v>
      </c>
      <c r="J165" s="18" t="s">
        <v>52</v>
      </c>
      <c r="K165" s="18" t="s">
        <v>52</v>
      </c>
      <c r="L165" s="18" t="s">
        <v>52</v>
      </c>
      <c r="M165" s="18" t="s">
        <v>52</v>
      </c>
      <c r="N165" s="2" t="s">
        <v>52</v>
      </c>
    </row>
    <row r="166" spans="1:14" ht="30" customHeight="1">
      <c r="A166" s="18" t="s">
        <v>1406</v>
      </c>
      <c r="B166" s="18" t="s">
        <v>1396</v>
      </c>
      <c r="C166" s="18" t="s">
        <v>1404</v>
      </c>
      <c r="D166" s="18" t="s">
        <v>83</v>
      </c>
      <c r="E166" s="31">
        <f>일위대가!F1031</f>
        <v>0</v>
      </c>
      <c r="F166" s="31">
        <f>일위대가!H1031</f>
        <v>123988</v>
      </c>
      <c r="G166" s="31">
        <f>일위대가!J1031</f>
        <v>2479</v>
      </c>
      <c r="H166" s="31">
        <f t="shared" si="5"/>
        <v>126467</v>
      </c>
      <c r="I166" s="18" t="s">
        <v>1405</v>
      </c>
      <c r="J166" s="18" t="s">
        <v>52</v>
      </c>
      <c r="K166" s="18" t="s">
        <v>52</v>
      </c>
      <c r="L166" s="18" t="s">
        <v>52</v>
      </c>
      <c r="M166" s="18" t="s">
        <v>52</v>
      </c>
      <c r="N166" s="2" t="s">
        <v>52</v>
      </c>
    </row>
    <row r="167" spans="1:14" ht="30" customHeight="1">
      <c r="A167" s="18" t="s">
        <v>1418</v>
      </c>
      <c r="B167" s="18" t="s">
        <v>1416</v>
      </c>
      <c r="C167" s="18" t="s">
        <v>1340</v>
      </c>
      <c r="D167" s="18" t="s">
        <v>112</v>
      </c>
      <c r="E167" s="31">
        <f>일위대가!F1037</f>
        <v>0</v>
      </c>
      <c r="F167" s="31">
        <f>일위대가!H1037</f>
        <v>113564</v>
      </c>
      <c r="G167" s="31">
        <f>일위대가!J1037</f>
        <v>0</v>
      </c>
      <c r="H167" s="31">
        <f t="shared" si="5"/>
        <v>113564</v>
      </c>
      <c r="I167" s="18" t="s">
        <v>1417</v>
      </c>
      <c r="J167" s="18" t="s">
        <v>52</v>
      </c>
      <c r="K167" s="18" t="s">
        <v>52</v>
      </c>
      <c r="L167" s="18" t="s">
        <v>52</v>
      </c>
      <c r="M167" s="18" t="s">
        <v>52</v>
      </c>
      <c r="N167" s="2" t="s">
        <v>52</v>
      </c>
    </row>
    <row r="168" spans="1:14" ht="30" customHeight="1">
      <c r="A168" s="18" t="s">
        <v>1433</v>
      </c>
      <c r="B168" s="18" t="s">
        <v>1430</v>
      </c>
      <c r="C168" s="18" t="s">
        <v>1431</v>
      </c>
      <c r="D168" s="18" t="s">
        <v>218</v>
      </c>
      <c r="E168" s="31">
        <f>일위대가!F1043</f>
        <v>0</v>
      </c>
      <c r="F168" s="31">
        <f>일위대가!H1043</f>
        <v>39151</v>
      </c>
      <c r="G168" s="31">
        <f>일위대가!J1043</f>
        <v>783</v>
      </c>
      <c r="H168" s="31">
        <f t="shared" si="5"/>
        <v>39934</v>
      </c>
      <c r="I168" s="18" t="s">
        <v>1432</v>
      </c>
      <c r="J168" s="18" t="s">
        <v>52</v>
      </c>
      <c r="K168" s="18" t="s">
        <v>52</v>
      </c>
      <c r="L168" s="18" t="s">
        <v>52</v>
      </c>
      <c r="M168" s="18" t="s">
        <v>52</v>
      </c>
      <c r="N168" s="2" t="s">
        <v>52</v>
      </c>
    </row>
    <row r="169" spans="1:14" ht="30" customHeight="1">
      <c r="A169" s="18" t="s">
        <v>1451</v>
      </c>
      <c r="B169" s="18" t="s">
        <v>1448</v>
      </c>
      <c r="C169" s="18" t="s">
        <v>1449</v>
      </c>
      <c r="D169" s="18" t="s">
        <v>83</v>
      </c>
      <c r="E169" s="31">
        <f>일위대가!F1049</f>
        <v>0</v>
      </c>
      <c r="F169" s="31">
        <f>일위대가!H1049</f>
        <v>11625</v>
      </c>
      <c r="G169" s="31">
        <f>일위대가!J1049</f>
        <v>232</v>
      </c>
      <c r="H169" s="31">
        <f t="shared" si="5"/>
        <v>11857</v>
      </c>
      <c r="I169" s="18" t="s">
        <v>1450</v>
      </c>
      <c r="J169" s="18" t="s">
        <v>52</v>
      </c>
      <c r="K169" s="18" t="s">
        <v>52</v>
      </c>
      <c r="L169" s="18" t="s">
        <v>52</v>
      </c>
      <c r="M169" s="18" t="s">
        <v>52</v>
      </c>
      <c r="N169" s="2" t="s">
        <v>52</v>
      </c>
    </row>
    <row r="170" spans="1:14" ht="30" customHeight="1">
      <c r="A170" s="18" t="s">
        <v>1456</v>
      </c>
      <c r="B170" s="18" t="s">
        <v>1453</v>
      </c>
      <c r="C170" s="18" t="s">
        <v>1454</v>
      </c>
      <c r="D170" s="18" t="s">
        <v>83</v>
      </c>
      <c r="E170" s="31">
        <f>일위대가!F1056</f>
        <v>0</v>
      </c>
      <c r="F170" s="31">
        <f>일위대가!H1056</f>
        <v>45997</v>
      </c>
      <c r="G170" s="31">
        <f>일위대가!J1056</f>
        <v>1257</v>
      </c>
      <c r="H170" s="31">
        <f t="shared" si="5"/>
        <v>47254</v>
      </c>
      <c r="I170" s="18" t="s">
        <v>1455</v>
      </c>
      <c r="J170" s="18" t="s">
        <v>52</v>
      </c>
      <c r="K170" s="18" t="s">
        <v>52</v>
      </c>
      <c r="L170" s="18" t="s">
        <v>52</v>
      </c>
      <c r="M170" s="18" t="s">
        <v>52</v>
      </c>
      <c r="N170" s="2" t="s">
        <v>52</v>
      </c>
    </row>
    <row r="171" spans="1:14" ht="30" customHeight="1">
      <c r="A171" s="18" t="s">
        <v>2513</v>
      </c>
      <c r="B171" s="18" t="s">
        <v>1339</v>
      </c>
      <c r="C171" s="18" t="s">
        <v>2511</v>
      </c>
      <c r="D171" s="18" t="s">
        <v>112</v>
      </c>
      <c r="E171" s="31">
        <f>일위대가!F1062</f>
        <v>0</v>
      </c>
      <c r="F171" s="31">
        <f>일위대가!H1062</f>
        <v>113564</v>
      </c>
      <c r="G171" s="31">
        <f>일위대가!J1062</f>
        <v>0</v>
      </c>
      <c r="H171" s="31">
        <f t="shared" si="5"/>
        <v>113564</v>
      </c>
      <c r="I171" s="18" t="s">
        <v>2512</v>
      </c>
      <c r="J171" s="18" t="s">
        <v>52</v>
      </c>
      <c r="K171" s="18" t="s">
        <v>52</v>
      </c>
      <c r="L171" s="18" t="s">
        <v>52</v>
      </c>
      <c r="M171" s="18" t="s">
        <v>52</v>
      </c>
      <c r="N171" s="2" t="s">
        <v>52</v>
      </c>
    </row>
    <row r="172" spans="1:14" ht="30" customHeight="1">
      <c r="A172" s="18" t="s">
        <v>1466</v>
      </c>
      <c r="B172" s="18" t="s">
        <v>1339</v>
      </c>
      <c r="C172" s="18" t="s">
        <v>1464</v>
      </c>
      <c r="D172" s="18" t="s">
        <v>112</v>
      </c>
      <c r="E172" s="31">
        <f>일위대가!F1068</f>
        <v>0</v>
      </c>
      <c r="F172" s="31">
        <f>일위대가!H1068</f>
        <v>113564</v>
      </c>
      <c r="G172" s="31">
        <f>일위대가!J1068</f>
        <v>0</v>
      </c>
      <c r="H172" s="31">
        <f t="shared" ref="H172:H203" si="6">E172+F172+G172</f>
        <v>113564</v>
      </c>
      <c r="I172" s="18" t="s">
        <v>1465</v>
      </c>
      <c r="J172" s="18" t="s">
        <v>52</v>
      </c>
      <c r="K172" s="18" t="s">
        <v>52</v>
      </c>
      <c r="L172" s="18" t="s">
        <v>52</v>
      </c>
      <c r="M172" s="18" t="s">
        <v>52</v>
      </c>
      <c r="N172" s="2" t="s">
        <v>52</v>
      </c>
    </row>
    <row r="173" spans="1:14" ht="30" customHeight="1">
      <c r="A173" s="18" t="s">
        <v>2519</v>
      </c>
      <c r="B173" s="18" t="s">
        <v>2516</v>
      </c>
      <c r="C173" s="18" t="s">
        <v>2517</v>
      </c>
      <c r="D173" s="18" t="s">
        <v>83</v>
      </c>
      <c r="E173" s="31">
        <f>일위대가!F1074</f>
        <v>0</v>
      </c>
      <c r="F173" s="31">
        <f>일위대가!H1074</f>
        <v>41930</v>
      </c>
      <c r="G173" s="31">
        <f>일위대가!J1074</f>
        <v>1257</v>
      </c>
      <c r="H173" s="31">
        <f t="shared" si="6"/>
        <v>43187</v>
      </c>
      <c r="I173" s="18" t="s">
        <v>2518</v>
      </c>
      <c r="J173" s="18" t="s">
        <v>52</v>
      </c>
      <c r="K173" s="18" t="s">
        <v>52</v>
      </c>
      <c r="L173" s="18" t="s">
        <v>52</v>
      </c>
      <c r="M173" s="18" t="s">
        <v>52</v>
      </c>
      <c r="N173" s="2" t="s">
        <v>52</v>
      </c>
    </row>
    <row r="174" spans="1:14" ht="30" customHeight="1">
      <c r="A174" s="18" t="s">
        <v>2524</v>
      </c>
      <c r="B174" s="18" t="s">
        <v>2521</v>
      </c>
      <c r="C174" s="18" t="s">
        <v>2522</v>
      </c>
      <c r="D174" s="18" t="s">
        <v>83</v>
      </c>
      <c r="E174" s="31">
        <f>일위대가!F1078</f>
        <v>0</v>
      </c>
      <c r="F174" s="31">
        <f>일위대가!H1078</f>
        <v>3386</v>
      </c>
      <c r="G174" s="31">
        <f>일위대가!J1078</f>
        <v>0</v>
      </c>
      <c r="H174" s="31">
        <f t="shared" si="6"/>
        <v>3386</v>
      </c>
      <c r="I174" s="18" t="s">
        <v>2523</v>
      </c>
      <c r="J174" s="18" t="s">
        <v>52</v>
      </c>
      <c r="K174" s="18" t="s">
        <v>52</v>
      </c>
      <c r="L174" s="18" t="s">
        <v>52</v>
      </c>
      <c r="M174" s="18" t="s">
        <v>52</v>
      </c>
      <c r="N174" s="2" t="s">
        <v>52</v>
      </c>
    </row>
    <row r="175" spans="1:14" ht="30" customHeight="1">
      <c r="A175" s="18" t="s">
        <v>1471</v>
      </c>
      <c r="B175" s="18" t="s">
        <v>1468</v>
      </c>
      <c r="C175" s="18" t="s">
        <v>1469</v>
      </c>
      <c r="D175" s="18" t="s">
        <v>83</v>
      </c>
      <c r="E175" s="31">
        <f>일위대가!F1084</f>
        <v>0</v>
      </c>
      <c r="F175" s="31">
        <f>일위대가!H1084</f>
        <v>50223</v>
      </c>
      <c r="G175" s="31">
        <f>일위대가!J1084</f>
        <v>1506</v>
      </c>
      <c r="H175" s="31">
        <f t="shared" si="6"/>
        <v>51729</v>
      </c>
      <c r="I175" s="18" t="s">
        <v>1470</v>
      </c>
      <c r="J175" s="18" t="s">
        <v>52</v>
      </c>
      <c r="K175" s="18" t="s">
        <v>52</v>
      </c>
      <c r="L175" s="18" t="s">
        <v>52</v>
      </c>
      <c r="M175" s="18" t="s">
        <v>52</v>
      </c>
      <c r="N175" s="2" t="s">
        <v>52</v>
      </c>
    </row>
    <row r="176" spans="1:14" ht="30" customHeight="1">
      <c r="A176" s="18" t="s">
        <v>1476</v>
      </c>
      <c r="B176" s="18" t="s">
        <v>1473</v>
      </c>
      <c r="C176" s="18" t="s">
        <v>1474</v>
      </c>
      <c r="D176" s="18" t="s">
        <v>83</v>
      </c>
      <c r="E176" s="31">
        <f>일위대가!F1088</f>
        <v>0</v>
      </c>
      <c r="F176" s="31">
        <f>일위대가!H1088</f>
        <v>3598</v>
      </c>
      <c r="G176" s="31">
        <f>일위대가!J1088</f>
        <v>0</v>
      </c>
      <c r="H176" s="31">
        <f t="shared" si="6"/>
        <v>3598</v>
      </c>
      <c r="I176" s="18" t="s">
        <v>1475</v>
      </c>
      <c r="J176" s="18" t="s">
        <v>52</v>
      </c>
      <c r="K176" s="18" t="s">
        <v>52</v>
      </c>
      <c r="L176" s="18" t="s">
        <v>52</v>
      </c>
      <c r="M176" s="18" t="s">
        <v>52</v>
      </c>
      <c r="N176" s="2" t="s">
        <v>52</v>
      </c>
    </row>
    <row r="177" spans="1:14" ht="30" customHeight="1">
      <c r="A177" s="18" t="s">
        <v>1493</v>
      </c>
      <c r="B177" s="18" t="s">
        <v>1468</v>
      </c>
      <c r="C177" s="18" t="s">
        <v>1491</v>
      </c>
      <c r="D177" s="18" t="s">
        <v>83</v>
      </c>
      <c r="E177" s="31">
        <f>일위대가!F1094</f>
        <v>0</v>
      </c>
      <c r="F177" s="31">
        <f>일위대가!H1094</f>
        <v>58053</v>
      </c>
      <c r="G177" s="31">
        <f>일위대가!J1094</f>
        <v>1741</v>
      </c>
      <c r="H177" s="31">
        <f t="shared" si="6"/>
        <v>59794</v>
      </c>
      <c r="I177" s="18" t="s">
        <v>1492</v>
      </c>
      <c r="J177" s="18" t="s">
        <v>52</v>
      </c>
      <c r="K177" s="18" t="s">
        <v>52</v>
      </c>
      <c r="L177" s="18" t="s">
        <v>52</v>
      </c>
      <c r="M177" s="18" t="s">
        <v>52</v>
      </c>
      <c r="N177" s="2" t="s">
        <v>52</v>
      </c>
    </row>
    <row r="178" spans="1:14" ht="30" customHeight="1">
      <c r="A178" s="18" t="s">
        <v>1497</v>
      </c>
      <c r="B178" s="18" t="s">
        <v>1473</v>
      </c>
      <c r="C178" s="18" t="s">
        <v>1495</v>
      </c>
      <c r="D178" s="18" t="s">
        <v>83</v>
      </c>
      <c r="E178" s="31">
        <f>일위대가!F1098</f>
        <v>0</v>
      </c>
      <c r="F178" s="31">
        <f>일위대가!H1098</f>
        <v>4233</v>
      </c>
      <c r="G178" s="31">
        <f>일위대가!J1098</f>
        <v>0</v>
      </c>
      <c r="H178" s="31">
        <f t="shared" si="6"/>
        <v>4233</v>
      </c>
      <c r="I178" s="18" t="s">
        <v>1496</v>
      </c>
      <c r="J178" s="18" t="s">
        <v>52</v>
      </c>
      <c r="K178" s="18" t="s">
        <v>52</v>
      </c>
      <c r="L178" s="18" t="s">
        <v>52</v>
      </c>
      <c r="M178" s="18" t="s">
        <v>52</v>
      </c>
      <c r="N178" s="2" t="s">
        <v>52</v>
      </c>
    </row>
    <row r="179" spans="1:14" ht="30" customHeight="1">
      <c r="A179" s="18" t="s">
        <v>1507</v>
      </c>
      <c r="B179" s="18" t="s">
        <v>1504</v>
      </c>
      <c r="C179" s="18" t="s">
        <v>1505</v>
      </c>
      <c r="D179" s="18" t="s">
        <v>83</v>
      </c>
      <c r="E179" s="31">
        <f>일위대가!F1104</f>
        <v>998</v>
      </c>
      <c r="F179" s="31">
        <f>일위대가!H1104</f>
        <v>6858</v>
      </c>
      <c r="G179" s="31">
        <f>일위대가!J1104</f>
        <v>0</v>
      </c>
      <c r="H179" s="31">
        <f t="shared" si="6"/>
        <v>7856</v>
      </c>
      <c r="I179" s="18" t="s">
        <v>1506</v>
      </c>
      <c r="J179" s="18" t="s">
        <v>52</v>
      </c>
      <c r="K179" s="18" t="s">
        <v>52</v>
      </c>
      <c r="L179" s="18" t="s">
        <v>52</v>
      </c>
      <c r="M179" s="18" t="s">
        <v>52</v>
      </c>
      <c r="N179" s="2" t="s">
        <v>52</v>
      </c>
    </row>
    <row r="180" spans="1:14" ht="30" customHeight="1">
      <c r="A180" s="18" t="s">
        <v>1520</v>
      </c>
      <c r="B180" s="18" t="s">
        <v>1430</v>
      </c>
      <c r="C180" s="18" t="s">
        <v>1518</v>
      </c>
      <c r="D180" s="18" t="s">
        <v>218</v>
      </c>
      <c r="E180" s="31">
        <f>일위대가!F1110</f>
        <v>0</v>
      </c>
      <c r="F180" s="31">
        <f>일위대가!H1110</f>
        <v>4157</v>
      </c>
      <c r="G180" s="31">
        <f>일위대가!J1110</f>
        <v>83</v>
      </c>
      <c r="H180" s="31">
        <f t="shared" si="6"/>
        <v>4240</v>
      </c>
      <c r="I180" s="18" t="s">
        <v>1519</v>
      </c>
      <c r="J180" s="18" t="s">
        <v>52</v>
      </c>
      <c r="K180" s="18" t="s">
        <v>52</v>
      </c>
      <c r="L180" s="18" t="s">
        <v>52</v>
      </c>
      <c r="M180" s="18" t="s">
        <v>52</v>
      </c>
      <c r="N180" s="2" t="s">
        <v>52</v>
      </c>
    </row>
    <row r="181" spans="1:14" ht="30" customHeight="1">
      <c r="A181" s="18" t="s">
        <v>1525</v>
      </c>
      <c r="B181" s="18" t="s">
        <v>1522</v>
      </c>
      <c r="C181" s="18" t="s">
        <v>1523</v>
      </c>
      <c r="D181" s="18" t="s">
        <v>83</v>
      </c>
      <c r="E181" s="31">
        <f>일위대가!F1114</f>
        <v>30000</v>
      </c>
      <c r="F181" s="31">
        <f>일위대가!H1114</f>
        <v>0</v>
      </c>
      <c r="G181" s="31">
        <f>일위대가!J1114</f>
        <v>0</v>
      </c>
      <c r="H181" s="31">
        <f t="shared" si="6"/>
        <v>30000</v>
      </c>
      <c r="I181" s="18" t="s">
        <v>1524</v>
      </c>
      <c r="J181" s="18" t="s">
        <v>52</v>
      </c>
      <c r="K181" s="18" t="s">
        <v>52</v>
      </c>
      <c r="L181" s="18" t="s">
        <v>52</v>
      </c>
      <c r="M181" s="18" t="s">
        <v>52</v>
      </c>
      <c r="N181" s="2" t="s">
        <v>52</v>
      </c>
    </row>
    <row r="182" spans="1:14" ht="30" customHeight="1">
      <c r="A182" s="18" t="s">
        <v>1531</v>
      </c>
      <c r="B182" s="18" t="s">
        <v>1528</v>
      </c>
      <c r="C182" s="18" t="s">
        <v>1529</v>
      </c>
      <c r="D182" s="18" t="s">
        <v>83</v>
      </c>
      <c r="E182" s="31">
        <f>일위대가!F1120</f>
        <v>6006</v>
      </c>
      <c r="F182" s="31">
        <f>일위대가!H1120</f>
        <v>18183</v>
      </c>
      <c r="G182" s="31">
        <f>일위대가!J1120</f>
        <v>363</v>
      </c>
      <c r="H182" s="31">
        <f t="shared" si="6"/>
        <v>24552</v>
      </c>
      <c r="I182" s="18" t="s">
        <v>1530</v>
      </c>
      <c r="J182" s="18" t="s">
        <v>52</v>
      </c>
      <c r="K182" s="18" t="s">
        <v>52</v>
      </c>
      <c r="L182" s="18" t="s">
        <v>52</v>
      </c>
      <c r="M182" s="18" t="s">
        <v>52</v>
      </c>
      <c r="N182" s="2" t="s">
        <v>52</v>
      </c>
    </row>
    <row r="183" spans="1:14" ht="30" customHeight="1">
      <c r="A183" s="18" t="s">
        <v>2579</v>
      </c>
      <c r="B183" s="18" t="s">
        <v>2576</v>
      </c>
      <c r="C183" s="18" t="s">
        <v>2577</v>
      </c>
      <c r="D183" s="18" t="s">
        <v>83</v>
      </c>
      <c r="E183" s="31">
        <f>일위대가!F1124</f>
        <v>0</v>
      </c>
      <c r="F183" s="31">
        <f>일위대가!H1124</f>
        <v>18183</v>
      </c>
      <c r="G183" s="31">
        <f>일위대가!J1124</f>
        <v>363</v>
      </c>
      <c r="H183" s="31">
        <f t="shared" si="6"/>
        <v>18546</v>
      </c>
      <c r="I183" s="18" t="s">
        <v>2578</v>
      </c>
      <c r="J183" s="18" t="s">
        <v>52</v>
      </c>
      <c r="K183" s="18" t="s">
        <v>52</v>
      </c>
      <c r="L183" s="18" t="s">
        <v>52</v>
      </c>
      <c r="M183" s="18" t="s">
        <v>52</v>
      </c>
      <c r="N183" s="2" t="s">
        <v>52</v>
      </c>
    </row>
    <row r="184" spans="1:14" ht="30" customHeight="1">
      <c r="A184" s="18" t="s">
        <v>2585</v>
      </c>
      <c r="B184" s="18" t="s">
        <v>2582</v>
      </c>
      <c r="C184" s="18" t="s">
        <v>2583</v>
      </c>
      <c r="D184" s="18" t="s">
        <v>83</v>
      </c>
      <c r="E184" s="31">
        <f>일위대가!F1130</f>
        <v>0</v>
      </c>
      <c r="F184" s="31">
        <f>일위대가!H1130</f>
        <v>18183</v>
      </c>
      <c r="G184" s="31">
        <f>일위대가!J1130</f>
        <v>363</v>
      </c>
      <c r="H184" s="31">
        <f t="shared" si="6"/>
        <v>18546</v>
      </c>
      <c r="I184" s="18" t="s">
        <v>2584</v>
      </c>
      <c r="J184" s="18" t="s">
        <v>52</v>
      </c>
      <c r="K184" s="18" t="s">
        <v>52</v>
      </c>
      <c r="L184" s="18" t="s">
        <v>52</v>
      </c>
      <c r="M184" s="18" t="s">
        <v>52</v>
      </c>
      <c r="N184" s="2" t="s">
        <v>52</v>
      </c>
    </row>
    <row r="185" spans="1:14" ht="30" customHeight="1">
      <c r="A185" s="18" t="s">
        <v>1537</v>
      </c>
      <c r="B185" s="18" t="s">
        <v>1535</v>
      </c>
      <c r="C185" s="18" t="s">
        <v>52</v>
      </c>
      <c r="D185" s="18" t="s">
        <v>83</v>
      </c>
      <c r="E185" s="31">
        <f>일위대가!F1136</f>
        <v>0</v>
      </c>
      <c r="F185" s="31">
        <f>일위대가!H1136</f>
        <v>13716</v>
      </c>
      <c r="G185" s="31">
        <f>일위대가!J1136</f>
        <v>274</v>
      </c>
      <c r="H185" s="31">
        <f t="shared" si="6"/>
        <v>13990</v>
      </c>
      <c r="I185" s="18" t="s">
        <v>1536</v>
      </c>
      <c r="J185" s="18" t="s">
        <v>52</v>
      </c>
      <c r="K185" s="18" t="s">
        <v>52</v>
      </c>
      <c r="L185" s="18" t="s">
        <v>52</v>
      </c>
      <c r="M185" s="18" t="s">
        <v>52</v>
      </c>
      <c r="N185" s="2" t="s">
        <v>52</v>
      </c>
    </row>
    <row r="186" spans="1:14" ht="30" customHeight="1">
      <c r="A186" s="18" t="s">
        <v>1542</v>
      </c>
      <c r="B186" s="18" t="s">
        <v>1539</v>
      </c>
      <c r="C186" s="18" t="s">
        <v>1540</v>
      </c>
      <c r="D186" s="18" t="s">
        <v>83</v>
      </c>
      <c r="E186" s="31">
        <f>일위대가!F1144</f>
        <v>1385</v>
      </c>
      <c r="F186" s="31">
        <f>일위대가!H1144</f>
        <v>11897</v>
      </c>
      <c r="G186" s="31">
        <f>일위대가!J1144</f>
        <v>0</v>
      </c>
      <c r="H186" s="31">
        <f t="shared" si="6"/>
        <v>13282</v>
      </c>
      <c r="I186" s="18" t="s">
        <v>1541</v>
      </c>
      <c r="J186" s="18" t="s">
        <v>52</v>
      </c>
      <c r="K186" s="18" t="s">
        <v>52</v>
      </c>
      <c r="L186" s="18" t="s">
        <v>52</v>
      </c>
      <c r="M186" s="18" t="s">
        <v>52</v>
      </c>
      <c r="N186" s="2" t="s">
        <v>52</v>
      </c>
    </row>
    <row r="187" spans="1:14" ht="30" customHeight="1">
      <c r="A187" s="18" t="s">
        <v>2608</v>
      </c>
      <c r="B187" s="18" t="s">
        <v>2605</v>
      </c>
      <c r="C187" s="18" t="s">
        <v>2606</v>
      </c>
      <c r="D187" s="18" t="s">
        <v>83</v>
      </c>
      <c r="E187" s="31">
        <f>일위대가!F1152</f>
        <v>237</v>
      </c>
      <c r="F187" s="31">
        <f>일위대가!H1152</f>
        <v>11897</v>
      </c>
      <c r="G187" s="31">
        <f>일위대가!J1152</f>
        <v>0</v>
      </c>
      <c r="H187" s="31">
        <f t="shared" si="6"/>
        <v>12134</v>
      </c>
      <c r="I187" s="18" t="s">
        <v>2607</v>
      </c>
      <c r="J187" s="18" t="s">
        <v>52</v>
      </c>
      <c r="K187" s="18" t="s">
        <v>52</v>
      </c>
      <c r="L187" s="18" t="s">
        <v>52</v>
      </c>
      <c r="M187" s="18" t="s">
        <v>52</v>
      </c>
      <c r="N187" s="2" t="s">
        <v>52</v>
      </c>
    </row>
    <row r="188" spans="1:14" ht="30" customHeight="1">
      <c r="A188" s="18" t="s">
        <v>1551</v>
      </c>
      <c r="B188" s="18" t="s">
        <v>448</v>
      </c>
      <c r="C188" s="18" t="s">
        <v>1549</v>
      </c>
      <c r="D188" s="18" t="s">
        <v>83</v>
      </c>
      <c r="E188" s="31">
        <f>일위대가!F1158</f>
        <v>4126</v>
      </c>
      <c r="F188" s="31">
        <f>일위대가!H1158</f>
        <v>0</v>
      </c>
      <c r="G188" s="31">
        <f>일위대가!J1158</f>
        <v>0</v>
      </c>
      <c r="H188" s="31">
        <f t="shared" si="6"/>
        <v>4126</v>
      </c>
      <c r="I188" s="18" t="s">
        <v>1550</v>
      </c>
      <c r="J188" s="18" t="s">
        <v>52</v>
      </c>
      <c r="K188" s="18" t="s">
        <v>52</v>
      </c>
      <c r="L188" s="18" t="s">
        <v>52</v>
      </c>
      <c r="M188" s="18" t="s">
        <v>52</v>
      </c>
      <c r="N188" s="2" t="s">
        <v>52</v>
      </c>
    </row>
    <row r="189" spans="1:14" ht="30" customHeight="1">
      <c r="A189" s="18" t="s">
        <v>1556</v>
      </c>
      <c r="B189" s="18" t="s">
        <v>1553</v>
      </c>
      <c r="C189" s="18" t="s">
        <v>1554</v>
      </c>
      <c r="D189" s="18" t="s">
        <v>83</v>
      </c>
      <c r="E189" s="31">
        <f>일위대가!F1163</f>
        <v>0</v>
      </c>
      <c r="F189" s="31">
        <f>일위대가!H1163</f>
        <v>7527</v>
      </c>
      <c r="G189" s="31">
        <f>일위대가!J1163</f>
        <v>0</v>
      </c>
      <c r="H189" s="31">
        <f t="shared" si="6"/>
        <v>7527</v>
      </c>
      <c r="I189" s="18" t="s">
        <v>1555</v>
      </c>
      <c r="J189" s="18" t="s">
        <v>52</v>
      </c>
      <c r="K189" s="18" t="s">
        <v>52</v>
      </c>
      <c r="L189" s="18" t="s">
        <v>52</v>
      </c>
      <c r="M189" s="18" t="s">
        <v>52</v>
      </c>
      <c r="N189" s="2" t="s">
        <v>52</v>
      </c>
    </row>
    <row r="190" spans="1:14" ht="30" customHeight="1">
      <c r="A190" s="18" t="s">
        <v>1560</v>
      </c>
      <c r="B190" s="18" t="s">
        <v>453</v>
      </c>
      <c r="C190" s="18" t="s">
        <v>1549</v>
      </c>
      <c r="D190" s="18" t="s">
        <v>83</v>
      </c>
      <c r="E190" s="31">
        <f>일위대가!F1169</f>
        <v>4223</v>
      </c>
      <c r="F190" s="31">
        <f>일위대가!H1169</f>
        <v>0</v>
      </c>
      <c r="G190" s="31">
        <f>일위대가!J1169</f>
        <v>0</v>
      </c>
      <c r="H190" s="31">
        <f t="shared" si="6"/>
        <v>4223</v>
      </c>
      <c r="I190" s="18" t="s">
        <v>1559</v>
      </c>
      <c r="J190" s="18" t="s">
        <v>52</v>
      </c>
      <c r="K190" s="18" t="s">
        <v>52</v>
      </c>
      <c r="L190" s="18" t="s">
        <v>52</v>
      </c>
      <c r="M190" s="18" t="s">
        <v>52</v>
      </c>
      <c r="N190" s="2" t="s">
        <v>52</v>
      </c>
    </row>
    <row r="191" spans="1:14" ht="30" customHeight="1">
      <c r="A191" s="18" t="s">
        <v>1564</v>
      </c>
      <c r="B191" s="18" t="s">
        <v>1553</v>
      </c>
      <c r="C191" s="18" t="s">
        <v>1562</v>
      </c>
      <c r="D191" s="18" t="s">
        <v>83</v>
      </c>
      <c r="E191" s="31">
        <f>일위대가!F1174</f>
        <v>0</v>
      </c>
      <c r="F191" s="31">
        <f>일위대가!H1174</f>
        <v>6672</v>
      </c>
      <c r="G191" s="31">
        <f>일위대가!J1174</f>
        <v>0</v>
      </c>
      <c r="H191" s="31">
        <f t="shared" si="6"/>
        <v>6672</v>
      </c>
      <c r="I191" s="18" t="s">
        <v>1563</v>
      </c>
      <c r="J191" s="18" t="s">
        <v>52</v>
      </c>
      <c r="K191" s="18" t="s">
        <v>52</v>
      </c>
      <c r="L191" s="18" t="s">
        <v>52</v>
      </c>
      <c r="M191" s="18" t="s">
        <v>52</v>
      </c>
      <c r="N191" s="2" t="s">
        <v>52</v>
      </c>
    </row>
    <row r="192" spans="1:14" ht="30" customHeight="1">
      <c r="A192" s="18" t="s">
        <v>1570</v>
      </c>
      <c r="B192" s="18" t="s">
        <v>1553</v>
      </c>
      <c r="C192" s="18" t="s">
        <v>1568</v>
      </c>
      <c r="D192" s="18" t="s">
        <v>83</v>
      </c>
      <c r="E192" s="31">
        <f>일위대가!F1179</f>
        <v>0</v>
      </c>
      <c r="F192" s="31">
        <f>일위대가!H1179</f>
        <v>9637</v>
      </c>
      <c r="G192" s="31">
        <f>일위대가!J1179</f>
        <v>0</v>
      </c>
      <c r="H192" s="31">
        <f t="shared" si="6"/>
        <v>9637</v>
      </c>
      <c r="I192" s="18" t="s">
        <v>1569</v>
      </c>
      <c r="J192" s="18" t="s">
        <v>52</v>
      </c>
      <c r="K192" s="18" t="s">
        <v>52</v>
      </c>
      <c r="L192" s="18" t="s">
        <v>52</v>
      </c>
      <c r="M192" s="18" t="s">
        <v>52</v>
      </c>
      <c r="N192" s="2" t="s">
        <v>52</v>
      </c>
    </row>
    <row r="193" spans="1:14" ht="30" customHeight="1">
      <c r="A193" s="18" t="s">
        <v>1580</v>
      </c>
      <c r="B193" s="18" t="s">
        <v>1577</v>
      </c>
      <c r="C193" s="18" t="s">
        <v>1578</v>
      </c>
      <c r="D193" s="18" t="s">
        <v>83</v>
      </c>
      <c r="E193" s="31">
        <f>일위대가!F1185</f>
        <v>0</v>
      </c>
      <c r="F193" s="31">
        <f>일위대가!H1185</f>
        <v>11402</v>
      </c>
      <c r="G193" s="31">
        <f>일위대가!J1185</f>
        <v>114</v>
      </c>
      <c r="H193" s="31">
        <f t="shared" si="6"/>
        <v>11516</v>
      </c>
      <c r="I193" s="18" t="s">
        <v>1579</v>
      </c>
      <c r="J193" s="18" t="s">
        <v>52</v>
      </c>
      <c r="K193" s="18" t="s">
        <v>52</v>
      </c>
      <c r="L193" s="18" t="s">
        <v>52</v>
      </c>
      <c r="M193" s="18" t="s">
        <v>52</v>
      </c>
      <c r="N193" s="2" t="s">
        <v>52</v>
      </c>
    </row>
    <row r="194" spans="1:14" ht="30" customHeight="1">
      <c r="A194" s="18" t="s">
        <v>1586</v>
      </c>
      <c r="B194" s="18" t="s">
        <v>1577</v>
      </c>
      <c r="C194" s="18" t="s">
        <v>1584</v>
      </c>
      <c r="D194" s="18" t="s">
        <v>83</v>
      </c>
      <c r="E194" s="31">
        <f>일위대가!F1191</f>
        <v>0</v>
      </c>
      <c r="F194" s="31">
        <f>일위대가!H1191</f>
        <v>15088</v>
      </c>
      <c r="G194" s="31">
        <f>일위대가!J1191</f>
        <v>150</v>
      </c>
      <c r="H194" s="31">
        <f t="shared" si="6"/>
        <v>15238</v>
      </c>
      <c r="I194" s="18" t="s">
        <v>1585</v>
      </c>
      <c r="J194" s="18" t="s">
        <v>52</v>
      </c>
      <c r="K194" s="18" t="s">
        <v>52</v>
      </c>
      <c r="L194" s="18" t="s">
        <v>52</v>
      </c>
      <c r="M194" s="18" t="s">
        <v>52</v>
      </c>
      <c r="N194" s="2" t="s">
        <v>52</v>
      </c>
    </row>
    <row r="195" spans="1:14" ht="30" customHeight="1">
      <c r="A195" s="18" t="s">
        <v>1596</v>
      </c>
      <c r="B195" s="18" t="s">
        <v>1593</v>
      </c>
      <c r="C195" s="18" t="s">
        <v>1594</v>
      </c>
      <c r="D195" s="18" t="s">
        <v>83</v>
      </c>
      <c r="E195" s="31">
        <f>일위대가!F1197</f>
        <v>0</v>
      </c>
      <c r="F195" s="31">
        <f>일위대가!H1197</f>
        <v>21229</v>
      </c>
      <c r="G195" s="31">
        <f>일위대가!J1197</f>
        <v>424</v>
      </c>
      <c r="H195" s="31">
        <f t="shared" si="6"/>
        <v>21653</v>
      </c>
      <c r="I195" s="18" t="s">
        <v>1595</v>
      </c>
      <c r="J195" s="18" t="s">
        <v>52</v>
      </c>
      <c r="K195" s="18" t="s">
        <v>52</v>
      </c>
      <c r="L195" s="18" t="s">
        <v>52</v>
      </c>
      <c r="M195" s="18" t="s">
        <v>52</v>
      </c>
      <c r="N195" s="2" t="s">
        <v>52</v>
      </c>
    </row>
    <row r="196" spans="1:14" ht="30" customHeight="1">
      <c r="A196" s="18" t="s">
        <v>1643</v>
      </c>
      <c r="B196" s="18" t="s">
        <v>1641</v>
      </c>
      <c r="C196" s="18" t="s">
        <v>52</v>
      </c>
      <c r="D196" s="18" t="s">
        <v>83</v>
      </c>
      <c r="E196" s="31">
        <f>일위대가!F1203</f>
        <v>626</v>
      </c>
      <c r="F196" s="31">
        <f>일위대가!H1203</f>
        <v>10449</v>
      </c>
      <c r="G196" s="31">
        <f>일위대가!J1203</f>
        <v>0</v>
      </c>
      <c r="H196" s="31">
        <f t="shared" si="6"/>
        <v>11075</v>
      </c>
      <c r="I196" s="18" t="s">
        <v>1642</v>
      </c>
      <c r="J196" s="18" t="s">
        <v>52</v>
      </c>
      <c r="K196" s="18" t="s">
        <v>52</v>
      </c>
      <c r="L196" s="18" t="s">
        <v>52</v>
      </c>
      <c r="M196" s="18" t="s">
        <v>52</v>
      </c>
      <c r="N196" s="2" t="s">
        <v>52</v>
      </c>
    </row>
    <row r="197" spans="1:14" ht="30" customHeight="1">
      <c r="A197" s="18" t="s">
        <v>1648</v>
      </c>
      <c r="B197" s="18" t="s">
        <v>1645</v>
      </c>
      <c r="C197" s="18" t="s">
        <v>1646</v>
      </c>
      <c r="D197" s="18" t="s">
        <v>83</v>
      </c>
      <c r="E197" s="31">
        <f>일위대가!F1209</f>
        <v>0</v>
      </c>
      <c r="F197" s="31">
        <f>일위대가!H1209</f>
        <v>22889</v>
      </c>
      <c r="G197" s="31">
        <f>일위대가!J1209</f>
        <v>228</v>
      </c>
      <c r="H197" s="31">
        <f t="shared" si="6"/>
        <v>23117</v>
      </c>
      <c r="I197" s="18" t="s">
        <v>1647</v>
      </c>
      <c r="J197" s="18" t="s">
        <v>52</v>
      </c>
      <c r="K197" s="18" t="s">
        <v>52</v>
      </c>
      <c r="L197" s="18" t="s">
        <v>52</v>
      </c>
      <c r="M197" s="18" t="s">
        <v>52</v>
      </c>
      <c r="N197" s="2" t="s">
        <v>52</v>
      </c>
    </row>
    <row r="198" spans="1:14" ht="30" customHeight="1">
      <c r="A198" s="18" t="s">
        <v>1687</v>
      </c>
      <c r="B198" s="18" t="s">
        <v>1264</v>
      </c>
      <c r="C198" s="18" t="s">
        <v>1685</v>
      </c>
      <c r="D198" s="18" t="s">
        <v>1103</v>
      </c>
      <c r="E198" s="31">
        <f>일위대가!F1216</f>
        <v>11934</v>
      </c>
      <c r="F198" s="31">
        <f>일위대가!H1216</f>
        <v>59020</v>
      </c>
      <c r="G198" s="31">
        <f>일위대가!J1216</f>
        <v>53629</v>
      </c>
      <c r="H198" s="31">
        <f t="shared" si="6"/>
        <v>124583</v>
      </c>
      <c r="I198" s="18" t="s">
        <v>1686</v>
      </c>
      <c r="J198" s="18" t="s">
        <v>52</v>
      </c>
      <c r="K198" s="18" t="s">
        <v>2261</v>
      </c>
      <c r="L198" s="18" t="s">
        <v>52</v>
      </c>
      <c r="M198" s="18" t="s">
        <v>52</v>
      </c>
      <c r="N198" s="2" t="s">
        <v>64</v>
      </c>
    </row>
    <row r="199" spans="1:14" ht="30" customHeight="1">
      <c r="A199" s="18" t="s">
        <v>1699</v>
      </c>
      <c r="B199" s="18" t="s">
        <v>1695</v>
      </c>
      <c r="C199" s="18" t="s">
        <v>1696</v>
      </c>
      <c r="D199" s="18" t="s">
        <v>1697</v>
      </c>
      <c r="E199" s="31">
        <f>일위대가!F1223</f>
        <v>8844</v>
      </c>
      <c r="F199" s="31">
        <f>일위대가!H1223</f>
        <v>0</v>
      </c>
      <c r="G199" s="31">
        <f>일위대가!J1223</f>
        <v>0</v>
      </c>
      <c r="H199" s="31">
        <f t="shared" si="6"/>
        <v>8844</v>
      </c>
      <c r="I199" s="18" t="s">
        <v>1698</v>
      </c>
      <c r="J199" s="18" t="s">
        <v>52</v>
      </c>
      <c r="K199" s="18" t="s">
        <v>52</v>
      </c>
      <c r="L199" s="18" t="s">
        <v>52</v>
      </c>
      <c r="M199" s="18" t="s">
        <v>52</v>
      </c>
      <c r="N199" s="2" t="s">
        <v>52</v>
      </c>
    </row>
    <row r="200" spans="1:14" ht="30" customHeight="1">
      <c r="A200" s="18" t="s">
        <v>1704</v>
      </c>
      <c r="B200" s="18" t="s">
        <v>1701</v>
      </c>
      <c r="C200" s="18" t="s">
        <v>1702</v>
      </c>
      <c r="D200" s="18" t="s">
        <v>218</v>
      </c>
      <c r="E200" s="31">
        <f>일위대가!F1228</f>
        <v>0</v>
      </c>
      <c r="F200" s="31">
        <f>일위대가!H1228</f>
        <v>4665</v>
      </c>
      <c r="G200" s="31">
        <f>일위대가!J1228</f>
        <v>233</v>
      </c>
      <c r="H200" s="31">
        <f t="shared" si="6"/>
        <v>4898</v>
      </c>
      <c r="I200" s="18" t="s">
        <v>1703</v>
      </c>
      <c r="J200" s="18" t="s">
        <v>52</v>
      </c>
      <c r="K200" s="18" t="s">
        <v>52</v>
      </c>
      <c r="L200" s="18" t="s">
        <v>52</v>
      </c>
      <c r="M200" s="18" t="s">
        <v>52</v>
      </c>
      <c r="N200" s="2" t="s">
        <v>52</v>
      </c>
    </row>
    <row r="201" spans="1:14" ht="30" customHeight="1">
      <c r="A201" s="18" t="s">
        <v>1743</v>
      </c>
      <c r="B201" s="18" t="s">
        <v>1740</v>
      </c>
      <c r="C201" s="18" t="s">
        <v>1741</v>
      </c>
      <c r="D201" s="18" t="s">
        <v>83</v>
      </c>
      <c r="E201" s="31">
        <f>일위대가!F1235</f>
        <v>14444</v>
      </c>
      <c r="F201" s="31">
        <f>일위대가!H1235</f>
        <v>71380</v>
      </c>
      <c r="G201" s="31">
        <f>일위대가!J1235</f>
        <v>3340</v>
      </c>
      <c r="H201" s="31">
        <f t="shared" si="6"/>
        <v>89164</v>
      </c>
      <c r="I201" s="18" t="s">
        <v>1742</v>
      </c>
      <c r="J201" s="18" t="s">
        <v>52</v>
      </c>
      <c r="K201" s="18" t="s">
        <v>52</v>
      </c>
      <c r="L201" s="18" t="s">
        <v>52</v>
      </c>
      <c r="M201" s="18" t="s">
        <v>52</v>
      </c>
      <c r="N201" s="2" t="s">
        <v>52</v>
      </c>
    </row>
    <row r="202" spans="1:14" ht="30" customHeight="1">
      <c r="A202" s="18" t="s">
        <v>1748</v>
      </c>
      <c r="B202" s="18" t="s">
        <v>1745</v>
      </c>
      <c r="C202" s="18" t="s">
        <v>1746</v>
      </c>
      <c r="D202" s="18" t="s">
        <v>83</v>
      </c>
      <c r="E202" s="31">
        <f>일위대가!F1240</f>
        <v>1265</v>
      </c>
      <c r="F202" s="31">
        <f>일위대가!H1240</f>
        <v>11897</v>
      </c>
      <c r="G202" s="31">
        <f>일위대가!J1240</f>
        <v>0</v>
      </c>
      <c r="H202" s="31">
        <f t="shared" si="6"/>
        <v>13162</v>
      </c>
      <c r="I202" s="18" t="s">
        <v>1747</v>
      </c>
      <c r="J202" s="18" t="s">
        <v>52</v>
      </c>
      <c r="K202" s="18" t="s">
        <v>52</v>
      </c>
      <c r="L202" s="18" t="s">
        <v>52</v>
      </c>
      <c r="M202" s="18" t="s">
        <v>52</v>
      </c>
      <c r="N202" s="2" t="s">
        <v>52</v>
      </c>
    </row>
    <row r="203" spans="1:14" ht="30" customHeight="1">
      <c r="A203" s="18" t="s">
        <v>2692</v>
      </c>
      <c r="B203" s="18" t="s">
        <v>2689</v>
      </c>
      <c r="C203" s="18" t="s">
        <v>2690</v>
      </c>
      <c r="D203" s="18" t="s">
        <v>235</v>
      </c>
      <c r="E203" s="31">
        <f>일위대가!F1249</f>
        <v>159</v>
      </c>
      <c r="F203" s="31">
        <f>일위대가!H1249</f>
        <v>5328</v>
      </c>
      <c r="G203" s="31">
        <f>일위대가!J1249</f>
        <v>266</v>
      </c>
      <c r="H203" s="31">
        <f t="shared" si="6"/>
        <v>5753</v>
      </c>
      <c r="I203" s="18" t="s">
        <v>2691</v>
      </c>
      <c r="J203" s="18" t="s">
        <v>52</v>
      </c>
      <c r="K203" s="18" t="s">
        <v>52</v>
      </c>
      <c r="L203" s="18" t="s">
        <v>52</v>
      </c>
      <c r="M203" s="18" t="s">
        <v>52</v>
      </c>
      <c r="N203" s="2" t="s">
        <v>52</v>
      </c>
    </row>
    <row r="204" spans="1:14" ht="30" customHeight="1">
      <c r="A204" s="18" t="s">
        <v>2698</v>
      </c>
      <c r="B204" s="18" t="s">
        <v>2695</v>
      </c>
      <c r="C204" s="18" t="s">
        <v>2696</v>
      </c>
      <c r="D204" s="18" t="s">
        <v>83</v>
      </c>
      <c r="E204" s="31">
        <f>일위대가!F1254</f>
        <v>771</v>
      </c>
      <c r="F204" s="31">
        <f>일위대가!H1254</f>
        <v>4461</v>
      </c>
      <c r="G204" s="31">
        <f>일위대가!J1254</f>
        <v>0</v>
      </c>
      <c r="H204" s="31">
        <f t="shared" ref="H204:H235" si="7">E204+F204+G204</f>
        <v>5232</v>
      </c>
      <c r="I204" s="18" t="s">
        <v>2697</v>
      </c>
      <c r="J204" s="18" t="s">
        <v>52</v>
      </c>
      <c r="K204" s="18" t="s">
        <v>52</v>
      </c>
      <c r="L204" s="18" t="s">
        <v>52</v>
      </c>
      <c r="M204" s="18" t="s">
        <v>52</v>
      </c>
      <c r="N204" s="2" t="s">
        <v>52</v>
      </c>
    </row>
    <row r="205" spans="1:14" ht="30" customHeight="1">
      <c r="A205" s="18" t="s">
        <v>2705</v>
      </c>
      <c r="B205" s="18" t="s">
        <v>2702</v>
      </c>
      <c r="C205" s="18" t="s">
        <v>2703</v>
      </c>
      <c r="D205" s="18" t="s">
        <v>83</v>
      </c>
      <c r="E205" s="31">
        <f>일위대가!F1259</f>
        <v>1028</v>
      </c>
      <c r="F205" s="31">
        <f>일위대가!H1259</f>
        <v>0</v>
      </c>
      <c r="G205" s="31">
        <f>일위대가!J1259</f>
        <v>0</v>
      </c>
      <c r="H205" s="31">
        <f t="shared" si="7"/>
        <v>1028</v>
      </c>
      <c r="I205" s="18" t="s">
        <v>2704</v>
      </c>
      <c r="J205" s="18" t="s">
        <v>52</v>
      </c>
      <c r="K205" s="18" t="s">
        <v>52</v>
      </c>
      <c r="L205" s="18" t="s">
        <v>52</v>
      </c>
      <c r="M205" s="18" t="s">
        <v>52</v>
      </c>
      <c r="N205" s="2" t="s">
        <v>52</v>
      </c>
    </row>
    <row r="206" spans="1:14" ht="30" customHeight="1">
      <c r="A206" s="18" t="s">
        <v>2718</v>
      </c>
      <c r="B206" s="18" t="s">
        <v>2715</v>
      </c>
      <c r="C206" s="18" t="s">
        <v>2716</v>
      </c>
      <c r="D206" s="18" t="s">
        <v>83</v>
      </c>
      <c r="E206" s="31">
        <f>일위대가!F1265</f>
        <v>89</v>
      </c>
      <c r="F206" s="31">
        <f>일위대가!H1265</f>
        <v>4461</v>
      </c>
      <c r="G206" s="31">
        <f>일위대가!J1265</f>
        <v>0</v>
      </c>
      <c r="H206" s="31">
        <f t="shared" si="7"/>
        <v>4550</v>
      </c>
      <c r="I206" s="18" t="s">
        <v>2717</v>
      </c>
      <c r="J206" s="18" t="s">
        <v>52</v>
      </c>
      <c r="K206" s="18" t="s">
        <v>52</v>
      </c>
      <c r="L206" s="18" t="s">
        <v>52</v>
      </c>
      <c r="M206" s="18" t="s">
        <v>52</v>
      </c>
      <c r="N206" s="2" t="s">
        <v>52</v>
      </c>
    </row>
    <row r="207" spans="1:14" ht="30" customHeight="1">
      <c r="A207" s="18" t="s">
        <v>2723</v>
      </c>
      <c r="B207" s="18" t="s">
        <v>2720</v>
      </c>
      <c r="C207" s="18" t="s">
        <v>2721</v>
      </c>
      <c r="D207" s="18" t="s">
        <v>83</v>
      </c>
      <c r="E207" s="31">
        <f>일위대가!F1270</f>
        <v>682</v>
      </c>
      <c r="F207" s="31">
        <f>일위대가!H1270</f>
        <v>0</v>
      </c>
      <c r="G207" s="31">
        <f>일위대가!J1270</f>
        <v>0</v>
      </c>
      <c r="H207" s="31">
        <f t="shared" si="7"/>
        <v>682</v>
      </c>
      <c r="I207" s="18" t="s">
        <v>2722</v>
      </c>
      <c r="J207" s="18" t="s">
        <v>52</v>
      </c>
      <c r="K207" s="18" t="s">
        <v>52</v>
      </c>
      <c r="L207" s="18" t="s">
        <v>52</v>
      </c>
      <c r="M207" s="18" t="s">
        <v>52</v>
      </c>
      <c r="N207" s="2" t="s">
        <v>52</v>
      </c>
    </row>
    <row r="208" spans="1:14" ht="30" customHeight="1">
      <c r="A208" s="18" t="s">
        <v>1775</v>
      </c>
      <c r="B208" s="18" t="s">
        <v>1772</v>
      </c>
      <c r="C208" s="18" t="s">
        <v>1773</v>
      </c>
      <c r="D208" s="18" t="s">
        <v>112</v>
      </c>
      <c r="E208" s="31">
        <f>일위대가!F1276</f>
        <v>63286</v>
      </c>
      <c r="F208" s="31">
        <f>일위대가!H1276</f>
        <v>0</v>
      </c>
      <c r="G208" s="31">
        <f>일위대가!J1276</f>
        <v>0</v>
      </c>
      <c r="H208" s="31">
        <f t="shared" si="7"/>
        <v>63286</v>
      </c>
      <c r="I208" s="18" t="s">
        <v>1774</v>
      </c>
      <c r="J208" s="18" t="s">
        <v>52</v>
      </c>
      <c r="K208" s="18" t="s">
        <v>52</v>
      </c>
      <c r="L208" s="18" t="s">
        <v>52</v>
      </c>
      <c r="M208" s="18" t="s">
        <v>52</v>
      </c>
      <c r="N208" s="2" t="s">
        <v>52</v>
      </c>
    </row>
    <row r="209" spans="1:14" ht="30" customHeight="1">
      <c r="A209" s="18" t="s">
        <v>1784</v>
      </c>
      <c r="B209" s="18" t="s">
        <v>1781</v>
      </c>
      <c r="C209" s="18" t="s">
        <v>1782</v>
      </c>
      <c r="D209" s="18" t="s">
        <v>83</v>
      </c>
      <c r="E209" s="31">
        <f>일위대가!F1282</f>
        <v>0</v>
      </c>
      <c r="F209" s="31">
        <f>일위대가!H1282</f>
        <v>28500</v>
      </c>
      <c r="G209" s="31">
        <f>일위대가!J1282</f>
        <v>570</v>
      </c>
      <c r="H209" s="31">
        <f t="shared" si="7"/>
        <v>29070</v>
      </c>
      <c r="I209" s="18" t="s">
        <v>1783</v>
      </c>
      <c r="J209" s="18" t="s">
        <v>52</v>
      </c>
      <c r="K209" s="18" t="s">
        <v>52</v>
      </c>
      <c r="L209" s="18" t="s">
        <v>52</v>
      </c>
      <c r="M209" s="18" t="s">
        <v>52</v>
      </c>
      <c r="N209" s="2" t="s">
        <v>52</v>
      </c>
    </row>
    <row r="210" spans="1:14" ht="30" customHeight="1">
      <c r="A210" s="18" t="s">
        <v>1790</v>
      </c>
      <c r="B210" s="18" t="s">
        <v>1787</v>
      </c>
      <c r="C210" s="18" t="s">
        <v>1788</v>
      </c>
      <c r="D210" s="18" t="s">
        <v>1697</v>
      </c>
      <c r="E210" s="31">
        <f>일위대가!F1289</f>
        <v>16546</v>
      </c>
      <c r="F210" s="31">
        <f>일위대가!H1289</f>
        <v>0</v>
      </c>
      <c r="G210" s="31">
        <f>일위대가!J1289</f>
        <v>0</v>
      </c>
      <c r="H210" s="31">
        <f t="shared" si="7"/>
        <v>16546</v>
      </c>
      <c r="I210" s="18" t="s">
        <v>1789</v>
      </c>
      <c r="J210" s="18" t="s">
        <v>52</v>
      </c>
      <c r="K210" s="18" t="s">
        <v>52</v>
      </c>
      <c r="L210" s="18" t="s">
        <v>52</v>
      </c>
      <c r="M210" s="18" t="s">
        <v>52</v>
      </c>
      <c r="N210" s="2" t="s">
        <v>52</v>
      </c>
    </row>
    <row r="211" spans="1:14" ht="30" customHeight="1">
      <c r="A211" s="18" t="s">
        <v>1799</v>
      </c>
      <c r="B211" s="18" t="s">
        <v>1796</v>
      </c>
      <c r="C211" s="18" t="s">
        <v>1797</v>
      </c>
      <c r="D211" s="18" t="s">
        <v>218</v>
      </c>
      <c r="E211" s="31">
        <f>일위대가!F1295</f>
        <v>0</v>
      </c>
      <c r="F211" s="31">
        <f>일위대가!H1295</f>
        <v>25752</v>
      </c>
      <c r="G211" s="31">
        <f>일위대가!J1295</f>
        <v>515</v>
      </c>
      <c r="H211" s="31">
        <f t="shared" si="7"/>
        <v>26267</v>
      </c>
      <c r="I211" s="18" t="s">
        <v>1798</v>
      </c>
      <c r="J211" s="18" t="s">
        <v>52</v>
      </c>
      <c r="K211" s="18" t="s">
        <v>52</v>
      </c>
      <c r="L211" s="18" t="s">
        <v>52</v>
      </c>
      <c r="M211" s="18" t="s">
        <v>52</v>
      </c>
      <c r="N211" s="2" t="s">
        <v>52</v>
      </c>
    </row>
    <row r="212" spans="1:14" ht="30" customHeight="1">
      <c r="A212" s="18" t="s">
        <v>1806</v>
      </c>
      <c r="B212" s="18" t="s">
        <v>1803</v>
      </c>
      <c r="C212" s="18" t="s">
        <v>1804</v>
      </c>
      <c r="D212" s="18" t="s">
        <v>218</v>
      </c>
      <c r="E212" s="31">
        <f>일위대가!F1301</f>
        <v>0</v>
      </c>
      <c r="F212" s="31">
        <f>일위대가!H1301</f>
        <v>16594</v>
      </c>
      <c r="G212" s="31">
        <f>일위대가!J1301</f>
        <v>331</v>
      </c>
      <c r="H212" s="31">
        <f t="shared" si="7"/>
        <v>16925</v>
      </c>
      <c r="I212" s="18" t="s">
        <v>1805</v>
      </c>
      <c r="J212" s="18" t="s">
        <v>52</v>
      </c>
      <c r="K212" s="18" t="s">
        <v>52</v>
      </c>
      <c r="L212" s="18" t="s">
        <v>52</v>
      </c>
      <c r="M212" s="18" t="s">
        <v>52</v>
      </c>
      <c r="N212" s="2" t="s">
        <v>52</v>
      </c>
    </row>
    <row r="213" spans="1:14" ht="30" customHeight="1">
      <c r="A213" s="18" t="s">
        <v>1818</v>
      </c>
      <c r="B213" s="18" t="s">
        <v>1816</v>
      </c>
      <c r="C213" s="18" t="s">
        <v>52</v>
      </c>
      <c r="D213" s="18" t="s">
        <v>61</v>
      </c>
      <c r="E213" s="31">
        <f>일위대가!F1306</f>
        <v>0</v>
      </c>
      <c r="F213" s="31">
        <f>일위대가!H1306</f>
        <v>49025</v>
      </c>
      <c r="G213" s="31">
        <f>일위대가!J1306</f>
        <v>0</v>
      </c>
      <c r="H213" s="31">
        <f t="shared" si="7"/>
        <v>49025</v>
      </c>
      <c r="I213" s="18" t="s">
        <v>1817</v>
      </c>
      <c r="J213" s="18" t="s">
        <v>52</v>
      </c>
      <c r="K213" s="18" t="s">
        <v>52</v>
      </c>
      <c r="L213" s="18" t="s">
        <v>52</v>
      </c>
      <c r="M213" s="18" t="s">
        <v>52</v>
      </c>
      <c r="N213" s="2" t="s">
        <v>52</v>
      </c>
    </row>
    <row r="214" spans="1:14" ht="30" customHeight="1">
      <c r="A214" s="18" t="s">
        <v>1824</v>
      </c>
      <c r="B214" s="18" t="s">
        <v>1821</v>
      </c>
      <c r="C214" s="18" t="s">
        <v>1822</v>
      </c>
      <c r="D214" s="18" t="s">
        <v>83</v>
      </c>
      <c r="E214" s="31">
        <f>일위대가!F1312</f>
        <v>0</v>
      </c>
      <c r="F214" s="31">
        <f>일위대가!H1312</f>
        <v>41613</v>
      </c>
      <c r="G214" s="31">
        <f>일위대가!J1312</f>
        <v>1248</v>
      </c>
      <c r="H214" s="31">
        <f t="shared" si="7"/>
        <v>42861</v>
      </c>
      <c r="I214" s="18" t="s">
        <v>1823</v>
      </c>
      <c r="J214" s="18" t="s">
        <v>52</v>
      </c>
      <c r="K214" s="18" t="s">
        <v>52</v>
      </c>
      <c r="L214" s="18" t="s">
        <v>52</v>
      </c>
      <c r="M214" s="18" t="s">
        <v>52</v>
      </c>
      <c r="N214" s="2" t="s">
        <v>52</v>
      </c>
    </row>
    <row r="215" spans="1:14" ht="30" customHeight="1">
      <c r="A215" s="18" t="s">
        <v>1866</v>
      </c>
      <c r="B215" s="18" t="s">
        <v>1863</v>
      </c>
      <c r="C215" s="18" t="s">
        <v>1864</v>
      </c>
      <c r="D215" s="18" t="s">
        <v>83</v>
      </c>
      <c r="E215" s="31">
        <f>일위대가!F1318</f>
        <v>0</v>
      </c>
      <c r="F215" s="31">
        <f>일위대가!H1318</f>
        <v>11402</v>
      </c>
      <c r="G215" s="31">
        <f>일위대가!J1318</f>
        <v>684</v>
      </c>
      <c r="H215" s="31">
        <f t="shared" si="7"/>
        <v>12086</v>
      </c>
      <c r="I215" s="18" t="s">
        <v>1865</v>
      </c>
      <c r="J215" s="18" t="s">
        <v>52</v>
      </c>
      <c r="K215" s="18" t="s">
        <v>52</v>
      </c>
      <c r="L215" s="18" t="s">
        <v>52</v>
      </c>
      <c r="M215" s="18" t="s">
        <v>52</v>
      </c>
      <c r="N215" s="2" t="s">
        <v>52</v>
      </c>
    </row>
    <row r="216" spans="1:14" ht="30" customHeight="1">
      <c r="A216" s="18" t="s">
        <v>1878</v>
      </c>
      <c r="B216" s="18" t="s">
        <v>1875</v>
      </c>
      <c r="C216" s="18" t="s">
        <v>1876</v>
      </c>
      <c r="D216" s="18" t="s">
        <v>218</v>
      </c>
      <c r="E216" s="31">
        <f>일위대가!F1324</f>
        <v>8543</v>
      </c>
      <c r="F216" s="31">
        <f>일위대가!H1324</f>
        <v>6155</v>
      </c>
      <c r="G216" s="31">
        <f>일위대가!J1324</f>
        <v>121</v>
      </c>
      <c r="H216" s="31">
        <f t="shared" si="7"/>
        <v>14819</v>
      </c>
      <c r="I216" s="18" t="s">
        <v>1877</v>
      </c>
      <c r="J216" s="18" t="s">
        <v>52</v>
      </c>
      <c r="K216" s="18" t="s">
        <v>52</v>
      </c>
      <c r="L216" s="18" t="s">
        <v>52</v>
      </c>
      <c r="M216" s="18" t="s">
        <v>52</v>
      </c>
      <c r="N216" s="2" t="s">
        <v>52</v>
      </c>
    </row>
    <row r="217" spans="1:14" ht="30" customHeight="1">
      <c r="A217" s="18" t="s">
        <v>1882</v>
      </c>
      <c r="B217" s="18" t="s">
        <v>1875</v>
      </c>
      <c r="C217" s="18" t="s">
        <v>1880</v>
      </c>
      <c r="D217" s="18" t="s">
        <v>218</v>
      </c>
      <c r="E217" s="31">
        <f>일위대가!F1330</f>
        <v>5593</v>
      </c>
      <c r="F217" s="31">
        <f>일위대가!H1330</f>
        <v>4012</v>
      </c>
      <c r="G217" s="31">
        <f>일위대가!J1330</f>
        <v>79</v>
      </c>
      <c r="H217" s="31">
        <f t="shared" si="7"/>
        <v>9684</v>
      </c>
      <c r="I217" s="18" t="s">
        <v>1881</v>
      </c>
      <c r="J217" s="18" t="s">
        <v>52</v>
      </c>
      <c r="K217" s="18" t="s">
        <v>52</v>
      </c>
      <c r="L217" s="18" t="s">
        <v>52</v>
      </c>
      <c r="M217" s="18" t="s">
        <v>52</v>
      </c>
      <c r="N217" s="2" t="s">
        <v>52</v>
      </c>
    </row>
    <row r="218" spans="1:14" ht="30" customHeight="1">
      <c r="A218" s="18" t="s">
        <v>1891</v>
      </c>
      <c r="B218" s="18" t="s">
        <v>1888</v>
      </c>
      <c r="C218" s="18" t="s">
        <v>1889</v>
      </c>
      <c r="D218" s="18" t="s">
        <v>251</v>
      </c>
      <c r="E218" s="31">
        <f>일위대가!F1336</f>
        <v>138</v>
      </c>
      <c r="F218" s="31">
        <f>일위대가!H1336</f>
        <v>235</v>
      </c>
      <c r="G218" s="31">
        <f>일위대가!J1336</f>
        <v>9</v>
      </c>
      <c r="H218" s="31">
        <f t="shared" si="7"/>
        <v>382</v>
      </c>
      <c r="I218" s="18" t="s">
        <v>1890</v>
      </c>
      <c r="J218" s="18" t="s">
        <v>52</v>
      </c>
      <c r="K218" s="18" t="s">
        <v>52</v>
      </c>
      <c r="L218" s="18" t="s">
        <v>52</v>
      </c>
      <c r="M218" s="18" t="s">
        <v>52</v>
      </c>
      <c r="N218" s="2" t="s">
        <v>52</v>
      </c>
    </row>
    <row r="219" spans="1:14" ht="30" customHeight="1">
      <c r="A219" s="18" t="s">
        <v>2782</v>
      </c>
      <c r="B219" s="18" t="s">
        <v>2779</v>
      </c>
      <c r="C219" s="18" t="s">
        <v>2780</v>
      </c>
      <c r="D219" s="18" t="s">
        <v>235</v>
      </c>
      <c r="E219" s="31">
        <f>일위대가!F1344</f>
        <v>89</v>
      </c>
      <c r="F219" s="31">
        <f>일위대가!H1344</f>
        <v>4493</v>
      </c>
      <c r="G219" s="31">
        <f>일위대가!J1344</f>
        <v>89</v>
      </c>
      <c r="H219" s="31">
        <f t="shared" si="7"/>
        <v>4671</v>
      </c>
      <c r="I219" s="18" t="s">
        <v>2781</v>
      </c>
      <c r="J219" s="18" t="s">
        <v>52</v>
      </c>
      <c r="K219" s="18" t="s">
        <v>52</v>
      </c>
      <c r="L219" s="18" t="s">
        <v>52</v>
      </c>
      <c r="M219" s="18" t="s">
        <v>52</v>
      </c>
      <c r="N219" s="2" t="s">
        <v>52</v>
      </c>
    </row>
    <row r="220" spans="1:14" ht="30" customHeight="1">
      <c r="A220" s="18" t="s">
        <v>2800</v>
      </c>
      <c r="B220" s="18" t="s">
        <v>2689</v>
      </c>
      <c r="C220" s="18" t="s">
        <v>2798</v>
      </c>
      <c r="D220" s="18" t="s">
        <v>235</v>
      </c>
      <c r="E220" s="31">
        <f>일위대가!F1353</f>
        <v>138</v>
      </c>
      <c r="F220" s="31">
        <f>일위대가!H1353</f>
        <v>6925</v>
      </c>
      <c r="G220" s="31">
        <f>일위대가!J1353</f>
        <v>277</v>
      </c>
      <c r="H220" s="31">
        <f t="shared" si="7"/>
        <v>7340</v>
      </c>
      <c r="I220" s="18" t="s">
        <v>2799</v>
      </c>
      <c r="J220" s="18" t="s">
        <v>52</v>
      </c>
      <c r="K220" s="18" t="s">
        <v>52</v>
      </c>
      <c r="L220" s="18" t="s">
        <v>52</v>
      </c>
      <c r="M220" s="18" t="s">
        <v>52</v>
      </c>
      <c r="N220" s="2" t="s">
        <v>52</v>
      </c>
    </row>
    <row r="221" spans="1:14" ht="30" customHeight="1">
      <c r="A221" s="18" t="s">
        <v>1897</v>
      </c>
      <c r="B221" s="18" t="s">
        <v>1894</v>
      </c>
      <c r="C221" s="18" t="s">
        <v>1895</v>
      </c>
      <c r="D221" s="18" t="s">
        <v>83</v>
      </c>
      <c r="E221" s="31">
        <f>일위대가!F1359</f>
        <v>46801</v>
      </c>
      <c r="F221" s="31">
        <f>일위대가!H1359</f>
        <v>63376</v>
      </c>
      <c r="G221" s="31">
        <f>일위대가!J1359</f>
        <v>3164</v>
      </c>
      <c r="H221" s="31">
        <f t="shared" si="7"/>
        <v>113341</v>
      </c>
      <c r="I221" s="18" t="s">
        <v>1896</v>
      </c>
      <c r="J221" s="18" t="s">
        <v>52</v>
      </c>
      <c r="K221" s="18" t="s">
        <v>52</v>
      </c>
      <c r="L221" s="18" t="s">
        <v>52</v>
      </c>
      <c r="M221" s="18" t="s">
        <v>52</v>
      </c>
      <c r="N221" s="2" t="s">
        <v>52</v>
      </c>
    </row>
    <row r="222" spans="1:14" ht="30" customHeight="1">
      <c r="A222" s="18" t="s">
        <v>1901</v>
      </c>
      <c r="B222" s="18" t="s">
        <v>1899</v>
      </c>
      <c r="C222" s="18" t="s">
        <v>1741</v>
      </c>
      <c r="D222" s="18" t="s">
        <v>83</v>
      </c>
      <c r="E222" s="31">
        <f>일위대가!F1366</f>
        <v>15022</v>
      </c>
      <c r="F222" s="31">
        <f>일위대가!H1366</f>
        <v>75841</v>
      </c>
      <c r="G222" s="31">
        <f>일위대가!J1366</f>
        <v>3340</v>
      </c>
      <c r="H222" s="31">
        <f t="shared" si="7"/>
        <v>94203</v>
      </c>
      <c r="I222" s="18" t="s">
        <v>1900</v>
      </c>
      <c r="J222" s="18" t="s">
        <v>52</v>
      </c>
      <c r="K222" s="18" t="s">
        <v>52</v>
      </c>
      <c r="L222" s="18" t="s">
        <v>52</v>
      </c>
      <c r="M222" s="18" t="s">
        <v>52</v>
      </c>
      <c r="N222" s="2" t="s">
        <v>52</v>
      </c>
    </row>
    <row r="223" spans="1:14" ht="30" customHeight="1">
      <c r="A223" s="18" t="s">
        <v>1906</v>
      </c>
      <c r="B223" s="18" t="s">
        <v>1903</v>
      </c>
      <c r="C223" s="18" t="s">
        <v>1904</v>
      </c>
      <c r="D223" s="18" t="s">
        <v>218</v>
      </c>
      <c r="E223" s="31">
        <f>일위대가!F1373</f>
        <v>632</v>
      </c>
      <c r="F223" s="31">
        <f>일위대가!H1373</f>
        <v>745</v>
      </c>
      <c r="G223" s="31">
        <f>일위대가!J1373</f>
        <v>30</v>
      </c>
      <c r="H223" s="31">
        <f t="shared" si="7"/>
        <v>1407</v>
      </c>
      <c r="I223" s="18" t="s">
        <v>1905</v>
      </c>
      <c r="J223" s="18" t="s">
        <v>52</v>
      </c>
      <c r="K223" s="18" t="s">
        <v>52</v>
      </c>
      <c r="L223" s="18" t="s">
        <v>52</v>
      </c>
      <c r="M223" s="18" t="s">
        <v>52</v>
      </c>
      <c r="N223" s="2" t="s">
        <v>52</v>
      </c>
    </row>
    <row r="224" spans="1:14" ht="30" customHeight="1">
      <c r="A224" s="18" t="s">
        <v>2837</v>
      </c>
      <c r="B224" s="18" t="s">
        <v>2689</v>
      </c>
      <c r="C224" s="18" t="s">
        <v>2835</v>
      </c>
      <c r="D224" s="18" t="s">
        <v>235</v>
      </c>
      <c r="E224" s="31">
        <f>일위대가!F1382</f>
        <v>37</v>
      </c>
      <c r="F224" s="31">
        <f>일위대가!H1382</f>
        <v>1242</v>
      </c>
      <c r="G224" s="31">
        <f>일위대가!J1382</f>
        <v>62</v>
      </c>
      <c r="H224" s="31">
        <f t="shared" si="7"/>
        <v>1341</v>
      </c>
      <c r="I224" s="18" t="s">
        <v>2836</v>
      </c>
      <c r="J224" s="18" t="s">
        <v>52</v>
      </c>
      <c r="K224" s="18" t="s">
        <v>52</v>
      </c>
      <c r="L224" s="18" t="s">
        <v>52</v>
      </c>
      <c r="M224" s="18" t="s">
        <v>52</v>
      </c>
      <c r="N224" s="2" t="s">
        <v>52</v>
      </c>
    </row>
    <row r="225" spans="1:14" ht="30" customHeight="1">
      <c r="A225" s="18" t="s">
        <v>1911</v>
      </c>
      <c r="B225" s="18" t="s">
        <v>1740</v>
      </c>
      <c r="C225" s="18" t="s">
        <v>1909</v>
      </c>
      <c r="D225" s="18" t="s">
        <v>83</v>
      </c>
      <c r="E225" s="31">
        <f>일위대가!F1390</f>
        <v>14137</v>
      </c>
      <c r="F225" s="31">
        <f>일위대가!H1390</f>
        <v>71008</v>
      </c>
      <c r="G225" s="31">
        <f>일위대가!J1390</f>
        <v>2505</v>
      </c>
      <c r="H225" s="31">
        <f t="shared" si="7"/>
        <v>87650</v>
      </c>
      <c r="I225" s="18" t="s">
        <v>1910</v>
      </c>
      <c r="J225" s="18" t="s">
        <v>52</v>
      </c>
      <c r="K225" s="18" t="s">
        <v>52</v>
      </c>
      <c r="L225" s="18" t="s">
        <v>52</v>
      </c>
      <c r="M225" s="18" t="s">
        <v>52</v>
      </c>
      <c r="N225" s="2" t="s">
        <v>52</v>
      </c>
    </row>
    <row r="226" spans="1:14" ht="30" customHeight="1">
      <c r="A226" s="18" t="s">
        <v>1915</v>
      </c>
      <c r="B226" s="18" t="s">
        <v>1740</v>
      </c>
      <c r="C226" s="18" t="s">
        <v>1913</v>
      </c>
      <c r="D226" s="18" t="s">
        <v>83</v>
      </c>
      <c r="E226" s="31">
        <f>일위대가!F1397</f>
        <v>21456</v>
      </c>
      <c r="F226" s="31">
        <f>일위대가!H1397</f>
        <v>105119</v>
      </c>
      <c r="G226" s="31">
        <f>일위대가!J1397</f>
        <v>4802</v>
      </c>
      <c r="H226" s="31">
        <f t="shared" si="7"/>
        <v>131377</v>
      </c>
      <c r="I226" s="18" t="s">
        <v>1914</v>
      </c>
      <c r="J226" s="18" t="s">
        <v>52</v>
      </c>
      <c r="K226" s="18" t="s">
        <v>52</v>
      </c>
      <c r="L226" s="18" t="s">
        <v>52</v>
      </c>
      <c r="M226" s="18" t="s">
        <v>52</v>
      </c>
      <c r="N226" s="2" t="s">
        <v>52</v>
      </c>
    </row>
    <row r="227" spans="1:14" ht="30" customHeight="1">
      <c r="A227" s="18" t="s">
        <v>1920</v>
      </c>
      <c r="B227" s="18" t="s">
        <v>1917</v>
      </c>
      <c r="C227" s="18" t="s">
        <v>1918</v>
      </c>
      <c r="D227" s="18" t="s">
        <v>218</v>
      </c>
      <c r="E227" s="31">
        <f>일위대가!F1404</f>
        <v>1558</v>
      </c>
      <c r="F227" s="31">
        <f>일위대가!H1404</f>
        <v>2224</v>
      </c>
      <c r="G227" s="31">
        <f>일위대가!J1404</f>
        <v>84</v>
      </c>
      <c r="H227" s="31">
        <f t="shared" si="7"/>
        <v>3866</v>
      </c>
      <c r="I227" s="18" t="s">
        <v>1919</v>
      </c>
      <c r="J227" s="18" t="s">
        <v>52</v>
      </c>
      <c r="K227" s="18" t="s">
        <v>52</v>
      </c>
      <c r="L227" s="18" t="s">
        <v>52</v>
      </c>
      <c r="M227" s="18" t="s">
        <v>52</v>
      </c>
      <c r="N227" s="2" t="s">
        <v>52</v>
      </c>
    </row>
    <row r="228" spans="1:14" ht="30" customHeight="1">
      <c r="A228" s="18" t="s">
        <v>2857</v>
      </c>
      <c r="B228" s="18" t="s">
        <v>1745</v>
      </c>
      <c r="C228" s="18" t="s">
        <v>2855</v>
      </c>
      <c r="D228" s="18" t="s">
        <v>83</v>
      </c>
      <c r="E228" s="31">
        <f>일위대가!F1409</f>
        <v>1107</v>
      </c>
      <c r="F228" s="31">
        <f>일위대가!H1409</f>
        <v>11897</v>
      </c>
      <c r="G228" s="31">
        <f>일위대가!J1409</f>
        <v>0</v>
      </c>
      <c r="H228" s="31">
        <f t="shared" si="7"/>
        <v>13004</v>
      </c>
      <c r="I228" s="18" t="s">
        <v>2856</v>
      </c>
      <c r="J228" s="18" t="s">
        <v>52</v>
      </c>
      <c r="K228" s="18" t="s">
        <v>52</v>
      </c>
      <c r="L228" s="18" t="s">
        <v>52</v>
      </c>
      <c r="M228" s="18" t="s">
        <v>52</v>
      </c>
      <c r="N228" s="2" t="s">
        <v>52</v>
      </c>
    </row>
    <row r="229" spans="1:14" ht="30" customHeight="1">
      <c r="A229" s="18" t="s">
        <v>2877</v>
      </c>
      <c r="B229" s="18" t="s">
        <v>2702</v>
      </c>
      <c r="C229" s="18" t="s">
        <v>2875</v>
      </c>
      <c r="D229" s="18" t="s">
        <v>83</v>
      </c>
      <c r="E229" s="31">
        <f>일위대가!F1414</f>
        <v>870</v>
      </c>
      <c r="F229" s="31">
        <f>일위대가!H1414</f>
        <v>0</v>
      </c>
      <c r="G229" s="31">
        <f>일위대가!J1414</f>
        <v>0</v>
      </c>
      <c r="H229" s="31">
        <f t="shared" si="7"/>
        <v>870</v>
      </c>
      <c r="I229" s="18" t="s">
        <v>2876</v>
      </c>
      <c r="J229" s="18" t="s">
        <v>52</v>
      </c>
      <c r="K229" s="18" t="s">
        <v>52</v>
      </c>
      <c r="L229" s="18" t="s">
        <v>52</v>
      </c>
      <c r="M229" s="18" t="s">
        <v>52</v>
      </c>
      <c r="N229" s="2" t="s">
        <v>52</v>
      </c>
    </row>
    <row r="230" spans="1:14" ht="30" customHeight="1">
      <c r="A230" s="18" t="s">
        <v>1930</v>
      </c>
      <c r="B230" s="18" t="s">
        <v>1928</v>
      </c>
      <c r="C230" s="18" t="s">
        <v>52</v>
      </c>
      <c r="D230" s="18" t="s">
        <v>218</v>
      </c>
      <c r="E230" s="31">
        <f>일위대가!F1419</f>
        <v>0</v>
      </c>
      <c r="F230" s="31">
        <f>일위대가!H1419</f>
        <v>3596</v>
      </c>
      <c r="G230" s="31">
        <f>일위대가!J1419</f>
        <v>143</v>
      </c>
      <c r="H230" s="31">
        <f t="shared" si="7"/>
        <v>3739</v>
      </c>
      <c r="I230" s="18" t="s">
        <v>1929</v>
      </c>
      <c r="J230" s="18" t="s">
        <v>52</v>
      </c>
      <c r="K230" s="18" t="s">
        <v>52</v>
      </c>
      <c r="L230" s="18" t="s">
        <v>52</v>
      </c>
      <c r="M230" s="18" t="s">
        <v>52</v>
      </c>
      <c r="N230" s="2" t="s">
        <v>52</v>
      </c>
    </row>
    <row r="231" spans="1:14" ht="30" customHeight="1">
      <c r="A231" s="18" t="s">
        <v>1936</v>
      </c>
      <c r="B231" s="18" t="s">
        <v>684</v>
      </c>
      <c r="C231" s="18" t="s">
        <v>1934</v>
      </c>
      <c r="D231" s="18" t="s">
        <v>83</v>
      </c>
      <c r="E231" s="31">
        <f>일위대가!F1425</f>
        <v>0</v>
      </c>
      <c r="F231" s="31">
        <f>일위대가!H1425</f>
        <v>24982</v>
      </c>
      <c r="G231" s="31">
        <f>일위대가!J1425</f>
        <v>499</v>
      </c>
      <c r="H231" s="31">
        <f t="shared" si="7"/>
        <v>25481</v>
      </c>
      <c r="I231" s="18" t="s">
        <v>1935</v>
      </c>
      <c r="J231" s="18" t="s">
        <v>52</v>
      </c>
      <c r="K231" s="18" t="s">
        <v>52</v>
      </c>
      <c r="L231" s="18" t="s">
        <v>52</v>
      </c>
      <c r="M231" s="18" t="s">
        <v>52</v>
      </c>
      <c r="N231" s="2" t="s">
        <v>52</v>
      </c>
    </row>
    <row r="232" spans="1:14" ht="30" customHeight="1">
      <c r="A232" s="18" t="s">
        <v>1949</v>
      </c>
      <c r="B232" s="18" t="s">
        <v>1946</v>
      </c>
      <c r="C232" s="18" t="s">
        <v>1947</v>
      </c>
      <c r="D232" s="18" t="s">
        <v>83</v>
      </c>
      <c r="E232" s="31">
        <f>일위대가!F1430</f>
        <v>3111</v>
      </c>
      <c r="F232" s="31">
        <f>일위대가!H1430</f>
        <v>2631</v>
      </c>
      <c r="G232" s="31">
        <f>일위대가!J1430</f>
        <v>0</v>
      </c>
      <c r="H232" s="31">
        <f t="shared" si="7"/>
        <v>5742</v>
      </c>
      <c r="I232" s="18" t="s">
        <v>1948</v>
      </c>
      <c r="J232" s="18" t="s">
        <v>52</v>
      </c>
      <c r="K232" s="18" t="s">
        <v>52</v>
      </c>
      <c r="L232" s="18" t="s">
        <v>52</v>
      </c>
      <c r="M232" s="18" t="s">
        <v>52</v>
      </c>
      <c r="N232" s="2" t="s">
        <v>52</v>
      </c>
    </row>
    <row r="233" spans="1:14" ht="30" customHeight="1">
      <c r="A233" s="18" t="s">
        <v>1953</v>
      </c>
      <c r="B233" s="18" t="s">
        <v>1951</v>
      </c>
      <c r="C233" s="18" t="s">
        <v>52</v>
      </c>
      <c r="D233" s="18" t="s">
        <v>112</v>
      </c>
      <c r="E233" s="31">
        <f>일위대가!F1435</f>
        <v>70045</v>
      </c>
      <c r="F233" s="31">
        <f>일위대가!H1435</f>
        <v>0</v>
      </c>
      <c r="G233" s="31">
        <f>일위대가!J1435</f>
        <v>0</v>
      </c>
      <c r="H233" s="31">
        <f t="shared" si="7"/>
        <v>70045</v>
      </c>
      <c r="I233" s="18" t="s">
        <v>1952</v>
      </c>
      <c r="J233" s="18" t="s">
        <v>52</v>
      </c>
      <c r="K233" s="18" t="s">
        <v>52</v>
      </c>
      <c r="L233" s="18" t="s">
        <v>52</v>
      </c>
      <c r="M233" s="18" t="s">
        <v>52</v>
      </c>
      <c r="N233" s="2" t="s">
        <v>52</v>
      </c>
    </row>
    <row r="234" spans="1:14" ht="30" customHeight="1">
      <c r="A234" s="18" t="s">
        <v>1958</v>
      </c>
      <c r="B234" s="18" t="s">
        <v>1955</v>
      </c>
      <c r="C234" s="18" t="s">
        <v>1956</v>
      </c>
      <c r="D234" s="18" t="s">
        <v>112</v>
      </c>
      <c r="E234" s="31">
        <f>일위대가!F1445</f>
        <v>262</v>
      </c>
      <c r="F234" s="31">
        <f>일위대가!H1445</f>
        <v>17555</v>
      </c>
      <c r="G234" s="31">
        <f>일위대가!J1445</f>
        <v>3158</v>
      </c>
      <c r="H234" s="31">
        <f t="shared" si="7"/>
        <v>20975</v>
      </c>
      <c r="I234" s="18" t="s">
        <v>1957</v>
      </c>
      <c r="J234" s="18" t="s">
        <v>52</v>
      </c>
      <c r="K234" s="18" t="s">
        <v>52</v>
      </c>
      <c r="L234" s="18" t="s">
        <v>52</v>
      </c>
      <c r="M234" s="18" t="s">
        <v>52</v>
      </c>
      <c r="N234" s="2" t="s">
        <v>52</v>
      </c>
    </row>
    <row r="235" spans="1:14" ht="30" customHeight="1">
      <c r="A235" s="18" t="s">
        <v>1962</v>
      </c>
      <c r="B235" s="18" t="s">
        <v>684</v>
      </c>
      <c r="C235" s="18" t="s">
        <v>1960</v>
      </c>
      <c r="D235" s="18" t="s">
        <v>83</v>
      </c>
      <c r="E235" s="31">
        <f>일위대가!F1450</f>
        <v>0</v>
      </c>
      <c r="F235" s="31">
        <f>일위대가!H1450</f>
        <v>16167</v>
      </c>
      <c r="G235" s="31">
        <f>일위대가!J1450</f>
        <v>232</v>
      </c>
      <c r="H235" s="31">
        <f t="shared" si="7"/>
        <v>16399</v>
      </c>
      <c r="I235" s="18" t="s">
        <v>1961</v>
      </c>
      <c r="J235" s="18" t="s">
        <v>52</v>
      </c>
      <c r="K235" s="18" t="s">
        <v>52</v>
      </c>
      <c r="L235" s="18" t="s">
        <v>52</v>
      </c>
      <c r="M235" s="18" t="s">
        <v>52</v>
      </c>
      <c r="N235" s="2" t="s">
        <v>52</v>
      </c>
    </row>
    <row r="236" spans="1:14" ht="30" customHeight="1">
      <c r="A236" s="18" t="s">
        <v>2897</v>
      </c>
      <c r="B236" s="18" t="s">
        <v>1125</v>
      </c>
      <c r="C236" s="18" t="s">
        <v>2895</v>
      </c>
      <c r="D236" s="18" t="s">
        <v>83</v>
      </c>
      <c r="E236" s="31">
        <f>일위대가!F1455</f>
        <v>0</v>
      </c>
      <c r="F236" s="31">
        <f>일위대가!H1455</f>
        <v>2631</v>
      </c>
      <c r="G236" s="31">
        <f>일위대가!J1455</f>
        <v>0</v>
      </c>
      <c r="H236" s="31">
        <f t="shared" ref="H236:H267" si="8">E236+F236+G236</f>
        <v>2631</v>
      </c>
      <c r="I236" s="18" t="s">
        <v>2896</v>
      </c>
      <c r="J236" s="18" t="s">
        <v>52</v>
      </c>
      <c r="K236" s="18" t="s">
        <v>52</v>
      </c>
      <c r="L236" s="18" t="s">
        <v>52</v>
      </c>
      <c r="M236" s="18" t="s">
        <v>52</v>
      </c>
      <c r="N236" s="2" t="s">
        <v>52</v>
      </c>
    </row>
    <row r="237" spans="1:14" ht="30" customHeight="1">
      <c r="A237" s="18" t="s">
        <v>2916</v>
      </c>
      <c r="B237" s="18" t="s">
        <v>2913</v>
      </c>
      <c r="C237" s="18" t="s">
        <v>2914</v>
      </c>
      <c r="D237" s="18" t="s">
        <v>1103</v>
      </c>
      <c r="E237" s="31">
        <f>일위대가!F1460</f>
        <v>0</v>
      </c>
      <c r="F237" s="31">
        <f>일위대가!H1460</f>
        <v>0</v>
      </c>
      <c r="G237" s="31">
        <f>일위대가!J1460</f>
        <v>23174</v>
      </c>
      <c r="H237" s="31">
        <f t="shared" si="8"/>
        <v>23174</v>
      </c>
      <c r="I237" s="18" t="s">
        <v>2915</v>
      </c>
      <c r="J237" s="18" t="s">
        <v>52</v>
      </c>
      <c r="K237" s="18" t="s">
        <v>2261</v>
      </c>
      <c r="L237" s="18" t="s">
        <v>52</v>
      </c>
      <c r="M237" s="18" t="s">
        <v>52</v>
      </c>
      <c r="N237" s="2" t="s">
        <v>64</v>
      </c>
    </row>
    <row r="238" spans="1:14" ht="30" customHeight="1">
      <c r="A238" s="18" t="s">
        <v>2921</v>
      </c>
      <c r="B238" s="18" t="s">
        <v>2918</v>
      </c>
      <c r="C238" s="18" t="s">
        <v>2919</v>
      </c>
      <c r="D238" s="18" t="s">
        <v>1103</v>
      </c>
      <c r="E238" s="31">
        <f>일위대가!F1467</f>
        <v>2137</v>
      </c>
      <c r="F238" s="31">
        <f>일위대가!H1467</f>
        <v>0</v>
      </c>
      <c r="G238" s="31">
        <f>일위대가!J1467</f>
        <v>2319</v>
      </c>
      <c r="H238" s="31">
        <f t="shared" si="8"/>
        <v>4456</v>
      </c>
      <c r="I238" s="18" t="s">
        <v>2920</v>
      </c>
      <c r="J238" s="18" t="s">
        <v>52</v>
      </c>
      <c r="K238" s="18" t="s">
        <v>2261</v>
      </c>
      <c r="L238" s="18" t="s">
        <v>52</v>
      </c>
      <c r="M238" s="18" t="s">
        <v>52</v>
      </c>
      <c r="N238" s="2" t="s">
        <v>64</v>
      </c>
    </row>
    <row r="239" spans="1:14" ht="30" customHeight="1">
      <c r="A239" s="18" t="s">
        <v>2926</v>
      </c>
      <c r="B239" s="18" t="s">
        <v>2923</v>
      </c>
      <c r="C239" s="18" t="s">
        <v>2924</v>
      </c>
      <c r="D239" s="18" t="s">
        <v>1103</v>
      </c>
      <c r="E239" s="31">
        <f>일위대가!F1472</f>
        <v>0</v>
      </c>
      <c r="F239" s="31">
        <f>일위대가!H1472</f>
        <v>0</v>
      </c>
      <c r="G239" s="31">
        <f>일위대가!J1472</f>
        <v>178</v>
      </c>
      <c r="H239" s="31">
        <f t="shared" si="8"/>
        <v>178</v>
      </c>
      <c r="I239" s="18" t="s">
        <v>2925</v>
      </c>
      <c r="J239" s="18" t="s">
        <v>52</v>
      </c>
      <c r="K239" s="18" t="s">
        <v>2261</v>
      </c>
      <c r="L239" s="18" t="s">
        <v>52</v>
      </c>
      <c r="M239" s="18" t="s">
        <v>52</v>
      </c>
      <c r="N239" s="2" t="s">
        <v>64</v>
      </c>
    </row>
    <row r="240" spans="1:14" ht="30" customHeight="1">
      <c r="A240" s="18" t="s">
        <v>2931</v>
      </c>
      <c r="B240" s="18" t="s">
        <v>2928</v>
      </c>
      <c r="C240" s="18" t="s">
        <v>2929</v>
      </c>
      <c r="D240" s="18" t="s">
        <v>1103</v>
      </c>
      <c r="E240" s="31">
        <f>일위대가!F1476</f>
        <v>0</v>
      </c>
      <c r="F240" s="31">
        <f>일위대가!H1476</f>
        <v>0</v>
      </c>
      <c r="G240" s="31">
        <f>일위대가!J1476</f>
        <v>8</v>
      </c>
      <c r="H240" s="31">
        <f t="shared" si="8"/>
        <v>8</v>
      </c>
      <c r="I240" s="18" t="s">
        <v>2930</v>
      </c>
      <c r="J240" s="18" t="s">
        <v>52</v>
      </c>
      <c r="K240" s="18" t="s">
        <v>2261</v>
      </c>
      <c r="L240" s="18" t="s">
        <v>52</v>
      </c>
      <c r="M240" s="18" t="s">
        <v>52</v>
      </c>
      <c r="N240" s="2" t="s">
        <v>64</v>
      </c>
    </row>
    <row r="241" spans="1:14" ht="30" customHeight="1">
      <c r="A241" s="18" t="s">
        <v>1982</v>
      </c>
      <c r="B241" s="18" t="s">
        <v>1979</v>
      </c>
      <c r="C241" s="18" t="s">
        <v>1980</v>
      </c>
      <c r="D241" s="18" t="s">
        <v>218</v>
      </c>
      <c r="E241" s="31">
        <f>일위대가!F1480</f>
        <v>0</v>
      </c>
      <c r="F241" s="31">
        <f>일위대가!H1480</f>
        <v>5228</v>
      </c>
      <c r="G241" s="31">
        <f>일위대가!J1480</f>
        <v>0</v>
      </c>
      <c r="H241" s="31">
        <f t="shared" si="8"/>
        <v>5228</v>
      </c>
      <c r="I241" s="18" t="s">
        <v>1981</v>
      </c>
      <c r="J241" s="18" t="s">
        <v>52</v>
      </c>
      <c r="K241" s="18" t="s">
        <v>52</v>
      </c>
      <c r="L241" s="18" t="s">
        <v>52</v>
      </c>
      <c r="M241" s="18" t="s">
        <v>52</v>
      </c>
      <c r="N241" s="2" t="s">
        <v>52</v>
      </c>
    </row>
    <row r="242" spans="1:14" ht="30" customHeight="1">
      <c r="A242" s="18" t="s">
        <v>2009</v>
      </c>
      <c r="B242" s="18" t="s">
        <v>2006</v>
      </c>
      <c r="C242" s="18" t="s">
        <v>2007</v>
      </c>
      <c r="D242" s="18" t="s">
        <v>83</v>
      </c>
      <c r="E242" s="31">
        <f>일위대가!F1486</f>
        <v>437</v>
      </c>
      <c r="F242" s="31">
        <f>일위대가!H1486</f>
        <v>10926</v>
      </c>
      <c r="G242" s="31">
        <f>일위대가!J1486</f>
        <v>0</v>
      </c>
      <c r="H242" s="31">
        <f t="shared" si="8"/>
        <v>11363</v>
      </c>
      <c r="I242" s="18" t="s">
        <v>2008</v>
      </c>
      <c r="J242" s="18" t="s">
        <v>52</v>
      </c>
      <c r="K242" s="18" t="s">
        <v>52</v>
      </c>
      <c r="L242" s="18" t="s">
        <v>52</v>
      </c>
      <c r="M242" s="18" t="s">
        <v>52</v>
      </c>
      <c r="N242" s="2" t="s">
        <v>52</v>
      </c>
    </row>
    <row r="243" spans="1:14" ht="30" customHeight="1">
      <c r="A243" s="18" t="s">
        <v>2014</v>
      </c>
      <c r="B243" s="18" t="s">
        <v>2011</v>
      </c>
      <c r="C243" s="18" t="s">
        <v>2012</v>
      </c>
      <c r="D243" s="18" t="s">
        <v>83</v>
      </c>
      <c r="E243" s="31">
        <f>일위대가!F1492</f>
        <v>390</v>
      </c>
      <c r="F243" s="31">
        <f>일위대가!H1492</f>
        <v>19514</v>
      </c>
      <c r="G243" s="31">
        <f>일위대가!J1492</f>
        <v>0</v>
      </c>
      <c r="H243" s="31">
        <f t="shared" si="8"/>
        <v>19904</v>
      </c>
      <c r="I243" s="18" t="s">
        <v>2013</v>
      </c>
      <c r="J243" s="18" t="s">
        <v>52</v>
      </c>
      <c r="K243" s="18" t="s">
        <v>52</v>
      </c>
      <c r="L243" s="18" t="s">
        <v>52</v>
      </c>
      <c r="M243" s="18" t="s">
        <v>52</v>
      </c>
      <c r="N243" s="2" t="s">
        <v>52</v>
      </c>
    </row>
    <row r="244" spans="1:14" ht="30" customHeight="1">
      <c r="A244" s="18" t="s">
        <v>2019</v>
      </c>
      <c r="B244" s="18" t="s">
        <v>2016</v>
      </c>
      <c r="C244" s="18" t="s">
        <v>2017</v>
      </c>
      <c r="D244" s="18" t="s">
        <v>83</v>
      </c>
      <c r="E244" s="31">
        <f>일위대가!F1499</f>
        <v>1556</v>
      </c>
      <c r="F244" s="31">
        <f>일위대가!H1499</f>
        <v>0</v>
      </c>
      <c r="G244" s="31">
        <f>일위대가!J1499</f>
        <v>0</v>
      </c>
      <c r="H244" s="31">
        <f t="shared" si="8"/>
        <v>1556</v>
      </c>
      <c r="I244" s="18" t="s">
        <v>2018</v>
      </c>
      <c r="J244" s="18" t="s">
        <v>52</v>
      </c>
      <c r="K244" s="18" t="s">
        <v>52</v>
      </c>
      <c r="L244" s="18" t="s">
        <v>52</v>
      </c>
      <c r="M244" s="18" t="s">
        <v>52</v>
      </c>
      <c r="N244" s="2" t="s">
        <v>52</v>
      </c>
    </row>
    <row r="245" spans="1:14" ht="30" customHeight="1">
      <c r="A245" s="18" t="s">
        <v>2024</v>
      </c>
      <c r="B245" s="18" t="s">
        <v>2006</v>
      </c>
      <c r="C245" s="18" t="s">
        <v>2022</v>
      </c>
      <c r="D245" s="18" t="s">
        <v>83</v>
      </c>
      <c r="E245" s="31">
        <f>일위대가!F1505</f>
        <v>437</v>
      </c>
      <c r="F245" s="31">
        <f>일위대가!H1505</f>
        <v>10926</v>
      </c>
      <c r="G245" s="31">
        <f>일위대가!J1505</f>
        <v>0</v>
      </c>
      <c r="H245" s="31">
        <f t="shared" si="8"/>
        <v>11363</v>
      </c>
      <c r="I245" s="18" t="s">
        <v>2023</v>
      </c>
      <c r="J245" s="18" t="s">
        <v>52</v>
      </c>
      <c r="K245" s="18" t="s">
        <v>52</v>
      </c>
      <c r="L245" s="18" t="s">
        <v>52</v>
      </c>
      <c r="M245" s="18" t="s">
        <v>52</v>
      </c>
      <c r="N245" s="2" t="s">
        <v>52</v>
      </c>
    </row>
    <row r="246" spans="1:14" ht="30" customHeight="1">
      <c r="A246" s="18" t="s">
        <v>2029</v>
      </c>
      <c r="B246" s="18" t="s">
        <v>2026</v>
      </c>
      <c r="C246" s="18" t="s">
        <v>2027</v>
      </c>
      <c r="D246" s="18" t="s">
        <v>83</v>
      </c>
      <c r="E246" s="31">
        <f>일위대가!F1513</f>
        <v>140</v>
      </c>
      <c r="F246" s="31">
        <f>일위대가!H1513</f>
        <v>7000</v>
      </c>
      <c r="G246" s="31">
        <f>일위대가!J1513</f>
        <v>0</v>
      </c>
      <c r="H246" s="31">
        <f t="shared" si="8"/>
        <v>7140</v>
      </c>
      <c r="I246" s="18" t="s">
        <v>2028</v>
      </c>
      <c r="J246" s="18" t="s">
        <v>52</v>
      </c>
      <c r="K246" s="18" t="s">
        <v>52</v>
      </c>
      <c r="L246" s="18" t="s">
        <v>52</v>
      </c>
      <c r="M246" s="18" t="s">
        <v>52</v>
      </c>
      <c r="N246" s="2" t="s">
        <v>52</v>
      </c>
    </row>
    <row r="247" spans="1:14" ht="30" customHeight="1">
      <c r="A247" s="18" t="s">
        <v>2034</v>
      </c>
      <c r="B247" s="18" t="s">
        <v>2031</v>
      </c>
      <c r="C247" s="18" t="s">
        <v>2032</v>
      </c>
      <c r="D247" s="18" t="s">
        <v>83</v>
      </c>
      <c r="E247" s="31">
        <f>일위대가!F1517</f>
        <v>1983</v>
      </c>
      <c r="F247" s="31">
        <f>일위대가!H1517</f>
        <v>0</v>
      </c>
      <c r="G247" s="31">
        <f>일위대가!J1517</f>
        <v>0</v>
      </c>
      <c r="H247" s="31">
        <f t="shared" si="8"/>
        <v>1983</v>
      </c>
      <c r="I247" s="18" t="s">
        <v>2033</v>
      </c>
      <c r="J247" s="18" t="s">
        <v>52</v>
      </c>
      <c r="K247" s="18" t="s">
        <v>52</v>
      </c>
      <c r="L247" s="18" t="s">
        <v>52</v>
      </c>
      <c r="M247" s="18" t="s">
        <v>52</v>
      </c>
      <c r="N247" s="2" t="s">
        <v>52</v>
      </c>
    </row>
    <row r="248" spans="1:14" ht="30" customHeight="1">
      <c r="A248" s="18" t="s">
        <v>2039</v>
      </c>
      <c r="B248" s="18" t="s">
        <v>2006</v>
      </c>
      <c r="C248" s="18" t="s">
        <v>2037</v>
      </c>
      <c r="D248" s="18" t="s">
        <v>83</v>
      </c>
      <c r="E248" s="31">
        <f>일위대가!F1524</f>
        <v>437</v>
      </c>
      <c r="F248" s="31">
        <f>일위대가!H1524</f>
        <v>13111</v>
      </c>
      <c r="G248" s="31">
        <f>일위대가!J1524</f>
        <v>0</v>
      </c>
      <c r="H248" s="31">
        <f t="shared" si="8"/>
        <v>13548</v>
      </c>
      <c r="I248" s="18" t="s">
        <v>2038</v>
      </c>
      <c r="J248" s="18" t="s">
        <v>52</v>
      </c>
      <c r="K248" s="18" t="s">
        <v>52</v>
      </c>
      <c r="L248" s="18" t="s">
        <v>52</v>
      </c>
      <c r="M248" s="18" t="s">
        <v>52</v>
      </c>
      <c r="N248" s="2" t="s">
        <v>52</v>
      </c>
    </row>
    <row r="249" spans="1:14" ht="30" customHeight="1">
      <c r="A249" s="18" t="s">
        <v>2043</v>
      </c>
      <c r="B249" s="18" t="s">
        <v>2026</v>
      </c>
      <c r="C249" s="18" t="s">
        <v>2041</v>
      </c>
      <c r="D249" s="18" t="s">
        <v>83</v>
      </c>
      <c r="E249" s="31">
        <f>일위대가!F1533</f>
        <v>140</v>
      </c>
      <c r="F249" s="31">
        <f>일위대가!H1533</f>
        <v>8400</v>
      </c>
      <c r="G249" s="31">
        <f>일위대가!J1533</f>
        <v>0</v>
      </c>
      <c r="H249" s="31">
        <f t="shared" si="8"/>
        <v>8540</v>
      </c>
      <c r="I249" s="18" t="s">
        <v>2042</v>
      </c>
      <c r="J249" s="18" t="s">
        <v>52</v>
      </c>
      <c r="K249" s="18" t="s">
        <v>52</v>
      </c>
      <c r="L249" s="18" t="s">
        <v>52</v>
      </c>
      <c r="M249" s="18" t="s">
        <v>52</v>
      </c>
      <c r="N249" s="2" t="s">
        <v>52</v>
      </c>
    </row>
    <row r="250" spans="1:14" ht="30" customHeight="1">
      <c r="A250" s="18" t="s">
        <v>2050</v>
      </c>
      <c r="B250" s="18" t="s">
        <v>2047</v>
      </c>
      <c r="C250" s="18" t="s">
        <v>2048</v>
      </c>
      <c r="D250" s="18" t="s">
        <v>83</v>
      </c>
      <c r="E250" s="31">
        <f>일위대가!F1539</f>
        <v>84</v>
      </c>
      <c r="F250" s="31">
        <f>일위대가!H1539</f>
        <v>2802</v>
      </c>
      <c r="G250" s="31">
        <f>일위대가!J1539</f>
        <v>0</v>
      </c>
      <c r="H250" s="31">
        <f t="shared" si="8"/>
        <v>2886</v>
      </c>
      <c r="I250" s="18" t="s">
        <v>2049</v>
      </c>
      <c r="J250" s="18" t="s">
        <v>52</v>
      </c>
      <c r="K250" s="18" t="s">
        <v>52</v>
      </c>
      <c r="L250" s="18" t="s">
        <v>52</v>
      </c>
      <c r="M250" s="18" t="s">
        <v>52</v>
      </c>
      <c r="N250" s="2" t="s">
        <v>52</v>
      </c>
    </row>
    <row r="251" spans="1:14" ht="30" customHeight="1">
      <c r="A251" s="18" t="s">
        <v>2055</v>
      </c>
      <c r="B251" s="18" t="s">
        <v>2031</v>
      </c>
      <c r="C251" s="18" t="s">
        <v>2053</v>
      </c>
      <c r="D251" s="18" t="s">
        <v>83</v>
      </c>
      <c r="E251" s="31">
        <f>일위대가!F1543</f>
        <v>3266</v>
      </c>
      <c r="F251" s="31">
        <f>일위대가!H1543</f>
        <v>0</v>
      </c>
      <c r="G251" s="31">
        <f>일위대가!J1543</f>
        <v>0</v>
      </c>
      <c r="H251" s="31">
        <f t="shared" si="8"/>
        <v>3266</v>
      </c>
      <c r="I251" s="18" t="s">
        <v>2054</v>
      </c>
      <c r="J251" s="18" t="s">
        <v>52</v>
      </c>
      <c r="K251" s="18" t="s">
        <v>52</v>
      </c>
      <c r="L251" s="18" t="s">
        <v>52</v>
      </c>
      <c r="M251" s="18" t="s">
        <v>52</v>
      </c>
      <c r="N251" s="2" t="s">
        <v>52</v>
      </c>
    </row>
    <row r="252" spans="1:14" ht="30" customHeight="1">
      <c r="A252" s="18" t="s">
        <v>3022</v>
      </c>
      <c r="B252" s="18" t="s">
        <v>3023</v>
      </c>
      <c r="C252" s="18" t="s">
        <v>3024</v>
      </c>
      <c r="D252" s="18" t="s">
        <v>1103</v>
      </c>
      <c r="E252" s="31">
        <f>일위대가!F1550</f>
        <v>1934</v>
      </c>
      <c r="F252" s="31">
        <f>일위대가!H1550</f>
        <v>36248</v>
      </c>
      <c r="G252" s="31">
        <f>일위대가!J1550</f>
        <v>620</v>
      </c>
      <c r="H252" s="31">
        <f t="shared" si="8"/>
        <v>38802</v>
      </c>
      <c r="I252" s="18" t="s">
        <v>3025</v>
      </c>
      <c r="J252" s="18" t="s">
        <v>52</v>
      </c>
      <c r="K252" s="18" t="s">
        <v>2261</v>
      </c>
      <c r="L252" s="18" t="s">
        <v>52</v>
      </c>
      <c r="M252" s="18" t="s">
        <v>52</v>
      </c>
      <c r="N252" s="2" t="s">
        <v>64</v>
      </c>
    </row>
    <row r="253" spans="1:14" ht="30" customHeight="1">
      <c r="A253" s="18" t="s">
        <v>3032</v>
      </c>
      <c r="B253" s="18" t="s">
        <v>2293</v>
      </c>
      <c r="C253" s="18" t="s">
        <v>3033</v>
      </c>
      <c r="D253" s="18" t="s">
        <v>1103</v>
      </c>
      <c r="E253" s="31">
        <f>일위대가!F1557</f>
        <v>34887</v>
      </c>
      <c r="F253" s="31">
        <f>일위대가!H1557</f>
        <v>59020</v>
      </c>
      <c r="G253" s="31">
        <f>일위대가!J1557</f>
        <v>20659</v>
      </c>
      <c r="H253" s="31">
        <f t="shared" si="8"/>
        <v>114566</v>
      </c>
      <c r="I253" s="18" t="s">
        <v>3034</v>
      </c>
      <c r="J253" s="18" t="s">
        <v>52</v>
      </c>
      <c r="K253" s="18" t="s">
        <v>2261</v>
      </c>
      <c r="L253" s="18" t="s">
        <v>52</v>
      </c>
      <c r="M253" s="18" t="s">
        <v>52</v>
      </c>
      <c r="N253" s="2" t="s">
        <v>64</v>
      </c>
    </row>
    <row r="254" spans="1:14" ht="30" customHeight="1">
      <c r="A254" s="18" t="s">
        <v>3041</v>
      </c>
      <c r="B254" s="18" t="s">
        <v>2304</v>
      </c>
      <c r="C254" s="18" t="s">
        <v>3033</v>
      </c>
      <c r="D254" s="18" t="s">
        <v>1103</v>
      </c>
      <c r="E254" s="31">
        <f>일위대가!F1561</f>
        <v>0</v>
      </c>
      <c r="F254" s="31">
        <f>일위대가!H1561</f>
        <v>0</v>
      </c>
      <c r="G254" s="31">
        <f>일위대가!J1561</f>
        <v>438</v>
      </c>
      <c r="H254" s="31">
        <f t="shared" si="8"/>
        <v>438</v>
      </c>
      <c r="I254" s="18" t="s">
        <v>3042</v>
      </c>
      <c r="J254" s="18" t="s">
        <v>52</v>
      </c>
      <c r="K254" s="18" t="s">
        <v>2261</v>
      </c>
      <c r="L254" s="18" t="s">
        <v>52</v>
      </c>
      <c r="M254" s="18" t="s">
        <v>52</v>
      </c>
      <c r="N254" s="2" t="s">
        <v>64</v>
      </c>
    </row>
    <row r="255" spans="1:14" ht="30" customHeight="1">
      <c r="A255" s="18" t="s">
        <v>2095</v>
      </c>
      <c r="B255" s="18" t="s">
        <v>2092</v>
      </c>
      <c r="C255" s="18" t="s">
        <v>2093</v>
      </c>
      <c r="D255" s="18" t="s">
        <v>61</v>
      </c>
      <c r="E255" s="31">
        <f>일위대가!F1566</f>
        <v>0</v>
      </c>
      <c r="F255" s="31">
        <f>일위대가!H1566</f>
        <v>59856</v>
      </c>
      <c r="G255" s="31">
        <f>일위대가!J1566</f>
        <v>0</v>
      </c>
      <c r="H255" s="31">
        <f t="shared" si="8"/>
        <v>59856</v>
      </c>
      <c r="I255" s="18" t="s">
        <v>2094</v>
      </c>
      <c r="J255" s="18" t="s">
        <v>52</v>
      </c>
      <c r="K255" s="18" t="s">
        <v>52</v>
      </c>
      <c r="L255" s="18" t="s">
        <v>52</v>
      </c>
      <c r="M255" s="18" t="s">
        <v>52</v>
      </c>
      <c r="N255" s="2" t="s">
        <v>52</v>
      </c>
    </row>
    <row r="256" spans="1:14" ht="30" customHeight="1">
      <c r="A256" s="18" t="s">
        <v>2126</v>
      </c>
      <c r="B256" s="18" t="s">
        <v>2123</v>
      </c>
      <c r="C256" s="18" t="s">
        <v>2124</v>
      </c>
      <c r="D256" s="18" t="s">
        <v>218</v>
      </c>
      <c r="E256" s="31">
        <f>일위대가!F1572</f>
        <v>31557</v>
      </c>
      <c r="F256" s="31">
        <f>일위대가!H1572</f>
        <v>22285</v>
      </c>
      <c r="G256" s="31">
        <f>일위대가!J1572</f>
        <v>441</v>
      </c>
      <c r="H256" s="31">
        <f t="shared" si="8"/>
        <v>54283</v>
      </c>
      <c r="I256" s="18" t="s">
        <v>2125</v>
      </c>
      <c r="J256" s="18" t="s">
        <v>52</v>
      </c>
      <c r="K256" s="18" t="s">
        <v>52</v>
      </c>
      <c r="L256" s="18" t="s">
        <v>52</v>
      </c>
      <c r="M256" s="18" t="s">
        <v>52</v>
      </c>
      <c r="N256" s="2" t="s">
        <v>52</v>
      </c>
    </row>
    <row r="257" spans="1:14" ht="30" customHeight="1">
      <c r="A257" s="18" t="s">
        <v>2130</v>
      </c>
      <c r="B257" s="18" t="s">
        <v>2123</v>
      </c>
      <c r="C257" s="18" t="s">
        <v>2128</v>
      </c>
      <c r="D257" s="18" t="s">
        <v>218</v>
      </c>
      <c r="E257" s="31">
        <f>일위대가!F1578</f>
        <v>22857</v>
      </c>
      <c r="F257" s="31">
        <f>일위대가!H1578</f>
        <v>5979</v>
      </c>
      <c r="G257" s="31">
        <f>일위대가!J1578</f>
        <v>236</v>
      </c>
      <c r="H257" s="31">
        <f t="shared" si="8"/>
        <v>29072</v>
      </c>
      <c r="I257" s="18" t="s">
        <v>2129</v>
      </c>
      <c r="J257" s="18" t="s">
        <v>52</v>
      </c>
      <c r="K257" s="18" t="s">
        <v>52</v>
      </c>
      <c r="L257" s="18" t="s">
        <v>52</v>
      </c>
      <c r="M257" s="18" t="s">
        <v>52</v>
      </c>
      <c r="N257" s="2" t="s">
        <v>52</v>
      </c>
    </row>
    <row r="258" spans="1:14" ht="30" customHeight="1">
      <c r="A258" s="18" t="s">
        <v>2134</v>
      </c>
      <c r="B258" s="18" t="s">
        <v>2123</v>
      </c>
      <c r="C258" s="18" t="s">
        <v>2132</v>
      </c>
      <c r="D258" s="18" t="s">
        <v>218</v>
      </c>
      <c r="E258" s="31">
        <f>일위대가!F1584</f>
        <v>14995</v>
      </c>
      <c r="F258" s="31">
        <f>일위대가!H1584</f>
        <v>3926</v>
      </c>
      <c r="G258" s="31">
        <f>일위대가!J1584</f>
        <v>155</v>
      </c>
      <c r="H258" s="31">
        <f t="shared" si="8"/>
        <v>19076</v>
      </c>
      <c r="I258" s="18" t="s">
        <v>2133</v>
      </c>
      <c r="J258" s="18" t="s">
        <v>52</v>
      </c>
      <c r="K258" s="18" t="s">
        <v>52</v>
      </c>
      <c r="L258" s="18" t="s">
        <v>52</v>
      </c>
      <c r="M258" s="18" t="s">
        <v>52</v>
      </c>
      <c r="N258" s="2" t="s">
        <v>52</v>
      </c>
    </row>
    <row r="259" spans="1:14" ht="30" customHeight="1">
      <c r="A259" s="18" t="s">
        <v>2138</v>
      </c>
      <c r="B259" s="18" t="s">
        <v>1894</v>
      </c>
      <c r="C259" s="18" t="s">
        <v>2136</v>
      </c>
      <c r="D259" s="18" t="s">
        <v>83</v>
      </c>
      <c r="E259" s="31">
        <f>일위대가!F1590</f>
        <v>162545</v>
      </c>
      <c r="F259" s="31">
        <f>일위대가!H1590</f>
        <v>211255</v>
      </c>
      <c r="G259" s="31">
        <f>일위대가!J1590</f>
        <v>10546</v>
      </c>
      <c r="H259" s="31">
        <f t="shared" si="8"/>
        <v>384346</v>
      </c>
      <c r="I259" s="18" t="s">
        <v>2137</v>
      </c>
      <c r="J259" s="18" t="s">
        <v>52</v>
      </c>
      <c r="K259" s="18" t="s">
        <v>52</v>
      </c>
      <c r="L259" s="18" t="s">
        <v>52</v>
      </c>
      <c r="M259" s="18" t="s">
        <v>52</v>
      </c>
      <c r="N259" s="2" t="s">
        <v>52</v>
      </c>
    </row>
    <row r="260" spans="1:14" ht="30" customHeight="1">
      <c r="A260" s="18" t="s">
        <v>2158</v>
      </c>
      <c r="B260" s="18" t="s">
        <v>2155</v>
      </c>
      <c r="C260" s="18" t="s">
        <v>2156</v>
      </c>
      <c r="D260" s="18" t="s">
        <v>83</v>
      </c>
      <c r="E260" s="31">
        <f>일위대가!F1597</f>
        <v>36802</v>
      </c>
      <c r="F260" s="31">
        <f>일위대가!H1597</f>
        <v>31562</v>
      </c>
      <c r="G260" s="31">
        <f>일위대가!J1597</f>
        <v>631</v>
      </c>
      <c r="H260" s="31">
        <f t="shared" si="8"/>
        <v>68995</v>
      </c>
      <c r="I260" s="18" t="s">
        <v>2157</v>
      </c>
      <c r="J260" s="18" t="s">
        <v>52</v>
      </c>
      <c r="K260" s="18" t="s">
        <v>52</v>
      </c>
      <c r="L260" s="18" t="s">
        <v>52</v>
      </c>
      <c r="M260" s="18" t="s">
        <v>52</v>
      </c>
      <c r="N260" s="2" t="s">
        <v>52</v>
      </c>
    </row>
    <row r="261" spans="1:14" ht="30" customHeight="1">
      <c r="A261" s="18" t="s">
        <v>2162</v>
      </c>
      <c r="B261" s="18" t="s">
        <v>1740</v>
      </c>
      <c r="C261" s="18" t="s">
        <v>2160</v>
      </c>
      <c r="D261" s="18" t="s">
        <v>83</v>
      </c>
      <c r="E261" s="31">
        <f>일위대가!F1604</f>
        <v>193016</v>
      </c>
      <c r="F261" s="31">
        <f>일위대가!H1604</f>
        <v>845418</v>
      </c>
      <c r="G261" s="31">
        <f>일위대가!J1604</f>
        <v>41762</v>
      </c>
      <c r="H261" s="31">
        <f t="shared" si="8"/>
        <v>1080196</v>
      </c>
      <c r="I261" s="18" t="s">
        <v>2161</v>
      </c>
      <c r="J261" s="18" t="s">
        <v>52</v>
      </c>
      <c r="K261" s="18" t="s">
        <v>52</v>
      </c>
      <c r="L261" s="18" t="s">
        <v>52</v>
      </c>
      <c r="M261" s="18" t="s">
        <v>52</v>
      </c>
      <c r="N261" s="2" t="s">
        <v>52</v>
      </c>
    </row>
    <row r="262" spans="1:14" ht="30" customHeight="1">
      <c r="A262" s="18" t="s">
        <v>2166</v>
      </c>
      <c r="B262" s="18" t="s">
        <v>1740</v>
      </c>
      <c r="C262" s="18" t="s">
        <v>2164</v>
      </c>
      <c r="D262" s="18" t="s">
        <v>83</v>
      </c>
      <c r="E262" s="31">
        <f>일위대가!F1611</f>
        <v>74146</v>
      </c>
      <c r="F262" s="31">
        <f>일위대가!H1611</f>
        <v>301695</v>
      </c>
      <c r="G262" s="31">
        <f>일위대가!J1611</f>
        <v>14616</v>
      </c>
      <c r="H262" s="31">
        <f t="shared" si="8"/>
        <v>390457</v>
      </c>
      <c r="I262" s="18" t="s">
        <v>2165</v>
      </c>
      <c r="J262" s="18" t="s">
        <v>52</v>
      </c>
      <c r="K262" s="18" t="s">
        <v>52</v>
      </c>
      <c r="L262" s="18" t="s">
        <v>52</v>
      </c>
      <c r="M262" s="18" t="s">
        <v>52</v>
      </c>
      <c r="N262" s="2" t="s">
        <v>52</v>
      </c>
    </row>
    <row r="263" spans="1:14" ht="30" customHeight="1">
      <c r="A263" s="18" t="s">
        <v>2175</v>
      </c>
      <c r="B263" s="18" t="s">
        <v>2172</v>
      </c>
      <c r="C263" s="18" t="s">
        <v>2173</v>
      </c>
      <c r="D263" s="18" t="s">
        <v>251</v>
      </c>
      <c r="E263" s="31">
        <f>일위대가!F1618</f>
        <v>7563</v>
      </c>
      <c r="F263" s="31">
        <f>일위대가!H1618</f>
        <v>10853</v>
      </c>
      <c r="G263" s="31">
        <f>일위대가!J1618</f>
        <v>0</v>
      </c>
      <c r="H263" s="31">
        <f t="shared" si="8"/>
        <v>18416</v>
      </c>
      <c r="I263" s="18" t="s">
        <v>2174</v>
      </c>
      <c r="J263" s="18" t="s">
        <v>52</v>
      </c>
      <c r="K263" s="18" t="s">
        <v>52</v>
      </c>
      <c r="L263" s="18" t="s">
        <v>52</v>
      </c>
      <c r="M263" s="18" t="s">
        <v>52</v>
      </c>
      <c r="N263" s="2" t="s">
        <v>52</v>
      </c>
    </row>
    <row r="264" spans="1:14" ht="30" customHeight="1">
      <c r="A264" s="18" t="s">
        <v>3062</v>
      </c>
      <c r="B264" s="18" t="s">
        <v>2689</v>
      </c>
      <c r="C264" s="18" t="s">
        <v>3060</v>
      </c>
      <c r="D264" s="18" t="s">
        <v>235</v>
      </c>
      <c r="E264" s="31">
        <f>일위대가!F1627</f>
        <v>32</v>
      </c>
      <c r="F264" s="31">
        <f>일위대가!H1627</f>
        <v>1616</v>
      </c>
      <c r="G264" s="31">
        <f>일위대가!J1627</f>
        <v>64</v>
      </c>
      <c r="H264" s="31">
        <f t="shared" si="8"/>
        <v>1712</v>
      </c>
      <c r="I264" s="18" t="s">
        <v>3061</v>
      </c>
      <c r="J264" s="18" t="s">
        <v>52</v>
      </c>
      <c r="K264" s="18" t="s">
        <v>52</v>
      </c>
      <c r="L264" s="18" t="s">
        <v>52</v>
      </c>
      <c r="M264" s="18" t="s">
        <v>52</v>
      </c>
      <c r="N264" s="2" t="s">
        <v>52</v>
      </c>
    </row>
    <row r="265" spans="1:14" ht="30" customHeight="1">
      <c r="A265" s="18" t="s">
        <v>2193</v>
      </c>
      <c r="B265" s="18" t="s">
        <v>2190</v>
      </c>
      <c r="C265" s="18" t="s">
        <v>2191</v>
      </c>
      <c r="D265" s="18" t="s">
        <v>112</v>
      </c>
      <c r="E265" s="31">
        <f>일위대가!F1634</f>
        <v>2512</v>
      </c>
      <c r="F265" s="31">
        <f>일위대가!H1634</f>
        <v>23378</v>
      </c>
      <c r="G265" s="31">
        <f>일위대가!J1634</f>
        <v>3292</v>
      </c>
      <c r="H265" s="31">
        <f t="shared" si="8"/>
        <v>29182</v>
      </c>
      <c r="I265" s="18" t="s">
        <v>2192</v>
      </c>
      <c r="J265" s="18" t="s">
        <v>52</v>
      </c>
      <c r="K265" s="18" t="s">
        <v>52</v>
      </c>
      <c r="L265" s="18" t="s">
        <v>52</v>
      </c>
      <c r="M265" s="18" t="s">
        <v>52</v>
      </c>
      <c r="N265" s="2" t="s">
        <v>52</v>
      </c>
    </row>
    <row r="266" spans="1:14" ht="30" customHeight="1">
      <c r="A266" s="18" t="s">
        <v>2197</v>
      </c>
      <c r="B266" s="18" t="s">
        <v>2195</v>
      </c>
      <c r="C266" s="18" t="s">
        <v>52</v>
      </c>
      <c r="D266" s="18" t="s">
        <v>83</v>
      </c>
      <c r="E266" s="31">
        <f>일위대가!F1638</f>
        <v>0</v>
      </c>
      <c r="F266" s="31">
        <f>일위대가!H1638</f>
        <v>942</v>
      </c>
      <c r="G266" s="31">
        <f>일위대가!J1638</f>
        <v>0</v>
      </c>
      <c r="H266" s="31">
        <f t="shared" si="8"/>
        <v>942</v>
      </c>
      <c r="I266" s="18" t="s">
        <v>2196</v>
      </c>
      <c r="J266" s="18" t="s">
        <v>52</v>
      </c>
      <c r="K266" s="18" t="s">
        <v>52</v>
      </c>
      <c r="L266" s="18" t="s">
        <v>52</v>
      </c>
      <c r="M266" s="18" t="s">
        <v>52</v>
      </c>
      <c r="N266" s="2" t="s">
        <v>52</v>
      </c>
    </row>
    <row r="267" spans="1:14" ht="30" customHeight="1">
      <c r="A267" s="18" t="s">
        <v>2202</v>
      </c>
      <c r="B267" s="18" t="s">
        <v>2199</v>
      </c>
      <c r="C267" s="18" t="s">
        <v>2200</v>
      </c>
      <c r="D267" s="18" t="s">
        <v>83</v>
      </c>
      <c r="E267" s="31">
        <f>일위대가!F1644</f>
        <v>2510</v>
      </c>
      <c r="F267" s="31">
        <f>일위대가!H1644</f>
        <v>1356</v>
      </c>
      <c r="G267" s="31">
        <f>일위대가!J1644</f>
        <v>0</v>
      </c>
      <c r="H267" s="31">
        <f t="shared" si="8"/>
        <v>3866</v>
      </c>
      <c r="I267" s="18" t="s">
        <v>2201</v>
      </c>
      <c r="J267" s="18" t="s">
        <v>52</v>
      </c>
      <c r="K267" s="18" t="s">
        <v>52</v>
      </c>
      <c r="L267" s="18" t="s">
        <v>52</v>
      </c>
      <c r="M267" s="18" t="s">
        <v>52</v>
      </c>
      <c r="N267" s="2" t="s">
        <v>52</v>
      </c>
    </row>
    <row r="268" spans="1:14" ht="30" customHeight="1">
      <c r="A268" s="18" t="s">
        <v>3127</v>
      </c>
      <c r="B268" s="18" t="s">
        <v>1101</v>
      </c>
      <c r="C268" s="18" t="s">
        <v>3125</v>
      </c>
      <c r="D268" s="18" t="s">
        <v>1103</v>
      </c>
      <c r="E268" s="31">
        <f>일위대가!F1651</f>
        <v>19785</v>
      </c>
      <c r="F268" s="31">
        <f>일위대가!H1651</f>
        <v>59020</v>
      </c>
      <c r="G268" s="31">
        <f>일위대가!J1651</f>
        <v>23423</v>
      </c>
      <c r="H268" s="31">
        <f t="shared" ref="H268:H277" si="9">E268+F268+G268</f>
        <v>102228</v>
      </c>
      <c r="I268" s="18" t="s">
        <v>3126</v>
      </c>
      <c r="J268" s="18" t="s">
        <v>52</v>
      </c>
      <c r="K268" s="18" t="s">
        <v>2261</v>
      </c>
      <c r="L268" s="18" t="s">
        <v>52</v>
      </c>
      <c r="M268" s="18" t="s">
        <v>52</v>
      </c>
      <c r="N268" s="2" t="s">
        <v>64</v>
      </c>
    </row>
    <row r="269" spans="1:14" ht="30" customHeight="1">
      <c r="A269" s="18" t="s">
        <v>3139</v>
      </c>
      <c r="B269" s="18" t="s">
        <v>2199</v>
      </c>
      <c r="C269" s="18" t="s">
        <v>3137</v>
      </c>
      <c r="D269" s="18" t="s">
        <v>83</v>
      </c>
      <c r="E269" s="31">
        <f>일위대가!F1655</f>
        <v>0</v>
      </c>
      <c r="F269" s="31">
        <f>일위대가!H1655</f>
        <v>1356</v>
      </c>
      <c r="G269" s="31">
        <f>일위대가!J1655</f>
        <v>0</v>
      </c>
      <c r="H269" s="31">
        <f t="shared" si="9"/>
        <v>1356</v>
      </c>
      <c r="I269" s="18" t="s">
        <v>3138</v>
      </c>
      <c r="J269" s="18" t="s">
        <v>52</v>
      </c>
      <c r="K269" s="18" t="s">
        <v>52</v>
      </c>
      <c r="L269" s="18" t="s">
        <v>52</v>
      </c>
      <c r="M269" s="18" t="s">
        <v>52</v>
      </c>
      <c r="N269" s="2" t="s">
        <v>52</v>
      </c>
    </row>
    <row r="270" spans="1:14" ht="30" customHeight="1">
      <c r="A270" s="18" t="s">
        <v>2221</v>
      </c>
      <c r="B270" s="18" t="s">
        <v>2217</v>
      </c>
      <c r="C270" s="18" t="s">
        <v>2218</v>
      </c>
      <c r="D270" s="18" t="s">
        <v>2219</v>
      </c>
      <c r="E270" s="31">
        <f>일위대가!F1662</f>
        <v>2911</v>
      </c>
      <c r="F270" s="31">
        <f>일위대가!H1662</f>
        <v>28124</v>
      </c>
      <c r="G270" s="31">
        <f>일위대가!J1662</f>
        <v>5641</v>
      </c>
      <c r="H270" s="31">
        <f t="shared" si="9"/>
        <v>36676</v>
      </c>
      <c r="I270" s="18" t="s">
        <v>2220</v>
      </c>
      <c r="J270" s="18" t="s">
        <v>52</v>
      </c>
      <c r="K270" s="18" t="s">
        <v>52</v>
      </c>
      <c r="L270" s="18" t="s">
        <v>52</v>
      </c>
      <c r="M270" s="18" t="s">
        <v>52</v>
      </c>
      <c r="N270" s="2" t="s">
        <v>52</v>
      </c>
    </row>
    <row r="271" spans="1:14" ht="30" customHeight="1">
      <c r="A271" s="18" t="s">
        <v>2235</v>
      </c>
      <c r="B271" s="18" t="s">
        <v>2232</v>
      </c>
      <c r="C271" s="18" t="s">
        <v>2233</v>
      </c>
      <c r="D271" s="18" t="s">
        <v>218</v>
      </c>
      <c r="E271" s="31">
        <f>일위대가!F1668</f>
        <v>13056</v>
      </c>
      <c r="F271" s="31">
        <f>일위대가!H1668</f>
        <v>14787</v>
      </c>
      <c r="G271" s="31">
        <f>일위대가!J1668</f>
        <v>738</v>
      </c>
      <c r="H271" s="31">
        <f t="shared" si="9"/>
        <v>28581</v>
      </c>
      <c r="I271" s="18" t="s">
        <v>2234</v>
      </c>
      <c r="J271" s="18" t="s">
        <v>52</v>
      </c>
      <c r="K271" s="18" t="s">
        <v>52</v>
      </c>
      <c r="L271" s="18" t="s">
        <v>52</v>
      </c>
      <c r="M271" s="18" t="s">
        <v>52</v>
      </c>
      <c r="N271" s="2" t="s">
        <v>52</v>
      </c>
    </row>
    <row r="272" spans="1:14" ht="30" customHeight="1">
      <c r="A272" s="18" t="s">
        <v>2239</v>
      </c>
      <c r="B272" s="18" t="s">
        <v>1894</v>
      </c>
      <c r="C272" s="18" t="s">
        <v>2237</v>
      </c>
      <c r="D272" s="18" t="s">
        <v>83</v>
      </c>
      <c r="E272" s="31">
        <f>일위대가!F1674</f>
        <v>218403</v>
      </c>
      <c r="F272" s="31">
        <f>일위대가!H1674</f>
        <v>295757</v>
      </c>
      <c r="G272" s="31">
        <f>일위대가!J1674</f>
        <v>14765</v>
      </c>
      <c r="H272" s="31">
        <f t="shared" si="9"/>
        <v>528925</v>
      </c>
      <c r="I272" s="18" t="s">
        <v>2238</v>
      </c>
      <c r="J272" s="18" t="s">
        <v>52</v>
      </c>
      <c r="K272" s="18" t="s">
        <v>52</v>
      </c>
      <c r="L272" s="18" t="s">
        <v>52</v>
      </c>
      <c r="M272" s="18" t="s">
        <v>52</v>
      </c>
      <c r="N272" s="2" t="s">
        <v>52</v>
      </c>
    </row>
    <row r="273" spans="1:14" ht="30" customHeight="1">
      <c r="A273" s="18" t="s">
        <v>2246</v>
      </c>
      <c r="B273" s="18" t="s">
        <v>2244</v>
      </c>
      <c r="C273" s="18" t="s">
        <v>52</v>
      </c>
      <c r="D273" s="18" t="s">
        <v>251</v>
      </c>
      <c r="E273" s="31">
        <f>일위대가!F1678</f>
        <v>0</v>
      </c>
      <c r="F273" s="31">
        <f>일위대가!H1678</f>
        <v>6783</v>
      </c>
      <c r="G273" s="31">
        <f>일위대가!J1678</f>
        <v>0</v>
      </c>
      <c r="H273" s="31">
        <f t="shared" si="9"/>
        <v>6783</v>
      </c>
      <c r="I273" s="18" t="s">
        <v>2245</v>
      </c>
      <c r="J273" s="18" t="s">
        <v>52</v>
      </c>
      <c r="K273" s="18" t="s">
        <v>52</v>
      </c>
      <c r="L273" s="18" t="s">
        <v>52</v>
      </c>
      <c r="M273" s="18" t="s">
        <v>52</v>
      </c>
      <c r="N273" s="2" t="s">
        <v>52</v>
      </c>
    </row>
    <row r="274" spans="1:14" ht="30" customHeight="1">
      <c r="A274" s="18" t="s">
        <v>2252</v>
      </c>
      <c r="B274" s="18" t="s">
        <v>2249</v>
      </c>
      <c r="C274" s="18" t="s">
        <v>2250</v>
      </c>
      <c r="D274" s="18" t="s">
        <v>218</v>
      </c>
      <c r="E274" s="31">
        <f>일위대가!F1682</f>
        <v>853</v>
      </c>
      <c r="F274" s="31">
        <f>일위대가!H1682</f>
        <v>199</v>
      </c>
      <c r="G274" s="31">
        <f>일위대가!J1682</f>
        <v>14</v>
      </c>
      <c r="H274" s="31">
        <f t="shared" si="9"/>
        <v>1066</v>
      </c>
      <c r="I274" s="18" t="s">
        <v>2251</v>
      </c>
      <c r="J274" s="18" t="s">
        <v>52</v>
      </c>
      <c r="K274" s="18" t="s">
        <v>52</v>
      </c>
      <c r="L274" s="18" t="s">
        <v>52</v>
      </c>
      <c r="M274" s="18" t="s">
        <v>52</v>
      </c>
      <c r="N274" s="2" t="s">
        <v>52</v>
      </c>
    </row>
    <row r="275" spans="1:14" ht="30" customHeight="1">
      <c r="A275" s="18" t="s">
        <v>3174</v>
      </c>
      <c r="B275" s="18" t="s">
        <v>2249</v>
      </c>
      <c r="C275" s="18" t="s">
        <v>3172</v>
      </c>
      <c r="D275" s="18" t="s">
        <v>1202</v>
      </c>
      <c r="E275" s="31">
        <f>일위대가!F1689</f>
        <v>56899</v>
      </c>
      <c r="F275" s="31">
        <f>일위대가!H1689</f>
        <v>13270</v>
      </c>
      <c r="G275" s="31">
        <f>일위대가!J1689</f>
        <v>940</v>
      </c>
      <c r="H275" s="31">
        <f t="shared" si="9"/>
        <v>71109</v>
      </c>
      <c r="I275" s="18" t="s">
        <v>3173</v>
      </c>
      <c r="J275" s="18" t="s">
        <v>52</v>
      </c>
      <c r="K275" s="18" t="s">
        <v>52</v>
      </c>
      <c r="L275" s="18" t="s">
        <v>52</v>
      </c>
      <c r="M275" s="18" t="s">
        <v>52</v>
      </c>
      <c r="N275" s="2" t="s">
        <v>52</v>
      </c>
    </row>
    <row r="276" spans="1:14" ht="30" customHeight="1">
      <c r="A276" s="18" t="s">
        <v>3192</v>
      </c>
      <c r="B276" s="18" t="s">
        <v>2293</v>
      </c>
      <c r="C276" s="18" t="s">
        <v>3193</v>
      </c>
      <c r="D276" s="18" t="s">
        <v>1103</v>
      </c>
      <c r="E276" s="31">
        <f>일위대가!F1696</f>
        <v>10971</v>
      </c>
      <c r="F276" s="31">
        <f>일위대가!H1696</f>
        <v>49778</v>
      </c>
      <c r="G276" s="31">
        <f>일위대가!J1696</f>
        <v>7613</v>
      </c>
      <c r="H276" s="31">
        <f t="shared" si="9"/>
        <v>68362</v>
      </c>
      <c r="I276" s="18" t="s">
        <v>3194</v>
      </c>
      <c r="J276" s="18" t="s">
        <v>52</v>
      </c>
      <c r="K276" s="18" t="s">
        <v>2261</v>
      </c>
      <c r="L276" s="18" t="s">
        <v>52</v>
      </c>
      <c r="M276" s="18" t="s">
        <v>52</v>
      </c>
      <c r="N276" s="2" t="s">
        <v>64</v>
      </c>
    </row>
    <row r="277" spans="1:14" ht="30" customHeight="1">
      <c r="A277" s="18" t="s">
        <v>3201</v>
      </c>
      <c r="B277" s="18" t="s">
        <v>2293</v>
      </c>
      <c r="C277" s="18" t="s">
        <v>3202</v>
      </c>
      <c r="D277" s="18" t="s">
        <v>1103</v>
      </c>
      <c r="E277" s="31">
        <f>일위대가!F1703</f>
        <v>20406</v>
      </c>
      <c r="F277" s="31">
        <f>일위대가!H1703</f>
        <v>49778</v>
      </c>
      <c r="G277" s="31">
        <f>일위대가!J1703</f>
        <v>10544</v>
      </c>
      <c r="H277" s="31">
        <f t="shared" si="9"/>
        <v>80728</v>
      </c>
      <c r="I277" s="18" t="s">
        <v>3203</v>
      </c>
      <c r="J277" s="18" t="s">
        <v>52</v>
      </c>
      <c r="K277" s="18" t="s">
        <v>2261</v>
      </c>
      <c r="L277" s="18" t="s">
        <v>52</v>
      </c>
      <c r="M277" s="18" t="s">
        <v>52</v>
      </c>
      <c r="N277" s="2" t="s">
        <v>64</v>
      </c>
    </row>
  </sheetData>
  <phoneticPr fontId="1" type="noConversion"/>
  <pageMargins left="0.78740157480314954" right="0" top="0.39370078740157477" bottom="0.39370078740157477" header="0" footer="0"/>
  <pageSetup paperSize="9" scale="8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8A308-6324-4E03-A171-5971EBE10FAB}">
  <sheetPr>
    <pageSetUpPr fitToPage="1"/>
  </sheetPr>
  <dimension ref="A1:AZ1703"/>
  <sheetViews>
    <sheetView topLeftCell="A1656" zoomScale="84" zoomScaleNormal="84" workbookViewId="0">
      <selection activeCell="A1667" sqref="A1667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7" width="2.625" hidden="1" customWidth="1"/>
    <col min="48" max="48" width="1.625" hidden="1" customWidth="1"/>
    <col min="49" max="49" width="24.625" hidden="1" customWidth="1"/>
    <col min="50" max="51" width="2.625" hidden="1" customWidth="1"/>
    <col min="52" max="52" width="1.625" hidden="1" customWidth="1"/>
  </cols>
  <sheetData>
    <row r="1" spans="1:52" ht="30" customHeight="1">
      <c r="A1" s="6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52" ht="30" customHeight="1">
      <c r="A2" s="284" t="s">
        <v>2</v>
      </c>
      <c r="B2" s="284" t="s">
        <v>3</v>
      </c>
      <c r="C2" s="284" t="s">
        <v>4</v>
      </c>
      <c r="D2" s="284" t="s">
        <v>5</v>
      </c>
      <c r="E2" s="284" t="s">
        <v>6</v>
      </c>
      <c r="F2" s="284"/>
      <c r="G2" s="284" t="s">
        <v>9</v>
      </c>
      <c r="H2" s="284"/>
      <c r="I2" s="284" t="s">
        <v>10</v>
      </c>
      <c r="J2" s="284"/>
      <c r="K2" s="284" t="s">
        <v>11</v>
      </c>
      <c r="L2" s="284"/>
      <c r="M2" s="284" t="s">
        <v>12</v>
      </c>
      <c r="N2" s="286" t="s">
        <v>990</v>
      </c>
      <c r="O2" s="286" t="s">
        <v>20</v>
      </c>
      <c r="P2" s="286" t="s">
        <v>22</v>
      </c>
      <c r="Q2" s="286" t="s">
        <v>23</v>
      </c>
      <c r="R2" s="286" t="s">
        <v>24</v>
      </c>
      <c r="S2" s="286" t="s">
        <v>25</v>
      </c>
      <c r="T2" s="286" t="s">
        <v>26</v>
      </c>
      <c r="U2" s="286" t="s">
        <v>27</v>
      </c>
      <c r="V2" s="286" t="s">
        <v>28</v>
      </c>
      <c r="W2" s="286" t="s">
        <v>29</v>
      </c>
      <c r="X2" s="286" t="s">
        <v>30</v>
      </c>
      <c r="Y2" s="286" t="s">
        <v>31</v>
      </c>
      <c r="Z2" s="286" t="s">
        <v>32</v>
      </c>
      <c r="AA2" s="286" t="s">
        <v>33</v>
      </c>
      <c r="AB2" s="286" t="s">
        <v>34</v>
      </c>
      <c r="AC2" s="286" t="s">
        <v>35</v>
      </c>
      <c r="AD2" s="286" t="s">
        <v>36</v>
      </c>
      <c r="AE2" s="286" t="s">
        <v>37</v>
      </c>
      <c r="AF2" s="286" t="s">
        <v>38</v>
      </c>
      <c r="AG2" s="286" t="s">
        <v>39</v>
      </c>
      <c r="AH2" s="286" t="s">
        <v>40</v>
      </c>
      <c r="AI2" s="286" t="s">
        <v>41</v>
      </c>
      <c r="AJ2" s="286" t="s">
        <v>42</v>
      </c>
      <c r="AK2" s="286" t="s">
        <v>43</v>
      </c>
      <c r="AL2" s="286" t="s">
        <v>44</v>
      </c>
      <c r="AM2" s="286" t="s">
        <v>45</v>
      </c>
      <c r="AN2" s="286" t="s">
        <v>46</v>
      </c>
      <c r="AO2" s="286" t="s">
        <v>47</v>
      </c>
      <c r="AP2" s="286" t="s">
        <v>991</v>
      </c>
      <c r="AQ2" s="286" t="s">
        <v>992</v>
      </c>
      <c r="AR2" s="286" t="s">
        <v>993</v>
      </c>
      <c r="AS2" s="286" t="s">
        <v>994</v>
      </c>
      <c r="AT2" s="286" t="s">
        <v>995</v>
      </c>
      <c r="AU2" s="286" t="s">
        <v>996</v>
      </c>
      <c r="AV2" s="286" t="s">
        <v>48</v>
      </c>
      <c r="AW2" s="286" t="s">
        <v>997</v>
      </c>
      <c r="AX2" s="1" t="s">
        <v>989</v>
      </c>
      <c r="AY2" s="1" t="s">
        <v>21</v>
      </c>
      <c r="AZ2" s="1" t="s">
        <v>998</v>
      </c>
    </row>
    <row r="3" spans="1:52" ht="30" customHeight="1">
      <c r="A3" s="284"/>
      <c r="B3" s="284"/>
      <c r="C3" s="284"/>
      <c r="D3" s="284"/>
      <c r="E3" s="9" t="s">
        <v>7</v>
      </c>
      <c r="F3" s="9" t="s">
        <v>8</v>
      </c>
      <c r="G3" s="9" t="s">
        <v>7</v>
      </c>
      <c r="H3" s="9" t="s">
        <v>8</v>
      </c>
      <c r="I3" s="9" t="s">
        <v>7</v>
      </c>
      <c r="J3" s="9" t="s">
        <v>8</v>
      </c>
      <c r="K3" s="9" t="s">
        <v>7</v>
      </c>
      <c r="L3" s="9" t="s">
        <v>8</v>
      </c>
      <c r="M3" s="284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6"/>
      <c r="AT3" s="286"/>
      <c r="AU3" s="286"/>
      <c r="AV3" s="286"/>
      <c r="AW3" s="286"/>
    </row>
    <row r="4" spans="1:52" ht="30" customHeight="1">
      <c r="A4" s="24" t="s">
        <v>999</v>
      </c>
      <c r="B4" s="25"/>
      <c r="C4" s="25"/>
      <c r="D4" s="25"/>
      <c r="E4" s="29"/>
      <c r="F4" s="32"/>
      <c r="G4" s="29"/>
      <c r="H4" s="32"/>
      <c r="I4" s="29"/>
      <c r="J4" s="32"/>
      <c r="K4" s="29"/>
      <c r="L4" s="32"/>
      <c r="M4" s="26"/>
      <c r="N4" s="1" t="s">
        <v>63</v>
      </c>
    </row>
    <row r="5" spans="1:52" ht="30" customHeight="1">
      <c r="A5" s="27" t="s">
        <v>1000</v>
      </c>
      <c r="B5" s="27" t="s">
        <v>1001</v>
      </c>
      <c r="C5" s="27" t="s">
        <v>251</v>
      </c>
      <c r="D5" s="28">
        <v>0.18</v>
      </c>
      <c r="E5" s="30">
        <f>단가대비표!O160</f>
        <v>3200000</v>
      </c>
      <c r="F5" s="33">
        <f>TRUNC(E5*D5,1)</f>
        <v>576000</v>
      </c>
      <c r="G5" s="30">
        <f>단가대비표!P160</f>
        <v>0</v>
      </c>
      <c r="H5" s="33">
        <f>TRUNC(G5*D5,1)</f>
        <v>0</v>
      </c>
      <c r="I5" s="30">
        <f>단가대비표!V160</f>
        <v>0</v>
      </c>
      <c r="J5" s="33">
        <f>TRUNC(I5*D5,1)</f>
        <v>0</v>
      </c>
      <c r="K5" s="30">
        <f t="shared" ref="K5:L7" si="0">TRUNC(E5+G5+I5,1)</f>
        <v>3200000</v>
      </c>
      <c r="L5" s="33">
        <f t="shared" si="0"/>
        <v>576000</v>
      </c>
      <c r="M5" s="27" t="s">
        <v>1002</v>
      </c>
      <c r="N5" s="2" t="s">
        <v>52</v>
      </c>
      <c r="O5" s="2" t="s">
        <v>1003</v>
      </c>
      <c r="P5" s="2" t="s">
        <v>65</v>
      </c>
      <c r="Q5" s="2" t="s">
        <v>65</v>
      </c>
      <c r="R5" s="2" t="s">
        <v>64</v>
      </c>
      <c r="S5" s="3"/>
      <c r="T5" s="3"/>
      <c r="U5" s="3"/>
      <c r="V5" s="3">
        <v>1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2" t="s">
        <v>52</v>
      </c>
      <c r="AW5" s="2" t="s">
        <v>1004</v>
      </c>
      <c r="AX5" s="2" t="s">
        <v>52</v>
      </c>
      <c r="AY5" s="2" t="s">
        <v>1005</v>
      </c>
      <c r="AZ5" s="2" t="s">
        <v>52</v>
      </c>
    </row>
    <row r="6" spans="1:52" ht="30" customHeight="1">
      <c r="A6" s="27" t="s">
        <v>1006</v>
      </c>
      <c r="B6" s="27" t="s">
        <v>1007</v>
      </c>
      <c r="C6" s="27" t="s">
        <v>61</v>
      </c>
      <c r="D6" s="28">
        <v>1</v>
      </c>
      <c r="E6" s="30">
        <f>일위대가목록!E129</f>
        <v>0</v>
      </c>
      <c r="F6" s="33">
        <f>TRUNC(E6*D6,1)</f>
        <v>0</v>
      </c>
      <c r="G6" s="30">
        <f>일위대가목록!F129</f>
        <v>0</v>
      </c>
      <c r="H6" s="33">
        <f>TRUNC(G6*D6,1)</f>
        <v>0</v>
      </c>
      <c r="I6" s="30">
        <f>일위대가목록!G129</f>
        <v>437930</v>
      </c>
      <c r="J6" s="33">
        <f>TRUNC(I6*D6,1)</f>
        <v>437930</v>
      </c>
      <c r="K6" s="30">
        <f t="shared" si="0"/>
        <v>437930</v>
      </c>
      <c r="L6" s="33">
        <f t="shared" si="0"/>
        <v>437930</v>
      </c>
      <c r="M6" s="27" t="s">
        <v>1002</v>
      </c>
      <c r="N6" s="2" t="s">
        <v>52</v>
      </c>
      <c r="O6" s="2" t="s">
        <v>1008</v>
      </c>
      <c r="P6" s="2" t="s">
        <v>64</v>
      </c>
      <c r="Q6" s="2" t="s">
        <v>65</v>
      </c>
      <c r="R6" s="2" t="s">
        <v>65</v>
      </c>
      <c r="S6" s="3"/>
      <c r="T6" s="3"/>
      <c r="U6" s="3"/>
      <c r="V6" s="3">
        <v>1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2" t="s">
        <v>52</v>
      </c>
      <c r="AW6" s="2" t="s">
        <v>1009</v>
      </c>
      <c r="AX6" s="2" t="s">
        <v>52</v>
      </c>
      <c r="AY6" s="2" t="s">
        <v>1005</v>
      </c>
      <c r="AZ6" s="2" t="s">
        <v>52</v>
      </c>
    </row>
    <row r="7" spans="1:52" ht="30" customHeight="1">
      <c r="A7" s="27" t="s">
        <v>1010</v>
      </c>
      <c r="B7" s="27" t="s">
        <v>1011</v>
      </c>
      <c r="C7" s="27" t="s">
        <v>502</v>
      </c>
      <c r="D7" s="28">
        <v>1</v>
      </c>
      <c r="E7" s="30">
        <v>0</v>
      </c>
      <c r="F7" s="33">
        <f>TRUNC(E7*D7,1)</f>
        <v>0</v>
      </c>
      <c r="G7" s="30">
        <v>0</v>
      </c>
      <c r="H7" s="33">
        <f>TRUNC(G7*D7,1)</f>
        <v>0</v>
      </c>
      <c r="I7" s="30">
        <f>TRUNC(SUMIF(V5:V7, RIGHTB(O7, 1), L5:L7)*U7, 2)</f>
        <v>1013930</v>
      </c>
      <c r="J7" s="33">
        <f>TRUNC(I7*D7,1)</f>
        <v>1013930</v>
      </c>
      <c r="K7" s="30">
        <f t="shared" si="0"/>
        <v>1013930</v>
      </c>
      <c r="L7" s="33">
        <f t="shared" si="0"/>
        <v>1013930</v>
      </c>
      <c r="M7" s="27" t="s">
        <v>52</v>
      </c>
      <c r="N7" s="2" t="s">
        <v>63</v>
      </c>
      <c r="O7" s="2" t="s">
        <v>950</v>
      </c>
      <c r="P7" s="2" t="s">
        <v>65</v>
      </c>
      <c r="Q7" s="2" t="s">
        <v>65</v>
      </c>
      <c r="R7" s="2" t="s">
        <v>65</v>
      </c>
      <c r="S7" s="3">
        <v>3</v>
      </c>
      <c r="T7" s="3">
        <v>2</v>
      </c>
      <c r="U7" s="3">
        <v>1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2" t="s">
        <v>52</v>
      </c>
      <c r="AW7" s="2" t="s">
        <v>1012</v>
      </c>
      <c r="AX7" s="2" t="s">
        <v>52</v>
      </c>
      <c r="AY7" s="2" t="s">
        <v>52</v>
      </c>
      <c r="AZ7" s="2" t="s">
        <v>52</v>
      </c>
    </row>
    <row r="8" spans="1:52" ht="30" customHeight="1">
      <c r="A8" s="27" t="s">
        <v>1013</v>
      </c>
      <c r="B8" s="27" t="s">
        <v>52</v>
      </c>
      <c r="C8" s="27" t="s">
        <v>52</v>
      </c>
      <c r="D8" s="28"/>
      <c r="E8" s="30"/>
      <c r="F8" s="33">
        <f>TRUNC(SUMIF(N5:N7, N4, F5:F7),0)</f>
        <v>0</v>
      </c>
      <c r="G8" s="30"/>
      <c r="H8" s="33">
        <f>TRUNC(SUMIF(N5:N7, N4, H5:H7),0)</f>
        <v>0</v>
      </c>
      <c r="I8" s="30"/>
      <c r="J8" s="33">
        <f>TRUNC(SUMIF(N5:N7, N4, J5:J7),0)</f>
        <v>1013930</v>
      </c>
      <c r="K8" s="30"/>
      <c r="L8" s="33">
        <f>F8+H8+J8</f>
        <v>1013930</v>
      </c>
      <c r="M8" s="27" t="s">
        <v>52</v>
      </c>
      <c r="N8" s="2" t="s">
        <v>107</v>
      </c>
      <c r="O8" s="2" t="s">
        <v>107</v>
      </c>
      <c r="P8" s="2" t="s">
        <v>52</v>
      </c>
      <c r="Q8" s="2" t="s">
        <v>52</v>
      </c>
      <c r="R8" s="2" t="s">
        <v>52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2" t="s">
        <v>52</v>
      </c>
      <c r="AW8" s="2" t="s">
        <v>52</v>
      </c>
      <c r="AX8" s="2" t="s">
        <v>52</v>
      </c>
      <c r="AY8" s="2" t="s">
        <v>52</v>
      </c>
      <c r="AZ8" s="2" t="s">
        <v>52</v>
      </c>
    </row>
    <row r="9" spans="1:52" ht="30" customHeight="1">
      <c r="A9" s="28"/>
      <c r="B9" s="28"/>
      <c r="C9" s="28"/>
      <c r="D9" s="28"/>
      <c r="E9" s="30"/>
      <c r="F9" s="33"/>
      <c r="G9" s="30"/>
      <c r="H9" s="33"/>
      <c r="I9" s="30"/>
      <c r="J9" s="33"/>
      <c r="K9" s="30"/>
      <c r="L9" s="33"/>
      <c r="M9" s="28"/>
    </row>
    <row r="10" spans="1:52" ht="30" customHeight="1">
      <c r="A10" s="24" t="s">
        <v>1014</v>
      </c>
      <c r="B10" s="25"/>
      <c r="C10" s="25"/>
      <c r="D10" s="25"/>
      <c r="E10" s="29"/>
      <c r="F10" s="32"/>
      <c r="G10" s="29"/>
      <c r="H10" s="32"/>
      <c r="I10" s="29"/>
      <c r="J10" s="32"/>
      <c r="K10" s="29"/>
      <c r="L10" s="32"/>
      <c r="M10" s="26"/>
      <c r="N10" s="1" t="s">
        <v>71</v>
      </c>
    </row>
    <row r="11" spans="1:52" ht="30" customHeight="1">
      <c r="A11" s="27" t="s">
        <v>1015</v>
      </c>
      <c r="B11" s="27" t="s">
        <v>1016</v>
      </c>
      <c r="C11" s="27" t="s">
        <v>251</v>
      </c>
      <c r="D11" s="28">
        <v>0.14000000000000001</v>
      </c>
      <c r="E11" s="30">
        <f>단가대비표!O150</f>
        <v>27739</v>
      </c>
      <c r="F11" s="33">
        <f t="shared" ref="F11:F20" si="1">TRUNC(E11*D11,1)</f>
        <v>3883.4</v>
      </c>
      <c r="G11" s="30">
        <f>단가대비표!P150</f>
        <v>0</v>
      </c>
      <c r="H11" s="33">
        <f t="shared" ref="H11:H20" si="2">TRUNC(G11*D11,1)</f>
        <v>0</v>
      </c>
      <c r="I11" s="30">
        <f>단가대비표!V150</f>
        <v>0</v>
      </c>
      <c r="J11" s="33">
        <f t="shared" ref="J11:J20" si="3">TRUNC(I11*D11,1)</f>
        <v>0</v>
      </c>
      <c r="K11" s="30">
        <f t="shared" ref="K11:K20" si="4">TRUNC(E11+G11+I11,1)</f>
        <v>27739</v>
      </c>
      <c r="L11" s="33">
        <f t="shared" ref="L11:L20" si="5">TRUNC(F11+H11+J11,1)</f>
        <v>3883.4</v>
      </c>
      <c r="M11" s="27" t="s">
        <v>52</v>
      </c>
      <c r="N11" s="2" t="s">
        <v>71</v>
      </c>
      <c r="O11" s="2" t="s">
        <v>1017</v>
      </c>
      <c r="P11" s="2" t="s">
        <v>65</v>
      </c>
      <c r="Q11" s="2" t="s">
        <v>65</v>
      </c>
      <c r="R11" s="2" t="s">
        <v>64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2" t="s">
        <v>52</v>
      </c>
      <c r="AW11" s="2" t="s">
        <v>1018</v>
      </c>
      <c r="AX11" s="2" t="s">
        <v>52</v>
      </c>
      <c r="AY11" s="2" t="s">
        <v>52</v>
      </c>
      <c r="AZ11" s="2" t="s">
        <v>52</v>
      </c>
    </row>
    <row r="12" spans="1:52" ht="30" customHeight="1">
      <c r="A12" s="27" t="s">
        <v>1015</v>
      </c>
      <c r="B12" s="27" t="s">
        <v>1019</v>
      </c>
      <c r="C12" s="27" t="s">
        <v>251</v>
      </c>
      <c r="D12" s="28">
        <v>0.14000000000000001</v>
      </c>
      <c r="E12" s="30">
        <f>단가대비표!O151</f>
        <v>9246</v>
      </c>
      <c r="F12" s="33">
        <f t="shared" si="1"/>
        <v>1294.4000000000001</v>
      </c>
      <c r="G12" s="30">
        <f>단가대비표!P151</f>
        <v>0</v>
      </c>
      <c r="H12" s="33">
        <f t="shared" si="2"/>
        <v>0</v>
      </c>
      <c r="I12" s="30">
        <f>단가대비표!V151</f>
        <v>0</v>
      </c>
      <c r="J12" s="33">
        <f t="shared" si="3"/>
        <v>0</v>
      </c>
      <c r="K12" s="30">
        <f t="shared" si="4"/>
        <v>9246</v>
      </c>
      <c r="L12" s="33">
        <f t="shared" si="5"/>
        <v>1294.4000000000001</v>
      </c>
      <c r="M12" s="27" t="s">
        <v>52</v>
      </c>
      <c r="N12" s="2" t="s">
        <v>71</v>
      </c>
      <c r="O12" s="2" t="s">
        <v>1020</v>
      </c>
      <c r="P12" s="2" t="s">
        <v>65</v>
      </c>
      <c r="Q12" s="2" t="s">
        <v>65</v>
      </c>
      <c r="R12" s="2" t="s">
        <v>64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2" t="s">
        <v>52</v>
      </c>
      <c r="AW12" s="2" t="s">
        <v>1021</v>
      </c>
      <c r="AX12" s="2" t="s">
        <v>52</v>
      </c>
      <c r="AY12" s="2" t="s">
        <v>52</v>
      </c>
      <c r="AZ12" s="2" t="s">
        <v>52</v>
      </c>
    </row>
    <row r="13" spans="1:52" ht="30" customHeight="1">
      <c r="A13" s="27" t="s">
        <v>1015</v>
      </c>
      <c r="B13" s="27" t="s">
        <v>1022</v>
      </c>
      <c r="C13" s="27" t="s">
        <v>251</v>
      </c>
      <c r="D13" s="28">
        <v>0.28000000000000003</v>
      </c>
      <c r="E13" s="30">
        <f>단가대비표!O152</f>
        <v>25000</v>
      </c>
      <c r="F13" s="33">
        <f t="shared" si="1"/>
        <v>7000</v>
      </c>
      <c r="G13" s="30">
        <f>단가대비표!P152</f>
        <v>0</v>
      </c>
      <c r="H13" s="33">
        <f t="shared" si="2"/>
        <v>0</v>
      </c>
      <c r="I13" s="30">
        <f>단가대비표!V152</f>
        <v>0</v>
      </c>
      <c r="J13" s="33">
        <f t="shared" si="3"/>
        <v>0</v>
      </c>
      <c r="K13" s="30">
        <f t="shared" si="4"/>
        <v>25000</v>
      </c>
      <c r="L13" s="33">
        <f t="shared" si="5"/>
        <v>7000</v>
      </c>
      <c r="M13" s="27" t="s">
        <v>52</v>
      </c>
      <c r="N13" s="2" t="s">
        <v>71</v>
      </c>
      <c r="O13" s="2" t="s">
        <v>1023</v>
      </c>
      <c r="P13" s="2" t="s">
        <v>65</v>
      </c>
      <c r="Q13" s="2" t="s">
        <v>65</v>
      </c>
      <c r="R13" s="2" t="s">
        <v>64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2" t="s">
        <v>52</v>
      </c>
      <c r="AW13" s="2" t="s">
        <v>1024</v>
      </c>
      <c r="AX13" s="2" t="s">
        <v>52</v>
      </c>
      <c r="AY13" s="2" t="s">
        <v>52</v>
      </c>
      <c r="AZ13" s="2" t="s">
        <v>52</v>
      </c>
    </row>
    <row r="14" spans="1:52" ht="30" customHeight="1">
      <c r="A14" s="27" t="s">
        <v>1015</v>
      </c>
      <c r="B14" s="27" t="s">
        <v>1025</v>
      </c>
      <c r="C14" s="27" t="s">
        <v>251</v>
      </c>
      <c r="D14" s="28">
        <v>0.28000000000000003</v>
      </c>
      <c r="E14" s="30">
        <f>단가대비표!O155</f>
        <v>800</v>
      </c>
      <c r="F14" s="33">
        <f t="shared" si="1"/>
        <v>224</v>
      </c>
      <c r="G14" s="30">
        <f>단가대비표!P155</f>
        <v>0</v>
      </c>
      <c r="H14" s="33">
        <f t="shared" si="2"/>
        <v>0</v>
      </c>
      <c r="I14" s="30">
        <f>단가대비표!V155</f>
        <v>0</v>
      </c>
      <c r="J14" s="33">
        <f t="shared" si="3"/>
        <v>0</v>
      </c>
      <c r="K14" s="30">
        <f t="shared" si="4"/>
        <v>800</v>
      </c>
      <c r="L14" s="33">
        <f t="shared" si="5"/>
        <v>224</v>
      </c>
      <c r="M14" s="27" t="s">
        <v>52</v>
      </c>
      <c r="N14" s="2" t="s">
        <v>71</v>
      </c>
      <c r="O14" s="2" t="s">
        <v>1026</v>
      </c>
      <c r="P14" s="2" t="s">
        <v>65</v>
      </c>
      <c r="Q14" s="2" t="s">
        <v>65</v>
      </c>
      <c r="R14" s="2" t="s">
        <v>64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2" t="s">
        <v>52</v>
      </c>
      <c r="AW14" s="2" t="s">
        <v>1027</v>
      </c>
      <c r="AX14" s="2" t="s">
        <v>52</v>
      </c>
      <c r="AY14" s="2" t="s">
        <v>52</v>
      </c>
      <c r="AZ14" s="2" t="s">
        <v>52</v>
      </c>
    </row>
    <row r="15" spans="1:52" ht="30" customHeight="1">
      <c r="A15" s="27" t="s">
        <v>1015</v>
      </c>
      <c r="B15" s="27" t="s">
        <v>1028</v>
      </c>
      <c r="C15" s="27" t="s">
        <v>251</v>
      </c>
      <c r="D15" s="28">
        <v>0.14000000000000001</v>
      </c>
      <c r="E15" s="30">
        <f>단가대비표!O153</f>
        <v>1200</v>
      </c>
      <c r="F15" s="33">
        <f t="shared" si="1"/>
        <v>168</v>
      </c>
      <c r="G15" s="30">
        <f>단가대비표!P153</f>
        <v>0</v>
      </c>
      <c r="H15" s="33">
        <f t="shared" si="2"/>
        <v>0</v>
      </c>
      <c r="I15" s="30">
        <f>단가대비표!V153</f>
        <v>0</v>
      </c>
      <c r="J15" s="33">
        <f t="shared" si="3"/>
        <v>0</v>
      </c>
      <c r="K15" s="30">
        <f t="shared" si="4"/>
        <v>1200</v>
      </c>
      <c r="L15" s="33">
        <f t="shared" si="5"/>
        <v>168</v>
      </c>
      <c r="M15" s="27" t="s">
        <v>52</v>
      </c>
      <c r="N15" s="2" t="s">
        <v>71</v>
      </c>
      <c r="O15" s="2" t="s">
        <v>1029</v>
      </c>
      <c r="P15" s="2" t="s">
        <v>65</v>
      </c>
      <c r="Q15" s="2" t="s">
        <v>65</v>
      </c>
      <c r="R15" s="2" t="s">
        <v>64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2" t="s">
        <v>52</v>
      </c>
      <c r="AW15" s="2" t="s">
        <v>1030</v>
      </c>
      <c r="AX15" s="2" t="s">
        <v>52</v>
      </c>
      <c r="AY15" s="2" t="s">
        <v>52</v>
      </c>
      <c r="AZ15" s="2" t="s">
        <v>52</v>
      </c>
    </row>
    <row r="16" spans="1:52" ht="30" customHeight="1">
      <c r="A16" s="27" t="s">
        <v>1015</v>
      </c>
      <c r="B16" s="27" t="s">
        <v>1031</v>
      </c>
      <c r="C16" s="27" t="s">
        <v>251</v>
      </c>
      <c r="D16" s="28">
        <v>0.28000000000000003</v>
      </c>
      <c r="E16" s="30">
        <f>단가대비표!O154</f>
        <v>2400</v>
      </c>
      <c r="F16" s="33">
        <f t="shared" si="1"/>
        <v>672</v>
      </c>
      <c r="G16" s="30">
        <f>단가대비표!P154</f>
        <v>0</v>
      </c>
      <c r="H16" s="33">
        <f t="shared" si="2"/>
        <v>0</v>
      </c>
      <c r="I16" s="30">
        <f>단가대비표!V154</f>
        <v>0</v>
      </c>
      <c r="J16" s="33">
        <f t="shared" si="3"/>
        <v>0</v>
      </c>
      <c r="K16" s="30">
        <f t="shared" si="4"/>
        <v>2400</v>
      </c>
      <c r="L16" s="33">
        <f t="shared" si="5"/>
        <v>672</v>
      </c>
      <c r="M16" s="27" t="s">
        <v>52</v>
      </c>
      <c r="N16" s="2" t="s">
        <v>71</v>
      </c>
      <c r="O16" s="2" t="s">
        <v>1032</v>
      </c>
      <c r="P16" s="2" t="s">
        <v>65</v>
      </c>
      <c r="Q16" s="2" t="s">
        <v>65</v>
      </c>
      <c r="R16" s="2" t="s">
        <v>64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2" t="s">
        <v>52</v>
      </c>
      <c r="AW16" s="2" t="s">
        <v>1033</v>
      </c>
      <c r="AX16" s="2" t="s">
        <v>52</v>
      </c>
      <c r="AY16" s="2" t="s">
        <v>52</v>
      </c>
      <c r="AZ16" s="2" t="s">
        <v>52</v>
      </c>
    </row>
    <row r="17" spans="1:52" ht="30" customHeight="1">
      <c r="A17" s="27" t="s">
        <v>1015</v>
      </c>
      <c r="B17" s="27" t="s">
        <v>1034</v>
      </c>
      <c r="C17" s="27" t="s">
        <v>251</v>
      </c>
      <c r="D17" s="28">
        <v>0.36</v>
      </c>
      <c r="E17" s="30">
        <f>단가대비표!O156</f>
        <v>9500</v>
      </c>
      <c r="F17" s="33">
        <f t="shared" si="1"/>
        <v>3420</v>
      </c>
      <c r="G17" s="30">
        <f>단가대비표!P156</f>
        <v>0</v>
      </c>
      <c r="H17" s="33">
        <f t="shared" si="2"/>
        <v>0</v>
      </c>
      <c r="I17" s="30">
        <f>단가대비표!V156</f>
        <v>0</v>
      </c>
      <c r="J17" s="33">
        <f t="shared" si="3"/>
        <v>0</v>
      </c>
      <c r="K17" s="30">
        <f t="shared" si="4"/>
        <v>9500</v>
      </c>
      <c r="L17" s="33">
        <f t="shared" si="5"/>
        <v>3420</v>
      </c>
      <c r="M17" s="27" t="s">
        <v>52</v>
      </c>
      <c r="N17" s="2" t="s">
        <v>71</v>
      </c>
      <c r="O17" s="2" t="s">
        <v>1035</v>
      </c>
      <c r="P17" s="2" t="s">
        <v>65</v>
      </c>
      <c r="Q17" s="2" t="s">
        <v>65</v>
      </c>
      <c r="R17" s="2" t="s">
        <v>64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2" t="s">
        <v>52</v>
      </c>
      <c r="AW17" s="2" t="s">
        <v>1036</v>
      </c>
      <c r="AX17" s="2" t="s">
        <v>52</v>
      </c>
      <c r="AY17" s="2" t="s">
        <v>52</v>
      </c>
      <c r="AZ17" s="2" t="s">
        <v>52</v>
      </c>
    </row>
    <row r="18" spans="1:52" ht="30" customHeight="1">
      <c r="A18" s="27" t="s">
        <v>1015</v>
      </c>
      <c r="B18" s="27" t="s">
        <v>1037</v>
      </c>
      <c r="C18" s="27" t="s">
        <v>251</v>
      </c>
      <c r="D18" s="28">
        <v>0.36</v>
      </c>
      <c r="E18" s="30">
        <f>단가대비표!O157</f>
        <v>11000</v>
      </c>
      <c r="F18" s="33">
        <f t="shared" si="1"/>
        <v>3960</v>
      </c>
      <c r="G18" s="30">
        <f>단가대비표!P157</f>
        <v>0</v>
      </c>
      <c r="H18" s="33">
        <f t="shared" si="2"/>
        <v>0</v>
      </c>
      <c r="I18" s="30">
        <f>단가대비표!V157</f>
        <v>0</v>
      </c>
      <c r="J18" s="33">
        <f t="shared" si="3"/>
        <v>0</v>
      </c>
      <c r="K18" s="30">
        <f t="shared" si="4"/>
        <v>11000</v>
      </c>
      <c r="L18" s="33">
        <f t="shared" si="5"/>
        <v>3960</v>
      </c>
      <c r="M18" s="27" t="s">
        <v>52</v>
      </c>
      <c r="N18" s="2" t="s">
        <v>71</v>
      </c>
      <c r="O18" s="2" t="s">
        <v>1038</v>
      </c>
      <c r="P18" s="2" t="s">
        <v>65</v>
      </c>
      <c r="Q18" s="2" t="s">
        <v>65</v>
      </c>
      <c r="R18" s="2" t="s">
        <v>64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2" t="s">
        <v>52</v>
      </c>
      <c r="AW18" s="2" t="s">
        <v>1039</v>
      </c>
      <c r="AX18" s="2" t="s">
        <v>52</v>
      </c>
      <c r="AY18" s="2" t="s">
        <v>52</v>
      </c>
      <c r="AZ18" s="2" t="s">
        <v>52</v>
      </c>
    </row>
    <row r="19" spans="1:52" ht="30" customHeight="1">
      <c r="A19" s="27" t="s">
        <v>1015</v>
      </c>
      <c r="B19" s="27" t="s">
        <v>1040</v>
      </c>
      <c r="C19" s="27" t="s">
        <v>1041</v>
      </c>
      <c r="D19" s="28">
        <v>0.63</v>
      </c>
      <c r="E19" s="30">
        <f>단가대비표!O158</f>
        <v>23000</v>
      </c>
      <c r="F19" s="33">
        <f t="shared" si="1"/>
        <v>14490</v>
      </c>
      <c r="G19" s="30">
        <f>단가대비표!P158</f>
        <v>0</v>
      </c>
      <c r="H19" s="33">
        <f t="shared" si="2"/>
        <v>0</v>
      </c>
      <c r="I19" s="30">
        <f>단가대비표!V158</f>
        <v>0</v>
      </c>
      <c r="J19" s="33">
        <f t="shared" si="3"/>
        <v>0</v>
      </c>
      <c r="K19" s="30">
        <f t="shared" si="4"/>
        <v>23000</v>
      </c>
      <c r="L19" s="33">
        <f t="shared" si="5"/>
        <v>14490</v>
      </c>
      <c r="M19" s="27" t="s">
        <v>52</v>
      </c>
      <c r="N19" s="2" t="s">
        <v>71</v>
      </c>
      <c r="O19" s="2" t="s">
        <v>1042</v>
      </c>
      <c r="P19" s="2" t="s">
        <v>65</v>
      </c>
      <c r="Q19" s="2" t="s">
        <v>65</v>
      </c>
      <c r="R19" s="2" t="s">
        <v>64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2" t="s">
        <v>52</v>
      </c>
      <c r="AW19" s="2" t="s">
        <v>1043</v>
      </c>
      <c r="AX19" s="2" t="s">
        <v>52</v>
      </c>
      <c r="AY19" s="2" t="s">
        <v>52</v>
      </c>
      <c r="AZ19" s="2" t="s">
        <v>52</v>
      </c>
    </row>
    <row r="20" spans="1:52" ht="30" customHeight="1">
      <c r="A20" s="27" t="s">
        <v>1044</v>
      </c>
      <c r="B20" s="27" t="s">
        <v>1045</v>
      </c>
      <c r="C20" s="27" t="s">
        <v>69</v>
      </c>
      <c r="D20" s="28">
        <v>1</v>
      </c>
      <c r="E20" s="30">
        <f>일위대가목록!E131</f>
        <v>0</v>
      </c>
      <c r="F20" s="33">
        <f t="shared" si="1"/>
        <v>0</v>
      </c>
      <c r="G20" s="30">
        <f>일위대가목록!F131</f>
        <v>94574</v>
      </c>
      <c r="H20" s="33">
        <f t="shared" si="2"/>
        <v>94574</v>
      </c>
      <c r="I20" s="30">
        <f>일위대가목록!G131</f>
        <v>0</v>
      </c>
      <c r="J20" s="33">
        <f t="shared" si="3"/>
        <v>0</v>
      </c>
      <c r="K20" s="30">
        <f t="shared" si="4"/>
        <v>94574</v>
      </c>
      <c r="L20" s="33">
        <f t="shared" si="5"/>
        <v>94574</v>
      </c>
      <c r="M20" s="27" t="s">
        <v>1046</v>
      </c>
      <c r="N20" s="2" t="s">
        <v>71</v>
      </c>
      <c r="O20" s="2" t="s">
        <v>1047</v>
      </c>
      <c r="P20" s="2" t="s">
        <v>64</v>
      </c>
      <c r="Q20" s="2" t="s">
        <v>65</v>
      </c>
      <c r="R20" s="2" t="s">
        <v>65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2" t="s">
        <v>52</v>
      </c>
      <c r="AW20" s="2" t="s">
        <v>1048</v>
      </c>
      <c r="AX20" s="2" t="s">
        <v>52</v>
      </c>
      <c r="AY20" s="2" t="s">
        <v>52</v>
      </c>
      <c r="AZ20" s="2" t="s">
        <v>52</v>
      </c>
    </row>
    <row r="21" spans="1:52" ht="30" customHeight="1">
      <c r="A21" s="27" t="s">
        <v>1013</v>
      </c>
      <c r="B21" s="27" t="s">
        <v>52</v>
      </c>
      <c r="C21" s="27" t="s">
        <v>52</v>
      </c>
      <c r="D21" s="28"/>
      <c r="E21" s="30"/>
      <c r="F21" s="33">
        <f>TRUNC(SUMIF(N11:N20, N10, F11:F20),0)</f>
        <v>35111</v>
      </c>
      <c r="G21" s="30"/>
      <c r="H21" s="33">
        <f>TRUNC(SUMIF(N11:N20, N10, H11:H20),0)</f>
        <v>94574</v>
      </c>
      <c r="I21" s="30"/>
      <c r="J21" s="33">
        <f>TRUNC(SUMIF(N11:N20, N10, J11:J20),0)</f>
        <v>0</v>
      </c>
      <c r="K21" s="30"/>
      <c r="L21" s="33">
        <f>F21+H21+J21</f>
        <v>129685</v>
      </c>
      <c r="M21" s="27" t="s">
        <v>52</v>
      </c>
      <c r="N21" s="2" t="s">
        <v>107</v>
      </c>
      <c r="O21" s="2" t="s">
        <v>107</v>
      </c>
      <c r="P21" s="2" t="s">
        <v>52</v>
      </c>
      <c r="Q21" s="2" t="s">
        <v>52</v>
      </c>
      <c r="R21" s="2" t="s">
        <v>52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2" t="s">
        <v>52</v>
      </c>
      <c r="AW21" s="2" t="s">
        <v>52</v>
      </c>
      <c r="AX21" s="2" t="s">
        <v>52</v>
      </c>
      <c r="AY21" s="2" t="s">
        <v>52</v>
      </c>
      <c r="AZ21" s="2" t="s">
        <v>52</v>
      </c>
    </row>
    <row r="22" spans="1:52" ht="30" customHeight="1">
      <c r="A22" s="28"/>
      <c r="B22" s="28"/>
      <c r="C22" s="28"/>
      <c r="D22" s="28"/>
      <c r="E22" s="30"/>
      <c r="F22" s="33"/>
      <c r="G22" s="30"/>
      <c r="H22" s="33"/>
      <c r="I22" s="30"/>
      <c r="J22" s="33"/>
      <c r="K22" s="30"/>
      <c r="L22" s="33"/>
      <c r="M22" s="28"/>
    </row>
    <row r="23" spans="1:52" ht="30" customHeight="1">
      <c r="A23" s="24" t="s">
        <v>1049</v>
      </c>
      <c r="B23" s="25"/>
      <c r="C23" s="25"/>
      <c r="D23" s="25"/>
      <c r="E23" s="29"/>
      <c r="F23" s="32"/>
      <c r="G23" s="29"/>
      <c r="H23" s="32"/>
      <c r="I23" s="29"/>
      <c r="J23" s="32"/>
      <c r="K23" s="29"/>
      <c r="L23" s="32"/>
      <c r="M23" s="26"/>
      <c r="N23" s="1" t="s">
        <v>76</v>
      </c>
    </row>
    <row r="24" spans="1:52" ht="30" customHeight="1">
      <c r="A24" s="27" t="s">
        <v>1050</v>
      </c>
      <c r="B24" s="27" t="s">
        <v>1051</v>
      </c>
      <c r="C24" s="27" t="s">
        <v>112</v>
      </c>
      <c r="D24" s="28">
        <v>1.4E-2</v>
      </c>
      <c r="E24" s="30">
        <f>단가대비표!O75</f>
        <v>571556</v>
      </c>
      <c r="F24" s="33">
        <f>TRUNC(E24*D24,1)</f>
        <v>8001.7</v>
      </c>
      <c r="G24" s="30">
        <f>단가대비표!P75</f>
        <v>0</v>
      </c>
      <c r="H24" s="33">
        <f>TRUNC(G24*D24,1)</f>
        <v>0</v>
      </c>
      <c r="I24" s="30">
        <f>단가대비표!V75</f>
        <v>0</v>
      </c>
      <c r="J24" s="33">
        <f>TRUNC(I24*D24,1)</f>
        <v>0</v>
      </c>
      <c r="K24" s="30">
        <f t="shared" ref="K24:L26" si="6">TRUNC(E24+G24+I24,1)</f>
        <v>571556</v>
      </c>
      <c r="L24" s="33">
        <f t="shared" si="6"/>
        <v>8001.7</v>
      </c>
      <c r="M24" s="27" t="s">
        <v>52</v>
      </c>
      <c r="N24" s="2" t="s">
        <v>76</v>
      </c>
      <c r="O24" s="2" t="s">
        <v>1052</v>
      </c>
      <c r="P24" s="2" t="s">
        <v>65</v>
      </c>
      <c r="Q24" s="2" t="s">
        <v>65</v>
      </c>
      <c r="R24" s="2" t="s">
        <v>64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2" t="s">
        <v>52</v>
      </c>
      <c r="AW24" s="2" t="s">
        <v>1053</v>
      </c>
      <c r="AX24" s="2" t="s">
        <v>52</v>
      </c>
      <c r="AY24" s="2" t="s">
        <v>52</v>
      </c>
      <c r="AZ24" s="2" t="s">
        <v>52</v>
      </c>
    </row>
    <row r="25" spans="1:52" ht="30" customHeight="1">
      <c r="A25" s="27" t="s">
        <v>1054</v>
      </c>
      <c r="B25" s="27" t="s">
        <v>1055</v>
      </c>
      <c r="C25" s="27" t="s">
        <v>1056</v>
      </c>
      <c r="D25" s="28">
        <v>0.15</v>
      </c>
      <c r="E25" s="30">
        <f>단가대비표!O244</f>
        <v>0</v>
      </c>
      <c r="F25" s="33">
        <f>TRUNC(E25*D25,1)</f>
        <v>0</v>
      </c>
      <c r="G25" s="30">
        <f>단가대비표!P244</f>
        <v>277642</v>
      </c>
      <c r="H25" s="33">
        <f>TRUNC(G25*D25,1)</f>
        <v>41646.300000000003</v>
      </c>
      <c r="I25" s="30">
        <f>단가대비표!V244</f>
        <v>0</v>
      </c>
      <c r="J25" s="33">
        <f>TRUNC(I25*D25,1)</f>
        <v>0</v>
      </c>
      <c r="K25" s="30">
        <f t="shared" si="6"/>
        <v>277642</v>
      </c>
      <c r="L25" s="33">
        <f t="shared" si="6"/>
        <v>41646.300000000003</v>
      </c>
      <c r="M25" s="27" t="s">
        <v>52</v>
      </c>
      <c r="N25" s="2" t="s">
        <v>76</v>
      </c>
      <c r="O25" s="2" t="s">
        <v>1057</v>
      </c>
      <c r="P25" s="2" t="s">
        <v>65</v>
      </c>
      <c r="Q25" s="2" t="s">
        <v>65</v>
      </c>
      <c r="R25" s="2" t="s">
        <v>64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2" t="s">
        <v>52</v>
      </c>
      <c r="AW25" s="2" t="s">
        <v>1058</v>
      </c>
      <c r="AX25" s="2" t="s">
        <v>52</v>
      </c>
      <c r="AY25" s="2" t="s">
        <v>52</v>
      </c>
      <c r="AZ25" s="2" t="s">
        <v>52</v>
      </c>
    </row>
    <row r="26" spans="1:52" ht="30" customHeight="1">
      <c r="A26" s="27" t="s">
        <v>1059</v>
      </c>
      <c r="B26" s="27" t="s">
        <v>1055</v>
      </c>
      <c r="C26" s="27" t="s">
        <v>1056</v>
      </c>
      <c r="D26" s="28">
        <v>0.3</v>
      </c>
      <c r="E26" s="30">
        <f>단가대비표!O234</f>
        <v>0</v>
      </c>
      <c r="F26" s="33">
        <f>TRUNC(E26*D26,1)</f>
        <v>0</v>
      </c>
      <c r="G26" s="30">
        <f>단가대비표!P234</f>
        <v>172068</v>
      </c>
      <c r="H26" s="33">
        <f>TRUNC(G26*D26,1)</f>
        <v>51620.4</v>
      </c>
      <c r="I26" s="30">
        <f>단가대비표!V234</f>
        <v>0</v>
      </c>
      <c r="J26" s="33">
        <f>TRUNC(I26*D26,1)</f>
        <v>0</v>
      </c>
      <c r="K26" s="30">
        <f t="shared" si="6"/>
        <v>172068</v>
      </c>
      <c r="L26" s="33">
        <f t="shared" si="6"/>
        <v>51620.4</v>
      </c>
      <c r="M26" s="27" t="s">
        <v>52</v>
      </c>
      <c r="N26" s="2" t="s">
        <v>76</v>
      </c>
      <c r="O26" s="2" t="s">
        <v>1060</v>
      </c>
      <c r="P26" s="2" t="s">
        <v>65</v>
      </c>
      <c r="Q26" s="2" t="s">
        <v>65</v>
      </c>
      <c r="R26" s="2" t="s">
        <v>64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2" t="s">
        <v>52</v>
      </c>
      <c r="AW26" s="2" t="s">
        <v>1061</v>
      </c>
      <c r="AX26" s="2" t="s">
        <v>52</v>
      </c>
      <c r="AY26" s="2" t="s">
        <v>52</v>
      </c>
      <c r="AZ26" s="2" t="s">
        <v>52</v>
      </c>
    </row>
    <row r="27" spans="1:52" ht="30" customHeight="1">
      <c r="A27" s="27" t="s">
        <v>1013</v>
      </c>
      <c r="B27" s="27" t="s">
        <v>52</v>
      </c>
      <c r="C27" s="27" t="s">
        <v>52</v>
      </c>
      <c r="D27" s="28"/>
      <c r="E27" s="30"/>
      <c r="F27" s="33">
        <f>TRUNC(SUMIF(N24:N26, N23, F24:F26),0)</f>
        <v>8001</v>
      </c>
      <c r="G27" s="30"/>
      <c r="H27" s="33">
        <f>TRUNC(SUMIF(N24:N26, N23, H24:H26),0)</f>
        <v>93266</v>
      </c>
      <c r="I27" s="30"/>
      <c r="J27" s="33">
        <f>TRUNC(SUMIF(N24:N26, N23, J24:J26),0)</f>
        <v>0</v>
      </c>
      <c r="K27" s="30"/>
      <c r="L27" s="33">
        <f>F27+H27+J27</f>
        <v>101267</v>
      </c>
      <c r="M27" s="27" t="s">
        <v>52</v>
      </c>
      <c r="N27" s="2" t="s">
        <v>107</v>
      </c>
      <c r="O27" s="2" t="s">
        <v>107</v>
      </c>
      <c r="P27" s="2" t="s">
        <v>52</v>
      </c>
      <c r="Q27" s="2" t="s">
        <v>52</v>
      </c>
      <c r="R27" s="2" t="s">
        <v>52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2" t="s">
        <v>52</v>
      </c>
      <c r="AW27" s="2" t="s">
        <v>52</v>
      </c>
      <c r="AX27" s="2" t="s">
        <v>52</v>
      </c>
      <c r="AY27" s="2" t="s">
        <v>52</v>
      </c>
      <c r="AZ27" s="2" t="s">
        <v>52</v>
      </c>
    </row>
    <row r="28" spans="1:52" ht="30" customHeight="1">
      <c r="A28" s="28"/>
      <c r="B28" s="28"/>
      <c r="C28" s="28"/>
      <c r="D28" s="28"/>
      <c r="E28" s="30"/>
      <c r="F28" s="33"/>
      <c r="G28" s="30"/>
      <c r="H28" s="33"/>
      <c r="I28" s="30"/>
      <c r="J28" s="33"/>
      <c r="K28" s="30"/>
      <c r="L28" s="33"/>
      <c r="M28" s="28"/>
    </row>
    <row r="29" spans="1:52" ht="30" customHeight="1">
      <c r="A29" s="24" t="s">
        <v>1062</v>
      </c>
      <c r="B29" s="25"/>
      <c r="C29" s="25"/>
      <c r="D29" s="25"/>
      <c r="E29" s="29"/>
      <c r="F29" s="32"/>
      <c r="G29" s="29"/>
      <c r="H29" s="32"/>
      <c r="I29" s="29"/>
      <c r="J29" s="32"/>
      <c r="K29" s="29"/>
      <c r="L29" s="32"/>
      <c r="M29" s="26"/>
      <c r="N29" s="1" t="s">
        <v>80</v>
      </c>
    </row>
    <row r="30" spans="1:52" ht="30" customHeight="1">
      <c r="A30" s="27" t="s">
        <v>1050</v>
      </c>
      <c r="B30" s="27" t="s">
        <v>1051</v>
      </c>
      <c r="C30" s="27" t="s">
        <v>112</v>
      </c>
      <c r="D30" s="28">
        <v>2.1999999999999999E-2</v>
      </c>
      <c r="E30" s="30">
        <f>단가대비표!O75</f>
        <v>571556</v>
      </c>
      <c r="F30" s="33">
        <f>TRUNC(E30*D30,1)</f>
        <v>12574.2</v>
      </c>
      <c r="G30" s="30">
        <f>단가대비표!P75</f>
        <v>0</v>
      </c>
      <c r="H30" s="33">
        <f>TRUNC(G30*D30,1)</f>
        <v>0</v>
      </c>
      <c r="I30" s="30">
        <f>단가대비표!V75</f>
        <v>0</v>
      </c>
      <c r="J30" s="33">
        <f>TRUNC(I30*D30,1)</f>
        <v>0</v>
      </c>
      <c r="K30" s="30">
        <f t="shared" ref="K30:L32" si="7">TRUNC(E30+G30+I30,1)</f>
        <v>571556</v>
      </c>
      <c r="L30" s="33">
        <f t="shared" si="7"/>
        <v>12574.2</v>
      </c>
      <c r="M30" s="27" t="s">
        <v>52</v>
      </c>
      <c r="N30" s="2" t="s">
        <v>80</v>
      </c>
      <c r="O30" s="2" t="s">
        <v>1052</v>
      </c>
      <c r="P30" s="2" t="s">
        <v>65</v>
      </c>
      <c r="Q30" s="2" t="s">
        <v>65</v>
      </c>
      <c r="R30" s="2" t="s">
        <v>64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2" t="s">
        <v>52</v>
      </c>
      <c r="AW30" s="2" t="s">
        <v>1063</v>
      </c>
      <c r="AX30" s="2" t="s">
        <v>52</v>
      </c>
      <c r="AY30" s="2" t="s">
        <v>52</v>
      </c>
      <c r="AZ30" s="2" t="s">
        <v>52</v>
      </c>
    </row>
    <row r="31" spans="1:52" ht="30" customHeight="1">
      <c r="A31" s="27" t="s">
        <v>1054</v>
      </c>
      <c r="B31" s="27" t="s">
        <v>1055</v>
      </c>
      <c r="C31" s="27" t="s">
        <v>1056</v>
      </c>
      <c r="D31" s="28">
        <v>0.3</v>
      </c>
      <c r="E31" s="30">
        <f>단가대비표!O244</f>
        <v>0</v>
      </c>
      <c r="F31" s="33">
        <f>TRUNC(E31*D31,1)</f>
        <v>0</v>
      </c>
      <c r="G31" s="30">
        <f>단가대비표!P244</f>
        <v>277642</v>
      </c>
      <c r="H31" s="33">
        <f>TRUNC(G31*D31,1)</f>
        <v>83292.600000000006</v>
      </c>
      <c r="I31" s="30">
        <f>단가대비표!V244</f>
        <v>0</v>
      </c>
      <c r="J31" s="33">
        <f>TRUNC(I31*D31,1)</f>
        <v>0</v>
      </c>
      <c r="K31" s="30">
        <f t="shared" si="7"/>
        <v>277642</v>
      </c>
      <c r="L31" s="33">
        <f t="shared" si="7"/>
        <v>83292.600000000006</v>
      </c>
      <c r="M31" s="27" t="s">
        <v>52</v>
      </c>
      <c r="N31" s="2" t="s">
        <v>80</v>
      </c>
      <c r="O31" s="2" t="s">
        <v>1057</v>
      </c>
      <c r="P31" s="2" t="s">
        <v>65</v>
      </c>
      <c r="Q31" s="2" t="s">
        <v>65</v>
      </c>
      <c r="R31" s="2" t="s">
        <v>64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2" t="s">
        <v>52</v>
      </c>
      <c r="AW31" s="2" t="s">
        <v>1064</v>
      </c>
      <c r="AX31" s="2" t="s">
        <v>52</v>
      </c>
      <c r="AY31" s="2" t="s">
        <v>52</v>
      </c>
      <c r="AZ31" s="2" t="s">
        <v>52</v>
      </c>
    </row>
    <row r="32" spans="1:52" ht="30" customHeight="1">
      <c r="A32" s="27" t="s">
        <v>1059</v>
      </c>
      <c r="B32" s="27" t="s">
        <v>1055</v>
      </c>
      <c r="C32" s="27" t="s">
        <v>1056</v>
      </c>
      <c r="D32" s="28">
        <v>0.45</v>
      </c>
      <c r="E32" s="30">
        <f>단가대비표!O234</f>
        <v>0</v>
      </c>
      <c r="F32" s="33">
        <f>TRUNC(E32*D32,1)</f>
        <v>0</v>
      </c>
      <c r="G32" s="30">
        <f>단가대비표!P234</f>
        <v>172068</v>
      </c>
      <c r="H32" s="33">
        <f>TRUNC(G32*D32,1)</f>
        <v>77430.600000000006</v>
      </c>
      <c r="I32" s="30">
        <f>단가대비표!V234</f>
        <v>0</v>
      </c>
      <c r="J32" s="33">
        <f>TRUNC(I32*D32,1)</f>
        <v>0</v>
      </c>
      <c r="K32" s="30">
        <f t="shared" si="7"/>
        <v>172068</v>
      </c>
      <c r="L32" s="33">
        <f t="shared" si="7"/>
        <v>77430.600000000006</v>
      </c>
      <c r="M32" s="27" t="s">
        <v>52</v>
      </c>
      <c r="N32" s="2" t="s">
        <v>80</v>
      </c>
      <c r="O32" s="2" t="s">
        <v>1060</v>
      </c>
      <c r="P32" s="2" t="s">
        <v>65</v>
      </c>
      <c r="Q32" s="2" t="s">
        <v>65</v>
      </c>
      <c r="R32" s="2" t="s">
        <v>64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2" t="s">
        <v>52</v>
      </c>
      <c r="AW32" s="2" t="s">
        <v>1065</v>
      </c>
      <c r="AX32" s="2" t="s">
        <v>52</v>
      </c>
      <c r="AY32" s="2" t="s">
        <v>52</v>
      </c>
      <c r="AZ32" s="2" t="s">
        <v>52</v>
      </c>
    </row>
    <row r="33" spans="1:52" ht="30" customHeight="1">
      <c r="A33" s="27" t="s">
        <v>1013</v>
      </c>
      <c r="B33" s="27" t="s">
        <v>52</v>
      </c>
      <c r="C33" s="27" t="s">
        <v>52</v>
      </c>
      <c r="D33" s="28"/>
      <c r="E33" s="30"/>
      <c r="F33" s="33">
        <f>TRUNC(SUMIF(N30:N32, N29, F30:F32),0)</f>
        <v>12574</v>
      </c>
      <c r="G33" s="30"/>
      <c r="H33" s="33">
        <f>TRUNC(SUMIF(N30:N32, N29, H30:H32),0)</f>
        <v>160723</v>
      </c>
      <c r="I33" s="30"/>
      <c r="J33" s="33">
        <f>TRUNC(SUMIF(N30:N32, N29, J30:J32),0)</f>
        <v>0</v>
      </c>
      <c r="K33" s="30"/>
      <c r="L33" s="33">
        <f>F33+H33+J33</f>
        <v>173297</v>
      </c>
      <c r="M33" s="27" t="s">
        <v>52</v>
      </c>
      <c r="N33" s="2" t="s">
        <v>107</v>
      </c>
      <c r="O33" s="2" t="s">
        <v>107</v>
      </c>
      <c r="P33" s="2" t="s">
        <v>52</v>
      </c>
      <c r="Q33" s="2" t="s">
        <v>52</v>
      </c>
      <c r="R33" s="2" t="s">
        <v>52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2" t="s">
        <v>52</v>
      </c>
      <c r="AW33" s="2" t="s">
        <v>52</v>
      </c>
      <c r="AX33" s="2" t="s">
        <v>52</v>
      </c>
      <c r="AY33" s="2" t="s">
        <v>52</v>
      </c>
      <c r="AZ33" s="2" t="s">
        <v>52</v>
      </c>
    </row>
    <row r="34" spans="1:52" ht="30" customHeight="1">
      <c r="A34" s="28"/>
      <c r="B34" s="28"/>
      <c r="C34" s="28"/>
      <c r="D34" s="28"/>
      <c r="E34" s="30"/>
      <c r="F34" s="33"/>
      <c r="G34" s="30"/>
      <c r="H34" s="33"/>
      <c r="I34" s="30"/>
      <c r="J34" s="33"/>
      <c r="K34" s="30"/>
      <c r="L34" s="33"/>
      <c r="M34" s="28"/>
    </row>
    <row r="35" spans="1:52" ht="30" customHeight="1">
      <c r="A35" s="24" t="s">
        <v>1066</v>
      </c>
      <c r="B35" s="25"/>
      <c r="C35" s="25"/>
      <c r="D35" s="25"/>
      <c r="E35" s="29"/>
      <c r="F35" s="32"/>
      <c r="G35" s="29"/>
      <c r="H35" s="32"/>
      <c r="I35" s="29"/>
      <c r="J35" s="32"/>
      <c r="K35" s="29"/>
      <c r="L35" s="32"/>
      <c r="M35" s="26"/>
      <c r="N35" s="1" t="s">
        <v>85</v>
      </c>
    </row>
    <row r="36" spans="1:52" ht="30" customHeight="1">
      <c r="A36" s="27" t="s">
        <v>1067</v>
      </c>
      <c r="B36" s="27" t="s">
        <v>1068</v>
      </c>
      <c r="C36" s="27" t="s">
        <v>83</v>
      </c>
      <c r="D36" s="28">
        <v>1</v>
      </c>
      <c r="E36" s="30">
        <f>일위대가목록!E132</f>
        <v>0</v>
      </c>
      <c r="F36" s="33">
        <f>TRUNC(E36*D36,1)</f>
        <v>0</v>
      </c>
      <c r="G36" s="30">
        <f>일위대가목록!F132</f>
        <v>3331</v>
      </c>
      <c r="H36" s="33">
        <f>TRUNC(G36*D36,1)</f>
        <v>3331</v>
      </c>
      <c r="I36" s="30">
        <f>일위대가목록!G132</f>
        <v>0</v>
      </c>
      <c r="J36" s="33">
        <f>TRUNC(I36*D36,1)</f>
        <v>0</v>
      </c>
      <c r="K36" s="30">
        <f>TRUNC(E36+G36+I36,1)</f>
        <v>3331</v>
      </c>
      <c r="L36" s="33">
        <f>TRUNC(F36+H36+J36,1)</f>
        <v>3331</v>
      </c>
      <c r="M36" s="27" t="s">
        <v>1069</v>
      </c>
      <c r="N36" s="2" t="s">
        <v>85</v>
      </c>
      <c r="O36" s="2" t="s">
        <v>1070</v>
      </c>
      <c r="P36" s="2" t="s">
        <v>64</v>
      </c>
      <c r="Q36" s="2" t="s">
        <v>65</v>
      </c>
      <c r="R36" s="2" t="s">
        <v>65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2" t="s">
        <v>52</v>
      </c>
      <c r="AW36" s="2" t="s">
        <v>1071</v>
      </c>
      <c r="AX36" s="2" t="s">
        <v>52</v>
      </c>
      <c r="AY36" s="2" t="s">
        <v>52</v>
      </c>
      <c r="AZ36" s="2" t="s">
        <v>52</v>
      </c>
    </row>
    <row r="37" spans="1:52" ht="30" customHeight="1">
      <c r="A37" s="27" t="s">
        <v>1072</v>
      </c>
      <c r="B37" s="27" t="s">
        <v>1068</v>
      </c>
      <c r="C37" s="27" t="s">
        <v>83</v>
      </c>
      <c r="D37" s="28">
        <v>1</v>
      </c>
      <c r="E37" s="30">
        <f>일위대가목록!E133</f>
        <v>0</v>
      </c>
      <c r="F37" s="33">
        <f>TRUNC(E37*D37,1)</f>
        <v>0</v>
      </c>
      <c r="G37" s="30">
        <f>일위대가목록!F133</f>
        <v>1388</v>
      </c>
      <c r="H37" s="33">
        <f>TRUNC(G37*D37,1)</f>
        <v>1388</v>
      </c>
      <c r="I37" s="30">
        <f>일위대가목록!G133</f>
        <v>0</v>
      </c>
      <c r="J37" s="33">
        <f>TRUNC(I37*D37,1)</f>
        <v>0</v>
      </c>
      <c r="K37" s="30">
        <f>TRUNC(E37+G37+I37,1)</f>
        <v>1388</v>
      </c>
      <c r="L37" s="33">
        <f>TRUNC(F37+H37+J37,1)</f>
        <v>1388</v>
      </c>
      <c r="M37" s="27" t="s">
        <v>1073</v>
      </c>
      <c r="N37" s="2" t="s">
        <v>85</v>
      </c>
      <c r="O37" s="2" t="s">
        <v>1074</v>
      </c>
      <c r="P37" s="2" t="s">
        <v>64</v>
      </c>
      <c r="Q37" s="2" t="s">
        <v>65</v>
      </c>
      <c r="R37" s="2" t="s">
        <v>65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2" t="s">
        <v>52</v>
      </c>
      <c r="AW37" s="2" t="s">
        <v>1075</v>
      </c>
      <c r="AX37" s="2" t="s">
        <v>52</v>
      </c>
      <c r="AY37" s="2" t="s">
        <v>52</v>
      </c>
      <c r="AZ37" s="2" t="s">
        <v>52</v>
      </c>
    </row>
    <row r="38" spans="1:52" ht="30" customHeight="1">
      <c r="A38" s="27" t="s">
        <v>1013</v>
      </c>
      <c r="B38" s="27" t="s">
        <v>52</v>
      </c>
      <c r="C38" s="27" t="s">
        <v>52</v>
      </c>
      <c r="D38" s="28"/>
      <c r="E38" s="30"/>
      <c r="F38" s="33">
        <f>TRUNC(SUMIF(N36:N37, N35, F36:F37),0)</f>
        <v>0</v>
      </c>
      <c r="G38" s="30"/>
      <c r="H38" s="33">
        <f>TRUNC(SUMIF(N36:N37, N35, H36:H37),0)</f>
        <v>4719</v>
      </c>
      <c r="I38" s="30"/>
      <c r="J38" s="33">
        <f>TRUNC(SUMIF(N36:N37, N35, J36:J37),0)</f>
        <v>0</v>
      </c>
      <c r="K38" s="30"/>
      <c r="L38" s="33">
        <f>F38+H38+J38</f>
        <v>4719</v>
      </c>
      <c r="M38" s="27" t="s">
        <v>52</v>
      </c>
      <c r="N38" s="2" t="s">
        <v>107</v>
      </c>
      <c r="O38" s="2" t="s">
        <v>107</v>
      </c>
      <c r="P38" s="2" t="s">
        <v>52</v>
      </c>
      <c r="Q38" s="2" t="s">
        <v>52</v>
      </c>
      <c r="R38" s="2" t="s">
        <v>52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2" t="s">
        <v>52</v>
      </c>
      <c r="AW38" s="2" t="s">
        <v>52</v>
      </c>
      <c r="AX38" s="2" t="s">
        <v>52</v>
      </c>
      <c r="AY38" s="2" t="s">
        <v>52</v>
      </c>
      <c r="AZ38" s="2" t="s">
        <v>52</v>
      </c>
    </row>
    <row r="39" spans="1:52" ht="30" customHeight="1">
      <c r="A39" s="28"/>
      <c r="B39" s="28"/>
      <c r="C39" s="28"/>
      <c r="D39" s="28"/>
      <c r="E39" s="30"/>
      <c r="F39" s="33"/>
      <c r="G39" s="30"/>
      <c r="H39" s="33"/>
      <c r="I39" s="30"/>
      <c r="J39" s="33"/>
      <c r="K39" s="30"/>
      <c r="L39" s="33"/>
      <c r="M39" s="28"/>
    </row>
    <row r="40" spans="1:52" ht="30" customHeight="1">
      <c r="A40" s="24" t="s">
        <v>1076</v>
      </c>
      <c r="B40" s="25"/>
      <c r="C40" s="25"/>
      <c r="D40" s="25"/>
      <c r="E40" s="29"/>
      <c r="F40" s="32"/>
      <c r="G40" s="29"/>
      <c r="H40" s="32"/>
      <c r="I40" s="29"/>
      <c r="J40" s="32"/>
      <c r="K40" s="29"/>
      <c r="L40" s="32"/>
      <c r="M40" s="26"/>
      <c r="N40" s="1" t="s">
        <v>90</v>
      </c>
    </row>
    <row r="41" spans="1:52" ht="30" customHeight="1">
      <c r="A41" s="27" t="s">
        <v>1059</v>
      </c>
      <c r="B41" s="27" t="s">
        <v>1055</v>
      </c>
      <c r="C41" s="27" t="s">
        <v>1056</v>
      </c>
      <c r="D41" s="28">
        <v>0.05</v>
      </c>
      <c r="E41" s="30">
        <f>단가대비표!O234</f>
        <v>0</v>
      </c>
      <c r="F41" s="33">
        <f>TRUNC(E41*D41,1)</f>
        <v>0</v>
      </c>
      <c r="G41" s="30">
        <f>단가대비표!P234</f>
        <v>172068</v>
      </c>
      <c r="H41" s="33">
        <f>TRUNC(G41*D41,1)</f>
        <v>8603.4</v>
      </c>
      <c r="I41" s="30">
        <f>단가대비표!V234</f>
        <v>0</v>
      </c>
      <c r="J41" s="33">
        <f>TRUNC(I41*D41,1)</f>
        <v>0</v>
      </c>
      <c r="K41" s="30">
        <f>TRUNC(E41+G41+I41,1)</f>
        <v>172068</v>
      </c>
      <c r="L41" s="33">
        <f>TRUNC(F41+H41+J41,1)</f>
        <v>8603.4</v>
      </c>
      <c r="M41" s="27" t="s">
        <v>52</v>
      </c>
      <c r="N41" s="2" t="s">
        <v>90</v>
      </c>
      <c r="O41" s="2" t="s">
        <v>1060</v>
      </c>
      <c r="P41" s="2" t="s">
        <v>65</v>
      </c>
      <c r="Q41" s="2" t="s">
        <v>65</v>
      </c>
      <c r="R41" s="2" t="s">
        <v>64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2" t="s">
        <v>52</v>
      </c>
      <c r="AW41" s="2" t="s">
        <v>1077</v>
      </c>
      <c r="AX41" s="2" t="s">
        <v>52</v>
      </c>
      <c r="AY41" s="2" t="s">
        <v>52</v>
      </c>
      <c r="AZ41" s="2" t="s">
        <v>52</v>
      </c>
    </row>
    <row r="42" spans="1:52" ht="30" customHeight="1">
      <c r="A42" s="27" t="s">
        <v>1013</v>
      </c>
      <c r="B42" s="27" t="s">
        <v>52</v>
      </c>
      <c r="C42" s="27" t="s">
        <v>52</v>
      </c>
      <c r="D42" s="28"/>
      <c r="E42" s="30"/>
      <c r="F42" s="33">
        <f>TRUNC(SUMIF(N41:N41, N40, F41:F41),0)</f>
        <v>0</v>
      </c>
      <c r="G42" s="30"/>
      <c r="H42" s="33">
        <f>TRUNC(SUMIF(N41:N41, N40, H41:H41),0)</f>
        <v>8603</v>
      </c>
      <c r="I42" s="30"/>
      <c r="J42" s="33">
        <f>TRUNC(SUMIF(N41:N41, N40, J41:J41),0)</f>
        <v>0</v>
      </c>
      <c r="K42" s="30"/>
      <c r="L42" s="33">
        <f>F42+H42+J42</f>
        <v>8603</v>
      </c>
      <c r="M42" s="27" t="s">
        <v>52</v>
      </c>
      <c r="N42" s="2" t="s">
        <v>107</v>
      </c>
      <c r="O42" s="2" t="s">
        <v>107</v>
      </c>
      <c r="P42" s="2" t="s">
        <v>52</v>
      </c>
      <c r="Q42" s="2" t="s">
        <v>52</v>
      </c>
      <c r="R42" s="2" t="s">
        <v>52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2" t="s">
        <v>52</v>
      </c>
      <c r="AW42" s="2" t="s">
        <v>52</v>
      </c>
      <c r="AX42" s="2" t="s">
        <v>52</v>
      </c>
      <c r="AY42" s="2" t="s">
        <v>52</v>
      </c>
      <c r="AZ42" s="2" t="s">
        <v>52</v>
      </c>
    </row>
    <row r="43" spans="1:52" ht="30" customHeight="1">
      <c r="A43" s="28"/>
      <c r="B43" s="28"/>
      <c r="C43" s="28"/>
      <c r="D43" s="28"/>
      <c r="E43" s="30"/>
      <c r="F43" s="33"/>
      <c r="G43" s="30"/>
      <c r="H43" s="33"/>
      <c r="I43" s="30"/>
      <c r="J43" s="33"/>
      <c r="K43" s="30"/>
      <c r="L43" s="33"/>
      <c r="M43" s="28"/>
    </row>
    <row r="44" spans="1:52" ht="30" customHeight="1">
      <c r="A44" s="24" t="s">
        <v>1078</v>
      </c>
      <c r="B44" s="25"/>
      <c r="C44" s="25"/>
      <c r="D44" s="25"/>
      <c r="E44" s="29"/>
      <c r="F44" s="32"/>
      <c r="G44" s="29"/>
      <c r="H44" s="32"/>
      <c r="I44" s="29"/>
      <c r="J44" s="32"/>
      <c r="K44" s="29"/>
      <c r="L44" s="32"/>
      <c r="M44" s="26"/>
      <c r="N44" s="1" t="s">
        <v>94</v>
      </c>
    </row>
    <row r="45" spans="1:52" ht="30" customHeight="1">
      <c r="A45" s="27" t="s">
        <v>1059</v>
      </c>
      <c r="B45" s="27" t="s">
        <v>1055</v>
      </c>
      <c r="C45" s="27" t="s">
        <v>1056</v>
      </c>
      <c r="D45" s="28">
        <v>0.02</v>
      </c>
      <c r="E45" s="30">
        <f>단가대비표!O234</f>
        <v>0</v>
      </c>
      <c r="F45" s="33">
        <f>TRUNC(E45*D45,1)</f>
        <v>0</v>
      </c>
      <c r="G45" s="30">
        <f>단가대비표!P234</f>
        <v>172068</v>
      </c>
      <c r="H45" s="33">
        <f>TRUNC(G45*D45,1)</f>
        <v>3441.3</v>
      </c>
      <c r="I45" s="30">
        <f>단가대비표!V234</f>
        <v>0</v>
      </c>
      <c r="J45" s="33">
        <f>TRUNC(I45*D45,1)</f>
        <v>0</v>
      </c>
      <c r="K45" s="30">
        <f>TRUNC(E45+G45+I45,1)</f>
        <v>172068</v>
      </c>
      <c r="L45" s="33">
        <f>TRUNC(F45+H45+J45,1)</f>
        <v>3441.3</v>
      </c>
      <c r="M45" s="27" t="s">
        <v>52</v>
      </c>
      <c r="N45" s="2" t="s">
        <v>94</v>
      </c>
      <c r="O45" s="2" t="s">
        <v>1060</v>
      </c>
      <c r="P45" s="2" t="s">
        <v>65</v>
      </c>
      <c r="Q45" s="2" t="s">
        <v>65</v>
      </c>
      <c r="R45" s="2" t="s">
        <v>64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2" t="s">
        <v>52</v>
      </c>
      <c r="AW45" s="2" t="s">
        <v>1079</v>
      </c>
      <c r="AX45" s="2" t="s">
        <v>52</v>
      </c>
      <c r="AY45" s="2" t="s">
        <v>52</v>
      </c>
      <c r="AZ45" s="2" t="s">
        <v>52</v>
      </c>
    </row>
    <row r="46" spans="1:52" ht="30" customHeight="1">
      <c r="A46" s="27" t="s">
        <v>1013</v>
      </c>
      <c r="B46" s="27" t="s">
        <v>52</v>
      </c>
      <c r="C46" s="27" t="s">
        <v>52</v>
      </c>
      <c r="D46" s="28"/>
      <c r="E46" s="30"/>
      <c r="F46" s="33">
        <f>TRUNC(SUMIF(N45:N45, N44, F45:F45),0)</f>
        <v>0</v>
      </c>
      <c r="G46" s="30"/>
      <c r="H46" s="33">
        <f>TRUNC(SUMIF(N45:N45, N44, H45:H45),0)</f>
        <v>3441</v>
      </c>
      <c r="I46" s="30"/>
      <c r="J46" s="33">
        <f>TRUNC(SUMIF(N45:N45, N44, J45:J45),0)</f>
        <v>0</v>
      </c>
      <c r="K46" s="30"/>
      <c r="L46" s="33">
        <f>F46+H46+J46</f>
        <v>3441</v>
      </c>
      <c r="M46" s="27" t="s">
        <v>52</v>
      </c>
      <c r="N46" s="2" t="s">
        <v>107</v>
      </c>
      <c r="O46" s="2" t="s">
        <v>107</v>
      </c>
      <c r="P46" s="2" t="s">
        <v>52</v>
      </c>
      <c r="Q46" s="2" t="s">
        <v>52</v>
      </c>
      <c r="R46" s="2" t="s">
        <v>52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2" t="s">
        <v>52</v>
      </c>
      <c r="AW46" s="2" t="s">
        <v>52</v>
      </c>
      <c r="AX46" s="2" t="s">
        <v>52</v>
      </c>
      <c r="AY46" s="2" t="s">
        <v>52</v>
      </c>
      <c r="AZ46" s="2" t="s">
        <v>52</v>
      </c>
    </row>
    <row r="47" spans="1:52" ht="30" customHeight="1">
      <c r="A47" s="28"/>
      <c r="B47" s="28"/>
      <c r="C47" s="28"/>
      <c r="D47" s="28"/>
      <c r="E47" s="30"/>
      <c r="F47" s="33"/>
      <c r="G47" s="30"/>
      <c r="H47" s="33"/>
      <c r="I47" s="30"/>
      <c r="J47" s="33"/>
      <c r="K47" s="30"/>
      <c r="L47" s="33"/>
      <c r="M47" s="28"/>
    </row>
    <row r="48" spans="1:52" ht="30" customHeight="1">
      <c r="A48" s="24" t="s">
        <v>1080</v>
      </c>
      <c r="B48" s="25"/>
      <c r="C48" s="25"/>
      <c r="D48" s="25"/>
      <c r="E48" s="29"/>
      <c r="F48" s="32"/>
      <c r="G48" s="29"/>
      <c r="H48" s="32"/>
      <c r="I48" s="29"/>
      <c r="J48" s="32"/>
      <c r="K48" s="29"/>
      <c r="L48" s="32"/>
      <c r="M48" s="26"/>
      <c r="N48" s="1" t="s">
        <v>99</v>
      </c>
    </row>
    <row r="49" spans="1:52" ht="30" customHeight="1">
      <c r="A49" s="27" t="s">
        <v>1081</v>
      </c>
      <c r="B49" s="27" t="s">
        <v>1082</v>
      </c>
      <c r="C49" s="27" t="s">
        <v>83</v>
      </c>
      <c r="D49" s="28">
        <v>1.1000000000000001</v>
      </c>
      <c r="E49" s="30">
        <f>단가대비표!O91</f>
        <v>700</v>
      </c>
      <c r="F49" s="33">
        <f>TRUNC(E49*D49,1)</f>
        <v>770</v>
      </c>
      <c r="G49" s="30">
        <f>단가대비표!P91</f>
        <v>0</v>
      </c>
      <c r="H49" s="33">
        <f>TRUNC(G49*D49,1)</f>
        <v>0</v>
      </c>
      <c r="I49" s="30">
        <f>단가대비표!V91</f>
        <v>0</v>
      </c>
      <c r="J49" s="33">
        <f>TRUNC(I49*D49,1)</f>
        <v>0</v>
      </c>
      <c r="K49" s="30">
        <f>TRUNC(E49+G49+I49,1)</f>
        <v>700</v>
      </c>
      <c r="L49" s="33">
        <f>TRUNC(F49+H49+J49,1)</f>
        <v>770</v>
      </c>
      <c r="M49" s="27" t="s">
        <v>52</v>
      </c>
      <c r="N49" s="2" t="s">
        <v>99</v>
      </c>
      <c r="O49" s="2" t="s">
        <v>1083</v>
      </c>
      <c r="P49" s="2" t="s">
        <v>65</v>
      </c>
      <c r="Q49" s="2" t="s">
        <v>65</v>
      </c>
      <c r="R49" s="2" t="s">
        <v>64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2" t="s">
        <v>52</v>
      </c>
      <c r="AW49" s="2" t="s">
        <v>1084</v>
      </c>
      <c r="AX49" s="2" t="s">
        <v>52</v>
      </c>
      <c r="AY49" s="2" t="s">
        <v>52</v>
      </c>
      <c r="AZ49" s="2" t="s">
        <v>52</v>
      </c>
    </row>
    <row r="50" spans="1:52" ht="30" customHeight="1">
      <c r="A50" s="27" t="s">
        <v>1059</v>
      </c>
      <c r="B50" s="27" t="s">
        <v>1055</v>
      </c>
      <c r="C50" s="27" t="s">
        <v>1056</v>
      </c>
      <c r="D50" s="28">
        <v>3.0000000000000001E-3</v>
      </c>
      <c r="E50" s="30">
        <f>단가대비표!O234</f>
        <v>0</v>
      </c>
      <c r="F50" s="33">
        <f>TRUNC(E50*D50,1)</f>
        <v>0</v>
      </c>
      <c r="G50" s="30">
        <f>단가대비표!P234</f>
        <v>172068</v>
      </c>
      <c r="H50" s="33">
        <f>TRUNC(G50*D50,1)</f>
        <v>516.20000000000005</v>
      </c>
      <c r="I50" s="30">
        <f>단가대비표!V234</f>
        <v>0</v>
      </c>
      <c r="J50" s="33">
        <f>TRUNC(I50*D50,1)</f>
        <v>0</v>
      </c>
      <c r="K50" s="30">
        <f>TRUNC(E50+G50+I50,1)</f>
        <v>172068</v>
      </c>
      <c r="L50" s="33">
        <f>TRUNC(F50+H50+J50,1)</f>
        <v>516.20000000000005</v>
      </c>
      <c r="M50" s="27" t="s">
        <v>52</v>
      </c>
      <c r="N50" s="2" t="s">
        <v>99</v>
      </c>
      <c r="O50" s="2" t="s">
        <v>1060</v>
      </c>
      <c r="P50" s="2" t="s">
        <v>65</v>
      </c>
      <c r="Q50" s="2" t="s">
        <v>65</v>
      </c>
      <c r="R50" s="2" t="s">
        <v>64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2" t="s">
        <v>52</v>
      </c>
      <c r="AW50" s="2" t="s">
        <v>1085</v>
      </c>
      <c r="AX50" s="2" t="s">
        <v>52</v>
      </c>
      <c r="AY50" s="2" t="s">
        <v>52</v>
      </c>
      <c r="AZ50" s="2" t="s">
        <v>52</v>
      </c>
    </row>
    <row r="51" spans="1:52" ht="30" customHeight="1">
      <c r="A51" s="27" t="s">
        <v>1013</v>
      </c>
      <c r="B51" s="27" t="s">
        <v>52</v>
      </c>
      <c r="C51" s="27" t="s">
        <v>52</v>
      </c>
      <c r="D51" s="28"/>
      <c r="E51" s="30"/>
      <c r="F51" s="33">
        <f>TRUNC(SUMIF(N49:N50, N48, F49:F50),0)</f>
        <v>770</v>
      </c>
      <c r="G51" s="30"/>
      <c r="H51" s="33">
        <f>TRUNC(SUMIF(N49:N50, N48, H49:H50),0)</f>
        <v>516</v>
      </c>
      <c r="I51" s="30"/>
      <c r="J51" s="33">
        <f>TRUNC(SUMIF(N49:N50, N48, J49:J50),0)</f>
        <v>0</v>
      </c>
      <c r="K51" s="30"/>
      <c r="L51" s="33">
        <f>F51+H51+J51</f>
        <v>1286</v>
      </c>
      <c r="M51" s="27" t="s">
        <v>52</v>
      </c>
      <c r="N51" s="2" t="s">
        <v>107</v>
      </c>
      <c r="O51" s="2" t="s">
        <v>107</v>
      </c>
      <c r="P51" s="2" t="s">
        <v>52</v>
      </c>
      <c r="Q51" s="2" t="s">
        <v>52</v>
      </c>
      <c r="R51" s="2" t="s">
        <v>52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2" t="s">
        <v>52</v>
      </c>
      <c r="AW51" s="2" t="s">
        <v>52</v>
      </c>
      <c r="AX51" s="2" t="s">
        <v>52</v>
      </c>
      <c r="AY51" s="2" t="s">
        <v>52</v>
      </c>
      <c r="AZ51" s="2" t="s">
        <v>52</v>
      </c>
    </row>
    <row r="52" spans="1:52" ht="30" customHeight="1">
      <c r="A52" s="28"/>
      <c r="B52" s="28"/>
      <c r="C52" s="28"/>
      <c r="D52" s="28"/>
      <c r="E52" s="30"/>
      <c r="F52" s="33"/>
      <c r="G52" s="30"/>
      <c r="H52" s="33"/>
      <c r="I52" s="30"/>
      <c r="J52" s="33"/>
      <c r="K52" s="30"/>
      <c r="L52" s="33"/>
      <c r="M52" s="28"/>
    </row>
    <row r="53" spans="1:52" ht="30" customHeight="1">
      <c r="A53" s="24" t="s">
        <v>1086</v>
      </c>
      <c r="B53" s="25"/>
      <c r="C53" s="25"/>
      <c r="D53" s="25"/>
      <c r="E53" s="29"/>
      <c r="F53" s="32"/>
      <c r="G53" s="29"/>
      <c r="H53" s="32"/>
      <c r="I53" s="29"/>
      <c r="J53" s="32"/>
      <c r="K53" s="29"/>
      <c r="L53" s="32"/>
      <c r="M53" s="26"/>
      <c r="N53" s="1" t="s">
        <v>104</v>
      </c>
    </row>
    <row r="54" spans="1:52" ht="30" customHeight="1">
      <c r="A54" s="27" t="s">
        <v>1087</v>
      </c>
      <c r="B54" s="27" t="s">
        <v>1088</v>
      </c>
      <c r="C54" s="27" t="s">
        <v>83</v>
      </c>
      <c r="D54" s="28">
        <v>1.2</v>
      </c>
      <c r="E54" s="30">
        <f>단가대비표!O46</f>
        <v>479</v>
      </c>
      <c r="F54" s="33">
        <f>TRUNC(E54*D54,1)</f>
        <v>574.79999999999995</v>
      </c>
      <c r="G54" s="30">
        <f>단가대비표!P46</f>
        <v>0</v>
      </c>
      <c r="H54" s="33">
        <f>TRUNC(G54*D54,1)</f>
        <v>0</v>
      </c>
      <c r="I54" s="30">
        <f>단가대비표!V46</f>
        <v>0</v>
      </c>
      <c r="J54" s="33">
        <f>TRUNC(I54*D54,1)</f>
        <v>0</v>
      </c>
      <c r="K54" s="30">
        <f t="shared" ref="K54:L56" si="8">TRUNC(E54+G54+I54,1)</f>
        <v>479</v>
      </c>
      <c r="L54" s="33">
        <f t="shared" si="8"/>
        <v>574.79999999999995</v>
      </c>
      <c r="M54" s="27" t="s">
        <v>52</v>
      </c>
      <c r="N54" s="2" t="s">
        <v>104</v>
      </c>
      <c r="O54" s="2" t="s">
        <v>1089</v>
      </c>
      <c r="P54" s="2" t="s">
        <v>65</v>
      </c>
      <c r="Q54" s="2" t="s">
        <v>65</v>
      </c>
      <c r="R54" s="2" t="s">
        <v>64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2" t="s">
        <v>52</v>
      </c>
      <c r="AW54" s="2" t="s">
        <v>1090</v>
      </c>
      <c r="AX54" s="2" t="s">
        <v>52</v>
      </c>
      <c r="AY54" s="2" t="s">
        <v>52</v>
      </c>
      <c r="AZ54" s="2" t="s">
        <v>52</v>
      </c>
    </row>
    <row r="55" spans="1:52" ht="30" customHeight="1">
      <c r="A55" s="27" t="s">
        <v>1091</v>
      </c>
      <c r="B55" s="27" t="s">
        <v>1092</v>
      </c>
      <c r="C55" s="27" t="s">
        <v>235</v>
      </c>
      <c r="D55" s="28">
        <v>0.06</v>
      </c>
      <c r="E55" s="30">
        <f>단가대비표!O185</f>
        <v>540</v>
      </c>
      <c r="F55" s="33">
        <f>TRUNC(E55*D55,1)</f>
        <v>32.4</v>
      </c>
      <c r="G55" s="30">
        <f>단가대비표!P185</f>
        <v>0</v>
      </c>
      <c r="H55" s="33">
        <f>TRUNC(G55*D55,1)</f>
        <v>0</v>
      </c>
      <c r="I55" s="30">
        <f>단가대비표!V185</f>
        <v>0</v>
      </c>
      <c r="J55" s="33">
        <f>TRUNC(I55*D55,1)</f>
        <v>0</v>
      </c>
      <c r="K55" s="30">
        <f t="shared" si="8"/>
        <v>540</v>
      </c>
      <c r="L55" s="33">
        <f t="shared" si="8"/>
        <v>32.4</v>
      </c>
      <c r="M55" s="27" t="s">
        <v>52</v>
      </c>
      <c r="N55" s="2" t="s">
        <v>104</v>
      </c>
      <c r="O55" s="2" t="s">
        <v>1093</v>
      </c>
      <c r="P55" s="2" t="s">
        <v>65</v>
      </c>
      <c r="Q55" s="2" t="s">
        <v>65</v>
      </c>
      <c r="R55" s="2" t="s">
        <v>64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2" t="s">
        <v>52</v>
      </c>
      <c r="AW55" s="2" t="s">
        <v>1094</v>
      </c>
      <c r="AX55" s="2" t="s">
        <v>52</v>
      </c>
      <c r="AY55" s="2" t="s">
        <v>52</v>
      </c>
      <c r="AZ55" s="2" t="s">
        <v>52</v>
      </c>
    </row>
    <row r="56" spans="1:52" ht="30" customHeight="1">
      <c r="A56" s="27" t="s">
        <v>1059</v>
      </c>
      <c r="B56" s="27" t="s">
        <v>1055</v>
      </c>
      <c r="C56" s="27" t="s">
        <v>1056</v>
      </c>
      <c r="D56" s="28">
        <v>0.01</v>
      </c>
      <c r="E56" s="30">
        <f>단가대비표!O234</f>
        <v>0</v>
      </c>
      <c r="F56" s="33">
        <f>TRUNC(E56*D56,1)</f>
        <v>0</v>
      </c>
      <c r="G56" s="30">
        <f>단가대비표!P234</f>
        <v>172068</v>
      </c>
      <c r="H56" s="33">
        <f>TRUNC(G56*D56,1)</f>
        <v>1720.6</v>
      </c>
      <c r="I56" s="30">
        <f>단가대비표!V234</f>
        <v>0</v>
      </c>
      <c r="J56" s="33">
        <f>TRUNC(I56*D56,1)</f>
        <v>0</v>
      </c>
      <c r="K56" s="30">
        <f t="shared" si="8"/>
        <v>172068</v>
      </c>
      <c r="L56" s="33">
        <f t="shared" si="8"/>
        <v>1720.6</v>
      </c>
      <c r="M56" s="27" t="s">
        <v>52</v>
      </c>
      <c r="N56" s="2" t="s">
        <v>104</v>
      </c>
      <c r="O56" s="2" t="s">
        <v>1060</v>
      </c>
      <c r="P56" s="2" t="s">
        <v>65</v>
      </c>
      <c r="Q56" s="2" t="s">
        <v>65</v>
      </c>
      <c r="R56" s="2" t="s">
        <v>64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2" t="s">
        <v>52</v>
      </c>
      <c r="AW56" s="2" t="s">
        <v>1095</v>
      </c>
      <c r="AX56" s="2" t="s">
        <v>52</v>
      </c>
      <c r="AY56" s="2" t="s">
        <v>52</v>
      </c>
      <c r="AZ56" s="2" t="s">
        <v>52</v>
      </c>
    </row>
    <row r="57" spans="1:52" ht="30" customHeight="1">
      <c r="A57" s="27" t="s">
        <v>1013</v>
      </c>
      <c r="B57" s="27" t="s">
        <v>52</v>
      </c>
      <c r="C57" s="27" t="s">
        <v>52</v>
      </c>
      <c r="D57" s="28"/>
      <c r="E57" s="30"/>
      <c r="F57" s="33">
        <f>TRUNC(SUMIF(N54:N56, N53, F54:F56),0)</f>
        <v>607</v>
      </c>
      <c r="G57" s="30"/>
      <c r="H57" s="33">
        <f>TRUNC(SUMIF(N54:N56, N53, H54:H56),0)</f>
        <v>1720</v>
      </c>
      <c r="I57" s="30"/>
      <c r="J57" s="33">
        <f>TRUNC(SUMIF(N54:N56, N53, J54:J56),0)</f>
        <v>0</v>
      </c>
      <c r="K57" s="30"/>
      <c r="L57" s="33">
        <f>F57+H57+J57</f>
        <v>2327</v>
      </c>
      <c r="M57" s="27" t="s">
        <v>52</v>
      </c>
      <c r="N57" s="2" t="s">
        <v>107</v>
      </c>
      <c r="O57" s="2" t="s">
        <v>107</v>
      </c>
      <c r="P57" s="2" t="s">
        <v>52</v>
      </c>
      <c r="Q57" s="2" t="s">
        <v>52</v>
      </c>
      <c r="R57" s="2" t="s">
        <v>52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2" t="s">
        <v>52</v>
      </c>
      <c r="AW57" s="2" t="s">
        <v>52</v>
      </c>
      <c r="AX57" s="2" t="s">
        <v>52</v>
      </c>
      <c r="AY57" s="2" t="s">
        <v>52</v>
      </c>
      <c r="AZ57" s="2" t="s">
        <v>52</v>
      </c>
    </row>
    <row r="58" spans="1:52" ht="30" customHeight="1">
      <c r="A58" s="28"/>
      <c r="B58" s="28"/>
      <c r="C58" s="28"/>
      <c r="D58" s="28"/>
      <c r="E58" s="30"/>
      <c r="F58" s="33"/>
      <c r="G58" s="30"/>
      <c r="H58" s="33"/>
      <c r="I58" s="30"/>
      <c r="J58" s="33"/>
      <c r="K58" s="30"/>
      <c r="L58" s="33"/>
      <c r="M58" s="28"/>
    </row>
    <row r="59" spans="1:52" ht="30" customHeight="1">
      <c r="A59" s="24" t="s">
        <v>1096</v>
      </c>
      <c r="B59" s="25"/>
      <c r="C59" s="25"/>
      <c r="D59" s="25"/>
      <c r="E59" s="29"/>
      <c r="F59" s="32"/>
      <c r="G59" s="29"/>
      <c r="H59" s="32"/>
      <c r="I59" s="29"/>
      <c r="J59" s="32"/>
      <c r="K59" s="29"/>
      <c r="L59" s="32"/>
      <c r="M59" s="26"/>
      <c r="N59" s="1" t="s">
        <v>124</v>
      </c>
    </row>
    <row r="60" spans="1:52" ht="30" customHeight="1">
      <c r="A60" s="27" t="s">
        <v>1097</v>
      </c>
      <c r="B60" s="27" t="s">
        <v>1055</v>
      </c>
      <c r="C60" s="27" t="s">
        <v>1056</v>
      </c>
      <c r="D60" s="28">
        <v>7.7000000000000002E-3</v>
      </c>
      <c r="E60" s="30">
        <f>단가대비표!O235</f>
        <v>0</v>
      </c>
      <c r="F60" s="33">
        <f t="shared" ref="F60:F65" si="9">TRUNC(E60*D60,1)</f>
        <v>0</v>
      </c>
      <c r="G60" s="30">
        <f>단가대비표!P235</f>
        <v>226122</v>
      </c>
      <c r="H60" s="33">
        <f t="shared" ref="H60:H65" si="10">TRUNC(G60*D60,1)</f>
        <v>1741.1</v>
      </c>
      <c r="I60" s="30">
        <f>단가대비표!V235</f>
        <v>0</v>
      </c>
      <c r="J60" s="33">
        <f t="shared" ref="J60:J65" si="11">TRUNC(I60*D60,1)</f>
        <v>0</v>
      </c>
      <c r="K60" s="30">
        <f t="shared" ref="K60:L65" si="12">TRUNC(E60+G60+I60,1)</f>
        <v>226122</v>
      </c>
      <c r="L60" s="33">
        <f t="shared" si="12"/>
        <v>1741.1</v>
      </c>
      <c r="M60" s="27" t="s">
        <v>52</v>
      </c>
      <c r="N60" s="2" t="s">
        <v>124</v>
      </c>
      <c r="O60" s="2" t="s">
        <v>1098</v>
      </c>
      <c r="P60" s="2" t="s">
        <v>65</v>
      </c>
      <c r="Q60" s="2" t="s">
        <v>65</v>
      </c>
      <c r="R60" s="2" t="s">
        <v>64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2" t="s">
        <v>52</v>
      </c>
      <c r="AW60" s="2" t="s">
        <v>1099</v>
      </c>
      <c r="AX60" s="2" t="s">
        <v>52</v>
      </c>
      <c r="AY60" s="2" t="s">
        <v>52</v>
      </c>
      <c r="AZ60" s="2" t="s">
        <v>52</v>
      </c>
    </row>
    <row r="61" spans="1:52" ht="30" customHeight="1">
      <c r="A61" s="27" t="s">
        <v>1059</v>
      </c>
      <c r="B61" s="27" t="s">
        <v>1055</v>
      </c>
      <c r="C61" s="27" t="s">
        <v>1056</v>
      </c>
      <c r="D61" s="28">
        <v>7.7000000000000002E-3</v>
      </c>
      <c r="E61" s="30">
        <f>단가대비표!O234</f>
        <v>0</v>
      </c>
      <c r="F61" s="33">
        <f t="shared" si="9"/>
        <v>0</v>
      </c>
      <c r="G61" s="30">
        <f>단가대비표!P234</f>
        <v>172068</v>
      </c>
      <c r="H61" s="33">
        <f t="shared" si="10"/>
        <v>1324.9</v>
      </c>
      <c r="I61" s="30">
        <f>단가대비표!V234</f>
        <v>0</v>
      </c>
      <c r="J61" s="33">
        <f t="shared" si="11"/>
        <v>0</v>
      </c>
      <c r="K61" s="30">
        <f t="shared" si="12"/>
        <v>172068</v>
      </c>
      <c r="L61" s="33">
        <f t="shared" si="12"/>
        <v>1324.9</v>
      </c>
      <c r="M61" s="27" t="s">
        <v>52</v>
      </c>
      <c r="N61" s="2" t="s">
        <v>124</v>
      </c>
      <c r="O61" s="2" t="s">
        <v>1060</v>
      </c>
      <c r="P61" s="2" t="s">
        <v>65</v>
      </c>
      <c r="Q61" s="2" t="s">
        <v>65</v>
      </c>
      <c r="R61" s="2" t="s">
        <v>64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2" t="s">
        <v>52</v>
      </c>
      <c r="AW61" s="2" t="s">
        <v>1100</v>
      </c>
      <c r="AX61" s="2" t="s">
        <v>52</v>
      </c>
      <c r="AY61" s="2" t="s">
        <v>52</v>
      </c>
      <c r="AZ61" s="2" t="s">
        <v>52</v>
      </c>
    </row>
    <row r="62" spans="1:52" ht="30" customHeight="1">
      <c r="A62" s="27" t="s">
        <v>1101</v>
      </c>
      <c r="B62" s="27" t="s">
        <v>1102</v>
      </c>
      <c r="C62" s="27" t="s">
        <v>1103</v>
      </c>
      <c r="D62" s="28">
        <v>6.1499999999999999E-2</v>
      </c>
      <c r="E62" s="30">
        <f>일위대가목록!E137</f>
        <v>9619</v>
      </c>
      <c r="F62" s="33">
        <f t="shared" si="9"/>
        <v>591.5</v>
      </c>
      <c r="G62" s="30">
        <f>일위대가목록!F137</f>
        <v>59020</v>
      </c>
      <c r="H62" s="33">
        <f t="shared" si="10"/>
        <v>3629.7</v>
      </c>
      <c r="I62" s="30">
        <f>일위대가목록!G137</f>
        <v>13873</v>
      </c>
      <c r="J62" s="33">
        <f t="shared" si="11"/>
        <v>853.1</v>
      </c>
      <c r="K62" s="30">
        <f t="shared" si="12"/>
        <v>82512</v>
      </c>
      <c r="L62" s="33">
        <f t="shared" si="12"/>
        <v>5074.3</v>
      </c>
      <c r="M62" s="27" t="s">
        <v>1104</v>
      </c>
      <c r="N62" s="2" t="s">
        <v>124</v>
      </c>
      <c r="O62" s="2" t="s">
        <v>1105</v>
      </c>
      <c r="P62" s="2" t="s">
        <v>64</v>
      </c>
      <c r="Q62" s="2" t="s">
        <v>65</v>
      </c>
      <c r="R62" s="2" t="s">
        <v>65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2" t="s">
        <v>52</v>
      </c>
      <c r="AW62" s="2" t="s">
        <v>1106</v>
      </c>
      <c r="AX62" s="2" t="s">
        <v>52</v>
      </c>
      <c r="AY62" s="2" t="s">
        <v>52</v>
      </c>
      <c r="AZ62" s="2" t="s">
        <v>52</v>
      </c>
    </row>
    <row r="63" spans="1:52" ht="30" customHeight="1">
      <c r="A63" s="27" t="s">
        <v>1107</v>
      </c>
      <c r="B63" s="27" t="s">
        <v>1108</v>
      </c>
      <c r="C63" s="27" t="s">
        <v>1103</v>
      </c>
      <c r="D63" s="28">
        <v>3.0800000000000001E-2</v>
      </c>
      <c r="E63" s="30">
        <f>일위대가목록!E138</f>
        <v>19223</v>
      </c>
      <c r="F63" s="33">
        <f t="shared" si="9"/>
        <v>592</v>
      </c>
      <c r="G63" s="30">
        <f>일위대가목록!F138</f>
        <v>49778</v>
      </c>
      <c r="H63" s="33">
        <f t="shared" si="10"/>
        <v>1533.1</v>
      </c>
      <c r="I63" s="30">
        <f>일위대가목록!G138</f>
        <v>9986</v>
      </c>
      <c r="J63" s="33">
        <f t="shared" si="11"/>
        <v>307.5</v>
      </c>
      <c r="K63" s="30">
        <f t="shared" si="12"/>
        <v>78987</v>
      </c>
      <c r="L63" s="33">
        <f t="shared" si="12"/>
        <v>2432.6</v>
      </c>
      <c r="M63" s="27" t="s">
        <v>1109</v>
      </c>
      <c r="N63" s="2" t="s">
        <v>124</v>
      </c>
      <c r="O63" s="2" t="s">
        <v>1110</v>
      </c>
      <c r="P63" s="2" t="s">
        <v>64</v>
      </c>
      <c r="Q63" s="2" t="s">
        <v>65</v>
      </c>
      <c r="R63" s="2" t="s">
        <v>65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2" t="s">
        <v>52</v>
      </c>
      <c r="AW63" s="2" t="s">
        <v>1111</v>
      </c>
      <c r="AX63" s="2" t="s">
        <v>52</v>
      </c>
      <c r="AY63" s="2" t="s">
        <v>52</v>
      </c>
      <c r="AZ63" s="2" t="s">
        <v>52</v>
      </c>
    </row>
    <row r="64" spans="1:52" ht="30" customHeight="1">
      <c r="A64" s="27" t="s">
        <v>1112</v>
      </c>
      <c r="B64" s="27" t="s">
        <v>1113</v>
      </c>
      <c r="C64" s="27" t="s">
        <v>1103</v>
      </c>
      <c r="D64" s="28">
        <v>6.1499999999999999E-2</v>
      </c>
      <c r="E64" s="30">
        <f>일위대가목록!E139</f>
        <v>3952</v>
      </c>
      <c r="F64" s="33">
        <f t="shared" si="9"/>
        <v>243</v>
      </c>
      <c r="G64" s="30">
        <f>일위대가목록!F139</f>
        <v>36248</v>
      </c>
      <c r="H64" s="33">
        <f t="shared" si="10"/>
        <v>2229.1999999999998</v>
      </c>
      <c r="I64" s="30">
        <f>일위대가목록!G139</f>
        <v>1967</v>
      </c>
      <c r="J64" s="33">
        <f t="shared" si="11"/>
        <v>120.9</v>
      </c>
      <c r="K64" s="30">
        <f t="shared" si="12"/>
        <v>42167</v>
      </c>
      <c r="L64" s="33">
        <f t="shared" si="12"/>
        <v>2593.1</v>
      </c>
      <c r="M64" s="27" t="s">
        <v>1114</v>
      </c>
      <c r="N64" s="2" t="s">
        <v>124</v>
      </c>
      <c r="O64" s="2" t="s">
        <v>1115</v>
      </c>
      <c r="P64" s="2" t="s">
        <v>64</v>
      </c>
      <c r="Q64" s="2" t="s">
        <v>65</v>
      </c>
      <c r="R64" s="2" t="s">
        <v>65</v>
      </c>
      <c r="S64" s="3"/>
      <c r="T64" s="3"/>
      <c r="U64" s="3"/>
      <c r="V64" s="3">
        <v>1</v>
      </c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2" t="s">
        <v>52</v>
      </c>
      <c r="AW64" s="2" t="s">
        <v>1116</v>
      </c>
      <c r="AX64" s="2" t="s">
        <v>52</v>
      </c>
      <c r="AY64" s="2" t="s">
        <v>52</v>
      </c>
      <c r="AZ64" s="2" t="s">
        <v>52</v>
      </c>
    </row>
    <row r="65" spans="1:52" ht="30" customHeight="1">
      <c r="A65" s="27" t="s">
        <v>1117</v>
      </c>
      <c r="B65" s="27" t="s">
        <v>1118</v>
      </c>
      <c r="C65" s="27" t="s">
        <v>502</v>
      </c>
      <c r="D65" s="28">
        <v>-1</v>
      </c>
      <c r="E65" s="30">
        <v>0</v>
      </c>
      <c r="F65" s="33">
        <f t="shared" si="9"/>
        <v>0</v>
      </c>
      <c r="G65" s="30">
        <f>TRUNC(SUMIF(V60:V65, RIGHTB(O65, 1), H60:H65)*U65, 2)</f>
        <v>2229.1999999999998</v>
      </c>
      <c r="H65" s="33">
        <f t="shared" si="10"/>
        <v>-2229.1999999999998</v>
      </c>
      <c r="I65" s="30">
        <v>0</v>
      </c>
      <c r="J65" s="33">
        <f t="shared" si="11"/>
        <v>0</v>
      </c>
      <c r="K65" s="30">
        <f t="shared" si="12"/>
        <v>2229.1999999999998</v>
      </c>
      <c r="L65" s="33">
        <f t="shared" si="12"/>
        <v>-2229.1999999999998</v>
      </c>
      <c r="M65" s="27" t="s">
        <v>52</v>
      </c>
      <c r="N65" s="2" t="s">
        <v>124</v>
      </c>
      <c r="O65" s="2" t="s">
        <v>950</v>
      </c>
      <c r="P65" s="2" t="s">
        <v>65</v>
      </c>
      <c r="Q65" s="2" t="s">
        <v>65</v>
      </c>
      <c r="R65" s="2" t="s">
        <v>65</v>
      </c>
      <c r="S65" s="3">
        <v>1</v>
      </c>
      <c r="T65" s="3">
        <v>1</v>
      </c>
      <c r="U65" s="3">
        <v>1</v>
      </c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2" t="s">
        <v>52</v>
      </c>
      <c r="AW65" s="2" t="s">
        <v>1119</v>
      </c>
      <c r="AX65" s="2" t="s">
        <v>52</v>
      </c>
      <c r="AY65" s="2" t="s">
        <v>52</v>
      </c>
      <c r="AZ65" s="2" t="s">
        <v>52</v>
      </c>
    </row>
    <row r="66" spans="1:52" ht="30" customHeight="1">
      <c r="A66" s="27" t="s">
        <v>1013</v>
      </c>
      <c r="B66" s="27" t="s">
        <v>52</v>
      </c>
      <c r="C66" s="27" t="s">
        <v>52</v>
      </c>
      <c r="D66" s="28"/>
      <c r="E66" s="30"/>
      <c r="F66" s="33">
        <f>TRUNC(SUMIF(N60:N65, N59, F60:F65),0)</f>
        <v>1426</v>
      </c>
      <c r="G66" s="30"/>
      <c r="H66" s="33">
        <f>TRUNC(SUMIF(N60:N65, N59, H60:H65),0)</f>
        <v>8228</v>
      </c>
      <c r="I66" s="30"/>
      <c r="J66" s="33">
        <f>TRUNC(SUMIF(N60:N65, N59, J60:J65),0)</f>
        <v>1281</v>
      </c>
      <c r="K66" s="30"/>
      <c r="L66" s="33">
        <f>F66+H66+J66</f>
        <v>10935</v>
      </c>
      <c r="M66" s="27" t="s">
        <v>52</v>
      </c>
      <c r="N66" s="2" t="s">
        <v>107</v>
      </c>
      <c r="O66" s="2" t="s">
        <v>107</v>
      </c>
      <c r="P66" s="2" t="s">
        <v>52</v>
      </c>
      <c r="Q66" s="2" t="s">
        <v>52</v>
      </c>
      <c r="R66" s="2" t="s">
        <v>52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2" t="s">
        <v>52</v>
      </c>
      <c r="AW66" s="2" t="s">
        <v>52</v>
      </c>
      <c r="AX66" s="2" t="s">
        <v>52</v>
      </c>
      <c r="AY66" s="2" t="s">
        <v>52</v>
      </c>
      <c r="AZ66" s="2" t="s">
        <v>52</v>
      </c>
    </row>
    <row r="67" spans="1:52" ht="30" customHeight="1">
      <c r="A67" s="28"/>
      <c r="B67" s="28"/>
      <c r="C67" s="28"/>
      <c r="D67" s="28"/>
      <c r="E67" s="30"/>
      <c r="F67" s="33"/>
      <c r="G67" s="30"/>
      <c r="H67" s="33"/>
      <c r="I67" s="30"/>
      <c r="J67" s="33"/>
      <c r="K67" s="30"/>
      <c r="L67" s="33"/>
      <c r="M67" s="28"/>
    </row>
    <row r="68" spans="1:52" ht="30" customHeight="1">
      <c r="A68" s="24" t="s">
        <v>1120</v>
      </c>
      <c r="B68" s="25"/>
      <c r="C68" s="25"/>
      <c r="D68" s="25"/>
      <c r="E68" s="29"/>
      <c r="F68" s="32"/>
      <c r="G68" s="29"/>
      <c r="H68" s="32"/>
      <c r="I68" s="29"/>
      <c r="J68" s="32"/>
      <c r="K68" s="29"/>
      <c r="L68" s="32"/>
      <c r="M68" s="26"/>
      <c r="N68" s="1" t="s">
        <v>129</v>
      </c>
    </row>
    <row r="69" spans="1:52" ht="30" customHeight="1">
      <c r="A69" s="27" t="s">
        <v>1121</v>
      </c>
      <c r="B69" s="27" t="s">
        <v>1122</v>
      </c>
      <c r="C69" s="27" t="s">
        <v>83</v>
      </c>
      <c r="D69" s="28">
        <v>1.05</v>
      </c>
      <c r="E69" s="30">
        <f>단가대비표!O106</f>
        <v>19259.258999999998</v>
      </c>
      <c r="F69" s="33">
        <f>TRUNC(E69*D69,1)</f>
        <v>20222.2</v>
      </c>
      <c r="G69" s="30">
        <f>단가대비표!P106</f>
        <v>0</v>
      </c>
      <c r="H69" s="33">
        <f>TRUNC(G69*D69,1)</f>
        <v>0</v>
      </c>
      <c r="I69" s="30">
        <f>단가대비표!V106</f>
        <v>0</v>
      </c>
      <c r="J69" s="33">
        <f>TRUNC(I69*D69,1)</f>
        <v>0</v>
      </c>
      <c r="K69" s="30">
        <f>TRUNC(E69+G69+I69,1)</f>
        <v>19259.2</v>
      </c>
      <c r="L69" s="33">
        <f>TRUNC(F69+H69+J69,1)</f>
        <v>20222.2</v>
      </c>
      <c r="M69" s="27" t="s">
        <v>52</v>
      </c>
      <c r="N69" s="2" t="s">
        <v>129</v>
      </c>
      <c r="O69" s="2" t="s">
        <v>1123</v>
      </c>
      <c r="P69" s="2" t="s">
        <v>65</v>
      </c>
      <c r="Q69" s="2" t="s">
        <v>65</v>
      </c>
      <c r="R69" s="2" t="s">
        <v>64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2" t="s">
        <v>52</v>
      </c>
      <c r="AW69" s="2" t="s">
        <v>1124</v>
      </c>
      <c r="AX69" s="2" t="s">
        <v>52</v>
      </c>
      <c r="AY69" s="2" t="s">
        <v>52</v>
      </c>
      <c r="AZ69" s="2" t="s">
        <v>52</v>
      </c>
    </row>
    <row r="70" spans="1:52" ht="30" customHeight="1">
      <c r="A70" s="27" t="s">
        <v>1125</v>
      </c>
      <c r="B70" s="27" t="s">
        <v>1126</v>
      </c>
      <c r="C70" s="27" t="s">
        <v>83</v>
      </c>
      <c r="D70" s="28">
        <v>1</v>
      </c>
      <c r="E70" s="30">
        <f>일위대가목록!E140</f>
        <v>0</v>
      </c>
      <c r="F70" s="33">
        <f>TRUNC(E70*D70,1)</f>
        <v>0</v>
      </c>
      <c r="G70" s="30">
        <f>일위대가목록!F140</f>
        <v>3609</v>
      </c>
      <c r="H70" s="33">
        <f>TRUNC(G70*D70,1)</f>
        <v>3609</v>
      </c>
      <c r="I70" s="30">
        <f>일위대가목록!G140</f>
        <v>0</v>
      </c>
      <c r="J70" s="33">
        <f>TRUNC(I70*D70,1)</f>
        <v>0</v>
      </c>
      <c r="K70" s="30">
        <f>TRUNC(E70+G70+I70,1)</f>
        <v>3609</v>
      </c>
      <c r="L70" s="33">
        <f>TRUNC(F70+H70+J70,1)</f>
        <v>3609</v>
      </c>
      <c r="M70" s="27" t="s">
        <v>1127</v>
      </c>
      <c r="N70" s="2" t="s">
        <v>129</v>
      </c>
      <c r="O70" s="2" t="s">
        <v>1128</v>
      </c>
      <c r="P70" s="2" t="s">
        <v>64</v>
      </c>
      <c r="Q70" s="2" t="s">
        <v>65</v>
      </c>
      <c r="R70" s="2" t="s">
        <v>65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2" t="s">
        <v>52</v>
      </c>
      <c r="AW70" s="2" t="s">
        <v>1129</v>
      </c>
      <c r="AX70" s="2" t="s">
        <v>52</v>
      </c>
      <c r="AY70" s="2" t="s">
        <v>52</v>
      </c>
      <c r="AZ70" s="2" t="s">
        <v>52</v>
      </c>
    </row>
    <row r="71" spans="1:52" ht="30" customHeight="1">
      <c r="A71" s="27" t="s">
        <v>1013</v>
      </c>
      <c r="B71" s="27" t="s">
        <v>52</v>
      </c>
      <c r="C71" s="27" t="s">
        <v>52</v>
      </c>
      <c r="D71" s="28"/>
      <c r="E71" s="30"/>
      <c r="F71" s="33">
        <f>TRUNC(SUMIF(N69:N70, N68, F69:F70),0)</f>
        <v>20222</v>
      </c>
      <c r="G71" s="30"/>
      <c r="H71" s="33">
        <f>TRUNC(SUMIF(N69:N70, N68, H69:H70),0)</f>
        <v>3609</v>
      </c>
      <c r="I71" s="30"/>
      <c r="J71" s="33">
        <f>TRUNC(SUMIF(N69:N70, N68, J69:J70),0)</f>
        <v>0</v>
      </c>
      <c r="K71" s="30"/>
      <c r="L71" s="33">
        <f>F71+H71+J71</f>
        <v>23831</v>
      </c>
      <c r="M71" s="27" t="s">
        <v>52</v>
      </c>
      <c r="N71" s="2" t="s">
        <v>107</v>
      </c>
      <c r="O71" s="2" t="s">
        <v>107</v>
      </c>
      <c r="P71" s="2" t="s">
        <v>52</v>
      </c>
      <c r="Q71" s="2" t="s">
        <v>52</v>
      </c>
      <c r="R71" s="2" t="s">
        <v>52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2" t="s">
        <v>52</v>
      </c>
      <c r="AW71" s="2" t="s">
        <v>52</v>
      </c>
      <c r="AX71" s="2" t="s">
        <v>52</v>
      </c>
      <c r="AY71" s="2" t="s">
        <v>52</v>
      </c>
      <c r="AZ71" s="2" t="s">
        <v>52</v>
      </c>
    </row>
    <row r="72" spans="1:52" ht="30" customHeight="1">
      <c r="A72" s="28"/>
      <c r="B72" s="28"/>
      <c r="C72" s="28"/>
      <c r="D72" s="28"/>
      <c r="E72" s="30"/>
      <c r="F72" s="33"/>
      <c r="G72" s="30"/>
      <c r="H72" s="33"/>
      <c r="I72" s="30"/>
      <c r="J72" s="33"/>
      <c r="K72" s="30"/>
      <c r="L72" s="33"/>
      <c r="M72" s="28"/>
    </row>
    <row r="73" spans="1:52" ht="30" customHeight="1">
      <c r="A73" s="24" t="s">
        <v>1130</v>
      </c>
      <c r="B73" s="25"/>
      <c r="C73" s="25"/>
      <c r="D73" s="25"/>
      <c r="E73" s="29"/>
      <c r="F73" s="32"/>
      <c r="G73" s="29"/>
      <c r="H73" s="32"/>
      <c r="I73" s="29"/>
      <c r="J73" s="32"/>
      <c r="K73" s="29"/>
      <c r="L73" s="32"/>
      <c r="M73" s="26"/>
      <c r="N73" s="1" t="s">
        <v>134</v>
      </c>
    </row>
    <row r="74" spans="1:52" ht="30" customHeight="1">
      <c r="A74" s="27" t="s">
        <v>1131</v>
      </c>
      <c r="B74" s="27" t="s">
        <v>1132</v>
      </c>
      <c r="C74" s="27" t="s">
        <v>83</v>
      </c>
      <c r="D74" s="28">
        <v>2.2999999999999998</v>
      </c>
      <c r="E74" s="30">
        <f>단가대비표!O41</f>
        <v>613</v>
      </c>
      <c r="F74" s="33">
        <f>TRUNC(E74*D74,1)</f>
        <v>1409.9</v>
      </c>
      <c r="G74" s="30">
        <f>단가대비표!P41</f>
        <v>0</v>
      </c>
      <c r="H74" s="33">
        <f>TRUNC(G74*D74,1)</f>
        <v>0</v>
      </c>
      <c r="I74" s="30">
        <f>단가대비표!V41</f>
        <v>0</v>
      </c>
      <c r="J74" s="33">
        <f>TRUNC(I74*D74,1)</f>
        <v>0</v>
      </c>
      <c r="K74" s="30">
        <f>TRUNC(E74+G74+I74,1)</f>
        <v>613</v>
      </c>
      <c r="L74" s="33">
        <f>TRUNC(F74+H74+J74,1)</f>
        <v>1409.9</v>
      </c>
      <c r="M74" s="27" t="s">
        <v>52</v>
      </c>
      <c r="N74" s="2" t="s">
        <v>134</v>
      </c>
      <c r="O74" s="2" t="s">
        <v>1133</v>
      </c>
      <c r="P74" s="2" t="s">
        <v>65</v>
      </c>
      <c r="Q74" s="2" t="s">
        <v>65</v>
      </c>
      <c r="R74" s="2" t="s">
        <v>64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2" t="s">
        <v>52</v>
      </c>
      <c r="AW74" s="2" t="s">
        <v>1134</v>
      </c>
      <c r="AX74" s="2" t="s">
        <v>52</v>
      </c>
      <c r="AY74" s="2" t="s">
        <v>52</v>
      </c>
      <c r="AZ74" s="2" t="s">
        <v>52</v>
      </c>
    </row>
    <row r="75" spans="1:52" ht="30" customHeight="1">
      <c r="A75" s="27" t="s">
        <v>1135</v>
      </c>
      <c r="B75" s="27" t="s">
        <v>611</v>
      </c>
      <c r="C75" s="27" t="s">
        <v>83</v>
      </c>
      <c r="D75" s="28">
        <v>1</v>
      </c>
      <c r="E75" s="30">
        <f>일위대가목록!E141</f>
        <v>0</v>
      </c>
      <c r="F75" s="33">
        <f>TRUNC(E75*D75,1)</f>
        <v>0</v>
      </c>
      <c r="G75" s="30">
        <f>일위대가목록!F141</f>
        <v>1456</v>
      </c>
      <c r="H75" s="33">
        <f>TRUNC(G75*D75,1)</f>
        <v>1456</v>
      </c>
      <c r="I75" s="30">
        <f>일위대가목록!G141</f>
        <v>0</v>
      </c>
      <c r="J75" s="33">
        <f>TRUNC(I75*D75,1)</f>
        <v>0</v>
      </c>
      <c r="K75" s="30">
        <f>TRUNC(E75+G75+I75,1)</f>
        <v>1456</v>
      </c>
      <c r="L75" s="33">
        <f>TRUNC(F75+H75+J75,1)</f>
        <v>1456</v>
      </c>
      <c r="M75" s="27" t="s">
        <v>1136</v>
      </c>
      <c r="N75" s="2" t="s">
        <v>134</v>
      </c>
      <c r="O75" s="2" t="s">
        <v>1137</v>
      </c>
      <c r="P75" s="2" t="s">
        <v>64</v>
      </c>
      <c r="Q75" s="2" t="s">
        <v>65</v>
      </c>
      <c r="R75" s="2" t="s">
        <v>65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2" t="s">
        <v>52</v>
      </c>
      <c r="AW75" s="2" t="s">
        <v>1138</v>
      </c>
      <c r="AX75" s="2" t="s">
        <v>52</v>
      </c>
      <c r="AY75" s="2" t="s">
        <v>52</v>
      </c>
      <c r="AZ75" s="2" t="s">
        <v>52</v>
      </c>
    </row>
    <row r="76" spans="1:52" ht="30" customHeight="1">
      <c r="A76" s="27" t="s">
        <v>1013</v>
      </c>
      <c r="B76" s="27" t="s">
        <v>52</v>
      </c>
      <c r="C76" s="27" t="s">
        <v>52</v>
      </c>
      <c r="D76" s="28"/>
      <c r="E76" s="30"/>
      <c r="F76" s="33">
        <f>TRUNC(SUMIF(N74:N75, N73, F74:F75),0)</f>
        <v>1409</v>
      </c>
      <c r="G76" s="30"/>
      <c r="H76" s="33">
        <f>TRUNC(SUMIF(N74:N75, N73, H74:H75),0)</f>
        <v>1456</v>
      </c>
      <c r="I76" s="30"/>
      <c r="J76" s="33">
        <f>TRUNC(SUMIF(N74:N75, N73, J74:J75),0)</f>
        <v>0</v>
      </c>
      <c r="K76" s="30"/>
      <c r="L76" s="33">
        <f>F76+H76+J76</f>
        <v>2865</v>
      </c>
      <c r="M76" s="27" t="s">
        <v>52</v>
      </c>
      <c r="N76" s="2" t="s">
        <v>107</v>
      </c>
      <c r="O76" s="2" t="s">
        <v>107</v>
      </c>
      <c r="P76" s="2" t="s">
        <v>52</v>
      </c>
      <c r="Q76" s="2" t="s">
        <v>52</v>
      </c>
      <c r="R76" s="2" t="s">
        <v>52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2" t="s">
        <v>52</v>
      </c>
      <c r="AW76" s="2" t="s">
        <v>52</v>
      </c>
      <c r="AX76" s="2" t="s">
        <v>52</v>
      </c>
      <c r="AY76" s="2" t="s">
        <v>52</v>
      </c>
      <c r="AZ76" s="2" t="s">
        <v>52</v>
      </c>
    </row>
    <row r="77" spans="1:52" ht="30" customHeight="1">
      <c r="A77" s="28"/>
      <c r="B77" s="28"/>
      <c r="C77" s="28"/>
      <c r="D77" s="28"/>
      <c r="E77" s="30"/>
      <c r="F77" s="33"/>
      <c r="G77" s="30"/>
      <c r="H77" s="33"/>
      <c r="I77" s="30"/>
      <c r="J77" s="33"/>
      <c r="K77" s="30"/>
      <c r="L77" s="33"/>
      <c r="M77" s="28"/>
    </row>
    <row r="78" spans="1:52" ht="30" customHeight="1">
      <c r="A78" s="24" t="s">
        <v>1139</v>
      </c>
      <c r="B78" s="25"/>
      <c r="C78" s="25"/>
      <c r="D78" s="25"/>
      <c r="E78" s="29"/>
      <c r="F78" s="32"/>
      <c r="G78" s="29"/>
      <c r="H78" s="32"/>
      <c r="I78" s="29"/>
      <c r="J78" s="32"/>
      <c r="K78" s="29"/>
      <c r="L78" s="32"/>
      <c r="M78" s="26"/>
      <c r="N78" s="1" t="s">
        <v>138</v>
      </c>
    </row>
    <row r="79" spans="1:52" ht="30" customHeight="1">
      <c r="A79" s="27" t="s">
        <v>121</v>
      </c>
      <c r="B79" s="27" t="s">
        <v>122</v>
      </c>
      <c r="C79" s="27" t="s">
        <v>112</v>
      </c>
      <c r="D79" s="28">
        <v>1</v>
      </c>
      <c r="E79" s="30">
        <f>일위대가목록!E13</f>
        <v>1426</v>
      </c>
      <c r="F79" s="33">
        <f>TRUNC(E79*D79,1)</f>
        <v>1426</v>
      </c>
      <c r="G79" s="30">
        <f>일위대가목록!F13</f>
        <v>8228</v>
      </c>
      <c r="H79" s="33">
        <f>TRUNC(G79*D79,1)</f>
        <v>8228</v>
      </c>
      <c r="I79" s="30">
        <f>일위대가목록!G13</f>
        <v>1281</v>
      </c>
      <c r="J79" s="33">
        <f>TRUNC(I79*D79,1)</f>
        <v>1281</v>
      </c>
      <c r="K79" s="30">
        <f>TRUNC(E79+G79+I79,1)</f>
        <v>10935</v>
      </c>
      <c r="L79" s="33">
        <f>TRUNC(F79+H79+J79,1)</f>
        <v>10935</v>
      </c>
      <c r="M79" s="27" t="s">
        <v>123</v>
      </c>
      <c r="N79" s="2" t="s">
        <v>138</v>
      </c>
      <c r="O79" s="2" t="s">
        <v>124</v>
      </c>
      <c r="P79" s="2" t="s">
        <v>64</v>
      </c>
      <c r="Q79" s="2" t="s">
        <v>65</v>
      </c>
      <c r="R79" s="2" t="s">
        <v>65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2" t="s">
        <v>52</v>
      </c>
      <c r="AW79" s="2" t="s">
        <v>1140</v>
      </c>
      <c r="AX79" s="2" t="s">
        <v>52</v>
      </c>
      <c r="AY79" s="2" t="s">
        <v>52</v>
      </c>
      <c r="AZ79" s="2" t="s">
        <v>52</v>
      </c>
    </row>
    <row r="80" spans="1:52" ht="30" customHeight="1">
      <c r="A80" s="27" t="s">
        <v>1013</v>
      </c>
      <c r="B80" s="27" t="s">
        <v>52</v>
      </c>
      <c r="C80" s="27" t="s">
        <v>52</v>
      </c>
      <c r="D80" s="28"/>
      <c r="E80" s="30"/>
      <c r="F80" s="33">
        <f>TRUNC(SUMIF(N79:N79, N78, F79:F79),0)</f>
        <v>1426</v>
      </c>
      <c r="G80" s="30"/>
      <c r="H80" s="33">
        <f>TRUNC(SUMIF(N79:N79, N78, H79:H79),0)</f>
        <v>8228</v>
      </c>
      <c r="I80" s="30"/>
      <c r="J80" s="33">
        <f>TRUNC(SUMIF(N79:N79, N78, J79:J79),0)</f>
        <v>1281</v>
      </c>
      <c r="K80" s="30"/>
      <c r="L80" s="33">
        <f>F80+H80+J80</f>
        <v>10935</v>
      </c>
      <c r="M80" s="27" t="s">
        <v>52</v>
      </c>
      <c r="N80" s="2" t="s">
        <v>107</v>
      </c>
      <c r="O80" s="2" t="s">
        <v>107</v>
      </c>
      <c r="P80" s="2" t="s">
        <v>52</v>
      </c>
      <c r="Q80" s="2" t="s">
        <v>52</v>
      </c>
      <c r="R80" s="2" t="s">
        <v>52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2" t="s">
        <v>52</v>
      </c>
      <c r="AW80" s="2" t="s">
        <v>52</v>
      </c>
      <c r="AX80" s="2" t="s">
        <v>52</v>
      </c>
      <c r="AY80" s="2" t="s">
        <v>52</v>
      </c>
      <c r="AZ80" s="2" t="s">
        <v>52</v>
      </c>
    </row>
    <row r="81" spans="1:52" ht="30" customHeight="1">
      <c r="A81" s="28"/>
      <c r="B81" s="28"/>
      <c r="C81" s="28"/>
      <c r="D81" s="28"/>
      <c r="E81" s="30"/>
      <c r="F81" s="33"/>
      <c r="G81" s="30"/>
      <c r="H81" s="33"/>
      <c r="I81" s="30"/>
      <c r="J81" s="33"/>
      <c r="K81" s="30"/>
      <c r="L81" s="33"/>
      <c r="M81" s="28"/>
    </row>
    <row r="82" spans="1:52" ht="30" customHeight="1">
      <c r="A82" s="24" t="s">
        <v>1141</v>
      </c>
      <c r="B82" s="25"/>
      <c r="C82" s="25"/>
      <c r="D82" s="25"/>
      <c r="E82" s="29"/>
      <c r="F82" s="32"/>
      <c r="G82" s="29"/>
      <c r="H82" s="32"/>
      <c r="I82" s="29"/>
      <c r="J82" s="32"/>
      <c r="K82" s="29"/>
      <c r="L82" s="32"/>
      <c r="M82" s="26"/>
      <c r="N82" s="1" t="s">
        <v>143</v>
      </c>
    </row>
    <row r="83" spans="1:52" ht="30" customHeight="1">
      <c r="A83" s="27" t="s">
        <v>1097</v>
      </c>
      <c r="B83" s="27" t="s">
        <v>1055</v>
      </c>
      <c r="C83" s="27" t="s">
        <v>1056</v>
      </c>
      <c r="D83" s="28">
        <v>1.0999999999999999E-2</v>
      </c>
      <c r="E83" s="30">
        <f>단가대비표!O235</f>
        <v>0</v>
      </c>
      <c r="F83" s="33">
        <f t="shared" ref="F83:F89" si="13">TRUNC(E83*D83,1)</f>
        <v>0</v>
      </c>
      <c r="G83" s="30">
        <f>단가대비표!P235</f>
        <v>226122</v>
      </c>
      <c r="H83" s="33">
        <f t="shared" ref="H83:H89" si="14">TRUNC(G83*D83,1)</f>
        <v>2487.3000000000002</v>
      </c>
      <c r="I83" s="30">
        <f>단가대비표!V235</f>
        <v>0</v>
      </c>
      <c r="J83" s="33">
        <f t="shared" ref="J83:J89" si="15">TRUNC(I83*D83,1)</f>
        <v>0</v>
      </c>
      <c r="K83" s="30">
        <f t="shared" ref="K83:L89" si="16">TRUNC(E83+G83+I83,1)</f>
        <v>226122</v>
      </c>
      <c r="L83" s="33">
        <f t="shared" si="16"/>
        <v>2487.3000000000002</v>
      </c>
      <c r="M83" s="27" t="s">
        <v>52</v>
      </c>
      <c r="N83" s="2" t="s">
        <v>143</v>
      </c>
      <c r="O83" s="2" t="s">
        <v>1098</v>
      </c>
      <c r="P83" s="2" t="s">
        <v>65</v>
      </c>
      <c r="Q83" s="2" t="s">
        <v>65</v>
      </c>
      <c r="R83" s="2" t="s">
        <v>64</v>
      </c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2" t="s">
        <v>52</v>
      </c>
      <c r="AW83" s="2" t="s">
        <v>1142</v>
      </c>
      <c r="AX83" s="2" t="s">
        <v>52</v>
      </c>
      <c r="AY83" s="2" t="s">
        <v>52</v>
      </c>
      <c r="AZ83" s="2" t="s">
        <v>52</v>
      </c>
    </row>
    <row r="84" spans="1:52" ht="30" customHeight="1">
      <c r="A84" s="27" t="s">
        <v>1059</v>
      </c>
      <c r="B84" s="27" t="s">
        <v>1055</v>
      </c>
      <c r="C84" s="27" t="s">
        <v>1056</v>
      </c>
      <c r="D84" s="28">
        <v>1.0999999999999999E-2</v>
      </c>
      <c r="E84" s="30">
        <f>단가대비표!O234</f>
        <v>0</v>
      </c>
      <c r="F84" s="33">
        <f t="shared" si="13"/>
        <v>0</v>
      </c>
      <c r="G84" s="30">
        <f>단가대비표!P234</f>
        <v>172068</v>
      </c>
      <c r="H84" s="33">
        <f t="shared" si="14"/>
        <v>1892.7</v>
      </c>
      <c r="I84" s="30">
        <f>단가대비표!V234</f>
        <v>0</v>
      </c>
      <c r="J84" s="33">
        <f t="shared" si="15"/>
        <v>0</v>
      </c>
      <c r="K84" s="30">
        <f t="shared" si="16"/>
        <v>172068</v>
      </c>
      <c r="L84" s="33">
        <f t="shared" si="16"/>
        <v>1892.7</v>
      </c>
      <c r="M84" s="27" t="s">
        <v>52</v>
      </c>
      <c r="N84" s="2" t="s">
        <v>143</v>
      </c>
      <c r="O84" s="2" t="s">
        <v>1060</v>
      </c>
      <c r="P84" s="2" t="s">
        <v>65</v>
      </c>
      <c r="Q84" s="2" t="s">
        <v>65</v>
      </c>
      <c r="R84" s="2" t="s">
        <v>64</v>
      </c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2" t="s">
        <v>52</v>
      </c>
      <c r="AW84" s="2" t="s">
        <v>1143</v>
      </c>
      <c r="AX84" s="2" t="s">
        <v>52</v>
      </c>
      <c r="AY84" s="2" t="s">
        <v>52</v>
      </c>
      <c r="AZ84" s="2" t="s">
        <v>52</v>
      </c>
    </row>
    <row r="85" spans="1:52" ht="30" customHeight="1">
      <c r="A85" s="27" t="s">
        <v>1101</v>
      </c>
      <c r="B85" s="27" t="s">
        <v>1102</v>
      </c>
      <c r="C85" s="27" t="s">
        <v>1103</v>
      </c>
      <c r="D85" s="28">
        <v>8.8999999999999996E-2</v>
      </c>
      <c r="E85" s="30">
        <f>일위대가목록!E137</f>
        <v>9619</v>
      </c>
      <c r="F85" s="33">
        <f t="shared" si="13"/>
        <v>856</v>
      </c>
      <c r="G85" s="30">
        <f>일위대가목록!F137</f>
        <v>59020</v>
      </c>
      <c r="H85" s="33">
        <f t="shared" si="14"/>
        <v>5252.7</v>
      </c>
      <c r="I85" s="30">
        <f>일위대가목록!G137</f>
        <v>13873</v>
      </c>
      <c r="J85" s="33">
        <f t="shared" si="15"/>
        <v>1234.5999999999999</v>
      </c>
      <c r="K85" s="30">
        <f t="shared" si="16"/>
        <v>82512</v>
      </c>
      <c r="L85" s="33">
        <f t="shared" si="16"/>
        <v>7343.3</v>
      </c>
      <c r="M85" s="27" t="s">
        <v>1104</v>
      </c>
      <c r="N85" s="2" t="s">
        <v>143</v>
      </c>
      <c r="O85" s="2" t="s">
        <v>1105</v>
      </c>
      <c r="P85" s="2" t="s">
        <v>64</v>
      </c>
      <c r="Q85" s="2" t="s">
        <v>65</v>
      </c>
      <c r="R85" s="2" t="s">
        <v>65</v>
      </c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2" t="s">
        <v>52</v>
      </c>
      <c r="AW85" s="2" t="s">
        <v>1144</v>
      </c>
      <c r="AX85" s="2" t="s">
        <v>52</v>
      </c>
      <c r="AY85" s="2" t="s">
        <v>52</v>
      </c>
      <c r="AZ85" s="2" t="s">
        <v>52</v>
      </c>
    </row>
    <row r="86" spans="1:52" ht="30" customHeight="1">
      <c r="A86" s="27" t="s">
        <v>1112</v>
      </c>
      <c r="B86" s="27" t="s">
        <v>1113</v>
      </c>
      <c r="C86" s="27" t="s">
        <v>1103</v>
      </c>
      <c r="D86" s="28">
        <v>8.8999999999999996E-2</v>
      </c>
      <c r="E86" s="30">
        <f>일위대가목록!E139</f>
        <v>3952</v>
      </c>
      <c r="F86" s="33">
        <f t="shared" si="13"/>
        <v>351.7</v>
      </c>
      <c r="G86" s="30">
        <f>일위대가목록!F139</f>
        <v>36248</v>
      </c>
      <c r="H86" s="33">
        <f t="shared" si="14"/>
        <v>3226</v>
      </c>
      <c r="I86" s="30">
        <f>일위대가목록!G139</f>
        <v>1967</v>
      </c>
      <c r="J86" s="33">
        <f t="shared" si="15"/>
        <v>175</v>
      </c>
      <c r="K86" s="30">
        <f t="shared" si="16"/>
        <v>42167</v>
      </c>
      <c r="L86" s="33">
        <f t="shared" si="16"/>
        <v>3752.7</v>
      </c>
      <c r="M86" s="27" t="s">
        <v>1114</v>
      </c>
      <c r="N86" s="2" t="s">
        <v>143</v>
      </c>
      <c r="O86" s="2" t="s">
        <v>1115</v>
      </c>
      <c r="P86" s="2" t="s">
        <v>64</v>
      </c>
      <c r="Q86" s="2" t="s">
        <v>65</v>
      </c>
      <c r="R86" s="2" t="s">
        <v>65</v>
      </c>
      <c r="S86" s="3"/>
      <c r="T86" s="3"/>
      <c r="U86" s="3"/>
      <c r="V86" s="3">
        <v>1</v>
      </c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2" t="s">
        <v>52</v>
      </c>
      <c r="AW86" s="2" t="s">
        <v>1145</v>
      </c>
      <c r="AX86" s="2" t="s">
        <v>52</v>
      </c>
      <c r="AY86" s="2" t="s">
        <v>52</v>
      </c>
      <c r="AZ86" s="2" t="s">
        <v>52</v>
      </c>
    </row>
    <row r="87" spans="1:52" ht="30" customHeight="1">
      <c r="A87" s="27" t="s">
        <v>1117</v>
      </c>
      <c r="B87" s="27" t="s">
        <v>1118</v>
      </c>
      <c r="C87" s="27" t="s">
        <v>502</v>
      </c>
      <c r="D87" s="28">
        <v>-1</v>
      </c>
      <c r="E87" s="30">
        <v>0</v>
      </c>
      <c r="F87" s="33">
        <f t="shared" si="13"/>
        <v>0</v>
      </c>
      <c r="G87" s="30">
        <f>TRUNC(SUMIF(V83:V89, RIGHTB(O87, 1), H83:H89)*U87, 2)</f>
        <v>3226</v>
      </c>
      <c r="H87" s="33">
        <f t="shared" si="14"/>
        <v>-3226</v>
      </c>
      <c r="I87" s="30">
        <v>0</v>
      </c>
      <c r="J87" s="33">
        <f t="shared" si="15"/>
        <v>0</v>
      </c>
      <c r="K87" s="30">
        <f t="shared" si="16"/>
        <v>3226</v>
      </c>
      <c r="L87" s="33">
        <f t="shared" si="16"/>
        <v>-3226</v>
      </c>
      <c r="M87" s="27" t="s">
        <v>52</v>
      </c>
      <c r="N87" s="2" t="s">
        <v>143</v>
      </c>
      <c r="O87" s="2" t="s">
        <v>950</v>
      </c>
      <c r="P87" s="2" t="s">
        <v>65</v>
      </c>
      <c r="Q87" s="2" t="s">
        <v>65</v>
      </c>
      <c r="R87" s="2" t="s">
        <v>65</v>
      </c>
      <c r="S87" s="3">
        <v>1</v>
      </c>
      <c r="T87" s="3">
        <v>1</v>
      </c>
      <c r="U87" s="3">
        <v>1</v>
      </c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2" t="s">
        <v>52</v>
      </c>
      <c r="AW87" s="2" t="s">
        <v>1146</v>
      </c>
      <c r="AX87" s="2" t="s">
        <v>52</v>
      </c>
      <c r="AY87" s="2" t="s">
        <v>52</v>
      </c>
      <c r="AZ87" s="2" t="s">
        <v>52</v>
      </c>
    </row>
    <row r="88" spans="1:52" ht="30" customHeight="1">
      <c r="A88" s="27" t="s">
        <v>906</v>
      </c>
      <c r="B88" s="27" t="s">
        <v>1147</v>
      </c>
      <c r="C88" s="27" t="s">
        <v>112</v>
      </c>
      <c r="D88" s="28">
        <v>0.3</v>
      </c>
      <c r="E88" s="30">
        <f>단가대비표!O27</f>
        <v>0</v>
      </c>
      <c r="F88" s="33">
        <f t="shared" si="13"/>
        <v>0</v>
      </c>
      <c r="G88" s="30">
        <f>단가대비표!P27</f>
        <v>0</v>
      </c>
      <c r="H88" s="33">
        <f t="shared" si="14"/>
        <v>0</v>
      </c>
      <c r="I88" s="30">
        <f>단가대비표!V27</f>
        <v>0</v>
      </c>
      <c r="J88" s="33">
        <f t="shared" si="15"/>
        <v>0</v>
      </c>
      <c r="K88" s="30">
        <f t="shared" si="16"/>
        <v>0</v>
      </c>
      <c r="L88" s="33">
        <f t="shared" si="16"/>
        <v>0</v>
      </c>
      <c r="M88" s="27" t="s">
        <v>1148</v>
      </c>
      <c r="N88" s="2" t="s">
        <v>143</v>
      </c>
      <c r="O88" s="2" t="s">
        <v>1149</v>
      </c>
      <c r="P88" s="2" t="s">
        <v>65</v>
      </c>
      <c r="Q88" s="2" t="s">
        <v>65</v>
      </c>
      <c r="R88" s="2" t="s">
        <v>64</v>
      </c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2" t="s">
        <v>52</v>
      </c>
      <c r="AW88" s="2" t="s">
        <v>1150</v>
      </c>
      <c r="AX88" s="2" t="s">
        <v>52</v>
      </c>
      <c r="AY88" s="2" t="s">
        <v>52</v>
      </c>
      <c r="AZ88" s="2" t="s">
        <v>52</v>
      </c>
    </row>
    <row r="89" spans="1:52" ht="30" customHeight="1">
      <c r="A89" s="27" t="s">
        <v>1151</v>
      </c>
      <c r="B89" s="27" t="s">
        <v>1152</v>
      </c>
      <c r="C89" s="27" t="s">
        <v>112</v>
      </c>
      <c r="D89" s="28">
        <v>1.1000000000000001</v>
      </c>
      <c r="E89" s="30">
        <f>단가대비표!O29</f>
        <v>0</v>
      </c>
      <c r="F89" s="33">
        <f t="shared" si="13"/>
        <v>0</v>
      </c>
      <c r="G89" s="30">
        <f>단가대비표!P29</f>
        <v>0</v>
      </c>
      <c r="H89" s="33">
        <f t="shared" si="14"/>
        <v>0</v>
      </c>
      <c r="I89" s="30">
        <f>단가대비표!V29</f>
        <v>0</v>
      </c>
      <c r="J89" s="33">
        <f t="shared" si="15"/>
        <v>0</v>
      </c>
      <c r="K89" s="30">
        <f t="shared" si="16"/>
        <v>0</v>
      </c>
      <c r="L89" s="33">
        <f t="shared" si="16"/>
        <v>0</v>
      </c>
      <c r="M89" s="27" t="s">
        <v>1148</v>
      </c>
      <c r="N89" s="2" t="s">
        <v>143</v>
      </c>
      <c r="O89" s="2" t="s">
        <v>1153</v>
      </c>
      <c r="P89" s="2" t="s">
        <v>65</v>
      </c>
      <c r="Q89" s="2" t="s">
        <v>65</v>
      </c>
      <c r="R89" s="2" t="s">
        <v>64</v>
      </c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2" t="s">
        <v>52</v>
      </c>
      <c r="AW89" s="2" t="s">
        <v>1154</v>
      </c>
      <c r="AX89" s="2" t="s">
        <v>52</v>
      </c>
      <c r="AY89" s="2" t="s">
        <v>52</v>
      </c>
      <c r="AZ89" s="2" t="s">
        <v>52</v>
      </c>
    </row>
    <row r="90" spans="1:52" ht="30" customHeight="1">
      <c r="A90" s="27" t="s">
        <v>1013</v>
      </c>
      <c r="B90" s="27" t="s">
        <v>52</v>
      </c>
      <c r="C90" s="27" t="s">
        <v>52</v>
      </c>
      <c r="D90" s="28"/>
      <c r="E90" s="30"/>
      <c r="F90" s="33">
        <f>TRUNC(SUMIF(N83:N89, N82, F83:F89),0)</f>
        <v>1207</v>
      </c>
      <c r="G90" s="30"/>
      <c r="H90" s="33">
        <f>TRUNC(SUMIF(N83:N89, N82, H83:H89),0)</f>
        <v>9632</v>
      </c>
      <c r="I90" s="30"/>
      <c r="J90" s="33">
        <f>TRUNC(SUMIF(N83:N89, N82, J83:J89),0)</f>
        <v>1409</v>
      </c>
      <c r="K90" s="30"/>
      <c r="L90" s="33">
        <f>F90+H90+J90</f>
        <v>12248</v>
      </c>
      <c r="M90" s="27" t="s">
        <v>52</v>
      </c>
      <c r="N90" s="2" t="s">
        <v>107</v>
      </c>
      <c r="O90" s="2" t="s">
        <v>107</v>
      </c>
      <c r="P90" s="2" t="s">
        <v>52</v>
      </c>
      <c r="Q90" s="2" t="s">
        <v>52</v>
      </c>
      <c r="R90" s="2" t="s">
        <v>52</v>
      </c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2" t="s">
        <v>52</v>
      </c>
      <c r="AW90" s="2" t="s">
        <v>52</v>
      </c>
      <c r="AX90" s="2" t="s">
        <v>52</v>
      </c>
      <c r="AY90" s="2" t="s">
        <v>52</v>
      </c>
      <c r="AZ90" s="2" t="s">
        <v>52</v>
      </c>
    </row>
    <row r="91" spans="1:52" ht="30" customHeight="1">
      <c r="A91" s="28"/>
      <c r="B91" s="28"/>
      <c r="C91" s="28"/>
      <c r="D91" s="28"/>
      <c r="E91" s="30"/>
      <c r="F91" s="33"/>
      <c r="G91" s="30"/>
      <c r="H91" s="33"/>
      <c r="I91" s="30"/>
      <c r="J91" s="33"/>
      <c r="K91" s="30"/>
      <c r="L91" s="33"/>
      <c r="M91" s="28"/>
    </row>
    <row r="92" spans="1:52" ht="30" customHeight="1">
      <c r="A92" s="24" t="s">
        <v>1155</v>
      </c>
      <c r="B92" s="25"/>
      <c r="C92" s="25"/>
      <c r="D92" s="25"/>
      <c r="E92" s="29"/>
      <c r="F92" s="32"/>
      <c r="G92" s="29"/>
      <c r="H92" s="32"/>
      <c r="I92" s="29"/>
      <c r="J92" s="32"/>
      <c r="K92" s="29"/>
      <c r="L92" s="32"/>
      <c r="M92" s="26"/>
      <c r="N92" s="1" t="s">
        <v>163</v>
      </c>
    </row>
    <row r="93" spans="1:52" ht="30" customHeight="1">
      <c r="A93" s="27" t="s">
        <v>1156</v>
      </c>
      <c r="B93" s="27" t="s">
        <v>1055</v>
      </c>
      <c r="C93" s="27" t="s">
        <v>1056</v>
      </c>
      <c r="D93" s="28">
        <v>2.1999999999999999E-2</v>
      </c>
      <c r="E93" s="30">
        <f>단가대비표!O242</f>
        <v>0</v>
      </c>
      <c r="F93" s="33">
        <f t="shared" ref="F93:F99" si="17">TRUNC(E93*D93,1)</f>
        <v>0</v>
      </c>
      <c r="G93" s="30">
        <f>단가대비표!P242</f>
        <v>273540</v>
      </c>
      <c r="H93" s="33">
        <f t="shared" ref="H93:H99" si="18">TRUNC(G93*D93,1)</f>
        <v>6017.8</v>
      </c>
      <c r="I93" s="30">
        <f>단가대비표!V242</f>
        <v>0</v>
      </c>
      <c r="J93" s="33">
        <f t="shared" ref="J93:J99" si="19">TRUNC(I93*D93,1)</f>
        <v>0</v>
      </c>
      <c r="K93" s="30">
        <f t="shared" ref="K93:L99" si="20">TRUNC(E93+G93+I93,1)</f>
        <v>273540</v>
      </c>
      <c r="L93" s="33">
        <f t="shared" si="20"/>
        <v>6017.8</v>
      </c>
      <c r="M93" s="27" t="s">
        <v>52</v>
      </c>
      <c r="N93" s="2" t="s">
        <v>163</v>
      </c>
      <c r="O93" s="2" t="s">
        <v>1157</v>
      </c>
      <c r="P93" s="2" t="s">
        <v>65</v>
      </c>
      <c r="Q93" s="2" t="s">
        <v>65</v>
      </c>
      <c r="R93" s="2" t="s">
        <v>64</v>
      </c>
      <c r="S93" s="3"/>
      <c r="T93" s="3"/>
      <c r="U93" s="3"/>
      <c r="V93" s="3">
        <v>1</v>
      </c>
      <c r="W93" s="3">
        <v>2</v>
      </c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2" t="s">
        <v>52</v>
      </c>
      <c r="AW93" s="2" t="s">
        <v>1158</v>
      </c>
      <c r="AX93" s="2" t="s">
        <v>52</v>
      </c>
      <c r="AY93" s="2" t="s">
        <v>52</v>
      </c>
      <c r="AZ93" s="2" t="s">
        <v>52</v>
      </c>
    </row>
    <row r="94" spans="1:52" ht="30" customHeight="1">
      <c r="A94" s="27" t="s">
        <v>1097</v>
      </c>
      <c r="B94" s="27" t="s">
        <v>1055</v>
      </c>
      <c r="C94" s="27" t="s">
        <v>1056</v>
      </c>
      <c r="D94" s="28">
        <v>5.4999999999999997E-3</v>
      </c>
      <c r="E94" s="30">
        <f>단가대비표!O235</f>
        <v>0</v>
      </c>
      <c r="F94" s="33">
        <f t="shared" si="17"/>
        <v>0</v>
      </c>
      <c r="G94" s="30">
        <f>단가대비표!P235</f>
        <v>226122</v>
      </c>
      <c r="H94" s="33">
        <f t="shared" si="18"/>
        <v>1243.5999999999999</v>
      </c>
      <c r="I94" s="30">
        <f>단가대비표!V235</f>
        <v>0</v>
      </c>
      <c r="J94" s="33">
        <f t="shared" si="19"/>
        <v>0</v>
      </c>
      <c r="K94" s="30">
        <f t="shared" si="20"/>
        <v>226122</v>
      </c>
      <c r="L94" s="33">
        <f t="shared" si="20"/>
        <v>1243.5999999999999</v>
      </c>
      <c r="M94" s="27" t="s">
        <v>52</v>
      </c>
      <c r="N94" s="2" t="s">
        <v>163</v>
      </c>
      <c r="O94" s="2" t="s">
        <v>1098</v>
      </c>
      <c r="P94" s="2" t="s">
        <v>65</v>
      </c>
      <c r="Q94" s="2" t="s">
        <v>65</v>
      </c>
      <c r="R94" s="2" t="s">
        <v>64</v>
      </c>
      <c r="S94" s="3"/>
      <c r="T94" s="3"/>
      <c r="U94" s="3"/>
      <c r="V94" s="3">
        <v>1</v>
      </c>
      <c r="W94" s="3">
        <v>2</v>
      </c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2" t="s">
        <v>52</v>
      </c>
      <c r="AW94" s="2" t="s">
        <v>1159</v>
      </c>
      <c r="AX94" s="2" t="s">
        <v>52</v>
      </c>
      <c r="AY94" s="2" t="s">
        <v>52</v>
      </c>
      <c r="AZ94" s="2" t="s">
        <v>52</v>
      </c>
    </row>
    <row r="95" spans="1:52" ht="30" customHeight="1">
      <c r="A95" s="27" t="s">
        <v>1160</v>
      </c>
      <c r="B95" s="27" t="s">
        <v>1055</v>
      </c>
      <c r="C95" s="27" t="s">
        <v>1056</v>
      </c>
      <c r="D95" s="28">
        <v>5.4999999999999997E-3</v>
      </c>
      <c r="E95" s="30">
        <f>단가대비표!O237</f>
        <v>0</v>
      </c>
      <c r="F95" s="33">
        <f t="shared" si="17"/>
        <v>0</v>
      </c>
      <c r="G95" s="30">
        <f>단가대비표!P237</f>
        <v>275790</v>
      </c>
      <c r="H95" s="33">
        <f t="shared" si="18"/>
        <v>1516.8</v>
      </c>
      <c r="I95" s="30">
        <f>단가대비표!V237</f>
        <v>0</v>
      </c>
      <c r="J95" s="33">
        <f t="shared" si="19"/>
        <v>0</v>
      </c>
      <c r="K95" s="30">
        <f t="shared" si="20"/>
        <v>275790</v>
      </c>
      <c r="L95" s="33">
        <f t="shared" si="20"/>
        <v>1516.8</v>
      </c>
      <c r="M95" s="27" t="s">
        <v>52</v>
      </c>
      <c r="N95" s="2" t="s">
        <v>163</v>
      </c>
      <c r="O95" s="2" t="s">
        <v>1161</v>
      </c>
      <c r="P95" s="2" t="s">
        <v>65</v>
      </c>
      <c r="Q95" s="2" t="s">
        <v>65</v>
      </c>
      <c r="R95" s="2" t="s">
        <v>64</v>
      </c>
      <c r="S95" s="3"/>
      <c r="T95" s="3"/>
      <c r="U95" s="3"/>
      <c r="V95" s="3">
        <v>1</v>
      </c>
      <c r="W95" s="3">
        <v>2</v>
      </c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2" t="s">
        <v>52</v>
      </c>
      <c r="AW95" s="2" t="s">
        <v>1162</v>
      </c>
      <c r="AX95" s="2" t="s">
        <v>52</v>
      </c>
      <c r="AY95" s="2" t="s">
        <v>52</v>
      </c>
      <c r="AZ95" s="2" t="s">
        <v>52</v>
      </c>
    </row>
    <row r="96" spans="1:52" ht="30" customHeight="1">
      <c r="A96" s="27" t="s">
        <v>1059</v>
      </c>
      <c r="B96" s="27" t="s">
        <v>1055</v>
      </c>
      <c r="C96" s="27" t="s">
        <v>1056</v>
      </c>
      <c r="D96" s="28">
        <v>5.4999999999999997E-3</v>
      </c>
      <c r="E96" s="30">
        <f>단가대비표!O234</f>
        <v>0</v>
      </c>
      <c r="F96" s="33">
        <f t="shared" si="17"/>
        <v>0</v>
      </c>
      <c r="G96" s="30">
        <f>단가대비표!P234</f>
        <v>172068</v>
      </c>
      <c r="H96" s="33">
        <f t="shared" si="18"/>
        <v>946.3</v>
      </c>
      <c r="I96" s="30">
        <f>단가대비표!V234</f>
        <v>0</v>
      </c>
      <c r="J96" s="33">
        <f t="shared" si="19"/>
        <v>0</v>
      </c>
      <c r="K96" s="30">
        <f t="shared" si="20"/>
        <v>172068</v>
      </c>
      <c r="L96" s="33">
        <f t="shared" si="20"/>
        <v>946.3</v>
      </c>
      <c r="M96" s="27" t="s">
        <v>52</v>
      </c>
      <c r="N96" s="2" t="s">
        <v>163</v>
      </c>
      <c r="O96" s="2" t="s">
        <v>1060</v>
      </c>
      <c r="P96" s="2" t="s">
        <v>65</v>
      </c>
      <c r="Q96" s="2" t="s">
        <v>65</v>
      </c>
      <c r="R96" s="2" t="s">
        <v>64</v>
      </c>
      <c r="S96" s="3"/>
      <c r="T96" s="3"/>
      <c r="U96" s="3"/>
      <c r="V96" s="3">
        <v>1</v>
      </c>
      <c r="W96" s="3">
        <v>2</v>
      </c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2" t="s">
        <v>52</v>
      </c>
      <c r="AW96" s="2" t="s">
        <v>1163</v>
      </c>
      <c r="AX96" s="2" t="s">
        <v>52</v>
      </c>
      <c r="AY96" s="2" t="s">
        <v>52</v>
      </c>
      <c r="AZ96" s="2" t="s">
        <v>52</v>
      </c>
    </row>
    <row r="97" spans="1:52" ht="30" customHeight="1">
      <c r="A97" s="27" t="s">
        <v>1164</v>
      </c>
      <c r="B97" s="27" t="s">
        <v>1165</v>
      </c>
      <c r="C97" s="27" t="s">
        <v>502</v>
      </c>
      <c r="D97" s="28">
        <v>1</v>
      </c>
      <c r="E97" s="30">
        <v>0</v>
      </c>
      <c r="F97" s="33">
        <f t="shared" si="17"/>
        <v>0</v>
      </c>
      <c r="G97" s="30">
        <v>0</v>
      </c>
      <c r="H97" s="33">
        <f t="shared" si="18"/>
        <v>0</v>
      </c>
      <c r="I97" s="30">
        <f>TRUNC(SUMIF(V93:V99, RIGHTB(O97, 1), H93:H99)*U97, 2)</f>
        <v>486.22</v>
      </c>
      <c r="J97" s="33">
        <f t="shared" si="19"/>
        <v>486.2</v>
      </c>
      <c r="K97" s="30">
        <f t="shared" si="20"/>
        <v>486.2</v>
      </c>
      <c r="L97" s="33">
        <f t="shared" si="20"/>
        <v>486.2</v>
      </c>
      <c r="M97" s="27" t="s">
        <v>52</v>
      </c>
      <c r="N97" s="2" t="s">
        <v>163</v>
      </c>
      <c r="O97" s="2" t="s">
        <v>950</v>
      </c>
      <c r="P97" s="2" t="s">
        <v>65</v>
      </c>
      <c r="Q97" s="2" t="s">
        <v>65</v>
      </c>
      <c r="R97" s="2" t="s">
        <v>65</v>
      </c>
      <c r="S97" s="3">
        <v>1</v>
      </c>
      <c r="T97" s="3">
        <v>2</v>
      </c>
      <c r="U97" s="3">
        <v>0.05</v>
      </c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2" t="s">
        <v>52</v>
      </c>
      <c r="AW97" s="2" t="s">
        <v>1166</v>
      </c>
      <c r="AX97" s="2" t="s">
        <v>52</v>
      </c>
      <c r="AY97" s="2" t="s">
        <v>52</v>
      </c>
      <c r="AZ97" s="2" t="s">
        <v>52</v>
      </c>
    </row>
    <row r="98" spans="1:52" ht="30" customHeight="1">
      <c r="A98" s="27" t="s">
        <v>1167</v>
      </c>
      <c r="B98" s="27" t="s">
        <v>1168</v>
      </c>
      <c r="C98" s="27" t="s">
        <v>1103</v>
      </c>
      <c r="D98" s="28">
        <v>4.3999999999999997E-2</v>
      </c>
      <c r="E98" s="30">
        <f>일위대가목록!E142</f>
        <v>37993</v>
      </c>
      <c r="F98" s="33">
        <f t="shared" si="17"/>
        <v>1671.6</v>
      </c>
      <c r="G98" s="30">
        <f>일위대가목록!F142</f>
        <v>59020</v>
      </c>
      <c r="H98" s="33">
        <f t="shared" si="18"/>
        <v>2596.8000000000002</v>
      </c>
      <c r="I98" s="30">
        <f>일위대가목록!G142</f>
        <v>90024</v>
      </c>
      <c r="J98" s="33">
        <f t="shared" si="19"/>
        <v>3961</v>
      </c>
      <c r="K98" s="30">
        <f t="shared" si="20"/>
        <v>187037</v>
      </c>
      <c r="L98" s="33">
        <f t="shared" si="20"/>
        <v>8229.4</v>
      </c>
      <c r="M98" s="27" t="s">
        <v>1169</v>
      </c>
      <c r="N98" s="2" t="s">
        <v>163</v>
      </c>
      <c r="O98" s="2" t="s">
        <v>1170</v>
      </c>
      <c r="P98" s="2" t="s">
        <v>64</v>
      </c>
      <c r="Q98" s="2" t="s">
        <v>65</v>
      </c>
      <c r="R98" s="2" t="s">
        <v>65</v>
      </c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2" t="s">
        <v>52</v>
      </c>
      <c r="AW98" s="2" t="s">
        <v>1171</v>
      </c>
      <c r="AX98" s="2" t="s">
        <v>52</v>
      </c>
      <c r="AY98" s="2" t="s">
        <v>52</v>
      </c>
      <c r="AZ98" s="2" t="s">
        <v>52</v>
      </c>
    </row>
    <row r="99" spans="1:52" ht="30" customHeight="1">
      <c r="A99" s="27" t="s">
        <v>1172</v>
      </c>
      <c r="B99" s="27" t="s">
        <v>1165</v>
      </c>
      <c r="C99" s="27" t="s">
        <v>502</v>
      </c>
      <c r="D99" s="28">
        <v>1</v>
      </c>
      <c r="E99" s="30">
        <f>TRUNC(SUMIF(W93:W99, RIGHTB(O99, 1), H93:H99)*U99, 2)</f>
        <v>486.22</v>
      </c>
      <c r="F99" s="33">
        <f t="shared" si="17"/>
        <v>486.2</v>
      </c>
      <c r="G99" s="30">
        <v>0</v>
      </c>
      <c r="H99" s="33">
        <f t="shared" si="18"/>
        <v>0</v>
      </c>
      <c r="I99" s="30">
        <v>0</v>
      </c>
      <c r="J99" s="33">
        <f t="shared" si="19"/>
        <v>0</v>
      </c>
      <c r="K99" s="30">
        <f t="shared" si="20"/>
        <v>486.2</v>
      </c>
      <c r="L99" s="33">
        <f t="shared" si="20"/>
        <v>486.2</v>
      </c>
      <c r="M99" s="27" t="s">
        <v>52</v>
      </c>
      <c r="N99" s="2" t="s">
        <v>163</v>
      </c>
      <c r="O99" s="2" t="s">
        <v>1173</v>
      </c>
      <c r="P99" s="2" t="s">
        <v>65</v>
      </c>
      <c r="Q99" s="2" t="s">
        <v>65</v>
      </c>
      <c r="R99" s="2" t="s">
        <v>65</v>
      </c>
      <c r="S99" s="3">
        <v>1</v>
      </c>
      <c r="T99" s="3">
        <v>0</v>
      </c>
      <c r="U99" s="3">
        <v>0.05</v>
      </c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2" t="s">
        <v>52</v>
      </c>
      <c r="AW99" s="2" t="s">
        <v>1174</v>
      </c>
      <c r="AX99" s="2" t="s">
        <v>52</v>
      </c>
      <c r="AY99" s="2" t="s">
        <v>52</v>
      </c>
      <c r="AZ99" s="2" t="s">
        <v>52</v>
      </c>
    </row>
    <row r="100" spans="1:52" ht="30" customHeight="1">
      <c r="A100" s="27" t="s">
        <v>1013</v>
      </c>
      <c r="B100" s="27" t="s">
        <v>52</v>
      </c>
      <c r="C100" s="27" t="s">
        <v>52</v>
      </c>
      <c r="D100" s="28"/>
      <c r="E100" s="30"/>
      <c r="F100" s="33">
        <f>TRUNC(SUMIF(N93:N99, N92, F93:F99),0)</f>
        <v>2157</v>
      </c>
      <c r="G100" s="30"/>
      <c r="H100" s="33">
        <f>TRUNC(SUMIF(N93:N99, N92, H93:H99),0)</f>
        <v>12321</v>
      </c>
      <c r="I100" s="30"/>
      <c r="J100" s="33">
        <f>TRUNC(SUMIF(N93:N99, N92, J93:J99),0)</f>
        <v>4447</v>
      </c>
      <c r="K100" s="30"/>
      <c r="L100" s="33">
        <f>F100+H100+J100</f>
        <v>18925</v>
      </c>
      <c r="M100" s="27" t="s">
        <v>52</v>
      </c>
      <c r="N100" s="2" t="s">
        <v>107</v>
      </c>
      <c r="O100" s="2" t="s">
        <v>107</v>
      </c>
      <c r="P100" s="2" t="s">
        <v>52</v>
      </c>
      <c r="Q100" s="2" t="s">
        <v>52</v>
      </c>
      <c r="R100" s="2" t="s">
        <v>52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2" t="s">
        <v>52</v>
      </c>
      <c r="AW100" s="2" t="s">
        <v>52</v>
      </c>
      <c r="AX100" s="2" t="s">
        <v>52</v>
      </c>
      <c r="AY100" s="2" t="s">
        <v>52</v>
      </c>
      <c r="AZ100" s="2" t="s">
        <v>52</v>
      </c>
    </row>
    <row r="101" spans="1:52" ht="30" customHeight="1">
      <c r="A101" s="28"/>
      <c r="B101" s="28"/>
      <c r="C101" s="28"/>
      <c r="D101" s="28"/>
      <c r="E101" s="30"/>
      <c r="F101" s="33"/>
      <c r="G101" s="30"/>
      <c r="H101" s="33"/>
      <c r="I101" s="30"/>
      <c r="J101" s="33"/>
      <c r="K101" s="30"/>
      <c r="L101" s="33"/>
      <c r="M101" s="28"/>
    </row>
    <row r="102" spans="1:52" ht="30" customHeight="1">
      <c r="A102" s="24" t="s">
        <v>1175</v>
      </c>
      <c r="B102" s="25"/>
      <c r="C102" s="25"/>
      <c r="D102" s="25"/>
      <c r="E102" s="29"/>
      <c r="F102" s="32"/>
      <c r="G102" s="29"/>
      <c r="H102" s="32"/>
      <c r="I102" s="29"/>
      <c r="J102" s="32"/>
      <c r="K102" s="29"/>
      <c r="L102" s="32"/>
      <c r="M102" s="26"/>
      <c r="N102" s="1" t="s">
        <v>168</v>
      </c>
    </row>
    <row r="103" spans="1:52" ht="30" customHeight="1">
      <c r="A103" s="27" t="s">
        <v>1156</v>
      </c>
      <c r="B103" s="27" t="s">
        <v>1055</v>
      </c>
      <c r="C103" s="27" t="s">
        <v>1056</v>
      </c>
      <c r="D103" s="28">
        <v>9.1999999999999998E-3</v>
      </c>
      <c r="E103" s="30">
        <f>단가대비표!O242</f>
        <v>0</v>
      </c>
      <c r="F103" s="33">
        <f t="shared" ref="F103:F108" si="21">TRUNC(E103*D103,1)</f>
        <v>0</v>
      </c>
      <c r="G103" s="30">
        <f>단가대비표!P242</f>
        <v>273540</v>
      </c>
      <c r="H103" s="33">
        <f t="shared" ref="H103:H108" si="22">TRUNC(G103*D103,1)</f>
        <v>2516.5</v>
      </c>
      <c r="I103" s="30">
        <f>단가대비표!V242</f>
        <v>0</v>
      </c>
      <c r="J103" s="33">
        <f t="shared" ref="J103:J108" si="23">TRUNC(I103*D103,1)</f>
        <v>0</v>
      </c>
      <c r="K103" s="30">
        <f t="shared" ref="K103:L108" si="24">TRUNC(E103+G103+I103,1)</f>
        <v>273540</v>
      </c>
      <c r="L103" s="33">
        <f t="shared" si="24"/>
        <v>2516.5</v>
      </c>
      <c r="M103" s="27" t="s">
        <v>52</v>
      </c>
      <c r="N103" s="2" t="s">
        <v>168</v>
      </c>
      <c r="O103" s="2" t="s">
        <v>1157</v>
      </c>
      <c r="P103" s="2" t="s">
        <v>65</v>
      </c>
      <c r="Q103" s="2" t="s">
        <v>65</v>
      </c>
      <c r="R103" s="2" t="s">
        <v>64</v>
      </c>
      <c r="S103" s="3"/>
      <c r="T103" s="3"/>
      <c r="U103" s="3"/>
      <c r="V103" s="3">
        <v>1</v>
      </c>
      <c r="W103" s="3">
        <v>2</v>
      </c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2" t="s">
        <v>52</v>
      </c>
      <c r="AW103" s="2" t="s">
        <v>1176</v>
      </c>
      <c r="AX103" s="2" t="s">
        <v>52</v>
      </c>
      <c r="AY103" s="2" t="s">
        <v>52</v>
      </c>
      <c r="AZ103" s="2" t="s">
        <v>52</v>
      </c>
    </row>
    <row r="104" spans="1:52" ht="30" customHeight="1">
      <c r="A104" s="27" t="s">
        <v>1160</v>
      </c>
      <c r="B104" s="27" t="s">
        <v>1055</v>
      </c>
      <c r="C104" s="27" t="s">
        <v>1056</v>
      </c>
      <c r="D104" s="28">
        <v>4.5999999999999999E-3</v>
      </c>
      <c r="E104" s="30">
        <f>단가대비표!O237</f>
        <v>0</v>
      </c>
      <c r="F104" s="33">
        <f t="shared" si="21"/>
        <v>0</v>
      </c>
      <c r="G104" s="30">
        <f>단가대비표!P237</f>
        <v>275790</v>
      </c>
      <c r="H104" s="33">
        <f t="shared" si="22"/>
        <v>1268.5999999999999</v>
      </c>
      <c r="I104" s="30">
        <f>단가대비표!V237</f>
        <v>0</v>
      </c>
      <c r="J104" s="33">
        <f t="shared" si="23"/>
        <v>0</v>
      </c>
      <c r="K104" s="30">
        <f t="shared" si="24"/>
        <v>275790</v>
      </c>
      <c r="L104" s="33">
        <f t="shared" si="24"/>
        <v>1268.5999999999999</v>
      </c>
      <c r="M104" s="27" t="s">
        <v>52</v>
      </c>
      <c r="N104" s="2" t="s">
        <v>168</v>
      </c>
      <c r="O104" s="2" t="s">
        <v>1161</v>
      </c>
      <c r="P104" s="2" t="s">
        <v>65</v>
      </c>
      <c r="Q104" s="2" t="s">
        <v>65</v>
      </c>
      <c r="R104" s="2" t="s">
        <v>64</v>
      </c>
      <c r="S104" s="3"/>
      <c r="T104" s="3"/>
      <c r="U104" s="3"/>
      <c r="V104" s="3">
        <v>1</v>
      </c>
      <c r="W104" s="3">
        <v>2</v>
      </c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2" t="s">
        <v>52</v>
      </c>
      <c r="AW104" s="2" t="s">
        <v>1177</v>
      </c>
      <c r="AX104" s="2" t="s">
        <v>52</v>
      </c>
      <c r="AY104" s="2" t="s">
        <v>52</v>
      </c>
      <c r="AZ104" s="2" t="s">
        <v>52</v>
      </c>
    </row>
    <row r="105" spans="1:52" ht="30" customHeight="1">
      <c r="A105" s="27" t="s">
        <v>1059</v>
      </c>
      <c r="B105" s="27" t="s">
        <v>1055</v>
      </c>
      <c r="C105" s="27" t="s">
        <v>1056</v>
      </c>
      <c r="D105" s="28">
        <v>4.5999999999999999E-3</v>
      </c>
      <c r="E105" s="30">
        <f>단가대비표!O234</f>
        <v>0</v>
      </c>
      <c r="F105" s="33">
        <f t="shared" si="21"/>
        <v>0</v>
      </c>
      <c r="G105" s="30">
        <f>단가대비표!P234</f>
        <v>172068</v>
      </c>
      <c r="H105" s="33">
        <f t="shared" si="22"/>
        <v>791.5</v>
      </c>
      <c r="I105" s="30">
        <f>단가대비표!V234</f>
        <v>0</v>
      </c>
      <c r="J105" s="33">
        <f t="shared" si="23"/>
        <v>0</v>
      </c>
      <c r="K105" s="30">
        <f t="shared" si="24"/>
        <v>172068</v>
      </c>
      <c r="L105" s="33">
        <f t="shared" si="24"/>
        <v>791.5</v>
      </c>
      <c r="M105" s="27" t="s">
        <v>52</v>
      </c>
      <c r="N105" s="2" t="s">
        <v>168</v>
      </c>
      <c r="O105" s="2" t="s">
        <v>1060</v>
      </c>
      <c r="P105" s="2" t="s">
        <v>65</v>
      </c>
      <c r="Q105" s="2" t="s">
        <v>65</v>
      </c>
      <c r="R105" s="2" t="s">
        <v>64</v>
      </c>
      <c r="S105" s="3"/>
      <c r="T105" s="3"/>
      <c r="U105" s="3"/>
      <c r="V105" s="3">
        <v>1</v>
      </c>
      <c r="W105" s="3">
        <v>2</v>
      </c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2" t="s">
        <v>52</v>
      </c>
      <c r="AW105" s="2" t="s">
        <v>1178</v>
      </c>
      <c r="AX105" s="2" t="s">
        <v>52</v>
      </c>
      <c r="AY105" s="2" t="s">
        <v>52</v>
      </c>
      <c r="AZ105" s="2" t="s">
        <v>52</v>
      </c>
    </row>
    <row r="106" spans="1:52" ht="30" customHeight="1">
      <c r="A106" s="27" t="s">
        <v>1164</v>
      </c>
      <c r="B106" s="27" t="s">
        <v>1165</v>
      </c>
      <c r="C106" s="27" t="s">
        <v>502</v>
      </c>
      <c r="D106" s="28">
        <v>1</v>
      </c>
      <c r="E106" s="30">
        <v>0</v>
      </c>
      <c r="F106" s="33">
        <f t="shared" si="21"/>
        <v>0</v>
      </c>
      <c r="G106" s="30">
        <v>0</v>
      </c>
      <c r="H106" s="33">
        <f t="shared" si="22"/>
        <v>0</v>
      </c>
      <c r="I106" s="30">
        <f>TRUNC(SUMIF(V103:V108, RIGHTB(O106, 1), H103:H108)*U106, 2)</f>
        <v>228.83</v>
      </c>
      <c r="J106" s="33">
        <f t="shared" si="23"/>
        <v>228.8</v>
      </c>
      <c r="K106" s="30">
        <f t="shared" si="24"/>
        <v>228.8</v>
      </c>
      <c r="L106" s="33">
        <f t="shared" si="24"/>
        <v>228.8</v>
      </c>
      <c r="M106" s="27" t="s">
        <v>52</v>
      </c>
      <c r="N106" s="2" t="s">
        <v>168</v>
      </c>
      <c r="O106" s="2" t="s">
        <v>950</v>
      </c>
      <c r="P106" s="2" t="s">
        <v>65</v>
      </c>
      <c r="Q106" s="2" t="s">
        <v>65</v>
      </c>
      <c r="R106" s="2" t="s">
        <v>65</v>
      </c>
      <c r="S106" s="3">
        <v>1</v>
      </c>
      <c r="T106" s="3">
        <v>2</v>
      </c>
      <c r="U106" s="3">
        <v>0.05</v>
      </c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2" t="s">
        <v>52</v>
      </c>
      <c r="AW106" s="2" t="s">
        <v>1179</v>
      </c>
      <c r="AX106" s="2" t="s">
        <v>52</v>
      </c>
      <c r="AY106" s="2" t="s">
        <v>52</v>
      </c>
      <c r="AZ106" s="2" t="s">
        <v>52</v>
      </c>
    </row>
    <row r="107" spans="1:52" ht="30" customHeight="1">
      <c r="A107" s="27" t="s">
        <v>1167</v>
      </c>
      <c r="B107" s="27" t="s">
        <v>1168</v>
      </c>
      <c r="C107" s="27" t="s">
        <v>1103</v>
      </c>
      <c r="D107" s="28">
        <v>3.6600000000000001E-2</v>
      </c>
      <c r="E107" s="30">
        <f>일위대가목록!E142</f>
        <v>37993</v>
      </c>
      <c r="F107" s="33">
        <f t="shared" si="21"/>
        <v>1390.5</v>
      </c>
      <c r="G107" s="30">
        <f>일위대가목록!F142</f>
        <v>59020</v>
      </c>
      <c r="H107" s="33">
        <f t="shared" si="22"/>
        <v>2160.1</v>
      </c>
      <c r="I107" s="30">
        <f>일위대가목록!G142</f>
        <v>90024</v>
      </c>
      <c r="J107" s="33">
        <f t="shared" si="23"/>
        <v>3294.8</v>
      </c>
      <c r="K107" s="30">
        <f t="shared" si="24"/>
        <v>187037</v>
      </c>
      <c r="L107" s="33">
        <f t="shared" si="24"/>
        <v>6845.4</v>
      </c>
      <c r="M107" s="27" t="s">
        <v>1169</v>
      </c>
      <c r="N107" s="2" t="s">
        <v>168</v>
      </c>
      <c r="O107" s="2" t="s">
        <v>1170</v>
      </c>
      <c r="P107" s="2" t="s">
        <v>64</v>
      </c>
      <c r="Q107" s="2" t="s">
        <v>65</v>
      </c>
      <c r="R107" s="2" t="s">
        <v>65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2" t="s">
        <v>52</v>
      </c>
      <c r="AW107" s="2" t="s">
        <v>1180</v>
      </c>
      <c r="AX107" s="2" t="s">
        <v>52</v>
      </c>
      <c r="AY107" s="2" t="s">
        <v>52</v>
      </c>
      <c r="AZ107" s="2" t="s">
        <v>52</v>
      </c>
    </row>
    <row r="108" spans="1:52" ht="30" customHeight="1">
      <c r="A108" s="27" t="s">
        <v>1172</v>
      </c>
      <c r="B108" s="27" t="s">
        <v>1165</v>
      </c>
      <c r="C108" s="27" t="s">
        <v>502</v>
      </c>
      <c r="D108" s="28">
        <v>1</v>
      </c>
      <c r="E108" s="30">
        <f>TRUNC(SUMIF(W103:W108, RIGHTB(O108, 1), H103:H108)*U108, 2)</f>
        <v>228.83</v>
      </c>
      <c r="F108" s="33">
        <f t="shared" si="21"/>
        <v>228.8</v>
      </c>
      <c r="G108" s="30">
        <v>0</v>
      </c>
      <c r="H108" s="33">
        <f t="shared" si="22"/>
        <v>0</v>
      </c>
      <c r="I108" s="30">
        <v>0</v>
      </c>
      <c r="J108" s="33">
        <f t="shared" si="23"/>
        <v>0</v>
      </c>
      <c r="K108" s="30">
        <f t="shared" si="24"/>
        <v>228.8</v>
      </c>
      <c r="L108" s="33">
        <f t="shared" si="24"/>
        <v>228.8</v>
      </c>
      <c r="M108" s="27" t="s">
        <v>52</v>
      </c>
      <c r="N108" s="2" t="s">
        <v>168</v>
      </c>
      <c r="O108" s="2" t="s">
        <v>1173</v>
      </c>
      <c r="P108" s="2" t="s">
        <v>65</v>
      </c>
      <c r="Q108" s="2" t="s">
        <v>65</v>
      </c>
      <c r="R108" s="2" t="s">
        <v>65</v>
      </c>
      <c r="S108" s="3">
        <v>1</v>
      </c>
      <c r="T108" s="3">
        <v>0</v>
      </c>
      <c r="U108" s="3">
        <v>0.05</v>
      </c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2" t="s">
        <v>52</v>
      </c>
      <c r="AW108" s="2" t="s">
        <v>1181</v>
      </c>
      <c r="AX108" s="2" t="s">
        <v>52</v>
      </c>
      <c r="AY108" s="2" t="s">
        <v>52</v>
      </c>
      <c r="AZ108" s="2" t="s">
        <v>52</v>
      </c>
    </row>
    <row r="109" spans="1:52" ht="30" customHeight="1">
      <c r="A109" s="27" t="s">
        <v>1013</v>
      </c>
      <c r="B109" s="27" t="s">
        <v>52</v>
      </c>
      <c r="C109" s="27" t="s">
        <v>52</v>
      </c>
      <c r="D109" s="28"/>
      <c r="E109" s="30"/>
      <c r="F109" s="33">
        <f>TRUNC(SUMIF(N103:N108, N102, F103:F108),0)</f>
        <v>1619</v>
      </c>
      <c r="G109" s="30"/>
      <c r="H109" s="33">
        <f>TRUNC(SUMIF(N103:N108, N102, H103:H108),0)</f>
        <v>6736</v>
      </c>
      <c r="I109" s="30"/>
      <c r="J109" s="33">
        <f>TRUNC(SUMIF(N103:N108, N102, J103:J108),0)</f>
        <v>3523</v>
      </c>
      <c r="K109" s="30"/>
      <c r="L109" s="33">
        <f>F109+H109+J109</f>
        <v>11878</v>
      </c>
      <c r="M109" s="27" t="s">
        <v>52</v>
      </c>
      <c r="N109" s="2" t="s">
        <v>107</v>
      </c>
      <c r="O109" s="2" t="s">
        <v>107</v>
      </c>
      <c r="P109" s="2" t="s">
        <v>52</v>
      </c>
      <c r="Q109" s="2" t="s">
        <v>52</v>
      </c>
      <c r="R109" s="2" t="s">
        <v>52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2" t="s">
        <v>52</v>
      </c>
      <c r="AW109" s="2" t="s">
        <v>52</v>
      </c>
      <c r="AX109" s="2" t="s">
        <v>52</v>
      </c>
      <c r="AY109" s="2" t="s">
        <v>52</v>
      </c>
      <c r="AZ109" s="2" t="s">
        <v>52</v>
      </c>
    </row>
    <row r="110" spans="1:52" ht="30" customHeight="1">
      <c r="A110" s="28"/>
      <c r="B110" s="28"/>
      <c r="C110" s="28"/>
      <c r="D110" s="28"/>
      <c r="E110" s="30"/>
      <c r="F110" s="33"/>
      <c r="G110" s="30"/>
      <c r="H110" s="33"/>
      <c r="I110" s="30"/>
      <c r="J110" s="33"/>
      <c r="K110" s="30"/>
      <c r="L110" s="33"/>
      <c r="M110" s="28"/>
    </row>
    <row r="111" spans="1:52" ht="30" customHeight="1">
      <c r="A111" s="24" t="s">
        <v>1182</v>
      </c>
      <c r="B111" s="25"/>
      <c r="C111" s="25"/>
      <c r="D111" s="25"/>
      <c r="E111" s="29"/>
      <c r="F111" s="32"/>
      <c r="G111" s="29"/>
      <c r="H111" s="32"/>
      <c r="I111" s="29"/>
      <c r="J111" s="32"/>
      <c r="K111" s="29"/>
      <c r="L111" s="32"/>
      <c r="M111" s="26"/>
      <c r="N111" s="1" t="s">
        <v>185</v>
      </c>
    </row>
    <row r="112" spans="1:52" ht="30" customHeight="1">
      <c r="A112" s="27" t="s">
        <v>1183</v>
      </c>
      <c r="B112" s="27" t="s">
        <v>182</v>
      </c>
      <c r="C112" s="27" t="s">
        <v>183</v>
      </c>
      <c r="D112" s="28">
        <v>1</v>
      </c>
      <c r="E112" s="30">
        <f>일위대가목록!E143</f>
        <v>0</v>
      </c>
      <c r="F112" s="33">
        <f>TRUNC(E112*D112,1)</f>
        <v>0</v>
      </c>
      <c r="G112" s="30">
        <f>일위대가목록!F143</f>
        <v>217540</v>
      </c>
      <c r="H112" s="33">
        <f>TRUNC(G112*D112,1)</f>
        <v>217540</v>
      </c>
      <c r="I112" s="30">
        <f>일위대가목록!G143</f>
        <v>19578</v>
      </c>
      <c r="J112" s="33">
        <f>TRUNC(I112*D112,1)</f>
        <v>19578</v>
      </c>
      <c r="K112" s="30">
        <f>TRUNC(E112+G112+I112,1)</f>
        <v>237118</v>
      </c>
      <c r="L112" s="33">
        <f>TRUNC(F112+H112+J112,1)</f>
        <v>237118</v>
      </c>
      <c r="M112" s="27" t="s">
        <v>1184</v>
      </c>
      <c r="N112" s="2" t="s">
        <v>185</v>
      </c>
      <c r="O112" s="2" t="s">
        <v>1185</v>
      </c>
      <c r="P112" s="2" t="s">
        <v>64</v>
      </c>
      <c r="Q112" s="2" t="s">
        <v>65</v>
      </c>
      <c r="R112" s="2" t="s">
        <v>65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2" t="s">
        <v>52</v>
      </c>
      <c r="AW112" s="2" t="s">
        <v>1186</v>
      </c>
      <c r="AX112" s="2" t="s">
        <v>52</v>
      </c>
      <c r="AY112" s="2" t="s">
        <v>52</v>
      </c>
      <c r="AZ112" s="2" t="s">
        <v>52</v>
      </c>
    </row>
    <row r="113" spans="1:52" ht="30" customHeight="1">
      <c r="A113" s="27" t="s">
        <v>187</v>
      </c>
      <c r="B113" s="27" t="s">
        <v>182</v>
      </c>
      <c r="C113" s="27" t="s">
        <v>183</v>
      </c>
      <c r="D113" s="28">
        <v>1</v>
      </c>
      <c r="E113" s="30">
        <f>일위대가목록!E21</f>
        <v>10101</v>
      </c>
      <c r="F113" s="33">
        <f>TRUNC(E113*D113,1)</f>
        <v>10101</v>
      </c>
      <c r="G113" s="30">
        <f>일위대가목록!F21</f>
        <v>573529</v>
      </c>
      <c r="H113" s="33">
        <f>TRUNC(G113*D113,1)</f>
        <v>573529</v>
      </c>
      <c r="I113" s="30">
        <f>일위대가목록!G21</f>
        <v>11470</v>
      </c>
      <c r="J113" s="33">
        <f>TRUNC(I113*D113,1)</f>
        <v>11470</v>
      </c>
      <c r="K113" s="30">
        <f>TRUNC(E113+G113+I113,1)</f>
        <v>595100</v>
      </c>
      <c r="L113" s="33">
        <f>TRUNC(F113+H113+J113,1)</f>
        <v>595100</v>
      </c>
      <c r="M113" s="27" t="s">
        <v>188</v>
      </c>
      <c r="N113" s="2" t="s">
        <v>185</v>
      </c>
      <c r="O113" s="2" t="s">
        <v>189</v>
      </c>
      <c r="P113" s="2" t="s">
        <v>64</v>
      </c>
      <c r="Q113" s="2" t="s">
        <v>65</v>
      </c>
      <c r="R113" s="2" t="s">
        <v>65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2" t="s">
        <v>52</v>
      </c>
      <c r="AW113" s="2" t="s">
        <v>1187</v>
      </c>
      <c r="AX113" s="2" t="s">
        <v>52</v>
      </c>
      <c r="AY113" s="2" t="s">
        <v>52</v>
      </c>
      <c r="AZ113" s="2" t="s">
        <v>52</v>
      </c>
    </row>
    <row r="114" spans="1:52" ht="30" customHeight="1">
      <c r="A114" s="27" t="s">
        <v>1013</v>
      </c>
      <c r="B114" s="27" t="s">
        <v>52</v>
      </c>
      <c r="C114" s="27" t="s">
        <v>52</v>
      </c>
      <c r="D114" s="28"/>
      <c r="E114" s="30"/>
      <c r="F114" s="33">
        <f>TRUNC(SUMIF(N112:N113, N111, F112:F113),0)</f>
        <v>10101</v>
      </c>
      <c r="G114" s="30"/>
      <c r="H114" s="33">
        <f>TRUNC(SUMIF(N112:N113, N111, H112:H113),0)</f>
        <v>791069</v>
      </c>
      <c r="I114" s="30"/>
      <c r="J114" s="33">
        <f>TRUNC(SUMIF(N112:N113, N111, J112:J113),0)</f>
        <v>31048</v>
      </c>
      <c r="K114" s="30"/>
      <c r="L114" s="33">
        <f>F114+H114+J114</f>
        <v>832218</v>
      </c>
      <c r="M114" s="27" t="s">
        <v>52</v>
      </c>
      <c r="N114" s="2" t="s">
        <v>107</v>
      </c>
      <c r="O114" s="2" t="s">
        <v>107</v>
      </c>
      <c r="P114" s="2" t="s">
        <v>52</v>
      </c>
      <c r="Q114" s="2" t="s">
        <v>52</v>
      </c>
      <c r="R114" s="2" t="s">
        <v>52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2" t="s">
        <v>52</v>
      </c>
      <c r="AW114" s="2" t="s">
        <v>52</v>
      </c>
      <c r="AX114" s="2" t="s">
        <v>52</v>
      </c>
      <c r="AY114" s="2" t="s">
        <v>52</v>
      </c>
      <c r="AZ114" s="2" t="s">
        <v>52</v>
      </c>
    </row>
    <row r="115" spans="1:52" ht="30" customHeight="1">
      <c r="A115" s="28"/>
      <c r="B115" s="28"/>
      <c r="C115" s="28"/>
      <c r="D115" s="28"/>
      <c r="E115" s="30"/>
      <c r="F115" s="33"/>
      <c r="G115" s="30"/>
      <c r="H115" s="33"/>
      <c r="I115" s="30"/>
      <c r="J115" s="33"/>
      <c r="K115" s="30"/>
      <c r="L115" s="33"/>
      <c r="M115" s="28"/>
    </row>
    <row r="116" spans="1:52" ht="30" customHeight="1">
      <c r="A116" s="24" t="s">
        <v>1188</v>
      </c>
      <c r="B116" s="25"/>
      <c r="C116" s="25"/>
      <c r="D116" s="25"/>
      <c r="E116" s="29"/>
      <c r="F116" s="32"/>
      <c r="G116" s="29"/>
      <c r="H116" s="32"/>
      <c r="I116" s="29"/>
      <c r="J116" s="32"/>
      <c r="K116" s="29"/>
      <c r="L116" s="32"/>
      <c r="M116" s="26"/>
      <c r="N116" s="1" t="s">
        <v>189</v>
      </c>
    </row>
    <row r="117" spans="1:52" ht="30" customHeight="1">
      <c r="A117" s="27" t="s">
        <v>1189</v>
      </c>
      <c r="B117" s="27" t="s">
        <v>1055</v>
      </c>
      <c r="C117" s="27" t="s">
        <v>1056</v>
      </c>
      <c r="D117" s="28">
        <v>1.76</v>
      </c>
      <c r="E117" s="30">
        <f>단가대비표!O238</f>
        <v>0</v>
      </c>
      <c r="F117" s="33">
        <f>TRUNC(E117*D117,1)</f>
        <v>0</v>
      </c>
      <c r="G117" s="30">
        <f>단가대비표!P238</f>
        <v>268187</v>
      </c>
      <c r="H117" s="33">
        <f>TRUNC(G117*D117,1)</f>
        <v>472009.1</v>
      </c>
      <c r="I117" s="30">
        <f>단가대비표!V238</f>
        <v>0</v>
      </c>
      <c r="J117" s="33">
        <f>TRUNC(I117*D117,1)</f>
        <v>0</v>
      </c>
      <c r="K117" s="30">
        <f t="shared" ref="K117:L120" si="25">TRUNC(E117+G117+I117,1)</f>
        <v>268187</v>
      </c>
      <c r="L117" s="33">
        <f t="shared" si="25"/>
        <v>472009.1</v>
      </c>
      <c r="M117" s="27" t="s">
        <v>52</v>
      </c>
      <c r="N117" s="2" t="s">
        <v>189</v>
      </c>
      <c r="O117" s="2" t="s">
        <v>1190</v>
      </c>
      <c r="P117" s="2" t="s">
        <v>65</v>
      </c>
      <c r="Q117" s="2" t="s">
        <v>65</v>
      </c>
      <c r="R117" s="2" t="s">
        <v>64</v>
      </c>
      <c r="S117" s="3"/>
      <c r="T117" s="3"/>
      <c r="U117" s="3"/>
      <c r="V117" s="3">
        <v>1</v>
      </c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2" t="s">
        <v>52</v>
      </c>
      <c r="AW117" s="2" t="s">
        <v>1191</v>
      </c>
      <c r="AX117" s="2" t="s">
        <v>52</v>
      </c>
      <c r="AY117" s="2" t="s">
        <v>52</v>
      </c>
      <c r="AZ117" s="2" t="s">
        <v>52</v>
      </c>
    </row>
    <row r="118" spans="1:52" ht="30" customHeight="1">
      <c r="A118" s="27" t="s">
        <v>1059</v>
      </c>
      <c r="B118" s="27" t="s">
        <v>1055</v>
      </c>
      <c r="C118" s="27" t="s">
        <v>1056</v>
      </c>
      <c r="D118" s="28">
        <v>0.59</v>
      </c>
      <c r="E118" s="30">
        <f>단가대비표!O234</f>
        <v>0</v>
      </c>
      <c r="F118" s="33">
        <f>TRUNC(E118*D118,1)</f>
        <v>0</v>
      </c>
      <c r="G118" s="30">
        <f>단가대비표!P234</f>
        <v>172068</v>
      </c>
      <c r="H118" s="33">
        <f>TRUNC(G118*D118,1)</f>
        <v>101520.1</v>
      </c>
      <c r="I118" s="30">
        <f>단가대비표!V234</f>
        <v>0</v>
      </c>
      <c r="J118" s="33">
        <f>TRUNC(I118*D118,1)</f>
        <v>0</v>
      </c>
      <c r="K118" s="30">
        <f t="shared" si="25"/>
        <v>172068</v>
      </c>
      <c r="L118" s="33">
        <f t="shared" si="25"/>
        <v>101520.1</v>
      </c>
      <c r="M118" s="27" t="s">
        <v>52</v>
      </c>
      <c r="N118" s="2" t="s">
        <v>189</v>
      </c>
      <c r="O118" s="2" t="s">
        <v>1060</v>
      </c>
      <c r="P118" s="2" t="s">
        <v>65</v>
      </c>
      <c r="Q118" s="2" t="s">
        <v>65</v>
      </c>
      <c r="R118" s="2" t="s">
        <v>64</v>
      </c>
      <c r="S118" s="3"/>
      <c r="T118" s="3"/>
      <c r="U118" s="3"/>
      <c r="V118" s="3">
        <v>1</v>
      </c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2" t="s">
        <v>52</v>
      </c>
      <c r="AW118" s="2" t="s">
        <v>1192</v>
      </c>
      <c r="AX118" s="2" t="s">
        <v>52</v>
      </c>
      <c r="AY118" s="2" t="s">
        <v>52</v>
      </c>
      <c r="AZ118" s="2" t="s">
        <v>52</v>
      </c>
    </row>
    <row r="119" spans="1:52" ht="30" customHeight="1">
      <c r="A119" s="27" t="s">
        <v>1164</v>
      </c>
      <c r="B119" s="27" t="s">
        <v>1193</v>
      </c>
      <c r="C119" s="27" t="s">
        <v>502</v>
      </c>
      <c r="D119" s="28">
        <v>1</v>
      </c>
      <c r="E119" s="30">
        <v>0</v>
      </c>
      <c r="F119" s="33">
        <f>TRUNC(E119*D119,1)</f>
        <v>0</v>
      </c>
      <c r="G119" s="30">
        <v>0</v>
      </c>
      <c r="H119" s="33">
        <f>TRUNC(G119*D119,1)</f>
        <v>0</v>
      </c>
      <c r="I119" s="30">
        <f>TRUNC(SUMIF(V117:V120, RIGHTB(O119, 1), H117:H120)*U119, 2)</f>
        <v>11470.58</v>
      </c>
      <c r="J119" s="33">
        <f>TRUNC(I119*D119,1)</f>
        <v>11470.5</v>
      </c>
      <c r="K119" s="30">
        <f t="shared" si="25"/>
        <v>11470.5</v>
      </c>
      <c r="L119" s="33">
        <f t="shared" si="25"/>
        <v>11470.5</v>
      </c>
      <c r="M119" s="27" t="s">
        <v>52</v>
      </c>
      <c r="N119" s="2" t="s">
        <v>189</v>
      </c>
      <c r="O119" s="2" t="s">
        <v>950</v>
      </c>
      <c r="P119" s="2" t="s">
        <v>65</v>
      </c>
      <c r="Q119" s="2" t="s">
        <v>65</v>
      </c>
      <c r="R119" s="2" t="s">
        <v>65</v>
      </c>
      <c r="S119" s="3">
        <v>1</v>
      </c>
      <c r="T119" s="3">
        <v>2</v>
      </c>
      <c r="U119" s="3">
        <v>0.02</v>
      </c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2" t="s">
        <v>52</v>
      </c>
      <c r="AW119" s="2" t="s">
        <v>1194</v>
      </c>
      <c r="AX119" s="2" t="s">
        <v>52</v>
      </c>
      <c r="AY119" s="2" t="s">
        <v>52</v>
      </c>
      <c r="AZ119" s="2" t="s">
        <v>52</v>
      </c>
    </row>
    <row r="120" spans="1:52" ht="30" customHeight="1">
      <c r="A120" s="27" t="s">
        <v>1195</v>
      </c>
      <c r="B120" s="27" t="s">
        <v>1196</v>
      </c>
      <c r="C120" s="27" t="s">
        <v>235</v>
      </c>
      <c r="D120" s="28">
        <v>6.5</v>
      </c>
      <c r="E120" s="30">
        <f>단가대비표!O164</f>
        <v>1554</v>
      </c>
      <c r="F120" s="33">
        <f>TRUNC(E120*D120,1)</f>
        <v>10101</v>
      </c>
      <c r="G120" s="30">
        <f>단가대비표!P164</f>
        <v>0</v>
      </c>
      <c r="H120" s="33">
        <f>TRUNC(G120*D120,1)</f>
        <v>0</v>
      </c>
      <c r="I120" s="30">
        <f>단가대비표!V164</f>
        <v>0</v>
      </c>
      <c r="J120" s="33">
        <f>TRUNC(I120*D120,1)</f>
        <v>0</v>
      </c>
      <c r="K120" s="30">
        <f t="shared" si="25"/>
        <v>1554</v>
      </c>
      <c r="L120" s="33">
        <f t="shared" si="25"/>
        <v>10101</v>
      </c>
      <c r="M120" s="27" t="s">
        <v>52</v>
      </c>
      <c r="N120" s="2" t="s">
        <v>189</v>
      </c>
      <c r="O120" s="2" t="s">
        <v>1197</v>
      </c>
      <c r="P120" s="2" t="s">
        <v>65</v>
      </c>
      <c r="Q120" s="2" t="s">
        <v>65</v>
      </c>
      <c r="R120" s="2" t="s">
        <v>64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2" t="s">
        <v>52</v>
      </c>
      <c r="AW120" s="2" t="s">
        <v>1198</v>
      </c>
      <c r="AX120" s="2" t="s">
        <v>52</v>
      </c>
      <c r="AY120" s="2" t="s">
        <v>52</v>
      </c>
      <c r="AZ120" s="2" t="s">
        <v>52</v>
      </c>
    </row>
    <row r="121" spans="1:52" ht="30" customHeight="1">
      <c r="A121" s="27" t="s">
        <v>1013</v>
      </c>
      <c r="B121" s="27" t="s">
        <v>52</v>
      </c>
      <c r="C121" s="27" t="s">
        <v>52</v>
      </c>
      <c r="D121" s="28"/>
      <c r="E121" s="30"/>
      <c r="F121" s="33">
        <f>TRUNC(SUMIF(N117:N120, N116, F117:F120),0)</f>
        <v>10101</v>
      </c>
      <c r="G121" s="30"/>
      <c r="H121" s="33">
        <f>TRUNC(SUMIF(N117:N120, N116, H117:H120),0)</f>
        <v>573529</v>
      </c>
      <c r="I121" s="30"/>
      <c r="J121" s="33">
        <f>TRUNC(SUMIF(N117:N120, N116, J117:J120),0)</f>
        <v>11470</v>
      </c>
      <c r="K121" s="30"/>
      <c r="L121" s="33">
        <f>F121+H121+J121</f>
        <v>595100</v>
      </c>
      <c r="M121" s="27" t="s">
        <v>52</v>
      </c>
      <c r="N121" s="2" t="s">
        <v>107</v>
      </c>
      <c r="O121" s="2" t="s">
        <v>107</v>
      </c>
      <c r="P121" s="2" t="s">
        <v>52</v>
      </c>
      <c r="Q121" s="2" t="s">
        <v>52</v>
      </c>
      <c r="R121" s="2" t="s">
        <v>52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2" t="s">
        <v>52</v>
      </c>
      <c r="AW121" s="2" t="s">
        <v>52</v>
      </c>
      <c r="AX121" s="2" t="s">
        <v>52</v>
      </c>
      <c r="AY121" s="2" t="s">
        <v>52</v>
      </c>
      <c r="AZ121" s="2" t="s">
        <v>52</v>
      </c>
    </row>
    <row r="122" spans="1:52" ht="30" customHeight="1">
      <c r="A122" s="28"/>
      <c r="B122" s="28"/>
      <c r="C122" s="28"/>
      <c r="D122" s="28"/>
      <c r="E122" s="30"/>
      <c r="F122" s="33"/>
      <c r="G122" s="30"/>
      <c r="H122" s="33"/>
      <c r="I122" s="30"/>
      <c r="J122" s="33"/>
      <c r="K122" s="30"/>
      <c r="L122" s="33"/>
      <c r="M122" s="28"/>
    </row>
    <row r="123" spans="1:52" ht="30" customHeight="1">
      <c r="A123" s="24" t="s">
        <v>1199</v>
      </c>
      <c r="B123" s="25"/>
      <c r="C123" s="25"/>
      <c r="D123" s="25"/>
      <c r="E123" s="29"/>
      <c r="F123" s="32"/>
      <c r="G123" s="29"/>
      <c r="H123" s="32"/>
      <c r="I123" s="29"/>
      <c r="J123" s="32"/>
      <c r="K123" s="29"/>
      <c r="L123" s="32"/>
      <c r="M123" s="26"/>
      <c r="N123" s="1" t="s">
        <v>194</v>
      </c>
    </row>
    <row r="124" spans="1:52" ht="30" customHeight="1">
      <c r="A124" s="27" t="s">
        <v>1200</v>
      </c>
      <c r="B124" s="27" t="s">
        <v>1201</v>
      </c>
      <c r="C124" s="27" t="s">
        <v>1202</v>
      </c>
      <c r="D124" s="28">
        <v>0.1</v>
      </c>
      <c r="E124" s="30">
        <f>일위대가목록!E144</f>
        <v>39671</v>
      </c>
      <c r="F124" s="33">
        <f>TRUNC(E124*D124,1)</f>
        <v>3967.1</v>
      </c>
      <c r="G124" s="30">
        <f>일위대가목록!F144</f>
        <v>0</v>
      </c>
      <c r="H124" s="33">
        <f>TRUNC(G124*D124,1)</f>
        <v>0</v>
      </c>
      <c r="I124" s="30">
        <f>일위대가목록!G144</f>
        <v>0</v>
      </c>
      <c r="J124" s="33">
        <f>TRUNC(I124*D124,1)</f>
        <v>0</v>
      </c>
      <c r="K124" s="30">
        <f>TRUNC(E124+G124+I124,1)</f>
        <v>39671</v>
      </c>
      <c r="L124" s="33">
        <f>TRUNC(F124+H124+J124,1)</f>
        <v>3967.1</v>
      </c>
      <c r="M124" s="27" t="s">
        <v>1203</v>
      </c>
      <c r="N124" s="2" t="s">
        <v>194</v>
      </c>
      <c r="O124" s="2" t="s">
        <v>1204</v>
      </c>
      <c r="P124" s="2" t="s">
        <v>64</v>
      </c>
      <c r="Q124" s="2" t="s">
        <v>65</v>
      </c>
      <c r="R124" s="2" t="s">
        <v>65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2" t="s">
        <v>52</v>
      </c>
      <c r="AW124" s="2" t="s">
        <v>1205</v>
      </c>
      <c r="AX124" s="2" t="s">
        <v>52</v>
      </c>
      <c r="AY124" s="2" t="s">
        <v>52</v>
      </c>
      <c r="AZ124" s="2" t="s">
        <v>52</v>
      </c>
    </row>
    <row r="125" spans="1:52" ht="30" customHeight="1">
      <c r="A125" s="27" t="s">
        <v>1206</v>
      </c>
      <c r="B125" s="27" t="s">
        <v>1207</v>
      </c>
      <c r="C125" s="27" t="s">
        <v>83</v>
      </c>
      <c r="D125" s="28">
        <v>1</v>
      </c>
      <c r="E125" s="30">
        <f>일위대가목록!E145</f>
        <v>0</v>
      </c>
      <c r="F125" s="33">
        <f>TRUNC(E125*D125,1)</f>
        <v>0</v>
      </c>
      <c r="G125" s="30">
        <f>일위대가목록!F145</f>
        <v>31880</v>
      </c>
      <c r="H125" s="33">
        <f>TRUNC(G125*D125,1)</f>
        <v>31880</v>
      </c>
      <c r="I125" s="30">
        <f>일위대가목록!G145</f>
        <v>956</v>
      </c>
      <c r="J125" s="33">
        <f>TRUNC(I125*D125,1)</f>
        <v>956</v>
      </c>
      <c r="K125" s="30">
        <f>TRUNC(E125+G125+I125,1)</f>
        <v>32836</v>
      </c>
      <c r="L125" s="33">
        <f>TRUNC(F125+H125+J125,1)</f>
        <v>32836</v>
      </c>
      <c r="M125" s="27" t="s">
        <v>1208</v>
      </c>
      <c r="N125" s="2" t="s">
        <v>194</v>
      </c>
      <c r="O125" s="2" t="s">
        <v>1209</v>
      </c>
      <c r="P125" s="2" t="s">
        <v>64</v>
      </c>
      <c r="Q125" s="2" t="s">
        <v>65</v>
      </c>
      <c r="R125" s="2" t="s">
        <v>65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2" t="s">
        <v>52</v>
      </c>
      <c r="AW125" s="2" t="s">
        <v>1210</v>
      </c>
      <c r="AX125" s="2" t="s">
        <v>52</v>
      </c>
      <c r="AY125" s="2" t="s">
        <v>52</v>
      </c>
      <c r="AZ125" s="2" t="s">
        <v>52</v>
      </c>
    </row>
    <row r="126" spans="1:52" ht="30" customHeight="1">
      <c r="A126" s="27" t="s">
        <v>1013</v>
      </c>
      <c r="B126" s="27" t="s">
        <v>52</v>
      </c>
      <c r="C126" s="27" t="s">
        <v>52</v>
      </c>
      <c r="D126" s="28"/>
      <c r="E126" s="30"/>
      <c r="F126" s="33">
        <f>TRUNC(SUMIF(N124:N125, N123, F124:F125),0)</f>
        <v>3967</v>
      </c>
      <c r="G126" s="30"/>
      <c r="H126" s="33">
        <f>TRUNC(SUMIF(N124:N125, N123, H124:H125),0)</f>
        <v>31880</v>
      </c>
      <c r="I126" s="30"/>
      <c r="J126" s="33">
        <f>TRUNC(SUMIF(N124:N125, N123, J124:J125),0)</f>
        <v>956</v>
      </c>
      <c r="K126" s="30"/>
      <c r="L126" s="33">
        <f>F126+H126+J126</f>
        <v>36803</v>
      </c>
      <c r="M126" s="27" t="s">
        <v>52</v>
      </c>
      <c r="N126" s="2" t="s">
        <v>107</v>
      </c>
      <c r="O126" s="2" t="s">
        <v>107</v>
      </c>
      <c r="P126" s="2" t="s">
        <v>52</v>
      </c>
      <c r="Q126" s="2" t="s">
        <v>52</v>
      </c>
      <c r="R126" s="2" t="s">
        <v>52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2" t="s">
        <v>52</v>
      </c>
      <c r="AW126" s="2" t="s">
        <v>52</v>
      </c>
      <c r="AX126" s="2" t="s">
        <v>52</v>
      </c>
      <c r="AY126" s="2" t="s">
        <v>52</v>
      </c>
      <c r="AZ126" s="2" t="s">
        <v>52</v>
      </c>
    </row>
    <row r="127" spans="1:52" ht="30" customHeight="1">
      <c r="A127" s="28"/>
      <c r="B127" s="28"/>
      <c r="C127" s="28"/>
      <c r="D127" s="28"/>
      <c r="E127" s="30"/>
      <c r="F127" s="33"/>
      <c r="G127" s="30"/>
      <c r="H127" s="33"/>
      <c r="I127" s="30"/>
      <c r="J127" s="33"/>
      <c r="K127" s="30"/>
      <c r="L127" s="33"/>
      <c r="M127" s="28"/>
    </row>
    <row r="128" spans="1:52" ht="30" customHeight="1">
      <c r="A128" s="24" t="s">
        <v>1211</v>
      </c>
      <c r="B128" s="25"/>
      <c r="C128" s="25"/>
      <c r="D128" s="25"/>
      <c r="E128" s="29"/>
      <c r="F128" s="32"/>
      <c r="G128" s="29"/>
      <c r="H128" s="32"/>
      <c r="I128" s="29"/>
      <c r="J128" s="32"/>
      <c r="K128" s="29"/>
      <c r="L128" s="32"/>
      <c r="M128" s="26"/>
      <c r="N128" s="1" t="s">
        <v>198</v>
      </c>
    </row>
    <row r="129" spans="1:52" ht="30" customHeight="1">
      <c r="A129" s="27" t="s">
        <v>1200</v>
      </c>
      <c r="B129" s="27" t="s">
        <v>1212</v>
      </c>
      <c r="C129" s="27" t="s">
        <v>1202</v>
      </c>
      <c r="D129" s="28">
        <v>0.1</v>
      </c>
      <c r="E129" s="30">
        <f>일위대가목록!E146</f>
        <v>46070</v>
      </c>
      <c r="F129" s="33">
        <f>TRUNC(E129*D129,1)</f>
        <v>4607</v>
      </c>
      <c r="G129" s="30">
        <f>일위대가목록!F146</f>
        <v>0</v>
      </c>
      <c r="H129" s="33">
        <f>TRUNC(G129*D129,1)</f>
        <v>0</v>
      </c>
      <c r="I129" s="30">
        <f>일위대가목록!G146</f>
        <v>0</v>
      </c>
      <c r="J129" s="33">
        <f>TRUNC(I129*D129,1)</f>
        <v>0</v>
      </c>
      <c r="K129" s="30">
        <f>TRUNC(E129+G129+I129,1)</f>
        <v>46070</v>
      </c>
      <c r="L129" s="33">
        <f>TRUNC(F129+H129+J129,1)</f>
        <v>4607</v>
      </c>
      <c r="M129" s="27" t="s">
        <v>1213</v>
      </c>
      <c r="N129" s="2" t="s">
        <v>198</v>
      </c>
      <c r="O129" s="2" t="s">
        <v>1214</v>
      </c>
      <c r="P129" s="2" t="s">
        <v>64</v>
      </c>
      <c r="Q129" s="2" t="s">
        <v>65</v>
      </c>
      <c r="R129" s="2" t="s">
        <v>65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2" t="s">
        <v>52</v>
      </c>
      <c r="AW129" s="2" t="s">
        <v>1215</v>
      </c>
      <c r="AX129" s="2" t="s">
        <v>52</v>
      </c>
      <c r="AY129" s="2" t="s">
        <v>52</v>
      </c>
      <c r="AZ129" s="2" t="s">
        <v>52</v>
      </c>
    </row>
    <row r="130" spans="1:52" ht="30" customHeight="1">
      <c r="A130" s="27" t="s">
        <v>1206</v>
      </c>
      <c r="B130" s="27" t="s">
        <v>1216</v>
      </c>
      <c r="C130" s="27" t="s">
        <v>83</v>
      </c>
      <c r="D130" s="28">
        <v>1</v>
      </c>
      <c r="E130" s="30">
        <f>일위대가목록!E147</f>
        <v>0</v>
      </c>
      <c r="F130" s="33">
        <f>TRUNC(E130*D130,1)</f>
        <v>0</v>
      </c>
      <c r="G130" s="30">
        <f>일위대가목록!F147</f>
        <v>36429</v>
      </c>
      <c r="H130" s="33">
        <f>TRUNC(G130*D130,1)</f>
        <v>36429</v>
      </c>
      <c r="I130" s="30">
        <f>일위대가목록!G147</f>
        <v>1092</v>
      </c>
      <c r="J130" s="33">
        <f>TRUNC(I130*D130,1)</f>
        <v>1092</v>
      </c>
      <c r="K130" s="30">
        <f>TRUNC(E130+G130+I130,1)</f>
        <v>37521</v>
      </c>
      <c r="L130" s="33">
        <f>TRUNC(F130+H130+J130,1)</f>
        <v>37521</v>
      </c>
      <c r="M130" s="27" t="s">
        <v>1217</v>
      </c>
      <c r="N130" s="2" t="s">
        <v>198</v>
      </c>
      <c r="O130" s="2" t="s">
        <v>1218</v>
      </c>
      <c r="P130" s="2" t="s">
        <v>64</v>
      </c>
      <c r="Q130" s="2" t="s">
        <v>65</v>
      </c>
      <c r="R130" s="2" t="s">
        <v>65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2" t="s">
        <v>52</v>
      </c>
      <c r="AW130" s="2" t="s">
        <v>1219</v>
      </c>
      <c r="AX130" s="2" t="s">
        <v>52</v>
      </c>
      <c r="AY130" s="2" t="s">
        <v>52</v>
      </c>
      <c r="AZ130" s="2" t="s">
        <v>52</v>
      </c>
    </row>
    <row r="131" spans="1:52" ht="30" customHeight="1">
      <c r="A131" s="27" t="s">
        <v>1013</v>
      </c>
      <c r="B131" s="27" t="s">
        <v>52</v>
      </c>
      <c r="C131" s="27" t="s">
        <v>52</v>
      </c>
      <c r="D131" s="28"/>
      <c r="E131" s="30"/>
      <c r="F131" s="33">
        <f>TRUNC(SUMIF(N129:N130, N128, F129:F130),0)</f>
        <v>4607</v>
      </c>
      <c r="G131" s="30"/>
      <c r="H131" s="33">
        <f>TRUNC(SUMIF(N129:N130, N128, H129:H130),0)</f>
        <v>36429</v>
      </c>
      <c r="I131" s="30"/>
      <c r="J131" s="33">
        <f>TRUNC(SUMIF(N129:N130, N128, J129:J130),0)</f>
        <v>1092</v>
      </c>
      <c r="K131" s="30"/>
      <c r="L131" s="33">
        <f>F131+H131+J131</f>
        <v>42128</v>
      </c>
      <c r="M131" s="27" t="s">
        <v>52</v>
      </c>
      <c r="N131" s="2" t="s">
        <v>107</v>
      </c>
      <c r="O131" s="2" t="s">
        <v>107</v>
      </c>
      <c r="P131" s="2" t="s">
        <v>52</v>
      </c>
      <c r="Q131" s="2" t="s">
        <v>52</v>
      </c>
      <c r="R131" s="2" t="s">
        <v>52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2" t="s">
        <v>52</v>
      </c>
      <c r="AW131" s="2" t="s">
        <v>52</v>
      </c>
      <c r="AX131" s="2" t="s">
        <v>52</v>
      </c>
      <c r="AY131" s="2" t="s">
        <v>52</v>
      </c>
      <c r="AZ131" s="2" t="s">
        <v>52</v>
      </c>
    </row>
    <row r="132" spans="1:52" ht="30" customHeight="1">
      <c r="A132" s="28"/>
      <c r="B132" s="28"/>
      <c r="C132" s="28"/>
      <c r="D132" s="28"/>
      <c r="E132" s="30"/>
      <c r="F132" s="33"/>
      <c r="G132" s="30"/>
      <c r="H132" s="33"/>
      <c r="I132" s="30"/>
      <c r="J132" s="33"/>
      <c r="K132" s="30"/>
      <c r="L132" s="33"/>
      <c r="M132" s="28"/>
    </row>
    <row r="133" spans="1:52" ht="30" customHeight="1">
      <c r="A133" s="24" t="s">
        <v>1220</v>
      </c>
      <c r="B133" s="25"/>
      <c r="C133" s="25"/>
      <c r="D133" s="25"/>
      <c r="E133" s="29"/>
      <c r="F133" s="32"/>
      <c r="G133" s="29"/>
      <c r="H133" s="32"/>
      <c r="I133" s="29"/>
      <c r="J133" s="32"/>
      <c r="K133" s="29"/>
      <c r="L133" s="32"/>
      <c r="M133" s="26"/>
      <c r="N133" s="1" t="s">
        <v>203</v>
      </c>
    </row>
    <row r="134" spans="1:52" ht="30" customHeight="1">
      <c r="A134" s="27" t="s">
        <v>1221</v>
      </c>
      <c r="B134" s="27" t="s">
        <v>1222</v>
      </c>
      <c r="C134" s="27" t="s">
        <v>83</v>
      </c>
      <c r="D134" s="28">
        <v>1</v>
      </c>
      <c r="E134" s="30">
        <f>일위대가목록!E148</f>
        <v>13696</v>
      </c>
      <c r="F134" s="33">
        <f>TRUNC(E134*D134,1)</f>
        <v>13696</v>
      </c>
      <c r="G134" s="30">
        <f>일위대가목록!F148</f>
        <v>0</v>
      </c>
      <c r="H134" s="33">
        <f>TRUNC(G134*D134,1)</f>
        <v>0</v>
      </c>
      <c r="I134" s="30">
        <f>일위대가목록!G148</f>
        <v>0</v>
      </c>
      <c r="J134" s="33">
        <f>TRUNC(I134*D134,1)</f>
        <v>0</v>
      </c>
      <c r="K134" s="30">
        <f>TRUNC(E134+G134+I134,1)</f>
        <v>13696</v>
      </c>
      <c r="L134" s="33">
        <f>TRUNC(F134+H134+J134,1)</f>
        <v>13696</v>
      </c>
      <c r="M134" s="27" t="s">
        <v>1223</v>
      </c>
      <c r="N134" s="2" t="s">
        <v>203</v>
      </c>
      <c r="O134" s="2" t="s">
        <v>1224</v>
      </c>
      <c r="P134" s="2" t="s">
        <v>64</v>
      </c>
      <c r="Q134" s="2" t="s">
        <v>65</v>
      </c>
      <c r="R134" s="2" t="s">
        <v>65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2" t="s">
        <v>52</v>
      </c>
      <c r="AW134" s="2" t="s">
        <v>1225</v>
      </c>
      <c r="AX134" s="2" t="s">
        <v>52</v>
      </c>
      <c r="AY134" s="2" t="s">
        <v>52</v>
      </c>
      <c r="AZ134" s="2" t="s">
        <v>52</v>
      </c>
    </row>
    <row r="135" spans="1:52" ht="30" customHeight="1">
      <c r="A135" s="27" t="s">
        <v>1226</v>
      </c>
      <c r="B135" s="27" t="s">
        <v>1216</v>
      </c>
      <c r="C135" s="27" t="s">
        <v>83</v>
      </c>
      <c r="D135" s="28">
        <v>1</v>
      </c>
      <c r="E135" s="30">
        <f>일위대가목록!E149</f>
        <v>0</v>
      </c>
      <c r="F135" s="33">
        <f>TRUNC(E135*D135,1)</f>
        <v>0</v>
      </c>
      <c r="G135" s="30">
        <f>일위대가목록!F149</f>
        <v>38183</v>
      </c>
      <c r="H135" s="33">
        <f>TRUNC(G135*D135,1)</f>
        <v>38183</v>
      </c>
      <c r="I135" s="30">
        <f>일위대가목록!G149</f>
        <v>381</v>
      </c>
      <c r="J135" s="33">
        <f>TRUNC(I135*D135,1)</f>
        <v>381</v>
      </c>
      <c r="K135" s="30">
        <f>TRUNC(E135+G135+I135,1)</f>
        <v>38564</v>
      </c>
      <c r="L135" s="33">
        <f>TRUNC(F135+H135+J135,1)</f>
        <v>38564</v>
      </c>
      <c r="M135" s="27" t="s">
        <v>1227</v>
      </c>
      <c r="N135" s="2" t="s">
        <v>203</v>
      </c>
      <c r="O135" s="2" t="s">
        <v>1228</v>
      </c>
      <c r="P135" s="2" t="s">
        <v>64</v>
      </c>
      <c r="Q135" s="2" t="s">
        <v>65</v>
      </c>
      <c r="R135" s="2" t="s">
        <v>65</v>
      </c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2" t="s">
        <v>52</v>
      </c>
      <c r="AW135" s="2" t="s">
        <v>1229</v>
      </c>
      <c r="AX135" s="2" t="s">
        <v>52</v>
      </c>
      <c r="AY135" s="2" t="s">
        <v>52</v>
      </c>
      <c r="AZ135" s="2" t="s">
        <v>52</v>
      </c>
    </row>
    <row r="136" spans="1:52" ht="30" customHeight="1">
      <c r="A136" s="27" t="s">
        <v>1013</v>
      </c>
      <c r="B136" s="27" t="s">
        <v>52</v>
      </c>
      <c r="C136" s="27" t="s">
        <v>52</v>
      </c>
      <c r="D136" s="28"/>
      <c r="E136" s="30"/>
      <c r="F136" s="33">
        <f>TRUNC(SUMIF(N134:N135, N133, F134:F135),0)</f>
        <v>13696</v>
      </c>
      <c r="G136" s="30"/>
      <c r="H136" s="33">
        <f>TRUNC(SUMIF(N134:N135, N133, H134:H135),0)</f>
        <v>38183</v>
      </c>
      <c r="I136" s="30"/>
      <c r="J136" s="33">
        <f>TRUNC(SUMIF(N134:N135, N133, J134:J135),0)</f>
        <v>381</v>
      </c>
      <c r="K136" s="30"/>
      <c r="L136" s="33">
        <f>F136+H136+J136</f>
        <v>52260</v>
      </c>
      <c r="M136" s="27" t="s">
        <v>52</v>
      </c>
      <c r="N136" s="2" t="s">
        <v>107</v>
      </c>
      <c r="O136" s="2" t="s">
        <v>107</v>
      </c>
      <c r="P136" s="2" t="s">
        <v>52</v>
      </c>
      <c r="Q136" s="2" t="s">
        <v>52</v>
      </c>
      <c r="R136" s="2" t="s">
        <v>52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2" t="s">
        <v>52</v>
      </c>
      <c r="AW136" s="2" t="s">
        <v>52</v>
      </c>
      <c r="AX136" s="2" t="s">
        <v>52</v>
      </c>
      <c r="AY136" s="2" t="s">
        <v>52</v>
      </c>
      <c r="AZ136" s="2" t="s">
        <v>52</v>
      </c>
    </row>
    <row r="137" spans="1:52" ht="30" customHeight="1">
      <c r="A137" s="28"/>
      <c r="B137" s="28"/>
      <c r="C137" s="28"/>
      <c r="D137" s="28"/>
      <c r="E137" s="30"/>
      <c r="F137" s="33"/>
      <c r="G137" s="30"/>
      <c r="H137" s="33"/>
      <c r="I137" s="30"/>
      <c r="J137" s="33"/>
      <c r="K137" s="30"/>
      <c r="L137" s="33"/>
      <c r="M137" s="28"/>
    </row>
    <row r="138" spans="1:52" ht="30" customHeight="1">
      <c r="A138" s="24" t="s">
        <v>1230</v>
      </c>
      <c r="B138" s="25"/>
      <c r="C138" s="25"/>
      <c r="D138" s="25"/>
      <c r="E138" s="29"/>
      <c r="F138" s="32"/>
      <c r="G138" s="29"/>
      <c r="H138" s="32"/>
      <c r="I138" s="29"/>
      <c r="J138" s="32"/>
      <c r="K138" s="29"/>
      <c r="L138" s="32"/>
      <c r="M138" s="26"/>
      <c r="N138" s="1" t="s">
        <v>207</v>
      </c>
    </row>
    <row r="139" spans="1:52" ht="30" customHeight="1">
      <c r="A139" s="27" t="s">
        <v>1221</v>
      </c>
      <c r="B139" s="27" t="s">
        <v>1231</v>
      </c>
      <c r="C139" s="27" t="s">
        <v>83</v>
      </c>
      <c r="D139" s="28">
        <v>1</v>
      </c>
      <c r="E139" s="30">
        <f>일위대가목록!E150</f>
        <v>19460</v>
      </c>
      <c r="F139" s="33">
        <f>TRUNC(E139*D139,1)</f>
        <v>19460</v>
      </c>
      <c r="G139" s="30">
        <f>일위대가목록!F150</f>
        <v>0</v>
      </c>
      <c r="H139" s="33">
        <f>TRUNC(G139*D139,1)</f>
        <v>0</v>
      </c>
      <c r="I139" s="30">
        <f>일위대가목록!G150</f>
        <v>0</v>
      </c>
      <c r="J139" s="33">
        <f>TRUNC(I139*D139,1)</f>
        <v>0</v>
      </c>
      <c r="K139" s="30">
        <f>TRUNC(E139+G139+I139,1)</f>
        <v>19460</v>
      </c>
      <c r="L139" s="33">
        <f>TRUNC(F139+H139+J139,1)</f>
        <v>19460</v>
      </c>
      <c r="M139" s="27" t="s">
        <v>1232</v>
      </c>
      <c r="N139" s="2" t="s">
        <v>207</v>
      </c>
      <c r="O139" s="2" t="s">
        <v>1233</v>
      </c>
      <c r="P139" s="2" t="s">
        <v>64</v>
      </c>
      <c r="Q139" s="2" t="s">
        <v>65</v>
      </c>
      <c r="R139" s="2" t="s">
        <v>65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2" t="s">
        <v>52</v>
      </c>
      <c r="AW139" s="2" t="s">
        <v>1234</v>
      </c>
      <c r="AX139" s="2" t="s">
        <v>52</v>
      </c>
      <c r="AY139" s="2" t="s">
        <v>52</v>
      </c>
      <c r="AZ139" s="2" t="s">
        <v>52</v>
      </c>
    </row>
    <row r="140" spans="1:52" ht="30" customHeight="1">
      <c r="A140" s="27" t="s">
        <v>1226</v>
      </c>
      <c r="B140" s="27" t="s">
        <v>1235</v>
      </c>
      <c r="C140" s="27" t="s">
        <v>83</v>
      </c>
      <c r="D140" s="28">
        <v>1</v>
      </c>
      <c r="E140" s="30">
        <f>일위대가목록!E151</f>
        <v>0</v>
      </c>
      <c r="F140" s="33">
        <f>TRUNC(E140*D140,1)</f>
        <v>0</v>
      </c>
      <c r="G140" s="30">
        <f>일위대가목록!F151</f>
        <v>68923</v>
      </c>
      <c r="H140" s="33">
        <f>TRUNC(G140*D140,1)</f>
        <v>68923</v>
      </c>
      <c r="I140" s="30">
        <f>일위대가목록!G151</f>
        <v>689</v>
      </c>
      <c r="J140" s="33">
        <f>TRUNC(I140*D140,1)</f>
        <v>689</v>
      </c>
      <c r="K140" s="30">
        <f>TRUNC(E140+G140+I140,1)</f>
        <v>69612</v>
      </c>
      <c r="L140" s="33">
        <f>TRUNC(F140+H140+J140,1)</f>
        <v>69612</v>
      </c>
      <c r="M140" s="27" t="s">
        <v>1236</v>
      </c>
      <c r="N140" s="2" t="s">
        <v>207</v>
      </c>
      <c r="O140" s="2" t="s">
        <v>1237</v>
      </c>
      <c r="P140" s="2" t="s">
        <v>64</v>
      </c>
      <c r="Q140" s="2" t="s">
        <v>65</v>
      </c>
      <c r="R140" s="2" t="s">
        <v>65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2" t="s">
        <v>52</v>
      </c>
      <c r="AW140" s="2" t="s">
        <v>1238</v>
      </c>
      <c r="AX140" s="2" t="s">
        <v>52</v>
      </c>
      <c r="AY140" s="2" t="s">
        <v>52</v>
      </c>
      <c r="AZ140" s="2" t="s">
        <v>52</v>
      </c>
    </row>
    <row r="141" spans="1:52" ht="30" customHeight="1">
      <c r="A141" s="27" t="s">
        <v>1013</v>
      </c>
      <c r="B141" s="27" t="s">
        <v>52</v>
      </c>
      <c r="C141" s="27" t="s">
        <v>52</v>
      </c>
      <c r="D141" s="28"/>
      <c r="E141" s="30"/>
      <c r="F141" s="33">
        <f>TRUNC(SUMIF(N139:N140, N138, F139:F140),0)</f>
        <v>19460</v>
      </c>
      <c r="G141" s="30"/>
      <c r="H141" s="33">
        <f>TRUNC(SUMIF(N139:N140, N138, H139:H140),0)</f>
        <v>68923</v>
      </c>
      <c r="I141" s="30"/>
      <c r="J141" s="33">
        <f>TRUNC(SUMIF(N139:N140, N138, J139:J140),0)</f>
        <v>689</v>
      </c>
      <c r="K141" s="30"/>
      <c r="L141" s="33">
        <f>F141+H141+J141</f>
        <v>89072</v>
      </c>
      <c r="M141" s="27" t="s">
        <v>52</v>
      </c>
      <c r="N141" s="2" t="s">
        <v>107</v>
      </c>
      <c r="O141" s="2" t="s">
        <v>107</v>
      </c>
      <c r="P141" s="2" t="s">
        <v>52</v>
      </c>
      <c r="Q141" s="2" t="s">
        <v>52</v>
      </c>
      <c r="R141" s="2" t="s">
        <v>52</v>
      </c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2" t="s">
        <v>52</v>
      </c>
      <c r="AW141" s="2" t="s">
        <v>52</v>
      </c>
      <c r="AX141" s="2" t="s">
        <v>52</v>
      </c>
      <c r="AY141" s="2" t="s">
        <v>52</v>
      </c>
      <c r="AZ141" s="2" t="s">
        <v>52</v>
      </c>
    </row>
    <row r="142" spans="1:52" ht="30" customHeight="1">
      <c r="A142" s="28"/>
      <c r="B142" s="28"/>
      <c r="C142" s="28"/>
      <c r="D142" s="28"/>
      <c r="E142" s="30"/>
      <c r="F142" s="33"/>
      <c r="G142" s="30"/>
      <c r="H142" s="33"/>
      <c r="I142" s="30"/>
      <c r="J142" s="33"/>
      <c r="K142" s="30"/>
      <c r="L142" s="33"/>
      <c r="M142" s="28"/>
    </row>
    <row r="143" spans="1:52" ht="30" customHeight="1">
      <c r="A143" s="24" t="s">
        <v>1239</v>
      </c>
      <c r="B143" s="25"/>
      <c r="C143" s="25"/>
      <c r="D143" s="25"/>
      <c r="E143" s="29"/>
      <c r="F143" s="32"/>
      <c r="G143" s="29"/>
      <c r="H143" s="32"/>
      <c r="I143" s="29"/>
      <c r="J143" s="32"/>
      <c r="K143" s="29"/>
      <c r="L143" s="32"/>
      <c r="M143" s="26"/>
      <c r="N143" s="1" t="s">
        <v>262</v>
      </c>
    </row>
    <row r="144" spans="1:52" ht="30" customHeight="1">
      <c r="A144" s="27" t="s">
        <v>1240</v>
      </c>
      <c r="B144" s="27" t="s">
        <v>1055</v>
      </c>
      <c r="C144" s="27" t="s">
        <v>1056</v>
      </c>
      <c r="D144" s="28">
        <v>0.05</v>
      </c>
      <c r="E144" s="30">
        <f>단가대비표!O240</f>
        <v>0</v>
      </c>
      <c r="F144" s="33">
        <f>TRUNC(E144*D144,1)</f>
        <v>0</v>
      </c>
      <c r="G144" s="30">
        <f>단가대비표!P240</f>
        <v>252641</v>
      </c>
      <c r="H144" s="33">
        <f>TRUNC(G144*D144,1)</f>
        <v>12632</v>
      </c>
      <c r="I144" s="30">
        <f>단가대비표!V240</f>
        <v>0</v>
      </c>
      <c r="J144" s="33">
        <f>TRUNC(I144*D144,1)</f>
        <v>0</v>
      </c>
      <c r="K144" s="30">
        <f t="shared" ref="K144:L146" si="26">TRUNC(E144+G144+I144,1)</f>
        <v>252641</v>
      </c>
      <c r="L144" s="33">
        <f t="shared" si="26"/>
        <v>12632</v>
      </c>
      <c r="M144" s="27" t="s">
        <v>52</v>
      </c>
      <c r="N144" s="2" t="s">
        <v>262</v>
      </c>
      <c r="O144" s="2" t="s">
        <v>1241</v>
      </c>
      <c r="P144" s="2" t="s">
        <v>65</v>
      </c>
      <c r="Q144" s="2" t="s">
        <v>65</v>
      </c>
      <c r="R144" s="2" t="s">
        <v>64</v>
      </c>
      <c r="S144" s="3"/>
      <c r="T144" s="3"/>
      <c r="U144" s="3"/>
      <c r="V144" s="3">
        <v>1</v>
      </c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2" t="s">
        <v>52</v>
      </c>
      <c r="AW144" s="2" t="s">
        <v>1242</v>
      </c>
      <c r="AX144" s="2" t="s">
        <v>52</v>
      </c>
      <c r="AY144" s="2" t="s">
        <v>52</v>
      </c>
      <c r="AZ144" s="2" t="s">
        <v>52</v>
      </c>
    </row>
    <row r="145" spans="1:52" ht="30" customHeight="1">
      <c r="A145" s="27" t="s">
        <v>1097</v>
      </c>
      <c r="B145" s="27" t="s">
        <v>1055</v>
      </c>
      <c r="C145" s="27" t="s">
        <v>1056</v>
      </c>
      <c r="D145" s="28">
        <v>0.02</v>
      </c>
      <c r="E145" s="30">
        <f>단가대비표!O235</f>
        <v>0</v>
      </c>
      <c r="F145" s="33">
        <f>TRUNC(E145*D145,1)</f>
        <v>0</v>
      </c>
      <c r="G145" s="30">
        <f>단가대비표!P235</f>
        <v>226122</v>
      </c>
      <c r="H145" s="33">
        <f>TRUNC(G145*D145,1)</f>
        <v>4522.3999999999996</v>
      </c>
      <c r="I145" s="30">
        <f>단가대비표!V235</f>
        <v>0</v>
      </c>
      <c r="J145" s="33">
        <f>TRUNC(I145*D145,1)</f>
        <v>0</v>
      </c>
      <c r="K145" s="30">
        <f t="shared" si="26"/>
        <v>226122</v>
      </c>
      <c r="L145" s="33">
        <f t="shared" si="26"/>
        <v>4522.3999999999996</v>
      </c>
      <c r="M145" s="27" t="s">
        <v>52</v>
      </c>
      <c r="N145" s="2" t="s">
        <v>262</v>
      </c>
      <c r="O145" s="2" t="s">
        <v>1098</v>
      </c>
      <c r="P145" s="2" t="s">
        <v>65</v>
      </c>
      <c r="Q145" s="2" t="s">
        <v>65</v>
      </c>
      <c r="R145" s="2" t="s">
        <v>64</v>
      </c>
      <c r="S145" s="3"/>
      <c r="T145" s="3"/>
      <c r="U145" s="3"/>
      <c r="V145" s="3">
        <v>1</v>
      </c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2" t="s">
        <v>52</v>
      </c>
      <c r="AW145" s="2" t="s">
        <v>1243</v>
      </c>
      <c r="AX145" s="2" t="s">
        <v>52</v>
      </c>
      <c r="AY145" s="2" t="s">
        <v>52</v>
      </c>
      <c r="AZ145" s="2" t="s">
        <v>52</v>
      </c>
    </row>
    <row r="146" spans="1:52" ht="30" customHeight="1">
      <c r="A146" s="27" t="s">
        <v>1164</v>
      </c>
      <c r="B146" s="27" t="s">
        <v>1193</v>
      </c>
      <c r="C146" s="27" t="s">
        <v>502</v>
      </c>
      <c r="D146" s="28">
        <v>1</v>
      </c>
      <c r="E146" s="30">
        <v>0</v>
      </c>
      <c r="F146" s="33">
        <f>TRUNC(E146*D146,1)</f>
        <v>0</v>
      </c>
      <c r="G146" s="30">
        <v>0</v>
      </c>
      <c r="H146" s="33">
        <f>TRUNC(G146*D146,1)</f>
        <v>0</v>
      </c>
      <c r="I146" s="30">
        <f>TRUNC(SUMIF(V144:V146, RIGHTB(O146, 1), H144:H146)*U146, 2)</f>
        <v>343.08</v>
      </c>
      <c r="J146" s="33">
        <f>TRUNC(I146*D146,1)</f>
        <v>343</v>
      </c>
      <c r="K146" s="30">
        <f t="shared" si="26"/>
        <v>343</v>
      </c>
      <c r="L146" s="33">
        <f t="shared" si="26"/>
        <v>343</v>
      </c>
      <c r="M146" s="27" t="s">
        <v>52</v>
      </c>
      <c r="N146" s="2" t="s">
        <v>262</v>
      </c>
      <c r="O146" s="2" t="s">
        <v>950</v>
      </c>
      <c r="P146" s="2" t="s">
        <v>65</v>
      </c>
      <c r="Q146" s="2" t="s">
        <v>65</v>
      </c>
      <c r="R146" s="2" t="s">
        <v>65</v>
      </c>
      <c r="S146" s="3">
        <v>1</v>
      </c>
      <c r="T146" s="3">
        <v>2</v>
      </c>
      <c r="U146" s="3">
        <v>0.02</v>
      </c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2" t="s">
        <v>52</v>
      </c>
      <c r="AW146" s="2" t="s">
        <v>1244</v>
      </c>
      <c r="AX146" s="2" t="s">
        <v>52</v>
      </c>
      <c r="AY146" s="2" t="s">
        <v>52</v>
      </c>
      <c r="AZ146" s="2" t="s">
        <v>52</v>
      </c>
    </row>
    <row r="147" spans="1:52" ht="30" customHeight="1">
      <c r="A147" s="27" t="s">
        <v>1013</v>
      </c>
      <c r="B147" s="27" t="s">
        <v>52</v>
      </c>
      <c r="C147" s="27" t="s">
        <v>52</v>
      </c>
      <c r="D147" s="28"/>
      <c r="E147" s="30"/>
      <c r="F147" s="33">
        <f>TRUNC(SUMIF(N144:N146, N143, F144:F146),0)</f>
        <v>0</v>
      </c>
      <c r="G147" s="30"/>
      <c r="H147" s="33">
        <f>TRUNC(SUMIF(N144:N146, N143, H144:H146),0)</f>
        <v>17154</v>
      </c>
      <c r="I147" s="30"/>
      <c r="J147" s="33">
        <f>TRUNC(SUMIF(N144:N146, N143, J144:J146),0)</f>
        <v>343</v>
      </c>
      <c r="K147" s="30"/>
      <c r="L147" s="33">
        <f>F147+H147+J147</f>
        <v>17497</v>
      </c>
      <c r="M147" s="27" t="s">
        <v>52</v>
      </c>
      <c r="N147" s="2" t="s">
        <v>107</v>
      </c>
      <c r="O147" s="2" t="s">
        <v>107</v>
      </c>
      <c r="P147" s="2" t="s">
        <v>52</v>
      </c>
      <c r="Q147" s="2" t="s">
        <v>52</v>
      </c>
      <c r="R147" s="2" t="s">
        <v>52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2" t="s">
        <v>52</v>
      </c>
      <c r="AW147" s="2" t="s">
        <v>52</v>
      </c>
      <c r="AX147" s="2" t="s">
        <v>52</v>
      </c>
      <c r="AY147" s="2" t="s">
        <v>52</v>
      </c>
      <c r="AZ147" s="2" t="s">
        <v>52</v>
      </c>
    </row>
    <row r="148" spans="1:52" ht="30" customHeight="1">
      <c r="A148" s="28"/>
      <c r="B148" s="28"/>
      <c r="C148" s="28"/>
      <c r="D148" s="28"/>
      <c r="E148" s="30"/>
      <c r="F148" s="33"/>
      <c r="G148" s="30"/>
      <c r="H148" s="33"/>
      <c r="I148" s="30"/>
      <c r="J148" s="33"/>
      <c r="K148" s="30"/>
      <c r="L148" s="33"/>
      <c r="M148" s="28"/>
    </row>
    <row r="149" spans="1:52" ht="30" customHeight="1">
      <c r="A149" s="24" t="s">
        <v>1245</v>
      </c>
      <c r="B149" s="25"/>
      <c r="C149" s="25"/>
      <c r="D149" s="25"/>
      <c r="E149" s="29"/>
      <c r="F149" s="32"/>
      <c r="G149" s="29"/>
      <c r="H149" s="32"/>
      <c r="I149" s="29"/>
      <c r="J149" s="32"/>
      <c r="K149" s="29"/>
      <c r="L149" s="32"/>
      <c r="M149" s="26"/>
      <c r="N149" s="1" t="s">
        <v>267</v>
      </c>
    </row>
    <row r="150" spans="1:52" ht="30" customHeight="1">
      <c r="A150" s="27" t="s">
        <v>1246</v>
      </c>
      <c r="B150" s="27" t="s">
        <v>1247</v>
      </c>
      <c r="C150" s="27" t="s">
        <v>183</v>
      </c>
      <c r="D150" s="28">
        <v>1</v>
      </c>
      <c r="E150" s="30">
        <f>일위대가목록!E152</f>
        <v>17488</v>
      </c>
      <c r="F150" s="33">
        <f>TRUNC(E150*D150,1)</f>
        <v>17488</v>
      </c>
      <c r="G150" s="30">
        <f>일위대가목록!F152</f>
        <v>0</v>
      </c>
      <c r="H150" s="33">
        <f>TRUNC(G150*D150,1)</f>
        <v>0</v>
      </c>
      <c r="I150" s="30">
        <f>일위대가목록!G152</f>
        <v>0</v>
      </c>
      <c r="J150" s="33">
        <f>TRUNC(I150*D150,1)</f>
        <v>0</v>
      </c>
      <c r="K150" s="30">
        <f t="shared" ref="K150:L152" si="27">TRUNC(E150+G150+I150,1)</f>
        <v>17488</v>
      </c>
      <c r="L150" s="33">
        <f t="shared" si="27"/>
        <v>17488</v>
      </c>
      <c r="M150" s="27" t="s">
        <v>1248</v>
      </c>
      <c r="N150" s="2" t="s">
        <v>267</v>
      </c>
      <c r="O150" s="2" t="s">
        <v>1249</v>
      </c>
      <c r="P150" s="2" t="s">
        <v>64</v>
      </c>
      <c r="Q150" s="2" t="s">
        <v>65</v>
      </c>
      <c r="R150" s="2" t="s">
        <v>65</v>
      </c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2" t="s">
        <v>52</v>
      </c>
      <c r="AW150" s="2" t="s">
        <v>1250</v>
      </c>
      <c r="AX150" s="2" t="s">
        <v>52</v>
      </c>
      <c r="AY150" s="2" t="s">
        <v>52</v>
      </c>
      <c r="AZ150" s="2" t="s">
        <v>52</v>
      </c>
    </row>
    <row r="151" spans="1:52" ht="30" customHeight="1">
      <c r="A151" s="27" t="s">
        <v>1240</v>
      </c>
      <c r="B151" s="27" t="s">
        <v>1055</v>
      </c>
      <c r="C151" s="27" t="s">
        <v>1056</v>
      </c>
      <c r="D151" s="28">
        <v>1.7607999999999999</v>
      </c>
      <c r="E151" s="30">
        <f>단가대비표!O240</f>
        <v>0</v>
      </c>
      <c r="F151" s="33">
        <f>TRUNC(E151*D151,1)</f>
        <v>0</v>
      </c>
      <c r="G151" s="30">
        <f>단가대비표!P240</f>
        <v>252641</v>
      </c>
      <c r="H151" s="33">
        <f>TRUNC(G151*D151,1)</f>
        <v>444850.2</v>
      </c>
      <c r="I151" s="30">
        <f>단가대비표!V240</f>
        <v>0</v>
      </c>
      <c r="J151" s="33">
        <f>TRUNC(I151*D151,1)</f>
        <v>0</v>
      </c>
      <c r="K151" s="30">
        <f t="shared" si="27"/>
        <v>252641</v>
      </c>
      <c r="L151" s="33">
        <f t="shared" si="27"/>
        <v>444850.2</v>
      </c>
      <c r="M151" s="27" t="s">
        <v>52</v>
      </c>
      <c r="N151" s="2" t="s">
        <v>267</v>
      </c>
      <c r="O151" s="2" t="s">
        <v>1241</v>
      </c>
      <c r="P151" s="2" t="s">
        <v>65</v>
      </c>
      <c r="Q151" s="2" t="s">
        <v>65</v>
      </c>
      <c r="R151" s="2" t="s">
        <v>64</v>
      </c>
      <c r="S151" s="3"/>
      <c r="T151" s="3"/>
      <c r="U151" s="3"/>
      <c r="V151" s="3">
        <v>1</v>
      </c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2" t="s">
        <v>52</v>
      </c>
      <c r="AW151" s="2" t="s">
        <v>1251</v>
      </c>
      <c r="AX151" s="2" t="s">
        <v>52</v>
      </c>
      <c r="AY151" s="2" t="s">
        <v>52</v>
      </c>
      <c r="AZ151" s="2" t="s">
        <v>52</v>
      </c>
    </row>
    <row r="152" spans="1:52" ht="30" customHeight="1">
      <c r="A152" s="27" t="s">
        <v>1252</v>
      </c>
      <c r="B152" s="27" t="s">
        <v>1253</v>
      </c>
      <c r="C152" s="27" t="s">
        <v>502</v>
      </c>
      <c r="D152" s="28">
        <v>1</v>
      </c>
      <c r="E152" s="30">
        <v>0</v>
      </c>
      <c r="F152" s="33">
        <f>TRUNC(E152*D152,1)</f>
        <v>0</v>
      </c>
      <c r="G152" s="30">
        <v>0</v>
      </c>
      <c r="H152" s="33">
        <f>TRUNC(G152*D152,1)</f>
        <v>0</v>
      </c>
      <c r="I152" s="30">
        <f>TRUNC(SUMIF(V150:V152, RIGHTB(O152, 1), H150:H152)*U152, 2)</f>
        <v>266910.12</v>
      </c>
      <c r="J152" s="33">
        <f>TRUNC(I152*D152,1)</f>
        <v>266910.09999999998</v>
      </c>
      <c r="K152" s="30">
        <f t="shared" si="27"/>
        <v>266910.09999999998</v>
      </c>
      <c r="L152" s="33">
        <f t="shared" si="27"/>
        <v>266910.09999999998</v>
      </c>
      <c r="M152" s="27" t="s">
        <v>52</v>
      </c>
      <c r="N152" s="2" t="s">
        <v>267</v>
      </c>
      <c r="O152" s="2" t="s">
        <v>950</v>
      </c>
      <c r="P152" s="2" t="s">
        <v>65</v>
      </c>
      <c r="Q152" s="2" t="s">
        <v>65</v>
      </c>
      <c r="R152" s="2" t="s">
        <v>65</v>
      </c>
      <c r="S152" s="3">
        <v>1</v>
      </c>
      <c r="T152" s="3">
        <v>2</v>
      </c>
      <c r="U152" s="3">
        <v>0.6</v>
      </c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2" t="s">
        <v>52</v>
      </c>
      <c r="AW152" s="2" t="s">
        <v>1254</v>
      </c>
      <c r="AX152" s="2" t="s">
        <v>52</v>
      </c>
      <c r="AY152" s="2" t="s">
        <v>52</v>
      </c>
      <c r="AZ152" s="2" t="s">
        <v>52</v>
      </c>
    </row>
    <row r="153" spans="1:52" ht="30" customHeight="1">
      <c r="A153" s="27" t="s">
        <v>1013</v>
      </c>
      <c r="B153" s="27" t="s">
        <v>52</v>
      </c>
      <c r="C153" s="27" t="s">
        <v>52</v>
      </c>
      <c r="D153" s="28"/>
      <c r="E153" s="30"/>
      <c r="F153" s="33">
        <f>TRUNC(SUMIF(N150:N152, N149, F150:F152),0)</f>
        <v>17488</v>
      </c>
      <c r="G153" s="30"/>
      <c r="H153" s="33">
        <f>TRUNC(SUMIF(N150:N152, N149, H150:H152),0)</f>
        <v>444850</v>
      </c>
      <c r="I153" s="30"/>
      <c r="J153" s="33">
        <f>TRUNC(SUMIF(N150:N152, N149, J150:J152),0)</f>
        <v>266910</v>
      </c>
      <c r="K153" s="30"/>
      <c r="L153" s="33">
        <f>F153+H153+J153</f>
        <v>729248</v>
      </c>
      <c r="M153" s="27" t="s">
        <v>52</v>
      </c>
      <c r="N153" s="2" t="s">
        <v>107</v>
      </c>
      <c r="O153" s="2" t="s">
        <v>107</v>
      </c>
      <c r="P153" s="2" t="s">
        <v>52</v>
      </c>
      <c r="Q153" s="2" t="s">
        <v>52</v>
      </c>
      <c r="R153" s="2" t="s">
        <v>52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2" t="s">
        <v>52</v>
      </c>
      <c r="AW153" s="2" t="s">
        <v>52</v>
      </c>
      <c r="AX153" s="2" t="s">
        <v>52</v>
      </c>
      <c r="AY153" s="2" t="s">
        <v>52</v>
      </c>
      <c r="AZ153" s="2" t="s">
        <v>52</v>
      </c>
    </row>
    <row r="154" spans="1:52" ht="30" customHeight="1">
      <c r="A154" s="28"/>
      <c r="B154" s="28"/>
      <c r="C154" s="28"/>
      <c r="D154" s="28"/>
      <c r="E154" s="30"/>
      <c r="F154" s="33"/>
      <c r="G154" s="30"/>
      <c r="H154" s="33"/>
      <c r="I154" s="30"/>
      <c r="J154" s="33"/>
      <c r="K154" s="30"/>
      <c r="L154" s="33"/>
      <c r="M154" s="28"/>
    </row>
    <row r="155" spans="1:52" ht="30" customHeight="1">
      <c r="A155" s="24" t="s">
        <v>1255</v>
      </c>
      <c r="B155" s="25"/>
      <c r="C155" s="25"/>
      <c r="D155" s="25"/>
      <c r="E155" s="29"/>
      <c r="F155" s="32"/>
      <c r="G155" s="29"/>
      <c r="H155" s="32"/>
      <c r="I155" s="29"/>
      <c r="J155" s="32"/>
      <c r="K155" s="29"/>
      <c r="L155" s="32"/>
      <c r="M155" s="26"/>
      <c r="N155" s="1" t="s">
        <v>272</v>
      </c>
    </row>
    <row r="156" spans="1:52" ht="30" customHeight="1">
      <c r="A156" s="27" t="s">
        <v>1256</v>
      </c>
      <c r="B156" s="27" t="s">
        <v>1055</v>
      </c>
      <c r="C156" s="27" t="s">
        <v>1056</v>
      </c>
      <c r="D156" s="28">
        <v>15.93</v>
      </c>
      <c r="E156" s="30">
        <f>단가대비표!O239</f>
        <v>0</v>
      </c>
      <c r="F156" s="33">
        <f>TRUNC(E156*D156,1)</f>
        <v>0</v>
      </c>
      <c r="G156" s="30">
        <f>단가대비표!P239</f>
        <v>239808</v>
      </c>
      <c r="H156" s="33">
        <f>TRUNC(G156*D156,1)</f>
        <v>3820141.4</v>
      </c>
      <c r="I156" s="30">
        <f>단가대비표!V239</f>
        <v>0</v>
      </c>
      <c r="J156" s="33">
        <f>TRUNC(I156*D156,1)</f>
        <v>0</v>
      </c>
      <c r="K156" s="30">
        <f>TRUNC(E156+G156+I156,1)</f>
        <v>239808</v>
      </c>
      <c r="L156" s="33">
        <f>TRUNC(F156+H156+J156,1)</f>
        <v>3820141.4</v>
      </c>
      <c r="M156" s="27" t="s">
        <v>52</v>
      </c>
      <c r="N156" s="2" t="s">
        <v>272</v>
      </c>
      <c r="O156" s="2" t="s">
        <v>1257</v>
      </c>
      <c r="P156" s="2" t="s">
        <v>65</v>
      </c>
      <c r="Q156" s="2" t="s">
        <v>65</v>
      </c>
      <c r="R156" s="2" t="s">
        <v>64</v>
      </c>
      <c r="S156" s="3"/>
      <c r="T156" s="3"/>
      <c r="U156" s="3"/>
      <c r="V156" s="3">
        <v>1</v>
      </c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2" t="s">
        <v>52</v>
      </c>
      <c r="AW156" s="2" t="s">
        <v>1258</v>
      </c>
      <c r="AX156" s="2" t="s">
        <v>52</v>
      </c>
      <c r="AY156" s="2" t="s">
        <v>52</v>
      </c>
      <c r="AZ156" s="2" t="s">
        <v>52</v>
      </c>
    </row>
    <row r="157" spans="1:52" ht="30" customHeight="1">
      <c r="A157" s="27" t="s">
        <v>1164</v>
      </c>
      <c r="B157" s="27" t="s">
        <v>1259</v>
      </c>
      <c r="C157" s="27" t="s">
        <v>502</v>
      </c>
      <c r="D157" s="28">
        <v>1</v>
      </c>
      <c r="E157" s="30">
        <v>0</v>
      </c>
      <c r="F157" s="33">
        <f>TRUNC(E157*D157,1)</f>
        <v>0</v>
      </c>
      <c r="G157" s="30">
        <v>0</v>
      </c>
      <c r="H157" s="33">
        <f>TRUNC(G157*D157,1)</f>
        <v>0</v>
      </c>
      <c r="I157" s="30">
        <f>TRUNC(SUMIF(V156:V157, RIGHTB(O157, 1), H156:H157)*U157, 2)</f>
        <v>114604.24</v>
      </c>
      <c r="J157" s="33">
        <f>TRUNC(I157*D157,1)</f>
        <v>114604.2</v>
      </c>
      <c r="K157" s="30">
        <f>TRUNC(E157+G157+I157,1)</f>
        <v>114604.2</v>
      </c>
      <c r="L157" s="33">
        <f>TRUNC(F157+H157+J157,1)</f>
        <v>114604.2</v>
      </c>
      <c r="M157" s="27" t="s">
        <v>52</v>
      </c>
      <c r="N157" s="2" t="s">
        <v>272</v>
      </c>
      <c r="O157" s="2" t="s">
        <v>950</v>
      </c>
      <c r="P157" s="2" t="s">
        <v>65</v>
      </c>
      <c r="Q157" s="2" t="s">
        <v>65</v>
      </c>
      <c r="R157" s="2" t="s">
        <v>65</v>
      </c>
      <c r="S157" s="3">
        <v>1</v>
      </c>
      <c r="T157" s="3">
        <v>2</v>
      </c>
      <c r="U157" s="3">
        <v>0.03</v>
      </c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2" t="s">
        <v>52</v>
      </c>
      <c r="AW157" s="2" t="s">
        <v>1260</v>
      </c>
      <c r="AX157" s="2" t="s">
        <v>52</v>
      </c>
      <c r="AY157" s="2" t="s">
        <v>52</v>
      </c>
      <c r="AZ157" s="2" t="s">
        <v>52</v>
      </c>
    </row>
    <row r="158" spans="1:52" ht="30" customHeight="1">
      <c r="A158" s="27" t="s">
        <v>1013</v>
      </c>
      <c r="B158" s="27" t="s">
        <v>52</v>
      </c>
      <c r="C158" s="27" t="s">
        <v>52</v>
      </c>
      <c r="D158" s="28"/>
      <c r="E158" s="30"/>
      <c r="F158" s="33">
        <f>TRUNC(SUMIF(N156:N157, N155, F156:F157),0)</f>
        <v>0</v>
      </c>
      <c r="G158" s="30"/>
      <c r="H158" s="33">
        <f>TRUNC(SUMIF(N156:N157, N155, H156:H157),0)</f>
        <v>3820141</v>
      </c>
      <c r="I158" s="30"/>
      <c r="J158" s="33">
        <f>TRUNC(SUMIF(N156:N157, N155, J156:J157),0)</f>
        <v>114604</v>
      </c>
      <c r="K158" s="30"/>
      <c r="L158" s="33">
        <f>F158+H158+J158</f>
        <v>3934745</v>
      </c>
      <c r="M158" s="27" t="s">
        <v>52</v>
      </c>
      <c r="N158" s="2" t="s">
        <v>107</v>
      </c>
      <c r="O158" s="2" t="s">
        <v>107</v>
      </c>
      <c r="P158" s="2" t="s">
        <v>52</v>
      </c>
      <c r="Q158" s="2" t="s">
        <v>52</v>
      </c>
      <c r="R158" s="2" t="s">
        <v>52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2" t="s">
        <v>52</v>
      </c>
      <c r="AW158" s="2" t="s">
        <v>52</v>
      </c>
      <c r="AX158" s="2" t="s">
        <v>52</v>
      </c>
      <c r="AY158" s="2" t="s">
        <v>52</v>
      </c>
      <c r="AZ158" s="2" t="s">
        <v>52</v>
      </c>
    </row>
    <row r="159" spans="1:52" ht="30" customHeight="1">
      <c r="A159" s="28"/>
      <c r="B159" s="28"/>
      <c r="C159" s="28"/>
      <c r="D159" s="28"/>
      <c r="E159" s="30"/>
      <c r="F159" s="33"/>
      <c r="G159" s="30"/>
      <c r="H159" s="33"/>
      <c r="I159" s="30"/>
      <c r="J159" s="33"/>
      <c r="K159" s="30"/>
      <c r="L159" s="33"/>
      <c r="M159" s="28"/>
    </row>
    <row r="160" spans="1:52" ht="30" customHeight="1">
      <c r="A160" s="24" t="s">
        <v>1261</v>
      </c>
      <c r="B160" s="25"/>
      <c r="C160" s="25"/>
      <c r="D160" s="25"/>
      <c r="E160" s="29"/>
      <c r="F160" s="32"/>
      <c r="G160" s="29"/>
      <c r="H160" s="32"/>
      <c r="I160" s="29"/>
      <c r="J160" s="32"/>
      <c r="K160" s="29"/>
      <c r="L160" s="32"/>
      <c r="M160" s="26"/>
      <c r="N160" s="1" t="s">
        <v>276</v>
      </c>
    </row>
    <row r="161" spans="1:52" ht="30" customHeight="1">
      <c r="A161" s="27" t="s">
        <v>1240</v>
      </c>
      <c r="B161" s="27" t="s">
        <v>1055</v>
      </c>
      <c r="C161" s="27" t="s">
        <v>1056</v>
      </c>
      <c r="D161" s="28">
        <v>1.67</v>
      </c>
      <c r="E161" s="30">
        <f>단가대비표!O240</f>
        <v>0</v>
      </c>
      <c r="F161" s="33">
        <f>TRUNC(E161*D161,1)</f>
        <v>0</v>
      </c>
      <c r="G161" s="30">
        <f>단가대비표!P240</f>
        <v>252641</v>
      </c>
      <c r="H161" s="33">
        <f>TRUNC(G161*D161,1)</f>
        <v>421910.4</v>
      </c>
      <c r="I161" s="30">
        <f>단가대비표!V240</f>
        <v>0</v>
      </c>
      <c r="J161" s="33">
        <f>TRUNC(I161*D161,1)</f>
        <v>0</v>
      </c>
      <c r="K161" s="30">
        <f t="shared" ref="K161:L163" si="28">TRUNC(E161+G161+I161,1)</f>
        <v>252641</v>
      </c>
      <c r="L161" s="33">
        <f t="shared" si="28"/>
        <v>421910.4</v>
      </c>
      <c r="M161" s="27" t="s">
        <v>52</v>
      </c>
      <c r="N161" s="2" t="s">
        <v>276</v>
      </c>
      <c r="O161" s="2" t="s">
        <v>1241</v>
      </c>
      <c r="P161" s="2" t="s">
        <v>65</v>
      </c>
      <c r="Q161" s="2" t="s">
        <v>65</v>
      </c>
      <c r="R161" s="2" t="s">
        <v>64</v>
      </c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2" t="s">
        <v>52</v>
      </c>
      <c r="AW161" s="2" t="s">
        <v>1262</v>
      </c>
      <c r="AX161" s="2" t="s">
        <v>52</v>
      </c>
      <c r="AY161" s="2" t="s">
        <v>52</v>
      </c>
      <c r="AZ161" s="2" t="s">
        <v>52</v>
      </c>
    </row>
    <row r="162" spans="1:52" ht="30" customHeight="1">
      <c r="A162" s="27" t="s">
        <v>1097</v>
      </c>
      <c r="B162" s="27" t="s">
        <v>1055</v>
      </c>
      <c r="C162" s="27" t="s">
        <v>1056</v>
      </c>
      <c r="D162" s="28">
        <v>0.42</v>
      </c>
      <c r="E162" s="30">
        <f>단가대비표!O235</f>
        <v>0</v>
      </c>
      <c r="F162" s="33">
        <f>TRUNC(E162*D162,1)</f>
        <v>0</v>
      </c>
      <c r="G162" s="30">
        <f>단가대비표!P235</f>
        <v>226122</v>
      </c>
      <c r="H162" s="33">
        <f>TRUNC(G162*D162,1)</f>
        <v>94971.199999999997</v>
      </c>
      <c r="I162" s="30">
        <f>단가대비표!V235</f>
        <v>0</v>
      </c>
      <c r="J162" s="33">
        <f>TRUNC(I162*D162,1)</f>
        <v>0</v>
      </c>
      <c r="K162" s="30">
        <f t="shared" si="28"/>
        <v>226122</v>
      </c>
      <c r="L162" s="33">
        <f t="shared" si="28"/>
        <v>94971.199999999997</v>
      </c>
      <c r="M162" s="27" t="s">
        <v>52</v>
      </c>
      <c r="N162" s="2" t="s">
        <v>276</v>
      </c>
      <c r="O162" s="2" t="s">
        <v>1098</v>
      </c>
      <c r="P162" s="2" t="s">
        <v>65</v>
      </c>
      <c r="Q162" s="2" t="s">
        <v>65</v>
      </c>
      <c r="R162" s="2" t="s">
        <v>64</v>
      </c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2" t="s">
        <v>52</v>
      </c>
      <c r="AW162" s="2" t="s">
        <v>1263</v>
      </c>
      <c r="AX162" s="2" t="s">
        <v>52</v>
      </c>
      <c r="AY162" s="2" t="s">
        <v>52</v>
      </c>
      <c r="AZ162" s="2" t="s">
        <v>52</v>
      </c>
    </row>
    <row r="163" spans="1:52" ht="30" customHeight="1">
      <c r="A163" s="27" t="s">
        <v>1264</v>
      </c>
      <c r="B163" s="27" t="s">
        <v>1265</v>
      </c>
      <c r="C163" s="27" t="s">
        <v>1103</v>
      </c>
      <c r="D163" s="28">
        <v>2.5</v>
      </c>
      <c r="E163" s="30">
        <f>일위대가목록!E153</f>
        <v>24963</v>
      </c>
      <c r="F163" s="33">
        <f>TRUNC(E163*D163,1)</f>
        <v>62407.5</v>
      </c>
      <c r="G163" s="30">
        <f>일위대가목록!F153</f>
        <v>59020</v>
      </c>
      <c r="H163" s="33">
        <f>TRUNC(G163*D163,1)</f>
        <v>147550</v>
      </c>
      <c r="I163" s="30">
        <f>일위대가목록!G153</f>
        <v>90444</v>
      </c>
      <c r="J163" s="33">
        <f>TRUNC(I163*D163,1)</f>
        <v>226110</v>
      </c>
      <c r="K163" s="30">
        <f t="shared" si="28"/>
        <v>174427</v>
      </c>
      <c r="L163" s="33">
        <f t="shared" si="28"/>
        <v>436067.5</v>
      </c>
      <c r="M163" s="27" t="s">
        <v>1266</v>
      </c>
      <c r="N163" s="2" t="s">
        <v>276</v>
      </c>
      <c r="O163" s="2" t="s">
        <v>1267</v>
      </c>
      <c r="P163" s="2" t="s">
        <v>64</v>
      </c>
      <c r="Q163" s="2" t="s">
        <v>65</v>
      </c>
      <c r="R163" s="2" t="s">
        <v>65</v>
      </c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2" t="s">
        <v>52</v>
      </c>
      <c r="AW163" s="2" t="s">
        <v>1268</v>
      </c>
      <c r="AX163" s="2" t="s">
        <v>52</v>
      </c>
      <c r="AY163" s="2" t="s">
        <v>52</v>
      </c>
      <c r="AZ163" s="2" t="s">
        <v>52</v>
      </c>
    </row>
    <row r="164" spans="1:52" ht="30" customHeight="1">
      <c r="A164" s="27" t="s">
        <v>1013</v>
      </c>
      <c r="B164" s="27" t="s">
        <v>52</v>
      </c>
      <c r="C164" s="27" t="s">
        <v>52</v>
      </c>
      <c r="D164" s="28"/>
      <c r="E164" s="30"/>
      <c r="F164" s="33">
        <f>TRUNC(SUMIF(N161:N163, N160, F161:F163),0)</f>
        <v>62407</v>
      </c>
      <c r="G164" s="30"/>
      <c r="H164" s="33">
        <f>TRUNC(SUMIF(N161:N163, N160, H161:H163),0)</f>
        <v>664431</v>
      </c>
      <c r="I164" s="30"/>
      <c r="J164" s="33">
        <f>TRUNC(SUMIF(N161:N163, N160, J161:J163),0)</f>
        <v>226110</v>
      </c>
      <c r="K164" s="30"/>
      <c r="L164" s="33">
        <f>F164+H164+J164</f>
        <v>952948</v>
      </c>
      <c r="M164" s="27" t="s">
        <v>52</v>
      </c>
      <c r="N164" s="2" t="s">
        <v>107</v>
      </c>
      <c r="O164" s="2" t="s">
        <v>107</v>
      </c>
      <c r="P164" s="2" t="s">
        <v>52</v>
      </c>
      <c r="Q164" s="2" t="s">
        <v>52</v>
      </c>
      <c r="R164" s="2" t="s">
        <v>52</v>
      </c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2" t="s">
        <v>52</v>
      </c>
      <c r="AW164" s="2" t="s">
        <v>52</v>
      </c>
      <c r="AX164" s="2" t="s">
        <v>52</v>
      </c>
      <c r="AY164" s="2" t="s">
        <v>52</v>
      </c>
      <c r="AZ164" s="2" t="s">
        <v>52</v>
      </c>
    </row>
    <row r="165" spans="1:52" ht="30" customHeight="1">
      <c r="A165" s="28"/>
      <c r="B165" s="28"/>
      <c r="C165" s="28"/>
      <c r="D165" s="28"/>
      <c r="E165" s="30"/>
      <c r="F165" s="33"/>
      <c r="G165" s="30"/>
      <c r="H165" s="33"/>
      <c r="I165" s="30"/>
      <c r="J165" s="33"/>
      <c r="K165" s="30"/>
      <c r="L165" s="33"/>
      <c r="M165" s="28"/>
    </row>
    <row r="166" spans="1:52" ht="30" customHeight="1">
      <c r="A166" s="24" t="s">
        <v>1269</v>
      </c>
      <c r="B166" s="25"/>
      <c r="C166" s="25"/>
      <c r="D166" s="25"/>
      <c r="E166" s="29"/>
      <c r="F166" s="32"/>
      <c r="G166" s="29"/>
      <c r="H166" s="32"/>
      <c r="I166" s="29"/>
      <c r="J166" s="32"/>
      <c r="K166" s="29"/>
      <c r="L166" s="32"/>
      <c r="M166" s="26"/>
      <c r="N166" s="1" t="s">
        <v>281</v>
      </c>
    </row>
    <row r="167" spans="1:52" ht="30" customHeight="1">
      <c r="A167" s="27" t="s">
        <v>1240</v>
      </c>
      <c r="B167" s="27" t="s">
        <v>1055</v>
      </c>
      <c r="C167" s="27" t="s">
        <v>1056</v>
      </c>
      <c r="D167" s="28">
        <v>0.33</v>
      </c>
      <c r="E167" s="30">
        <f>단가대비표!O240</f>
        <v>0</v>
      </c>
      <c r="F167" s="33">
        <f>TRUNC(E167*D167,1)</f>
        <v>0</v>
      </c>
      <c r="G167" s="30">
        <f>단가대비표!P240</f>
        <v>252641</v>
      </c>
      <c r="H167" s="33">
        <f>TRUNC(G167*D167,1)</f>
        <v>83371.5</v>
      </c>
      <c r="I167" s="30">
        <f>단가대비표!V240</f>
        <v>0</v>
      </c>
      <c r="J167" s="33">
        <f>TRUNC(I167*D167,1)</f>
        <v>0</v>
      </c>
      <c r="K167" s="30">
        <f t="shared" ref="K167:L169" si="29">TRUNC(E167+G167+I167,1)</f>
        <v>252641</v>
      </c>
      <c r="L167" s="33">
        <f t="shared" si="29"/>
        <v>83371.5</v>
      </c>
      <c r="M167" s="27" t="s">
        <v>52</v>
      </c>
      <c r="N167" s="2" t="s">
        <v>281</v>
      </c>
      <c r="O167" s="2" t="s">
        <v>1241</v>
      </c>
      <c r="P167" s="2" t="s">
        <v>65</v>
      </c>
      <c r="Q167" s="2" t="s">
        <v>65</v>
      </c>
      <c r="R167" s="2" t="s">
        <v>64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2" t="s">
        <v>52</v>
      </c>
      <c r="AW167" s="2" t="s">
        <v>1270</v>
      </c>
      <c r="AX167" s="2" t="s">
        <v>52</v>
      </c>
      <c r="AY167" s="2" t="s">
        <v>52</v>
      </c>
      <c r="AZ167" s="2" t="s">
        <v>52</v>
      </c>
    </row>
    <row r="168" spans="1:52" ht="30" customHeight="1">
      <c r="A168" s="27" t="s">
        <v>1271</v>
      </c>
      <c r="B168" s="27" t="s">
        <v>1055</v>
      </c>
      <c r="C168" s="27" t="s">
        <v>1056</v>
      </c>
      <c r="D168" s="28">
        <v>0.14000000000000001</v>
      </c>
      <c r="E168" s="30">
        <f>단가대비표!O236</f>
        <v>0</v>
      </c>
      <c r="F168" s="33">
        <f>TRUNC(E168*D168,1)</f>
        <v>0</v>
      </c>
      <c r="G168" s="30">
        <f>단가대비표!P236</f>
        <v>281939</v>
      </c>
      <c r="H168" s="33">
        <f>TRUNC(G168*D168,1)</f>
        <v>39471.4</v>
      </c>
      <c r="I168" s="30">
        <f>단가대비표!V236</f>
        <v>0</v>
      </c>
      <c r="J168" s="33">
        <f>TRUNC(I168*D168,1)</f>
        <v>0</v>
      </c>
      <c r="K168" s="30">
        <f t="shared" si="29"/>
        <v>281939</v>
      </c>
      <c r="L168" s="33">
        <f t="shared" si="29"/>
        <v>39471.4</v>
      </c>
      <c r="M168" s="27" t="s">
        <v>52</v>
      </c>
      <c r="N168" s="2" t="s">
        <v>281</v>
      </c>
      <c r="O168" s="2" t="s">
        <v>1272</v>
      </c>
      <c r="P168" s="2" t="s">
        <v>65</v>
      </c>
      <c r="Q168" s="2" t="s">
        <v>65</v>
      </c>
      <c r="R168" s="2" t="s">
        <v>64</v>
      </c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2" t="s">
        <v>52</v>
      </c>
      <c r="AW168" s="2" t="s">
        <v>1273</v>
      </c>
      <c r="AX168" s="2" t="s">
        <v>52</v>
      </c>
      <c r="AY168" s="2" t="s">
        <v>52</v>
      </c>
      <c r="AZ168" s="2" t="s">
        <v>52</v>
      </c>
    </row>
    <row r="169" spans="1:52" ht="30" customHeight="1">
      <c r="A169" s="27" t="s">
        <v>1097</v>
      </c>
      <c r="B169" s="27" t="s">
        <v>1055</v>
      </c>
      <c r="C169" s="27" t="s">
        <v>1056</v>
      </c>
      <c r="D169" s="28">
        <v>7.0000000000000007E-2</v>
      </c>
      <c r="E169" s="30">
        <f>단가대비표!O235</f>
        <v>0</v>
      </c>
      <c r="F169" s="33">
        <f>TRUNC(E169*D169,1)</f>
        <v>0</v>
      </c>
      <c r="G169" s="30">
        <f>단가대비표!P235</f>
        <v>226122</v>
      </c>
      <c r="H169" s="33">
        <f>TRUNC(G169*D169,1)</f>
        <v>15828.5</v>
      </c>
      <c r="I169" s="30">
        <f>단가대비표!V235</f>
        <v>0</v>
      </c>
      <c r="J169" s="33">
        <f>TRUNC(I169*D169,1)</f>
        <v>0</v>
      </c>
      <c r="K169" s="30">
        <f t="shared" si="29"/>
        <v>226122</v>
      </c>
      <c r="L169" s="33">
        <f t="shared" si="29"/>
        <v>15828.5</v>
      </c>
      <c r="M169" s="27" t="s">
        <v>52</v>
      </c>
      <c r="N169" s="2" t="s">
        <v>281</v>
      </c>
      <c r="O169" s="2" t="s">
        <v>1098</v>
      </c>
      <c r="P169" s="2" t="s">
        <v>65</v>
      </c>
      <c r="Q169" s="2" t="s">
        <v>65</v>
      </c>
      <c r="R169" s="2" t="s">
        <v>64</v>
      </c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2" t="s">
        <v>52</v>
      </c>
      <c r="AW169" s="2" t="s">
        <v>1274</v>
      </c>
      <c r="AX169" s="2" t="s">
        <v>52</v>
      </c>
      <c r="AY169" s="2" t="s">
        <v>52</v>
      </c>
      <c r="AZ169" s="2" t="s">
        <v>52</v>
      </c>
    </row>
    <row r="170" spans="1:52" ht="30" customHeight="1">
      <c r="A170" s="27" t="s">
        <v>1013</v>
      </c>
      <c r="B170" s="27" t="s">
        <v>52</v>
      </c>
      <c r="C170" s="27" t="s">
        <v>52</v>
      </c>
      <c r="D170" s="28"/>
      <c r="E170" s="30"/>
      <c r="F170" s="33">
        <f>TRUNC(SUMIF(N167:N169, N166, F167:F169),0)</f>
        <v>0</v>
      </c>
      <c r="G170" s="30"/>
      <c r="H170" s="33">
        <f>TRUNC(SUMIF(N167:N169, N166, H167:H169),0)</f>
        <v>138671</v>
      </c>
      <c r="I170" s="30"/>
      <c r="J170" s="33">
        <f>TRUNC(SUMIF(N167:N169, N166, J167:J169),0)</f>
        <v>0</v>
      </c>
      <c r="K170" s="30"/>
      <c r="L170" s="33">
        <f>F170+H170+J170</f>
        <v>138671</v>
      </c>
      <c r="M170" s="27" t="s">
        <v>52</v>
      </c>
      <c r="N170" s="2" t="s">
        <v>107</v>
      </c>
      <c r="O170" s="2" t="s">
        <v>107</v>
      </c>
      <c r="P170" s="2" t="s">
        <v>52</v>
      </c>
      <c r="Q170" s="2" t="s">
        <v>52</v>
      </c>
      <c r="R170" s="2" t="s">
        <v>52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2" t="s">
        <v>52</v>
      </c>
      <c r="AW170" s="2" t="s">
        <v>52</v>
      </c>
      <c r="AX170" s="2" t="s">
        <v>52</v>
      </c>
      <c r="AY170" s="2" t="s">
        <v>52</v>
      </c>
      <c r="AZ170" s="2" t="s">
        <v>52</v>
      </c>
    </row>
    <row r="171" spans="1:52" ht="30" customHeight="1">
      <c r="A171" s="28"/>
      <c r="B171" s="28"/>
      <c r="C171" s="28"/>
      <c r="D171" s="28"/>
      <c r="E171" s="30"/>
      <c r="F171" s="33"/>
      <c r="G171" s="30"/>
      <c r="H171" s="33"/>
      <c r="I171" s="30"/>
      <c r="J171" s="33"/>
      <c r="K171" s="30"/>
      <c r="L171" s="33"/>
      <c r="M171" s="28"/>
    </row>
    <row r="172" spans="1:52" ht="30" customHeight="1">
      <c r="A172" s="24" t="s">
        <v>1275</v>
      </c>
      <c r="B172" s="25"/>
      <c r="C172" s="25"/>
      <c r="D172" s="25"/>
      <c r="E172" s="29"/>
      <c r="F172" s="32"/>
      <c r="G172" s="29"/>
      <c r="H172" s="32"/>
      <c r="I172" s="29"/>
      <c r="J172" s="32"/>
      <c r="K172" s="29"/>
      <c r="L172" s="32"/>
      <c r="M172" s="26"/>
      <c r="N172" s="1" t="s">
        <v>286</v>
      </c>
    </row>
    <row r="173" spans="1:52" ht="30" customHeight="1">
      <c r="A173" s="27" t="s">
        <v>1276</v>
      </c>
      <c r="B173" s="27" t="s">
        <v>1277</v>
      </c>
      <c r="C173" s="27" t="s">
        <v>235</v>
      </c>
      <c r="D173" s="28">
        <v>8.4</v>
      </c>
      <c r="E173" s="30">
        <f>단가대비표!O45</f>
        <v>3297</v>
      </c>
      <c r="F173" s="33">
        <f>TRUNC(E173*D173,1)</f>
        <v>27694.799999999999</v>
      </c>
      <c r="G173" s="30">
        <f>단가대비표!P45</f>
        <v>0</v>
      </c>
      <c r="H173" s="33">
        <f>TRUNC(G173*D173,1)</f>
        <v>0</v>
      </c>
      <c r="I173" s="30">
        <f>단가대비표!V45</f>
        <v>0</v>
      </c>
      <c r="J173" s="33">
        <f>TRUNC(I173*D173,1)</f>
        <v>0</v>
      </c>
      <c r="K173" s="30">
        <f t="shared" ref="K173:L175" si="30">TRUNC(E173+G173+I173,1)</f>
        <v>3297</v>
      </c>
      <c r="L173" s="33">
        <f t="shared" si="30"/>
        <v>27694.799999999999</v>
      </c>
      <c r="M173" s="27" t="s">
        <v>52</v>
      </c>
      <c r="N173" s="2" t="s">
        <v>286</v>
      </c>
      <c r="O173" s="2" t="s">
        <v>1278</v>
      </c>
      <c r="P173" s="2" t="s">
        <v>65</v>
      </c>
      <c r="Q173" s="2" t="s">
        <v>65</v>
      </c>
      <c r="R173" s="2" t="s">
        <v>64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2" t="s">
        <v>52</v>
      </c>
      <c r="AW173" s="2" t="s">
        <v>1279</v>
      </c>
      <c r="AX173" s="2" t="s">
        <v>52</v>
      </c>
      <c r="AY173" s="2" t="s">
        <v>52</v>
      </c>
      <c r="AZ173" s="2" t="s">
        <v>52</v>
      </c>
    </row>
    <row r="174" spans="1:52" ht="30" customHeight="1">
      <c r="A174" s="27" t="s">
        <v>1280</v>
      </c>
      <c r="B174" s="27" t="s">
        <v>1055</v>
      </c>
      <c r="C174" s="27" t="s">
        <v>1056</v>
      </c>
      <c r="D174" s="28">
        <v>0.21840000000000001</v>
      </c>
      <c r="E174" s="30">
        <f>단가대비표!O241</f>
        <v>0</v>
      </c>
      <c r="F174" s="33">
        <f>TRUNC(E174*D174,1)</f>
        <v>0</v>
      </c>
      <c r="G174" s="30">
        <f>단가대비표!P241</f>
        <v>282536</v>
      </c>
      <c r="H174" s="33">
        <f>TRUNC(G174*D174,1)</f>
        <v>61705.8</v>
      </c>
      <c r="I174" s="30">
        <f>단가대비표!V241</f>
        <v>0</v>
      </c>
      <c r="J174" s="33">
        <f>TRUNC(I174*D174,1)</f>
        <v>0</v>
      </c>
      <c r="K174" s="30">
        <f t="shared" si="30"/>
        <v>282536</v>
      </c>
      <c r="L174" s="33">
        <f t="shared" si="30"/>
        <v>61705.8</v>
      </c>
      <c r="M174" s="27" t="s">
        <v>52</v>
      </c>
      <c r="N174" s="2" t="s">
        <v>286</v>
      </c>
      <c r="O174" s="2" t="s">
        <v>1281</v>
      </c>
      <c r="P174" s="2" t="s">
        <v>65</v>
      </c>
      <c r="Q174" s="2" t="s">
        <v>65</v>
      </c>
      <c r="R174" s="2" t="s">
        <v>64</v>
      </c>
      <c r="S174" s="3"/>
      <c r="T174" s="3"/>
      <c r="U174" s="3"/>
      <c r="V174" s="3">
        <v>1</v>
      </c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2" t="s">
        <v>52</v>
      </c>
      <c r="AW174" s="2" t="s">
        <v>1282</v>
      </c>
      <c r="AX174" s="2" t="s">
        <v>52</v>
      </c>
      <c r="AY174" s="2" t="s">
        <v>52</v>
      </c>
      <c r="AZ174" s="2" t="s">
        <v>52</v>
      </c>
    </row>
    <row r="175" spans="1:52" ht="30" customHeight="1">
      <c r="A175" s="27" t="s">
        <v>1252</v>
      </c>
      <c r="B175" s="27" t="s">
        <v>1253</v>
      </c>
      <c r="C175" s="27" t="s">
        <v>502</v>
      </c>
      <c r="D175" s="28">
        <v>1</v>
      </c>
      <c r="E175" s="30">
        <v>0</v>
      </c>
      <c r="F175" s="33">
        <f>TRUNC(E175*D175,1)</f>
        <v>0</v>
      </c>
      <c r="G175" s="30">
        <v>0</v>
      </c>
      <c r="H175" s="33">
        <f>TRUNC(G175*D175,1)</f>
        <v>0</v>
      </c>
      <c r="I175" s="30">
        <f>TRUNC(SUMIF(V173:V175, RIGHTB(O175, 1), H173:H175)*U175, 2)</f>
        <v>37023.480000000003</v>
      </c>
      <c r="J175" s="33">
        <f>TRUNC(I175*D175,1)</f>
        <v>37023.4</v>
      </c>
      <c r="K175" s="30">
        <f t="shared" si="30"/>
        <v>37023.4</v>
      </c>
      <c r="L175" s="33">
        <f t="shared" si="30"/>
        <v>37023.4</v>
      </c>
      <c r="M175" s="27" t="s">
        <v>52</v>
      </c>
      <c r="N175" s="2" t="s">
        <v>286</v>
      </c>
      <c r="O175" s="2" t="s">
        <v>950</v>
      </c>
      <c r="P175" s="2" t="s">
        <v>65</v>
      </c>
      <c r="Q175" s="2" t="s">
        <v>65</v>
      </c>
      <c r="R175" s="2" t="s">
        <v>65</v>
      </c>
      <c r="S175" s="3">
        <v>1</v>
      </c>
      <c r="T175" s="3">
        <v>2</v>
      </c>
      <c r="U175" s="3">
        <v>0.6</v>
      </c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2" t="s">
        <v>52</v>
      </c>
      <c r="AW175" s="2" t="s">
        <v>1283</v>
      </c>
      <c r="AX175" s="2" t="s">
        <v>52</v>
      </c>
      <c r="AY175" s="2" t="s">
        <v>52</v>
      </c>
      <c r="AZ175" s="2" t="s">
        <v>52</v>
      </c>
    </row>
    <row r="176" spans="1:52" ht="30" customHeight="1">
      <c r="A176" s="27" t="s">
        <v>1013</v>
      </c>
      <c r="B176" s="27" t="s">
        <v>52</v>
      </c>
      <c r="C176" s="27" t="s">
        <v>52</v>
      </c>
      <c r="D176" s="28"/>
      <c r="E176" s="30"/>
      <c r="F176" s="33">
        <f>TRUNC(SUMIF(N173:N175, N172, F173:F175),0)</f>
        <v>27694</v>
      </c>
      <c r="G176" s="30"/>
      <c r="H176" s="33">
        <f>TRUNC(SUMIF(N173:N175, N172, H173:H175),0)</f>
        <v>61705</v>
      </c>
      <c r="I176" s="30"/>
      <c r="J176" s="33">
        <f>TRUNC(SUMIF(N173:N175, N172, J173:J175),0)</f>
        <v>37023</v>
      </c>
      <c r="K176" s="30"/>
      <c r="L176" s="33">
        <f>F176+H176+J176</f>
        <v>126422</v>
      </c>
      <c r="M176" s="27" t="s">
        <v>52</v>
      </c>
      <c r="N176" s="2" t="s">
        <v>107</v>
      </c>
      <c r="O176" s="2" t="s">
        <v>107</v>
      </c>
      <c r="P176" s="2" t="s">
        <v>52</v>
      </c>
      <c r="Q176" s="2" t="s">
        <v>52</v>
      </c>
      <c r="R176" s="2" t="s">
        <v>52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2" t="s">
        <v>52</v>
      </c>
      <c r="AW176" s="2" t="s">
        <v>52</v>
      </c>
      <c r="AX176" s="2" t="s">
        <v>52</v>
      </c>
      <c r="AY176" s="2" t="s">
        <v>52</v>
      </c>
      <c r="AZ176" s="2" t="s">
        <v>52</v>
      </c>
    </row>
    <row r="177" spans="1:52" ht="30" customHeight="1">
      <c r="A177" s="28"/>
      <c r="B177" s="28"/>
      <c r="C177" s="28"/>
      <c r="D177" s="28"/>
      <c r="E177" s="30"/>
      <c r="F177" s="33"/>
      <c r="G177" s="30"/>
      <c r="H177" s="33"/>
      <c r="I177" s="30"/>
      <c r="J177" s="33"/>
      <c r="K177" s="30"/>
      <c r="L177" s="33"/>
      <c r="M177" s="28"/>
    </row>
    <row r="178" spans="1:52" ht="30" customHeight="1">
      <c r="A178" s="24" t="s">
        <v>1284</v>
      </c>
      <c r="B178" s="25"/>
      <c r="C178" s="25"/>
      <c r="D178" s="25"/>
      <c r="E178" s="29"/>
      <c r="F178" s="32"/>
      <c r="G178" s="29"/>
      <c r="H178" s="32"/>
      <c r="I178" s="29"/>
      <c r="J178" s="32"/>
      <c r="K178" s="29"/>
      <c r="L178" s="32"/>
      <c r="M178" s="26"/>
      <c r="N178" s="1" t="s">
        <v>291</v>
      </c>
    </row>
    <row r="179" spans="1:52" ht="30" customHeight="1">
      <c r="A179" s="27" t="s">
        <v>1285</v>
      </c>
      <c r="B179" s="27" t="s">
        <v>1055</v>
      </c>
      <c r="C179" s="27" t="s">
        <v>1056</v>
      </c>
      <c r="D179" s="28">
        <v>0.16</v>
      </c>
      <c r="E179" s="30">
        <f>단가대비표!O247</f>
        <v>0</v>
      </c>
      <c r="F179" s="33">
        <f>TRUNC(E179*D179,1)</f>
        <v>0</v>
      </c>
      <c r="G179" s="30">
        <f>단가대비표!P247</f>
        <v>277276</v>
      </c>
      <c r="H179" s="33">
        <f>TRUNC(G179*D179,1)</f>
        <v>44364.1</v>
      </c>
      <c r="I179" s="30">
        <f>단가대비표!V247</f>
        <v>0</v>
      </c>
      <c r="J179" s="33">
        <f>TRUNC(I179*D179,1)</f>
        <v>0</v>
      </c>
      <c r="K179" s="30">
        <f t="shared" ref="K179:L181" si="31">TRUNC(E179+G179+I179,1)</f>
        <v>277276</v>
      </c>
      <c r="L179" s="33">
        <f t="shared" si="31"/>
        <v>44364.1</v>
      </c>
      <c r="M179" s="27" t="s">
        <v>52</v>
      </c>
      <c r="N179" s="2" t="s">
        <v>291</v>
      </c>
      <c r="O179" s="2" t="s">
        <v>1286</v>
      </c>
      <c r="P179" s="2" t="s">
        <v>65</v>
      </c>
      <c r="Q179" s="2" t="s">
        <v>65</v>
      </c>
      <c r="R179" s="2" t="s">
        <v>64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2" t="s">
        <v>52</v>
      </c>
      <c r="AW179" s="2" t="s">
        <v>1287</v>
      </c>
      <c r="AX179" s="2" t="s">
        <v>52</v>
      </c>
      <c r="AY179" s="2" t="s">
        <v>52</v>
      </c>
      <c r="AZ179" s="2" t="s">
        <v>52</v>
      </c>
    </row>
    <row r="180" spans="1:52" ht="30" customHeight="1">
      <c r="A180" s="27" t="s">
        <v>1059</v>
      </c>
      <c r="B180" s="27" t="s">
        <v>1055</v>
      </c>
      <c r="C180" s="27" t="s">
        <v>1056</v>
      </c>
      <c r="D180" s="28">
        <v>0.05</v>
      </c>
      <c r="E180" s="30">
        <f>단가대비표!O234</f>
        <v>0</v>
      </c>
      <c r="F180" s="33">
        <f>TRUNC(E180*D180,1)</f>
        <v>0</v>
      </c>
      <c r="G180" s="30">
        <f>단가대비표!P234</f>
        <v>172068</v>
      </c>
      <c r="H180" s="33">
        <f>TRUNC(G180*D180,1)</f>
        <v>8603.4</v>
      </c>
      <c r="I180" s="30">
        <f>단가대비표!V234</f>
        <v>0</v>
      </c>
      <c r="J180" s="33">
        <f>TRUNC(I180*D180,1)</f>
        <v>0</v>
      </c>
      <c r="K180" s="30">
        <f t="shared" si="31"/>
        <v>172068</v>
      </c>
      <c r="L180" s="33">
        <f t="shared" si="31"/>
        <v>8603.4</v>
      </c>
      <c r="M180" s="27" t="s">
        <v>52</v>
      </c>
      <c r="N180" s="2" t="s">
        <v>291</v>
      </c>
      <c r="O180" s="2" t="s">
        <v>1060</v>
      </c>
      <c r="P180" s="2" t="s">
        <v>65</v>
      </c>
      <c r="Q180" s="2" t="s">
        <v>65</v>
      </c>
      <c r="R180" s="2" t="s">
        <v>64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2" t="s">
        <v>52</v>
      </c>
      <c r="AW180" s="2" t="s">
        <v>1288</v>
      </c>
      <c r="AX180" s="2" t="s">
        <v>52</v>
      </c>
      <c r="AY180" s="2" t="s">
        <v>52</v>
      </c>
      <c r="AZ180" s="2" t="s">
        <v>52</v>
      </c>
    </row>
    <row r="181" spans="1:52" ht="30" customHeight="1">
      <c r="A181" s="27" t="s">
        <v>1289</v>
      </c>
      <c r="B181" s="27" t="s">
        <v>1290</v>
      </c>
      <c r="C181" s="27" t="s">
        <v>235</v>
      </c>
      <c r="D181" s="28">
        <v>7.5819999999999999</v>
      </c>
      <c r="E181" s="30">
        <f>단가대비표!O78</f>
        <v>400</v>
      </c>
      <c r="F181" s="33">
        <f>TRUNC(E181*D181,1)</f>
        <v>3032.8</v>
      </c>
      <c r="G181" s="30">
        <f>단가대비표!P78</f>
        <v>0</v>
      </c>
      <c r="H181" s="33">
        <f>TRUNC(G181*D181,1)</f>
        <v>0</v>
      </c>
      <c r="I181" s="30">
        <f>단가대비표!V78</f>
        <v>0</v>
      </c>
      <c r="J181" s="33">
        <f>TRUNC(I181*D181,1)</f>
        <v>0</v>
      </c>
      <c r="K181" s="30">
        <f t="shared" si="31"/>
        <v>400</v>
      </c>
      <c r="L181" s="33">
        <f t="shared" si="31"/>
        <v>3032.8</v>
      </c>
      <c r="M181" s="27" t="s">
        <v>52</v>
      </c>
      <c r="N181" s="2" t="s">
        <v>291</v>
      </c>
      <c r="O181" s="2" t="s">
        <v>1291</v>
      </c>
      <c r="P181" s="2" t="s">
        <v>65</v>
      </c>
      <c r="Q181" s="2" t="s">
        <v>65</v>
      </c>
      <c r="R181" s="2" t="s">
        <v>64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2" t="s">
        <v>52</v>
      </c>
      <c r="AW181" s="2" t="s">
        <v>1292</v>
      </c>
      <c r="AX181" s="2" t="s">
        <v>52</v>
      </c>
      <c r="AY181" s="2" t="s">
        <v>52</v>
      </c>
      <c r="AZ181" s="2" t="s">
        <v>52</v>
      </c>
    </row>
    <row r="182" spans="1:52" ht="30" customHeight="1">
      <c r="A182" s="27" t="s">
        <v>1013</v>
      </c>
      <c r="B182" s="27" t="s">
        <v>52</v>
      </c>
      <c r="C182" s="27" t="s">
        <v>52</v>
      </c>
      <c r="D182" s="28"/>
      <c r="E182" s="30"/>
      <c r="F182" s="33">
        <f>TRUNC(SUMIF(N179:N181, N178, F179:F181),0)</f>
        <v>3032</v>
      </c>
      <c r="G182" s="30"/>
      <c r="H182" s="33">
        <f>TRUNC(SUMIF(N179:N181, N178, H179:H181),0)</f>
        <v>52967</v>
      </c>
      <c r="I182" s="30"/>
      <c r="J182" s="33">
        <f>TRUNC(SUMIF(N179:N181, N178, J179:J181),0)</f>
        <v>0</v>
      </c>
      <c r="K182" s="30"/>
      <c r="L182" s="33">
        <f>F182+H182+J182</f>
        <v>55999</v>
      </c>
      <c r="M182" s="27" t="s">
        <v>52</v>
      </c>
      <c r="N182" s="2" t="s">
        <v>107</v>
      </c>
      <c r="O182" s="2" t="s">
        <v>107</v>
      </c>
      <c r="P182" s="2" t="s">
        <v>52</v>
      </c>
      <c r="Q182" s="2" t="s">
        <v>52</v>
      </c>
      <c r="R182" s="2" t="s">
        <v>52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2" t="s">
        <v>52</v>
      </c>
      <c r="AW182" s="2" t="s">
        <v>52</v>
      </c>
      <c r="AX182" s="2" t="s">
        <v>52</v>
      </c>
      <c r="AY182" s="2" t="s">
        <v>52</v>
      </c>
      <c r="AZ182" s="2" t="s">
        <v>52</v>
      </c>
    </row>
    <row r="183" spans="1:52" ht="30" customHeight="1">
      <c r="A183" s="28"/>
      <c r="B183" s="28"/>
      <c r="C183" s="28"/>
      <c r="D183" s="28"/>
      <c r="E183" s="30"/>
      <c r="F183" s="33"/>
      <c r="G183" s="30"/>
      <c r="H183" s="33"/>
      <c r="I183" s="30"/>
      <c r="J183" s="33"/>
      <c r="K183" s="30"/>
      <c r="L183" s="33"/>
      <c r="M183" s="28"/>
    </row>
    <row r="184" spans="1:52" ht="30" customHeight="1">
      <c r="A184" s="24" t="s">
        <v>1293</v>
      </c>
      <c r="B184" s="25"/>
      <c r="C184" s="25"/>
      <c r="D184" s="25"/>
      <c r="E184" s="29"/>
      <c r="F184" s="32"/>
      <c r="G184" s="29"/>
      <c r="H184" s="32"/>
      <c r="I184" s="29"/>
      <c r="J184" s="32"/>
      <c r="K184" s="29"/>
      <c r="L184" s="32"/>
      <c r="M184" s="26"/>
      <c r="N184" s="1" t="s">
        <v>295</v>
      </c>
    </row>
    <row r="185" spans="1:52" ht="30" customHeight="1">
      <c r="A185" s="27" t="s">
        <v>1285</v>
      </c>
      <c r="B185" s="27" t="s">
        <v>1055</v>
      </c>
      <c r="C185" s="27" t="s">
        <v>1056</v>
      </c>
      <c r="D185" s="28">
        <v>0.16</v>
      </c>
      <c r="E185" s="30">
        <f>단가대비표!O247</f>
        <v>0</v>
      </c>
      <c r="F185" s="33">
        <f>TRUNC(E185*D185,1)</f>
        <v>0</v>
      </c>
      <c r="G185" s="30">
        <f>단가대비표!P247</f>
        <v>277276</v>
      </c>
      <c r="H185" s="33">
        <f>TRUNC(G185*D185,1)</f>
        <v>44364.1</v>
      </c>
      <c r="I185" s="30">
        <f>단가대비표!V247</f>
        <v>0</v>
      </c>
      <c r="J185" s="33">
        <f>TRUNC(I185*D185,1)</f>
        <v>0</v>
      </c>
      <c r="K185" s="30">
        <f t="shared" ref="K185:L187" si="32">TRUNC(E185+G185+I185,1)</f>
        <v>277276</v>
      </c>
      <c r="L185" s="33">
        <f t="shared" si="32"/>
        <v>44364.1</v>
      </c>
      <c r="M185" s="27" t="s">
        <v>52</v>
      </c>
      <c r="N185" s="2" t="s">
        <v>295</v>
      </c>
      <c r="O185" s="2" t="s">
        <v>1286</v>
      </c>
      <c r="P185" s="2" t="s">
        <v>65</v>
      </c>
      <c r="Q185" s="2" t="s">
        <v>65</v>
      </c>
      <c r="R185" s="2" t="s">
        <v>64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2" t="s">
        <v>52</v>
      </c>
      <c r="AW185" s="2" t="s">
        <v>1294</v>
      </c>
      <c r="AX185" s="2" t="s">
        <v>52</v>
      </c>
      <c r="AY185" s="2" t="s">
        <v>52</v>
      </c>
      <c r="AZ185" s="2" t="s">
        <v>52</v>
      </c>
    </row>
    <row r="186" spans="1:52" ht="30" customHeight="1">
      <c r="A186" s="27" t="s">
        <v>1059</v>
      </c>
      <c r="B186" s="27" t="s">
        <v>1055</v>
      </c>
      <c r="C186" s="27" t="s">
        <v>1056</v>
      </c>
      <c r="D186" s="28">
        <v>0.05</v>
      </c>
      <c r="E186" s="30">
        <f>단가대비표!O234</f>
        <v>0</v>
      </c>
      <c r="F186" s="33">
        <f>TRUNC(E186*D186,1)</f>
        <v>0</v>
      </c>
      <c r="G186" s="30">
        <f>단가대비표!P234</f>
        <v>172068</v>
      </c>
      <c r="H186" s="33">
        <f>TRUNC(G186*D186,1)</f>
        <v>8603.4</v>
      </c>
      <c r="I186" s="30">
        <f>단가대비표!V234</f>
        <v>0</v>
      </c>
      <c r="J186" s="33">
        <f>TRUNC(I186*D186,1)</f>
        <v>0</v>
      </c>
      <c r="K186" s="30">
        <f t="shared" si="32"/>
        <v>172068</v>
      </c>
      <c r="L186" s="33">
        <f t="shared" si="32"/>
        <v>8603.4</v>
      </c>
      <c r="M186" s="27" t="s">
        <v>52</v>
      </c>
      <c r="N186" s="2" t="s">
        <v>295</v>
      </c>
      <c r="O186" s="2" t="s">
        <v>1060</v>
      </c>
      <c r="P186" s="2" t="s">
        <v>65</v>
      </c>
      <c r="Q186" s="2" t="s">
        <v>65</v>
      </c>
      <c r="R186" s="2" t="s">
        <v>64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2" t="s">
        <v>52</v>
      </c>
      <c r="AW186" s="2" t="s">
        <v>1295</v>
      </c>
      <c r="AX186" s="2" t="s">
        <v>52</v>
      </c>
      <c r="AY186" s="2" t="s">
        <v>52</v>
      </c>
      <c r="AZ186" s="2" t="s">
        <v>52</v>
      </c>
    </row>
    <row r="187" spans="1:52" ht="30" customHeight="1">
      <c r="A187" s="27" t="s">
        <v>1289</v>
      </c>
      <c r="B187" s="27" t="s">
        <v>1290</v>
      </c>
      <c r="C187" s="27" t="s">
        <v>235</v>
      </c>
      <c r="D187" s="28">
        <v>4.5860000000000003</v>
      </c>
      <c r="E187" s="30">
        <f>단가대비표!O78</f>
        <v>400</v>
      </c>
      <c r="F187" s="33">
        <f>TRUNC(E187*D187,1)</f>
        <v>1834.4</v>
      </c>
      <c r="G187" s="30">
        <f>단가대비표!P78</f>
        <v>0</v>
      </c>
      <c r="H187" s="33">
        <f>TRUNC(G187*D187,1)</f>
        <v>0</v>
      </c>
      <c r="I187" s="30">
        <f>단가대비표!V78</f>
        <v>0</v>
      </c>
      <c r="J187" s="33">
        <f>TRUNC(I187*D187,1)</f>
        <v>0</v>
      </c>
      <c r="K187" s="30">
        <f t="shared" si="32"/>
        <v>400</v>
      </c>
      <c r="L187" s="33">
        <f t="shared" si="32"/>
        <v>1834.4</v>
      </c>
      <c r="M187" s="27" t="s">
        <v>52</v>
      </c>
      <c r="N187" s="2" t="s">
        <v>295</v>
      </c>
      <c r="O187" s="2" t="s">
        <v>1291</v>
      </c>
      <c r="P187" s="2" t="s">
        <v>65</v>
      </c>
      <c r="Q187" s="2" t="s">
        <v>65</v>
      </c>
      <c r="R187" s="2" t="s">
        <v>64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2" t="s">
        <v>52</v>
      </c>
      <c r="AW187" s="2" t="s">
        <v>1296</v>
      </c>
      <c r="AX187" s="2" t="s">
        <v>52</v>
      </c>
      <c r="AY187" s="2" t="s">
        <v>52</v>
      </c>
      <c r="AZ187" s="2" t="s">
        <v>52</v>
      </c>
    </row>
    <row r="188" spans="1:52" ht="30" customHeight="1">
      <c r="A188" s="27" t="s">
        <v>1013</v>
      </c>
      <c r="B188" s="27" t="s">
        <v>52</v>
      </c>
      <c r="C188" s="27" t="s">
        <v>52</v>
      </c>
      <c r="D188" s="28"/>
      <c r="E188" s="30"/>
      <c r="F188" s="33">
        <f>TRUNC(SUMIF(N185:N187, N184, F185:F187),0)</f>
        <v>1834</v>
      </c>
      <c r="G188" s="30"/>
      <c r="H188" s="33">
        <f>TRUNC(SUMIF(N185:N187, N184, H185:H187),0)</f>
        <v>52967</v>
      </c>
      <c r="I188" s="30"/>
      <c r="J188" s="33">
        <f>TRUNC(SUMIF(N185:N187, N184, J185:J187),0)</f>
        <v>0</v>
      </c>
      <c r="K188" s="30"/>
      <c r="L188" s="33">
        <f>F188+H188+J188</f>
        <v>54801</v>
      </c>
      <c r="M188" s="27" t="s">
        <v>52</v>
      </c>
      <c r="N188" s="2" t="s">
        <v>107</v>
      </c>
      <c r="O188" s="2" t="s">
        <v>107</v>
      </c>
      <c r="P188" s="2" t="s">
        <v>52</v>
      </c>
      <c r="Q188" s="2" t="s">
        <v>52</v>
      </c>
      <c r="R188" s="2" t="s">
        <v>52</v>
      </c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2" t="s">
        <v>52</v>
      </c>
      <c r="AW188" s="2" t="s">
        <v>52</v>
      </c>
      <c r="AX188" s="2" t="s">
        <v>52</v>
      </c>
      <c r="AY188" s="2" t="s">
        <v>52</v>
      </c>
      <c r="AZ188" s="2" t="s">
        <v>52</v>
      </c>
    </row>
    <row r="189" spans="1:52" ht="30" customHeight="1">
      <c r="A189" s="28"/>
      <c r="B189" s="28"/>
      <c r="C189" s="28"/>
      <c r="D189" s="28"/>
      <c r="E189" s="30"/>
      <c r="F189" s="33"/>
      <c r="G189" s="30"/>
      <c r="H189" s="33"/>
      <c r="I189" s="30"/>
      <c r="J189" s="33"/>
      <c r="K189" s="30"/>
      <c r="L189" s="33"/>
      <c r="M189" s="28"/>
    </row>
    <row r="190" spans="1:52" ht="30" customHeight="1">
      <c r="A190" s="24" t="s">
        <v>1297</v>
      </c>
      <c r="B190" s="25"/>
      <c r="C190" s="25"/>
      <c r="D190" s="25"/>
      <c r="E190" s="29"/>
      <c r="F190" s="32"/>
      <c r="G190" s="29"/>
      <c r="H190" s="32"/>
      <c r="I190" s="29"/>
      <c r="J190" s="32"/>
      <c r="K190" s="29"/>
      <c r="L190" s="32"/>
      <c r="M190" s="26"/>
      <c r="N190" s="1" t="s">
        <v>300</v>
      </c>
    </row>
    <row r="191" spans="1:52" ht="30" customHeight="1">
      <c r="A191" s="27" t="s">
        <v>1298</v>
      </c>
      <c r="B191" s="27" t="s">
        <v>1299</v>
      </c>
      <c r="C191" s="27" t="s">
        <v>235</v>
      </c>
      <c r="D191" s="28">
        <v>0.08</v>
      </c>
      <c r="E191" s="30">
        <f>단가대비표!O188</f>
        <v>3125.16</v>
      </c>
      <c r="F191" s="33">
        <f t="shared" ref="F191:F199" si="33">TRUNC(E191*D191,1)</f>
        <v>250</v>
      </c>
      <c r="G191" s="30">
        <f>단가대비표!P188</f>
        <v>0</v>
      </c>
      <c r="H191" s="33">
        <f t="shared" ref="H191:H199" si="34">TRUNC(G191*D191,1)</f>
        <v>0</v>
      </c>
      <c r="I191" s="30">
        <f>단가대비표!V188</f>
        <v>0</v>
      </c>
      <c r="J191" s="33">
        <f t="shared" ref="J191:J199" si="35">TRUNC(I191*D191,1)</f>
        <v>0</v>
      </c>
      <c r="K191" s="30">
        <f t="shared" ref="K191:K199" si="36">TRUNC(E191+G191+I191,1)</f>
        <v>3125.1</v>
      </c>
      <c r="L191" s="33">
        <f t="shared" ref="L191:L199" si="37">TRUNC(F191+H191+J191,1)</f>
        <v>250</v>
      </c>
      <c r="M191" s="27" t="s">
        <v>1300</v>
      </c>
      <c r="N191" s="2" t="s">
        <v>300</v>
      </c>
      <c r="O191" s="2" t="s">
        <v>1301</v>
      </c>
      <c r="P191" s="2" t="s">
        <v>65</v>
      </c>
      <c r="Q191" s="2" t="s">
        <v>65</v>
      </c>
      <c r="R191" s="2" t="s">
        <v>64</v>
      </c>
      <c r="S191" s="3"/>
      <c r="T191" s="3"/>
      <c r="U191" s="3"/>
      <c r="V191" s="3">
        <v>1</v>
      </c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2" t="s">
        <v>52</v>
      </c>
      <c r="AW191" s="2" t="s">
        <v>1302</v>
      </c>
      <c r="AX191" s="2" t="s">
        <v>52</v>
      </c>
      <c r="AY191" s="2" t="s">
        <v>52</v>
      </c>
      <c r="AZ191" s="2" t="s">
        <v>52</v>
      </c>
    </row>
    <row r="192" spans="1:52" ht="30" customHeight="1">
      <c r="A192" s="27" t="s">
        <v>1303</v>
      </c>
      <c r="B192" s="27" t="s">
        <v>1304</v>
      </c>
      <c r="C192" s="27" t="s">
        <v>83</v>
      </c>
      <c r="D192" s="28">
        <v>1</v>
      </c>
      <c r="E192" s="30">
        <f>일위대가목록!E154</f>
        <v>44</v>
      </c>
      <c r="F192" s="33">
        <f t="shared" si="33"/>
        <v>44</v>
      </c>
      <c r="G192" s="30">
        <f>일위대가목록!F154</f>
        <v>1487</v>
      </c>
      <c r="H192" s="33">
        <f t="shared" si="34"/>
        <v>1487</v>
      </c>
      <c r="I192" s="30">
        <f>일위대가목록!G154</f>
        <v>0</v>
      </c>
      <c r="J192" s="33">
        <f t="shared" si="35"/>
        <v>0</v>
      </c>
      <c r="K192" s="30">
        <f t="shared" si="36"/>
        <v>1531</v>
      </c>
      <c r="L192" s="33">
        <f t="shared" si="37"/>
        <v>1531</v>
      </c>
      <c r="M192" s="27" t="s">
        <v>1305</v>
      </c>
      <c r="N192" s="2" t="s">
        <v>300</v>
      </c>
      <c r="O192" s="2" t="s">
        <v>1306</v>
      </c>
      <c r="P192" s="2" t="s">
        <v>64</v>
      </c>
      <c r="Q192" s="2" t="s">
        <v>65</v>
      </c>
      <c r="R192" s="2" t="s">
        <v>65</v>
      </c>
      <c r="S192" s="3"/>
      <c r="T192" s="3"/>
      <c r="U192" s="3"/>
      <c r="V192" s="3">
        <v>1</v>
      </c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2" t="s">
        <v>52</v>
      </c>
      <c r="AW192" s="2" t="s">
        <v>1307</v>
      </c>
      <c r="AX192" s="2" t="s">
        <v>52</v>
      </c>
      <c r="AY192" s="2" t="s">
        <v>52</v>
      </c>
      <c r="AZ192" s="2" t="s">
        <v>52</v>
      </c>
    </row>
    <row r="193" spans="1:52" ht="30" customHeight="1">
      <c r="A193" s="27" t="s">
        <v>1308</v>
      </c>
      <c r="B193" s="27" t="s">
        <v>1309</v>
      </c>
      <c r="C193" s="27" t="s">
        <v>1310</v>
      </c>
      <c r="D193" s="28">
        <v>0.104</v>
      </c>
      <c r="E193" s="30">
        <f>단가대비표!O192</f>
        <v>10000</v>
      </c>
      <c r="F193" s="33">
        <f t="shared" si="33"/>
        <v>1040</v>
      </c>
      <c r="G193" s="30">
        <f>단가대비표!P192</f>
        <v>0</v>
      </c>
      <c r="H193" s="33">
        <f t="shared" si="34"/>
        <v>0</v>
      </c>
      <c r="I193" s="30">
        <f>단가대비표!V192</f>
        <v>0</v>
      </c>
      <c r="J193" s="33">
        <f t="shared" si="35"/>
        <v>0</v>
      </c>
      <c r="K193" s="30">
        <f t="shared" si="36"/>
        <v>10000</v>
      </c>
      <c r="L193" s="33">
        <f t="shared" si="37"/>
        <v>1040</v>
      </c>
      <c r="M193" s="27" t="s">
        <v>52</v>
      </c>
      <c r="N193" s="2" t="s">
        <v>300</v>
      </c>
      <c r="O193" s="2" t="s">
        <v>1311</v>
      </c>
      <c r="P193" s="2" t="s">
        <v>65</v>
      </c>
      <c r="Q193" s="2" t="s">
        <v>65</v>
      </c>
      <c r="R193" s="2" t="s">
        <v>64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2" t="s">
        <v>52</v>
      </c>
      <c r="AW193" s="2" t="s">
        <v>1312</v>
      </c>
      <c r="AX193" s="2" t="s">
        <v>52</v>
      </c>
      <c r="AY193" s="2" t="s">
        <v>52</v>
      </c>
      <c r="AZ193" s="2" t="s">
        <v>52</v>
      </c>
    </row>
    <row r="194" spans="1:52" ht="30" customHeight="1">
      <c r="A194" s="27" t="s">
        <v>1313</v>
      </c>
      <c r="B194" s="27" t="s">
        <v>1314</v>
      </c>
      <c r="C194" s="27" t="s">
        <v>1310</v>
      </c>
      <c r="D194" s="28">
        <v>5.1999999999999998E-3</v>
      </c>
      <c r="E194" s="30">
        <f>단가대비표!O203</f>
        <v>2700</v>
      </c>
      <c r="F194" s="33">
        <f t="shared" si="33"/>
        <v>14</v>
      </c>
      <c r="G194" s="30">
        <f>단가대비표!P203</f>
        <v>0</v>
      </c>
      <c r="H194" s="33">
        <f t="shared" si="34"/>
        <v>0</v>
      </c>
      <c r="I194" s="30">
        <f>단가대비표!V203</f>
        <v>0</v>
      </c>
      <c r="J194" s="33">
        <f t="shared" si="35"/>
        <v>0</v>
      </c>
      <c r="K194" s="30">
        <f t="shared" si="36"/>
        <v>2700</v>
      </c>
      <c r="L194" s="33">
        <f t="shared" si="37"/>
        <v>14</v>
      </c>
      <c r="M194" s="27" t="s">
        <v>52</v>
      </c>
      <c r="N194" s="2" t="s">
        <v>300</v>
      </c>
      <c r="O194" s="2" t="s">
        <v>1315</v>
      </c>
      <c r="P194" s="2" t="s">
        <v>65</v>
      </c>
      <c r="Q194" s="2" t="s">
        <v>65</v>
      </c>
      <c r="R194" s="2" t="s">
        <v>64</v>
      </c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2" t="s">
        <v>52</v>
      </c>
      <c r="AW194" s="2" t="s">
        <v>1316</v>
      </c>
      <c r="AX194" s="2" t="s">
        <v>52</v>
      </c>
      <c r="AY194" s="2" t="s">
        <v>52</v>
      </c>
      <c r="AZ194" s="2" t="s">
        <v>52</v>
      </c>
    </row>
    <row r="195" spans="1:52" ht="30" customHeight="1">
      <c r="A195" s="27" t="s">
        <v>1317</v>
      </c>
      <c r="B195" s="27" t="s">
        <v>1318</v>
      </c>
      <c r="C195" s="27" t="s">
        <v>502</v>
      </c>
      <c r="D195" s="28">
        <v>1</v>
      </c>
      <c r="E195" s="30">
        <f>TRUNC(SUMIF(V191:V199, RIGHTB(O195, 1), F191:F199)*U195, 2)</f>
        <v>29.4</v>
      </c>
      <c r="F195" s="33">
        <f t="shared" si="33"/>
        <v>29.4</v>
      </c>
      <c r="G195" s="30">
        <v>0</v>
      </c>
      <c r="H195" s="33">
        <f t="shared" si="34"/>
        <v>0</v>
      </c>
      <c r="I195" s="30">
        <v>0</v>
      </c>
      <c r="J195" s="33">
        <f t="shared" si="35"/>
        <v>0</v>
      </c>
      <c r="K195" s="30">
        <f t="shared" si="36"/>
        <v>29.4</v>
      </c>
      <c r="L195" s="33">
        <f t="shared" si="37"/>
        <v>29.4</v>
      </c>
      <c r="M195" s="27" t="s">
        <v>52</v>
      </c>
      <c r="N195" s="2" t="s">
        <v>300</v>
      </c>
      <c r="O195" s="2" t="s">
        <v>950</v>
      </c>
      <c r="P195" s="2" t="s">
        <v>65</v>
      </c>
      <c r="Q195" s="2" t="s">
        <v>65</v>
      </c>
      <c r="R195" s="2" t="s">
        <v>65</v>
      </c>
      <c r="S195" s="3">
        <v>0</v>
      </c>
      <c r="T195" s="3">
        <v>0</v>
      </c>
      <c r="U195" s="3">
        <v>0.1</v>
      </c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2" t="s">
        <v>52</v>
      </c>
      <c r="AW195" s="2" t="s">
        <v>1319</v>
      </c>
      <c r="AX195" s="2" t="s">
        <v>52</v>
      </c>
      <c r="AY195" s="2" t="s">
        <v>52</v>
      </c>
      <c r="AZ195" s="2" t="s">
        <v>52</v>
      </c>
    </row>
    <row r="196" spans="1:52" ht="30" customHeight="1">
      <c r="A196" s="27" t="s">
        <v>1320</v>
      </c>
      <c r="B196" s="27" t="s">
        <v>1321</v>
      </c>
      <c r="C196" s="27" t="s">
        <v>1041</v>
      </c>
      <c r="D196" s="28">
        <v>0.05</v>
      </c>
      <c r="E196" s="30">
        <f>단가대비표!O181</f>
        <v>323</v>
      </c>
      <c r="F196" s="33">
        <f t="shared" si="33"/>
        <v>16.100000000000001</v>
      </c>
      <c r="G196" s="30">
        <f>단가대비표!P181</f>
        <v>0</v>
      </c>
      <c r="H196" s="33">
        <f t="shared" si="34"/>
        <v>0</v>
      </c>
      <c r="I196" s="30">
        <f>단가대비표!V181</f>
        <v>0</v>
      </c>
      <c r="J196" s="33">
        <f t="shared" si="35"/>
        <v>0</v>
      </c>
      <c r="K196" s="30">
        <f t="shared" si="36"/>
        <v>323</v>
      </c>
      <c r="L196" s="33">
        <f t="shared" si="37"/>
        <v>16.100000000000001</v>
      </c>
      <c r="M196" s="27" t="s">
        <v>52</v>
      </c>
      <c r="N196" s="2" t="s">
        <v>300</v>
      </c>
      <c r="O196" s="2" t="s">
        <v>1322</v>
      </c>
      <c r="P196" s="2" t="s">
        <v>65</v>
      </c>
      <c r="Q196" s="2" t="s">
        <v>65</v>
      </c>
      <c r="R196" s="2" t="s">
        <v>64</v>
      </c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2" t="s">
        <v>52</v>
      </c>
      <c r="AW196" s="2" t="s">
        <v>1323</v>
      </c>
      <c r="AX196" s="2" t="s">
        <v>52</v>
      </c>
      <c r="AY196" s="2" t="s">
        <v>52</v>
      </c>
      <c r="AZ196" s="2" t="s">
        <v>52</v>
      </c>
    </row>
    <row r="197" spans="1:52" ht="30" customHeight="1">
      <c r="A197" s="27" t="s">
        <v>1324</v>
      </c>
      <c r="B197" s="27" t="s">
        <v>1055</v>
      </c>
      <c r="C197" s="27" t="s">
        <v>1056</v>
      </c>
      <c r="D197" s="28">
        <v>2.7000000000000001E-3</v>
      </c>
      <c r="E197" s="30">
        <f>단가대비표!O249</f>
        <v>0</v>
      </c>
      <c r="F197" s="33">
        <f t="shared" si="33"/>
        <v>0</v>
      </c>
      <c r="G197" s="30">
        <f>단가대비표!P249</f>
        <v>263017</v>
      </c>
      <c r="H197" s="33">
        <f t="shared" si="34"/>
        <v>710.1</v>
      </c>
      <c r="I197" s="30">
        <f>단가대비표!V249</f>
        <v>0</v>
      </c>
      <c r="J197" s="33">
        <f t="shared" si="35"/>
        <v>0</v>
      </c>
      <c r="K197" s="30">
        <f t="shared" si="36"/>
        <v>263017</v>
      </c>
      <c r="L197" s="33">
        <f t="shared" si="37"/>
        <v>710.1</v>
      </c>
      <c r="M197" s="27" t="s">
        <v>52</v>
      </c>
      <c r="N197" s="2" t="s">
        <v>300</v>
      </c>
      <c r="O197" s="2" t="s">
        <v>1325</v>
      </c>
      <c r="P197" s="2" t="s">
        <v>65</v>
      </c>
      <c r="Q197" s="2" t="s">
        <v>65</v>
      </c>
      <c r="R197" s="2" t="s">
        <v>64</v>
      </c>
      <c r="S197" s="3"/>
      <c r="T197" s="3"/>
      <c r="U197" s="3"/>
      <c r="V197" s="3"/>
      <c r="W197" s="3">
        <v>2</v>
      </c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2" t="s">
        <v>52</v>
      </c>
      <c r="AW197" s="2" t="s">
        <v>1326</v>
      </c>
      <c r="AX197" s="2" t="s">
        <v>52</v>
      </c>
      <c r="AY197" s="2" t="s">
        <v>52</v>
      </c>
      <c r="AZ197" s="2" t="s">
        <v>52</v>
      </c>
    </row>
    <row r="198" spans="1:52" ht="30" customHeight="1">
      <c r="A198" s="27" t="s">
        <v>1059</v>
      </c>
      <c r="B198" s="27" t="s">
        <v>1055</v>
      </c>
      <c r="C198" s="27" t="s">
        <v>1056</v>
      </c>
      <c r="D198" s="28">
        <v>1.2999999999999999E-3</v>
      </c>
      <c r="E198" s="30">
        <f>단가대비표!O234</f>
        <v>0</v>
      </c>
      <c r="F198" s="33">
        <f t="shared" si="33"/>
        <v>0</v>
      </c>
      <c r="G198" s="30">
        <f>단가대비표!P234</f>
        <v>172068</v>
      </c>
      <c r="H198" s="33">
        <f t="shared" si="34"/>
        <v>223.6</v>
      </c>
      <c r="I198" s="30">
        <f>단가대비표!V234</f>
        <v>0</v>
      </c>
      <c r="J198" s="33">
        <f t="shared" si="35"/>
        <v>0</v>
      </c>
      <c r="K198" s="30">
        <f t="shared" si="36"/>
        <v>172068</v>
      </c>
      <c r="L198" s="33">
        <f t="shared" si="37"/>
        <v>223.6</v>
      </c>
      <c r="M198" s="27" t="s">
        <v>52</v>
      </c>
      <c r="N198" s="2" t="s">
        <v>300</v>
      </c>
      <c r="O198" s="2" t="s">
        <v>1060</v>
      </c>
      <c r="P198" s="2" t="s">
        <v>65</v>
      </c>
      <c r="Q198" s="2" t="s">
        <v>65</v>
      </c>
      <c r="R198" s="2" t="s">
        <v>64</v>
      </c>
      <c r="S198" s="3"/>
      <c r="T198" s="3"/>
      <c r="U198" s="3"/>
      <c r="V198" s="3"/>
      <c r="W198" s="3">
        <v>2</v>
      </c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2" t="s">
        <v>52</v>
      </c>
      <c r="AW198" s="2" t="s">
        <v>1327</v>
      </c>
      <c r="AX198" s="2" t="s">
        <v>52</v>
      </c>
      <c r="AY198" s="2" t="s">
        <v>52</v>
      </c>
      <c r="AZ198" s="2" t="s">
        <v>52</v>
      </c>
    </row>
    <row r="199" spans="1:52" ht="30" customHeight="1">
      <c r="A199" s="27" t="s">
        <v>1164</v>
      </c>
      <c r="B199" s="27" t="s">
        <v>1328</v>
      </c>
      <c r="C199" s="27" t="s">
        <v>502</v>
      </c>
      <c r="D199" s="28">
        <v>1</v>
      </c>
      <c r="E199" s="30">
        <f>TRUNC(SUMIF(W191:W199, RIGHTB(O199, 1), H191:H199)*U199, 2)</f>
        <v>56.02</v>
      </c>
      <c r="F199" s="33">
        <f t="shared" si="33"/>
        <v>56</v>
      </c>
      <c r="G199" s="30">
        <v>0</v>
      </c>
      <c r="H199" s="33">
        <f t="shared" si="34"/>
        <v>0</v>
      </c>
      <c r="I199" s="30">
        <v>0</v>
      </c>
      <c r="J199" s="33">
        <f t="shared" si="35"/>
        <v>0</v>
      </c>
      <c r="K199" s="30">
        <f t="shared" si="36"/>
        <v>56</v>
      </c>
      <c r="L199" s="33">
        <f t="shared" si="37"/>
        <v>56</v>
      </c>
      <c r="M199" s="27" t="s">
        <v>52</v>
      </c>
      <c r="N199" s="2" t="s">
        <v>300</v>
      </c>
      <c r="O199" s="2" t="s">
        <v>1173</v>
      </c>
      <c r="P199" s="2" t="s">
        <v>65</v>
      </c>
      <c r="Q199" s="2" t="s">
        <v>65</v>
      </c>
      <c r="R199" s="2" t="s">
        <v>65</v>
      </c>
      <c r="S199" s="3">
        <v>1</v>
      </c>
      <c r="T199" s="3">
        <v>0</v>
      </c>
      <c r="U199" s="3">
        <v>0.06</v>
      </c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2" t="s">
        <v>52</v>
      </c>
      <c r="AW199" s="2" t="s">
        <v>1329</v>
      </c>
      <c r="AX199" s="2" t="s">
        <v>52</v>
      </c>
      <c r="AY199" s="2" t="s">
        <v>52</v>
      </c>
      <c r="AZ199" s="2" t="s">
        <v>52</v>
      </c>
    </row>
    <row r="200" spans="1:52" ht="30" customHeight="1">
      <c r="A200" s="27" t="s">
        <v>1013</v>
      </c>
      <c r="B200" s="27" t="s">
        <v>52</v>
      </c>
      <c r="C200" s="27" t="s">
        <v>52</v>
      </c>
      <c r="D200" s="28"/>
      <c r="E200" s="30"/>
      <c r="F200" s="33">
        <f>TRUNC(SUMIF(N191:N199, N190, F191:F199),0)</f>
        <v>1449</v>
      </c>
      <c r="G200" s="30"/>
      <c r="H200" s="33">
        <f>TRUNC(SUMIF(N191:N199, N190, H191:H199),0)</f>
        <v>2420</v>
      </c>
      <c r="I200" s="30"/>
      <c r="J200" s="33">
        <f>TRUNC(SUMIF(N191:N199, N190, J191:J199),0)</f>
        <v>0</v>
      </c>
      <c r="K200" s="30"/>
      <c r="L200" s="33">
        <f>F200+H200+J200</f>
        <v>3869</v>
      </c>
      <c r="M200" s="27" t="s">
        <v>52</v>
      </c>
      <c r="N200" s="2" t="s">
        <v>107</v>
      </c>
      <c r="O200" s="2" t="s">
        <v>107</v>
      </c>
      <c r="P200" s="2" t="s">
        <v>52</v>
      </c>
      <c r="Q200" s="2" t="s">
        <v>52</v>
      </c>
      <c r="R200" s="2" t="s">
        <v>52</v>
      </c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2" t="s">
        <v>52</v>
      </c>
      <c r="AW200" s="2" t="s">
        <v>52</v>
      </c>
      <c r="AX200" s="2" t="s">
        <v>52</v>
      </c>
      <c r="AY200" s="2" t="s">
        <v>52</v>
      </c>
      <c r="AZ200" s="2" t="s">
        <v>52</v>
      </c>
    </row>
    <row r="201" spans="1:52" ht="30" customHeight="1">
      <c r="A201" s="28"/>
      <c r="B201" s="28"/>
      <c r="C201" s="28"/>
      <c r="D201" s="28"/>
      <c r="E201" s="30"/>
      <c r="F201" s="33"/>
      <c r="G201" s="30"/>
      <c r="H201" s="33"/>
      <c r="I201" s="30"/>
      <c r="J201" s="33"/>
      <c r="K201" s="30"/>
      <c r="L201" s="33"/>
      <c r="M201" s="28"/>
    </row>
    <row r="202" spans="1:52" ht="30" customHeight="1">
      <c r="A202" s="24" t="s">
        <v>1330</v>
      </c>
      <c r="B202" s="25"/>
      <c r="C202" s="25"/>
      <c r="D202" s="25"/>
      <c r="E202" s="29"/>
      <c r="F202" s="32"/>
      <c r="G202" s="29"/>
      <c r="H202" s="32"/>
      <c r="I202" s="29"/>
      <c r="J202" s="32"/>
      <c r="K202" s="29"/>
      <c r="L202" s="32"/>
      <c r="M202" s="26"/>
      <c r="N202" s="1" t="s">
        <v>317</v>
      </c>
    </row>
    <row r="203" spans="1:52" ht="30" customHeight="1">
      <c r="A203" s="27" t="s">
        <v>1331</v>
      </c>
      <c r="B203" s="27" t="s">
        <v>1055</v>
      </c>
      <c r="C203" s="27" t="s">
        <v>1056</v>
      </c>
      <c r="D203" s="28">
        <v>0.12</v>
      </c>
      <c r="E203" s="30">
        <f>단가대비표!O243</f>
        <v>0</v>
      </c>
      <c r="F203" s="33">
        <f>TRUNC(E203*D203,1)</f>
        <v>0</v>
      </c>
      <c r="G203" s="30">
        <f>단가대비표!P243</f>
        <v>270807</v>
      </c>
      <c r="H203" s="33">
        <f>TRUNC(G203*D203,1)</f>
        <v>32496.799999999999</v>
      </c>
      <c r="I203" s="30">
        <f>단가대비표!V243</f>
        <v>0</v>
      </c>
      <c r="J203" s="33">
        <f>TRUNC(I203*D203,1)</f>
        <v>0</v>
      </c>
      <c r="K203" s="30">
        <f t="shared" ref="K203:L207" si="38">TRUNC(E203+G203+I203,1)</f>
        <v>270807</v>
      </c>
      <c r="L203" s="33">
        <f t="shared" si="38"/>
        <v>32496.799999999999</v>
      </c>
      <c r="M203" s="27" t="s">
        <v>52</v>
      </c>
      <c r="N203" s="2" t="s">
        <v>317</v>
      </c>
      <c r="O203" s="2" t="s">
        <v>1332</v>
      </c>
      <c r="P203" s="2" t="s">
        <v>65</v>
      </c>
      <c r="Q203" s="2" t="s">
        <v>65</v>
      </c>
      <c r="R203" s="2" t="s">
        <v>64</v>
      </c>
      <c r="S203" s="3"/>
      <c r="T203" s="3"/>
      <c r="U203" s="3"/>
      <c r="V203" s="3">
        <v>1</v>
      </c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2" t="s">
        <v>52</v>
      </c>
      <c r="AW203" s="2" t="s">
        <v>1333</v>
      </c>
      <c r="AX203" s="2" t="s">
        <v>52</v>
      </c>
      <c r="AY203" s="2" t="s">
        <v>52</v>
      </c>
      <c r="AZ203" s="2" t="s">
        <v>52</v>
      </c>
    </row>
    <row r="204" spans="1:52" ht="30" customHeight="1">
      <c r="A204" s="27" t="s">
        <v>1059</v>
      </c>
      <c r="B204" s="27" t="s">
        <v>1055</v>
      </c>
      <c r="C204" s="27" t="s">
        <v>1056</v>
      </c>
      <c r="D204" s="28">
        <v>0.04</v>
      </c>
      <c r="E204" s="30">
        <f>단가대비표!O234</f>
        <v>0</v>
      </c>
      <c r="F204" s="33">
        <f>TRUNC(E204*D204,1)</f>
        <v>0</v>
      </c>
      <c r="G204" s="30">
        <f>단가대비표!P234</f>
        <v>172068</v>
      </c>
      <c r="H204" s="33">
        <f>TRUNC(G204*D204,1)</f>
        <v>6882.7</v>
      </c>
      <c r="I204" s="30">
        <f>단가대비표!V234</f>
        <v>0</v>
      </c>
      <c r="J204" s="33">
        <f>TRUNC(I204*D204,1)</f>
        <v>0</v>
      </c>
      <c r="K204" s="30">
        <f t="shared" si="38"/>
        <v>172068</v>
      </c>
      <c r="L204" s="33">
        <f t="shared" si="38"/>
        <v>6882.7</v>
      </c>
      <c r="M204" s="27" t="s">
        <v>52</v>
      </c>
      <c r="N204" s="2" t="s">
        <v>317</v>
      </c>
      <c r="O204" s="2" t="s">
        <v>1060</v>
      </c>
      <c r="P204" s="2" t="s">
        <v>65</v>
      </c>
      <c r="Q204" s="2" t="s">
        <v>65</v>
      </c>
      <c r="R204" s="2" t="s">
        <v>64</v>
      </c>
      <c r="S204" s="3"/>
      <c r="T204" s="3"/>
      <c r="U204" s="3"/>
      <c r="V204" s="3">
        <v>1</v>
      </c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2" t="s">
        <v>52</v>
      </c>
      <c r="AW204" s="2" t="s">
        <v>1334</v>
      </c>
      <c r="AX204" s="2" t="s">
        <v>52</v>
      </c>
      <c r="AY204" s="2" t="s">
        <v>52</v>
      </c>
      <c r="AZ204" s="2" t="s">
        <v>52</v>
      </c>
    </row>
    <row r="205" spans="1:52" ht="30" customHeight="1">
      <c r="A205" s="27" t="s">
        <v>1164</v>
      </c>
      <c r="B205" s="27" t="s">
        <v>1193</v>
      </c>
      <c r="C205" s="27" t="s">
        <v>502</v>
      </c>
      <c r="D205" s="28">
        <v>1</v>
      </c>
      <c r="E205" s="30">
        <v>0</v>
      </c>
      <c r="F205" s="33">
        <f>TRUNC(E205*D205,1)</f>
        <v>0</v>
      </c>
      <c r="G205" s="30">
        <v>0</v>
      </c>
      <c r="H205" s="33">
        <f>TRUNC(G205*D205,1)</f>
        <v>0</v>
      </c>
      <c r="I205" s="30">
        <f>TRUNC(SUMIF(V203:V207, RIGHTB(O205, 1), H203:H207)*U205, 2)</f>
        <v>787.59</v>
      </c>
      <c r="J205" s="33">
        <f>TRUNC(I205*D205,1)</f>
        <v>787.5</v>
      </c>
      <c r="K205" s="30">
        <f t="shared" si="38"/>
        <v>787.5</v>
      </c>
      <c r="L205" s="33">
        <f t="shared" si="38"/>
        <v>787.5</v>
      </c>
      <c r="M205" s="27" t="s">
        <v>52</v>
      </c>
      <c r="N205" s="2" t="s">
        <v>317</v>
      </c>
      <c r="O205" s="2" t="s">
        <v>950</v>
      </c>
      <c r="P205" s="2" t="s">
        <v>65</v>
      </c>
      <c r="Q205" s="2" t="s">
        <v>65</v>
      </c>
      <c r="R205" s="2" t="s">
        <v>65</v>
      </c>
      <c r="S205" s="3">
        <v>1</v>
      </c>
      <c r="T205" s="3">
        <v>2</v>
      </c>
      <c r="U205" s="3">
        <v>0.02</v>
      </c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2" t="s">
        <v>52</v>
      </c>
      <c r="AW205" s="2" t="s">
        <v>1335</v>
      </c>
      <c r="AX205" s="2" t="s">
        <v>52</v>
      </c>
      <c r="AY205" s="2" t="s">
        <v>52</v>
      </c>
      <c r="AZ205" s="2" t="s">
        <v>52</v>
      </c>
    </row>
    <row r="206" spans="1:52" ht="30" customHeight="1">
      <c r="A206" s="27" t="s">
        <v>309</v>
      </c>
      <c r="B206" s="27" t="s">
        <v>1336</v>
      </c>
      <c r="C206" s="27" t="s">
        <v>311</v>
      </c>
      <c r="D206" s="28">
        <v>75</v>
      </c>
      <c r="E206" s="30">
        <f>단가대비표!O93</f>
        <v>0</v>
      </c>
      <c r="F206" s="33">
        <f>TRUNC(E206*D206,1)</f>
        <v>0</v>
      </c>
      <c r="G206" s="30">
        <f>단가대비표!P93</f>
        <v>0</v>
      </c>
      <c r="H206" s="33">
        <f>TRUNC(G206*D206,1)</f>
        <v>0</v>
      </c>
      <c r="I206" s="30">
        <f>단가대비표!V93</f>
        <v>0</v>
      </c>
      <c r="J206" s="33">
        <f>TRUNC(I206*D206,1)</f>
        <v>0</v>
      </c>
      <c r="K206" s="30">
        <f t="shared" si="38"/>
        <v>0</v>
      </c>
      <c r="L206" s="33">
        <f t="shared" si="38"/>
        <v>0</v>
      </c>
      <c r="M206" s="27" t="s">
        <v>1148</v>
      </c>
      <c r="N206" s="2" t="s">
        <v>317</v>
      </c>
      <c r="O206" s="2" t="s">
        <v>1337</v>
      </c>
      <c r="P206" s="2" t="s">
        <v>65</v>
      </c>
      <c r="Q206" s="2" t="s">
        <v>65</v>
      </c>
      <c r="R206" s="2" t="s">
        <v>64</v>
      </c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2" t="s">
        <v>52</v>
      </c>
      <c r="AW206" s="2" t="s">
        <v>1338</v>
      </c>
      <c r="AX206" s="2" t="s">
        <v>52</v>
      </c>
      <c r="AY206" s="2" t="s">
        <v>52</v>
      </c>
      <c r="AZ206" s="2" t="s">
        <v>52</v>
      </c>
    </row>
    <row r="207" spans="1:52" ht="30" customHeight="1">
      <c r="A207" s="27" t="s">
        <v>1339</v>
      </c>
      <c r="B207" s="27" t="s">
        <v>1340</v>
      </c>
      <c r="C207" s="27" t="s">
        <v>112</v>
      </c>
      <c r="D207" s="28">
        <v>1.9E-2</v>
      </c>
      <c r="E207" s="30">
        <f>일위대가목록!E157</f>
        <v>0</v>
      </c>
      <c r="F207" s="33">
        <f>TRUNC(E207*D207,1)</f>
        <v>0</v>
      </c>
      <c r="G207" s="30">
        <f>일위대가목록!F157</f>
        <v>113564</v>
      </c>
      <c r="H207" s="33">
        <f>TRUNC(G207*D207,1)</f>
        <v>2157.6999999999998</v>
      </c>
      <c r="I207" s="30">
        <f>일위대가목록!G157</f>
        <v>0</v>
      </c>
      <c r="J207" s="33">
        <f>TRUNC(I207*D207,1)</f>
        <v>0</v>
      </c>
      <c r="K207" s="30">
        <f t="shared" si="38"/>
        <v>113564</v>
      </c>
      <c r="L207" s="33">
        <f t="shared" si="38"/>
        <v>2157.6999999999998</v>
      </c>
      <c r="M207" s="27" t="s">
        <v>1341</v>
      </c>
      <c r="N207" s="2" t="s">
        <v>317</v>
      </c>
      <c r="O207" s="2" t="s">
        <v>1342</v>
      </c>
      <c r="P207" s="2" t="s">
        <v>64</v>
      </c>
      <c r="Q207" s="2" t="s">
        <v>65</v>
      </c>
      <c r="R207" s="2" t="s">
        <v>65</v>
      </c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2" t="s">
        <v>52</v>
      </c>
      <c r="AW207" s="2" t="s">
        <v>1343</v>
      </c>
      <c r="AX207" s="2" t="s">
        <v>52</v>
      </c>
      <c r="AY207" s="2" t="s">
        <v>52</v>
      </c>
      <c r="AZ207" s="2" t="s">
        <v>52</v>
      </c>
    </row>
    <row r="208" spans="1:52" ht="30" customHeight="1">
      <c r="A208" s="27" t="s">
        <v>1013</v>
      </c>
      <c r="B208" s="27" t="s">
        <v>52</v>
      </c>
      <c r="C208" s="27" t="s">
        <v>52</v>
      </c>
      <c r="D208" s="28"/>
      <c r="E208" s="30"/>
      <c r="F208" s="33">
        <f>TRUNC(SUMIF(N203:N207, N202, F203:F207),0)</f>
        <v>0</v>
      </c>
      <c r="G208" s="30"/>
      <c r="H208" s="33">
        <f>TRUNC(SUMIF(N203:N207, N202, H203:H207),0)</f>
        <v>41537</v>
      </c>
      <c r="I208" s="30"/>
      <c r="J208" s="33">
        <f>TRUNC(SUMIF(N203:N207, N202, J203:J207),0)</f>
        <v>787</v>
      </c>
      <c r="K208" s="30"/>
      <c r="L208" s="33">
        <f>F208+H208+J208</f>
        <v>42324</v>
      </c>
      <c r="M208" s="27" t="s">
        <v>52</v>
      </c>
      <c r="N208" s="2" t="s">
        <v>107</v>
      </c>
      <c r="O208" s="2" t="s">
        <v>107</v>
      </c>
      <c r="P208" s="2" t="s">
        <v>52</v>
      </c>
      <c r="Q208" s="2" t="s">
        <v>52</v>
      </c>
      <c r="R208" s="2" t="s">
        <v>52</v>
      </c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2" t="s">
        <v>52</v>
      </c>
      <c r="AW208" s="2" t="s">
        <v>52</v>
      </c>
      <c r="AX208" s="2" t="s">
        <v>52</v>
      </c>
      <c r="AY208" s="2" t="s">
        <v>52</v>
      </c>
      <c r="AZ208" s="2" t="s">
        <v>52</v>
      </c>
    </row>
    <row r="209" spans="1:52" ht="30" customHeight="1">
      <c r="A209" s="28"/>
      <c r="B209" s="28"/>
      <c r="C209" s="28"/>
      <c r="D209" s="28"/>
      <c r="E209" s="30"/>
      <c r="F209" s="33"/>
      <c r="G209" s="30"/>
      <c r="H209" s="33"/>
      <c r="I209" s="30"/>
      <c r="J209" s="33"/>
      <c r="K209" s="30"/>
      <c r="L209" s="33"/>
      <c r="M209" s="28"/>
    </row>
    <row r="210" spans="1:52" ht="30" customHeight="1">
      <c r="A210" s="24" t="s">
        <v>1344</v>
      </c>
      <c r="B210" s="25"/>
      <c r="C210" s="25"/>
      <c r="D210" s="25"/>
      <c r="E210" s="29"/>
      <c r="F210" s="32"/>
      <c r="G210" s="29"/>
      <c r="H210" s="32"/>
      <c r="I210" s="29"/>
      <c r="J210" s="32"/>
      <c r="K210" s="29"/>
      <c r="L210" s="32"/>
      <c r="M210" s="26"/>
      <c r="N210" s="1" t="s">
        <v>322</v>
      </c>
    </row>
    <row r="211" spans="1:52" ht="30" customHeight="1">
      <c r="A211" s="27" t="s">
        <v>1331</v>
      </c>
      <c r="B211" s="27" t="s">
        <v>1055</v>
      </c>
      <c r="C211" s="27" t="s">
        <v>1056</v>
      </c>
      <c r="D211" s="28">
        <v>0.2</v>
      </c>
      <c r="E211" s="30">
        <f>단가대비표!O243</f>
        <v>0</v>
      </c>
      <c r="F211" s="33">
        <f>TRUNC(E211*D211,1)</f>
        <v>0</v>
      </c>
      <c r="G211" s="30">
        <f>단가대비표!P243</f>
        <v>270807</v>
      </c>
      <c r="H211" s="33">
        <f>TRUNC(G211*D211,1)</f>
        <v>54161.4</v>
      </c>
      <c r="I211" s="30">
        <f>단가대비표!V243</f>
        <v>0</v>
      </c>
      <c r="J211" s="33">
        <f>TRUNC(I211*D211,1)</f>
        <v>0</v>
      </c>
      <c r="K211" s="30">
        <f t="shared" ref="K211:L215" si="39">TRUNC(E211+G211+I211,1)</f>
        <v>270807</v>
      </c>
      <c r="L211" s="33">
        <f t="shared" si="39"/>
        <v>54161.4</v>
      </c>
      <c r="M211" s="27" t="s">
        <v>52</v>
      </c>
      <c r="N211" s="2" t="s">
        <v>322</v>
      </c>
      <c r="O211" s="2" t="s">
        <v>1332</v>
      </c>
      <c r="P211" s="2" t="s">
        <v>65</v>
      </c>
      <c r="Q211" s="2" t="s">
        <v>65</v>
      </c>
      <c r="R211" s="2" t="s">
        <v>64</v>
      </c>
      <c r="S211" s="3"/>
      <c r="T211" s="3"/>
      <c r="U211" s="3"/>
      <c r="V211" s="3">
        <v>1</v>
      </c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2" t="s">
        <v>52</v>
      </c>
      <c r="AW211" s="2" t="s">
        <v>1345</v>
      </c>
      <c r="AX211" s="2" t="s">
        <v>52</v>
      </c>
      <c r="AY211" s="2" t="s">
        <v>52</v>
      </c>
      <c r="AZ211" s="2" t="s">
        <v>52</v>
      </c>
    </row>
    <row r="212" spans="1:52" ht="30" customHeight="1">
      <c r="A212" s="27" t="s">
        <v>1059</v>
      </c>
      <c r="B212" s="27" t="s">
        <v>1055</v>
      </c>
      <c r="C212" s="27" t="s">
        <v>1056</v>
      </c>
      <c r="D212" s="28">
        <v>6.7000000000000004E-2</v>
      </c>
      <c r="E212" s="30">
        <f>단가대비표!O234</f>
        <v>0</v>
      </c>
      <c r="F212" s="33">
        <f>TRUNC(E212*D212,1)</f>
        <v>0</v>
      </c>
      <c r="G212" s="30">
        <f>단가대비표!P234</f>
        <v>172068</v>
      </c>
      <c r="H212" s="33">
        <f>TRUNC(G212*D212,1)</f>
        <v>11528.5</v>
      </c>
      <c r="I212" s="30">
        <f>단가대비표!V234</f>
        <v>0</v>
      </c>
      <c r="J212" s="33">
        <f>TRUNC(I212*D212,1)</f>
        <v>0</v>
      </c>
      <c r="K212" s="30">
        <f t="shared" si="39"/>
        <v>172068</v>
      </c>
      <c r="L212" s="33">
        <f t="shared" si="39"/>
        <v>11528.5</v>
      </c>
      <c r="M212" s="27" t="s">
        <v>52</v>
      </c>
      <c r="N212" s="2" t="s">
        <v>322</v>
      </c>
      <c r="O212" s="2" t="s">
        <v>1060</v>
      </c>
      <c r="P212" s="2" t="s">
        <v>65</v>
      </c>
      <c r="Q212" s="2" t="s">
        <v>65</v>
      </c>
      <c r="R212" s="2" t="s">
        <v>64</v>
      </c>
      <c r="S212" s="3"/>
      <c r="T212" s="3"/>
      <c r="U212" s="3"/>
      <c r="V212" s="3">
        <v>1</v>
      </c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2" t="s">
        <v>52</v>
      </c>
      <c r="AW212" s="2" t="s">
        <v>1346</v>
      </c>
      <c r="AX212" s="2" t="s">
        <v>52</v>
      </c>
      <c r="AY212" s="2" t="s">
        <v>52</v>
      </c>
      <c r="AZ212" s="2" t="s">
        <v>52</v>
      </c>
    </row>
    <row r="213" spans="1:52" ht="30" customHeight="1">
      <c r="A213" s="27" t="s">
        <v>1164</v>
      </c>
      <c r="B213" s="27" t="s">
        <v>1193</v>
      </c>
      <c r="C213" s="27" t="s">
        <v>502</v>
      </c>
      <c r="D213" s="28">
        <v>1</v>
      </c>
      <c r="E213" s="30">
        <v>0</v>
      </c>
      <c r="F213" s="33">
        <f>TRUNC(E213*D213,1)</f>
        <v>0</v>
      </c>
      <c r="G213" s="30">
        <v>0</v>
      </c>
      <c r="H213" s="33">
        <f>TRUNC(G213*D213,1)</f>
        <v>0</v>
      </c>
      <c r="I213" s="30">
        <f>TRUNC(SUMIF(V211:V215, RIGHTB(O213, 1), H211:H215)*U213, 2)</f>
        <v>1313.79</v>
      </c>
      <c r="J213" s="33">
        <f>TRUNC(I213*D213,1)</f>
        <v>1313.7</v>
      </c>
      <c r="K213" s="30">
        <f t="shared" si="39"/>
        <v>1313.7</v>
      </c>
      <c r="L213" s="33">
        <f t="shared" si="39"/>
        <v>1313.7</v>
      </c>
      <c r="M213" s="27" t="s">
        <v>52</v>
      </c>
      <c r="N213" s="2" t="s">
        <v>322</v>
      </c>
      <c r="O213" s="2" t="s">
        <v>950</v>
      </c>
      <c r="P213" s="2" t="s">
        <v>65</v>
      </c>
      <c r="Q213" s="2" t="s">
        <v>65</v>
      </c>
      <c r="R213" s="2" t="s">
        <v>65</v>
      </c>
      <c r="S213" s="3">
        <v>1</v>
      </c>
      <c r="T213" s="3">
        <v>2</v>
      </c>
      <c r="U213" s="3">
        <v>0.02</v>
      </c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2" t="s">
        <v>52</v>
      </c>
      <c r="AW213" s="2" t="s">
        <v>1347</v>
      </c>
      <c r="AX213" s="2" t="s">
        <v>52</v>
      </c>
      <c r="AY213" s="2" t="s">
        <v>52</v>
      </c>
      <c r="AZ213" s="2" t="s">
        <v>52</v>
      </c>
    </row>
    <row r="214" spans="1:52" ht="30" customHeight="1">
      <c r="A214" s="27" t="s">
        <v>309</v>
      </c>
      <c r="B214" s="27" t="s">
        <v>1336</v>
      </c>
      <c r="C214" s="27" t="s">
        <v>311</v>
      </c>
      <c r="D214" s="28">
        <v>149</v>
      </c>
      <c r="E214" s="30">
        <f>단가대비표!O93</f>
        <v>0</v>
      </c>
      <c r="F214" s="33">
        <f>TRUNC(E214*D214,1)</f>
        <v>0</v>
      </c>
      <c r="G214" s="30">
        <f>단가대비표!P93</f>
        <v>0</v>
      </c>
      <c r="H214" s="33">
        <f>TRUNC(G214*D214,1)</f>
        <v>0</v>
      </c>
      <c r="I214" s="30">
        <f>단가대비표!V93</f>
        <v>0</v>
      </c>
      <c r="J214" s="33">
        <f>TRUNC(I214*D214,1)</f>
        <v>0</v>
      </c>
      <c r="K214" s="30">
        <f t="shared" si="39"/>
        <v>0</v>
      </c>
      <c r="L214" s="33">
        <f t="shared" si="39"/>
        <v>0</v>
      </c>
      <c r="M214" s="27" t="s">
        <v>1148</v>
      </c>
      <c r="N214" s="2" t="s">
        <v>322</v>
      </c>
      <c r="O214" s="2" t="s">
        <v>1337</v>
      </c>
      <c r="P214" s="2" t="s">
        <v>65</v>
      </c>
      <c r="Q214" s="2" t="s">
        <v>65</v>
      </c>
      <c r="R214" s="2" t="s">
        <v>64</v>
      </c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2" t="s">
        <v>52</v>
      </c>
      <c r="AW214" s="2" t="s">
        <v>1348</v>
      </c>
      <c r="AX214" s="2" t="s">
        <v>52</v>
      </c>
      <c r="AY214" s="2" t="s">
        <v>52</v>
      </c>
      <c r="AZ214" s="2" t="s">
        <v>52</v>
      </c>
    </row>
    <row r="215" spans="1:52" ht="30" customHeight="1">
      <c r="A215" s="27" t="s">
        <v>1339</v>
      </c>
      <c r="B215" s="27" t="s">
        <v>1340</v>
      </c>
      <c r="C215" s="27" t="s">
        <v>112</v>
      </c>
      <c r="D215" s="28">
        <v>4.9000000000000002E-2</v>
      </c>
      <c r="E215" s="30">
        <f>일위대가목록!E157</f>
        <v>0</v>
      </c>
      <c r="F215" s="33">
        <f>TRUNC(E215*D215,1)</f>
        <v>0</v>
      </c>
      <c r="G215" s="30">
        <f>일위대가목록!F157</f>
        <v>113564</v>
      </c>
      <c r="H215" s="33">
        <f>TRUNC(G215*D215,1)</f>
        <v>5564.6</v>
      </c>
      <c r="I215" s="30">
        <f>일위대가목록!G157</f>
        <v>0</v>
      </c>
      <c r="J215" s="33">
        <f>TRUNC(I215*D215,1)</f>
        <v>0</v>
      </c>
      <c r="K215" s="30">
        <f t="shared" si="39"/>
        <v>113564</v>
      </c>
      <c r="L215" s="33">
        <f t="shared" si="39"/>
        <v>5564.6</v>
      </c>
      <c r="M215" s="27" t="s">
        <v>1341</v>
      </c>
      <c r="N215" s="2" t="s">
        <v>322</v>
      </c>
      <c r="O215" s="2" t="s">
        <v>1342</v>
      </c>
      <c r="P215" s="2" t="s">
        <v>64</v>
      </c>
      <c r="Q215" s="2" t="s">
        <v>65</v>
      </c>
      <c r="R215" s="2" t="s">
        <v>65</v>
      </c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2" t="s">
        <v>52</v>
      </c>
      <c r="AW215" s="2" t="s">
        <v>1349</v>
      </c>
      <c r="AX215" s="2" t="s">
        <v>52</v>
      </c>
      <c r="AY215" s="2" t="s">
        <v>52</v>
      </c>
      <c r="AZ215" s="2" t="s">
        <v>52</v>
      </c>
    </row>
    <row r="216" spans="1:52" ht="30" customHeight="1">
      <c r="A216" s="27" t="s">
        <v>1013</v>
      </c>
      <c r="B216" s="27" t="s">
        <v>52</v>
      </c>
      <c r="C216" s="27" t="s">
        <v>52</v>
      </c>
      <c r="D216" s="28"/>
      <c r="E216" s="30"/>
      <c r="F216" s="33">
        <f>TRUNC(SUMIF(N211:N215, N210, F211:F215),0)</f>
        <v>0</v>
      </c>
      <c r="G216" s="30"/>
      <c r="H216" s="33">
        <f>TRUNC(SUMIF(N211:N215, N210, H211:H215),0)</f>
        <v>71254</v>
      </c>
      <c r="I216" s="30"/>
      <c r="J216" s="33">
        <f>TRUNC(SUMIF(N211:N215, N210, J211:J215),0)</f>
        <v>1313</v>
      </c>
      <c r="K216" s="30"/>
      <c r="L216" s="33">
        <f>F216+H216+J216</f>
        <v>72567</v>
      </c>
      <c r="M216" s="27" t="s">
        <v>52</v>
      </c>
      <c r="N216" s="2" t="s">
        <v>107</v>
      </c>
      <c r="O216" s="2" t="s">
        <v>107</v>
      </c>
      <c r="P216" s="2" t="s">
        <v>52</v>
      </c>
      <c r="Q216" s="2" t="s">
        <v>52</v>
      </c>
      <c r="R216" s="2" t="s">
        <v>52</v>
      </c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2" t="s">
        <v>52</v>
      </c>
      <c r="AW216" s="2" t="s">
        <v>52</v>
      </c>
      <c r="AX216" s="2" t="s">
        <v>52</v>
      </c>
      <c r="AY216" s="2" t="s">
        <v>52</v>
      </c>
      <c r="AZ216" s="2" t="s">
        <v>52</v>
      </c>
    </row>
    <row r="217" spans="1:52" ht="30" customHeight="1">
      <c r="A217" s="28"/>
      <c r="B217" s="28"/>
      <c r="C217" s="28"/>
      <c r="D217" s="28"/>
      <c r="E217" s="30"/>
      <c r="F217" s="33"/>
      <c r="G217" s="30"/>
      <c r="H217" s="33"/>
      <c r="I217" s="30"/>
      <c r="J217" s="33"/>
      <c r="K217" s="30"/>
      <c r="L217" s="33"/>
      <c r="M217" s="28"/>
    </row>
    <row r="218" spans="1:52" ht="30" customHeight="1">
      <c r="A218" s="24" t="s">
        <v>1350</v>
      </c>
      <c r="B218" s="25"/>
      <c r="C218" s="25"/>
      <c r="D218" s="25"/>
      <c r="E218" s="29"/>
      <c r="F218" s="32"/>
      <c r="G218" s="29"/>
      <c r="H218" s="32"/>
      <c r="I218" s="29"/>
      <c r="J218" s="32"/>
      <c r="K218" s="29"/>
      <c r="L218" s="32"/>
      <c r="M218" s="26"/>
      <c r="N218" s="1" t="s">
        <v>328</v>
      </c>
    </row>
    <row r="219" spans="1:52" ht="30" customHeight="1">
      <c r="A219" s="27" t="s">
        <v>1059</v>
      </c>
      <c r="B219" s="27" t="s">
        <v>1055</v>
      </c>
      <c r="C219" s="27" t="s">
        <v>1056</v>
      </c>
      <c r="D219" s="28">
        <v>0.44</v>
      </c>
      <c r="E219" s="30">
        <f>단가대비표!O234</f>
        <v>0</v>
      </c>
      <c r="F219" s="33">
        <f>TRUNC(E219*D219,1)</f>
        <v>0</v>
      </c>
      <c r="G219" s="30">
        <f>단가대비표!P234</f>
        <v>172068</v>
      </c>
      <c r="H219" s="33">
        <f>TRUNC(G219*D219,1)</f>
        <v>75709.899999999994</v>
      </c>
      <c r="I219" s="30">
        <f>단가대비표!V234</f>
        <v>0</v>
      </c>
      <c r="J219" s="33">
        <f>TRUNC(I219*D219,1)</f>
        <v>0</v>
      </c>
      <c r="K219" s="30">
        <f>TRUNC(E219+G219+I219,1)</f>
        <v>172068</v>
      </c>
      <c r="L219" s="33">
        <f>TRUNC(F219+H219+J219,1)</f>
        <v>75709.899999999994</v>
      </c>
      <c r="M219" s="27" t="s">
        <v>52</v>
      </c>
      <c r="N219" s="2" t="s">
        <v>328</v>
      </c>
      <c r="O219" s="2" t="s">
        <v>1060</v>
      </c>
      <c r="P219" s="2" t="s">
        <v>65</v>
      </c>
      <c r="Q219" s="2" t="s">
        <v>65</v>
      </c>
      <c r="R219" s="2" t="s">
        <v>64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2" t="s">
        <v>52</v>
      </c>
      <c r="AW219" s="2" t="s">
        <v>1351</v>
      </c>
      <c r="AX219" s="2" t="s">
        <v>52</v>
      </c>
      <c r="AY219" s="2" t="s">
        <v>52</v>
      </c>
      <c r="AZ219" s="2" t="s">
        <v>52</v>
      </c>
    </row>
    <row r="220" spans="1:52" ht="30" customHeight="1">
      <c r="A220" s="27" t="s">
        <v>1013</v>
      </c>
      <c r="B220" s="27" t="s">
        <v>52</v>
      </c>
      <c r="C220" s="27" t="s">
        <v>52</v>
      </c>
      <c r="D220" s="28"/>
      <c r="E220" s="30"/>
      <c r="F220" s="33">
        <f>TRUNC(SUMIF(N219:N219, N218, F219:F219),0)</f>
        <v>0</v>
      </c>
      <c r="G220" s="30"/>
      <c r="H220" s="33">
        <f>TRUNC(SUMIF(N219:N219, N218, H219:H219),0)</f>
        <v>75709</v>
      </c>
      <c r="I220" s="30"/>
      <c r="J220" s="33">
        <f>TRUNC(SUMIF(N219:N219, N218, J219:J219),0)</f>
        <v>0</v>
      </c>
      <c r="K220" s="30"/>
      <c r="L220" s="33">
        <f>F220+H220+J220</f>
        <v>75709</v>
      </c>
      <c r="M220" s="27" t="s">
        <v>52</v>
      </c>
      <c r="N220" s="2" t="s">
        <v>107</v>
      </c>
      <c r="O220" s="2" t="s">
        <v>107</v>
      </c>
      <c r="P220" s="2" t="s">
        <v>52</v>
      </c>
      <c r="Q220" s="2" t="s">
        <v>52</v>
      </c>
      <c r="R220" s="2" t="s">
        <v>52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2" t="s">
        <v>52</v>
      </c>
      <c r="AW220" s="2" t="s">
        <v>52</v>
      </c>
      <c r="AX220" s="2" t="s">
        <v>52</v>
      </c>
      <c r="AY220" s="2" t="s">
        <v>52</v>
      </c>
      <c r="AZ220" s="2" t="s">
        <v>52</v>
      </c>
    </row>
    <row r="221" spans="1:52" ht="30" customHeight="1">
      <c r="A221" s="28"/>
      <c r="B221" s="28"/>
      <c r="C221" s="28"/>
      <c r="D221" s="28"/>
      <c r="E221" s="30"/>
      <c r="F221" s="33"/>
      <c r="G221" s="30"/>
      <c r="H221" s="33"/>
      <c r="I221" s="30"/>
      <c r="J221" s="33"/>
      <c r="K221" s="30"/>
      <c r="L221" s="33"/>
      <c r="M221" s="28"/>
    </row>
    <row r="222" spans="1:52" ht="30" customHeight="1">
      <c r="A222" s="24" t="s">
        <v>1352</v>
      </c>
      <c r="B222" s="25"/>
      <c r="C222" s="25"/>
      <c r="D222" s="25"/>
      <c r="E222" s="29"/>
      <c r="F222" s="32"/>
      <c r="G222" s="29"/>
      <c r="H222" s="32"/>
      <c r="I222" s="29"/>
      <c r="J222" s="32"/>
      <c r="K222" s="29"/>
      <c r="L222" s="32"/>
      <c r="M222" s="26"/>
      <c r="N222" s="1" t="s">
        <v>333</v>
      </c>
    </row>
    <row r="223" spans="1:52" ht="30" customHeight="1">
      <c r="A223" s="27" t="s">
        <v>1221</v>
      </c>
      <c r="B223" s="27" t="s">
        <v>1353</v>
      </c>
      <c r="C223" s="27" t="s">
        <v>83</v>
      </c>
      <c r="D223" s="28">
        <v>0.3</v>
      </c>
      <c r="E223" s="30">
        <f>일위대가목록!E158</f>
        <v>15820</v>
      </c>
      <c r="F223" s="33">
        <f t="shared" ref="F223:F231" si="40">TRUNC(E223*D223,1)</f>
        <v>4746</v>
      </c>
      <c r="G223" s="30">
        <f>일위대가목록!F158</f>
        <v>0</v>
      </c>
      <c r="H223" s="33">
        <f t="shared" ref="H223:H231" si="41">TRUNC(G223*D223,1)</f>
        <v>0</v>
      </c>
      <c r="I223" s="30">
        <f>일위대가목록!G158</f>
        <v>0</v>
      </c>
      <c r="J223" s="33">
        <f t="shared" ref="J223:J231" si="42">TRUNC(I223*D223,1)</f>
        <v>0</v>
      </c>
      <c r="K223" s="30">
        <f t="shared" ref="K223:K231" si="43">TRUNC(E223+G223+I223,1)</f>
        <v>15820</v>
      </c>
      <c r="L223" s="33">
        <f t="shared" ref="L223:L231" si="44">TRUNC(F223+H223+J223,1)</f>
        <v>4746</v>
      </c>
      <c r="M223" s="27" t="s">
        <v>1354</v>
      </c>
      <c r="N223" s="2" t="s">
        <v>333</v>
      </c>
      <c r="O223" s="2" t="s">
        <v>1355</v>
      </c>
      <c r="P223" s="2" t="s">
        <v>64</v>
      </c>
      <c r="Q223" s="2" t="s">
        <v>65</v>
      </c>
      <c r="R223" s="2" t="s">
        <v>65</v>
      </c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2" t="s">
        <v>52</v>
      </c>
      <c r="AW223" s="2" t="s">
        <v>1356</v>
      </c>
      <c r="AX223" s="2" t="s">
        <v>52</v>
      </c>
      <c r="AY223" s="2" t="s">
        <v>52</v>
      </c>
      <c r="AZ223" s="2" t="s">
        <v>52</v>
      </c>
    </row>
    <row r="224" spans="1:52" ht="30" customHeight="1">
      <c r="A224" s="27" t="s">
        <v>1226</v>
      </c>
      <c r="B224" s="27" t="s">
        <v>1235</v>
      </c>
      <c r="C224" s="27" t="s">
        <v>83</v>
      </c>
      <c r="D224" s="28">
        <v>0.3</v>
      </c>
      <c r="E224" s="30">
        <f>일위대가목록!E151</f>
        <v>0</v>
      </c>
      <c r="F224" s="33">
        <f t="shared" si="40"/>
        <v>0</v>
      </c>
      <c r="G224" s="30">
        <f>일위대가목록!F151</f>
        <v>68923</v>
      </c>
      <c r="H224" s="33">
        <f t="shared" si="41"/>
        <v>20676.900000000001</v>
      </c>
      <c r="I224" s="30">
        <f>일위대가목록!G151</f>
        <v>689</v>
      </c>
      <c r="J224" s="33">
        <f t="shared" si="42"/>
        <v>206.7</v>
      </c>
      <c r="K224" s="30">
        <f t="shared" si="43"/>
        <v>69612</v>
      </c>
      <c r="L224" s="33">
        <f t="shared" si="44"/>
        <v>20883.599999999999</v>
      </c>
      <c r="M224" s="27" t="s">
        <v>1236</v>
      </c>
      <c r="N224" s="2" t="s">
        <v>333</v>
      </c>
      <c r="O224" s="2" t="s">
        <v>1237</v>
      </c>
      <c r="P224" s="2" t="s">
        <v>64</v>
      </c>
      <c r="Q224" s="2" t="s">
        <v>65</v>
      </c>
      <c r="R224" s="2" t="s">
        <v>65</v>
      </c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2" t="s">
        <v>52</v>
      </c>
      <c r="AW224" s="2" t="s">
        <v>1357</v>
      </c>
      <c r="AX224" s="2" t="s">
        <v>52</v>
      </c>
      <c r="AY224" s="2" t="s">
        <v>52</v>
      </c>
      <c r="AZ224" s="2" t="s">
        <v>52</v>
      </c>
    </row>
    <row r="225" spans="1:52" ht="30" customHeight="1">
      <c r="A225" s="27" t="s">
        <v>170</v>
      </c>
      <c r="B225" s="27" t="s">
        <v>171</v>
      </c>
      <c r="C225" s="27" t="s">
        <v>172</v>
      </c>
      <c r="D225" s="28">
        <v>1.1000000000000001E-3</v>
      </c>
      <c r="E225" s="30">
        <f>단가대비표!O52</f>
        <v>0</v>
      </c>
      <c r="F225" s="33">
        <f t="shared" si="40"/>
        <v>0</v>
      </c>
      <c r="G225" s="30">
        <f>단가대비표!P52</f>
        <v>0</v>
      </c>
      <c r="H225" s="33">
        <f t="shared" si="41"/>
        <v>0</v>
      </c>
      <c r="I225" s="30">
        <f>단가대비표!V52</f>
        <v>0</v>
      </c>
      <c r="J225" s="33">
        <f t="shared" si="42"/>
        <v>0</v>
      </c>
      <c r="K225" s="30">
        <f t="shared" si="43"/>
        <v>0</v>
      </c>
      <c r="L225" s="33">
        <f t="shared" si="44"/>
        <v>0</v>
      </c>
      <c r="M225" s="27" t="s">
        <v>52</v>
      </c>
      <c r="N225" s="2" t="s">
        <v>333</v>
      </c>
      <c r="O225" s="2" t="s">
        <v>173</v>
      </c>
      <c r="P225" s="2" t="s">
        <v>65</v>
      </c>
      <c r="Q225" s="2" t="s">
        <v>65</v>
      </c>
      <c r="R225" s="2" t="s">
        <v>64</v>
      </c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2" t="s">
        <v>52</v>
      </c>
      <c r="AW225" s="2" t="s">
        <v>1358</v>
      </c>
      <c r="AX225" s="2" t="s">
        <v>52</v>
      </c>
      <c r="AY225" s="2" t="s">
        <v>52</v>
      </c>
      <c r="AZ225" s="2" t="s">
        <v>52</v>
      </c>
    </row>
    <row r="226" spans="1:52" ht="30" customHeight="1">
      <c r="A226" s="27" t="s">
        <v>170</v>
      </c>
      <c r="B226" s="27" t="s">
        <v>178</v>
      </c>
      <c r="C226" s="27" t="s">
        <v>172</v>
      </c>
      <c r="D226" s="28">
        <v>6.4000000000000003E-3</v>
      </c>
      <c r="E226" s="30">
        <f>단가대비표!O54</f>
        <v>0</v>
      </c>
      <c r="F226" s="33">
        <f t="shared" si="40"/>
        <v>0</v>
      </c>
      <c r="G226" s="30">
        <f>단가대비표!P54</f>
        <v>0</v>
      </c>
      <c r="H226" s="33">
        <f t="shared" si="41"/>
        <v>0</v>
      </c>
      <c r="I226" s="30">
        <f>단가대비표!V54</f>
        <v>0</v>
      </c>
      <c r="J226" s="33">
        <f t="shared" si="42"/>
        <v>0</v>
      </c>
      <c r="K226" s="30">
        <f t="shared" si="43"/>
        <v>0</v>
      </c>
      <c r="L226" s="33">
        <f t="shared" si="44"/>
        <v>0</v>
      </c>
      <c r="M226" s="27" t="s">
        <v>52</v>
      </c>
      <c r="N226" s="2" t="s">
        <v>333</v>
      </c>
      <c r="O226" s="2" t="s">
        <v>179</v>
      </c>
      <c r="P226" s="2" t="s">
        <v>65</v>
      </c>
      <c r="Q226" s="2" t="s">
        <v>65</v>
      </c>
      <c r="R226" s="2" t="s">
        <v>64</v>
      </c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2" t="s">
        <v>52</v>
      </c>
      <c r="AW226" s="2" t="s">
        <v>1359</v>
      </c>
      <c r="AX226" s="2" t="s">
        <v>52</v>
      </c>
      <c r="AY226" s="2" t="s">
        <v>52</v>
      </c>
      <c r="AZ226" s="2" t="s">
        <v>52</v>
      </c>
    </row>
    <row r="227" spans="1:52" ht="30" customHeight="1">
      <c r="A227" s="27" t="s">
        <v>209</v>
      </c>
      <c r="B227" s="27" t="s">
        <v>210</v>
      </c>
      <c r="C227" s="27" t="s">
        <v>235</v>
      </c>
      <c r="D227" s="28">
        <v>-0.14000000000000001</v>
      </c>
      <c r="E227" s="30">
        <f>단가대비표!O37</f>
        <v>438</v>
      </c>
      <c r="F227" s="33">
        <f t="shared" si="40"/>
        <v>-61.3</v>
      </c>
      <c r="G227" s="30">
        <f>단가대비표!P37</f>
        <v>0</v>
      </c>
      <c r="H227" s="33">
        <f t="shared" si="41"/>
        <v>0</v>
      </c>
      <c r="I227" s="30">
        <f>단가대비표!V37</f>
        <v>0</v>
      </c>
      <c r="J227" s="33">
        <f t="shared" si="42"/>
        <v>0</v>
      </c>
      <c r="K227" s="30">
        <f t="shared" si="43"/>
        <v>438</v>
      </c>
      <c r="L227" s="33">
        <f t="shared" si="44"/>
        <v>-61.3</v>
      </c>
      <c r="M227" s="27" t="s">
        <v>211</v>
      </c>
      <c r="N227" s="2" t="s">
        <v>333</v>
      </c>
      <c r="O227" s="2" t="s">
        <v>1360</v>
      </c>
      <c r="P227" s="2" t="s">
        <v>65</v>
      </c>
      <c r="Q227" s="2" t="s">
        <v>65</v>
      </c>
      <c r="R227" s="2" t="s">
        <v>64</v>
      </c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2" t="s">
        <v>52</v>
      </c>
      <c r="AW227" s="2" t="s">
        <v>1361</v>
      </c>
      <c r="AX227" s="2" t="s">
        <v>52</v>
      </c>
      <c r="AY227" s="2" t="s">
        <v>52</v>
      </c>
      <c r="AZ227" s="2" t="s">
        <v>52</v>
      </c>
    </row>
    <row r="228" spans="1:52" ht="30" customHeight="1">
      <c r="A228" s="27" t="s">
        <v>181</v>
      </c>
      <c r="B228" s="27" t="s">
        <v>1362</v>
      </c>
      <c r="C228" s="27" t="s">
        <v>183</v>
      </c>
      <c r="D228" s="28">
        <v>7.3000000000000001E-3</v>
      </c>
      <c r="E228" s="30">
        <f>일위대가목록!E159</f>
        <v>10101</v>
      </c>
      <c r="F228" s="33">
        <f t="shared" si="40"/>
        <v>73.7</v>
      </c>
      <c r="G228" s="30">
        <f>일위대가목록!F159</f>
        <v>1367280</v>
      </c>
      <c r="H228" s="33">
        <f t="shared" si="41"/>
        <v>9981.1</v>
      </c>
      <c r="I228" s="30">
        <f>일위대가목록!G159</f>
        <v>42572</v>
      </c>
      <c r="J228" s="33">
        <f t="shared" si="42"/>
        <v>310.7</v>
      </c>
      <c r="K228" s="30">
        <f t="shared" si="43"/>
        <v>1419953</v>
      </c>
      <c r="L228" s="33">
        <f t="shared" si="44"/>
        <v>10365.5</v>
      </c>
      <c r="M228" s="27" t="s">
        <v>1363</v>
      </c>
      <c r="N228" s="2" t="s">
        <v>333</v>
      </c>
      <c r="O228" s="2" t="s">
        <v>1364</v>
      </c>
      <c r="P228" s="2" t="s">
        <v>64</v>
      </c>
      <c r="Q228" s="2" t="s">
        <v>65</v>
      </c>
      <c r="R228" s="2" t="s">
        <v>65</v>
      </c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2" t="s">
        <v>52</v>
      </c>
      <c r="AW228" s="2" t="s">
        <v>1365</v>
      </c>
      <c r="AX228" s="2" t="s">
        <v>52</v>
      </c>
      <c r="AY228" s="2" t="s">
        <v>52</v>
      </c>
      <c r="AZ228" s="2" t="s">
        <v>52</v>
      </c>
    </row>
    <row r="229" spans="1:52" ht="30" customHeight="1">
      <c r="A229" s="27" t="s">
        <v>151</v>
      </c>
      <c r="B229" s="27" t="s">
        <v>152</v>
      </c>
      <c r="C229" s="27" t="s">
        <v>112</v>
      </c>
      <c r="D229" s="28">
        <v>0.01</v>
      </c>
      <c r="E229" s="30">
        <f>단가대비표!O79</f>
        <v>0</v>
      </c>
      <c r="F229" s="33">
        <f t="shared" si="40"/>
        <v>0</v>
      </c>
      <c r="G229" s="30">
        <f>단가대비표!P79</f>
        <v>0</v>
      </c>
      <c r="H229" s="33">
        <f t="shared" si="41"/>
        <v>0</v>
      </c>
      <c r="I229" s="30">
        <f>단가대비표!V79</f>
        <v>0</v>
      </c>
      <c r="J229" s="33">
        <f t="shared" si="42"/>
        <v>0</v>
      </c>
      <c r="K229" s="30">
        <f t="shared" si="43"/>
        <v>0</v>
      </c>
      <c r="L229" s="33">
        <f t="shared" si="44"/>
        <v>0</v>
      </c>
      <c r="M229" s="27" t="s">
        <v>153</v>
      </c>
      <c r="N229" s="2" t="s">
        <v>333</v>
      </c>
      <c r="O229" s="2" t="s">
        <v>154</v>
      </c>
      <c r="P229" s="2" t="s">
        <v>65</v>
      </c>
      <c r="Q229" s="2" t="s">
        <v>65</v>
      </c>
      <c r="R229" s="2" t="s">
        <v>64</v>
      </c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2" t="s">
        <v>52</v>
      </c>
      <c r="AW229" s="2" t="s">
        <v>1366</v>
      </c>
      <c r="AX229" s="2" t="s">
        <v>52</v>
      </c>
      <c r="AY229" s="2" t="s">
        <v>52</v>
      </c>
      <c r="AZ229" s="2" t="s">
        <v>52</v>
      </c>
    </row>
    <row r="230" spans="1:52" ht="30" customHeight="1">
      <c r="A230" s="27" t="s">
        <v>1367</v>
      </c>
      <c r="B230" s="27" t="s">
        <v>1368</v>
      </c>
      <c r="C230" s="27" t="s">
        <v>112</v>
      </c>
      <c r="D230" s="28">
        <v>0.01</v>
      </c>
      <c r="E230" s="30">
        <f>일위대가목록!E160</f>
        <v>0</v>
      </c>
      <c r="F230" s="33">
        <f t="shared" si="40"/>
        <v>0</v>
      </c>
      <c r="G230" s="30">
        <f>일위대가목록!F160</f>
        <v>133682</v>
      </c>
      <c r="H230" s="33">
        <f t="shared" si="41"/>
        <v>1336.8</v>
      </c>
      <c r="I230" s="30">
        <f>일위대가목록!G160</f>
        <v>2673</v>
      </c>
      <c r="J230" s="33">
        <f t="shared" si="42"/>
        <v>26.7</v>
      </c>
      <c r="K230" s="30">
        <f t="shared" si="43"/>
        <v>136355</v>
      </c>
      <c r="L230" s="33">
        <f t="shared" si="44"/>
        <v>1363.5</v>
      </c>
      <c r="M230" s="27" t="s">
        <v>1369</v>
      </c>
      <c r="N230" s="2" t="s">
        <v>333</v>
      </c>
      <c r="O230" s="2" t="s">
        <v>1370</v>
      </c>
      <c r="P230" s="2" t="s">
        <v>64</v>
      </c>
      <c r="Q230" s="2" t="s">
        <v>65</v>
      </c>
      <c r="R230" s="2" t="s">
        <v>65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2" t="s">
        <v>52</v>
      </c>
      <c r="AW230" s="2" t="s">
        <v>1371</v>
      </c>
      <c r="AX230" s="2" t="s">
        <v>52</v>
      </c>
      <c r="AY230" s="2" t="s">
        <v>52</v>
      </c>
      <c r="AZ230" s="2" t="s">
        <v>52</v>
      </c>
    </row>
    <row r="231" spans="1:52" ht="30" customHeight="1">
      <c r="A231" s="27" t="s">
        <v>1372</v>
      </c>
      <c r="B231" s="27" t="s">
        <v>1373</v>
      </c>
      <c r="C231" s="27" t="s">
        <v>218</v>
      </c>
      <c r="D231" s="28">
        <v>1</v>
      </c>
      <c r="E231" s="30">
        <f>일위대가목록!E161</f>
        <v>0</v>
      </c>
      <c r="F231" s="33">
        <f t="shared" si="40"/>
        <v>0</v>
      </c>
      <c r="G231" s="30">
        <f>일위대가목록!F161</f>
        <v>16248</v>
      </c>
      <c r="H231" s="33">
        <f t="shared" si="41"/>
        <v>16248</v>
      </c>
      <c r="I231" s="30">
        <f>일위대가목록!G161</f>
        <v>0</v>
      </c>
      <c r="J231" s="33">
        <f t="shared" si="42"/>
        <v>0</v>
      </c>
      <c r="K231" s="30">
        <f t="shared" si="43"/>
        <v>16248</v>
      </c>
      <c r="L231" s="33">
        <f t="shared" si="44"/>
        <v>16248</v>
      </c>
      <c r="M231" s="27" t="s">
        <v>1374</v>
      </c>
      <c r="N231" s="2" t="s">
        <v>333</v>
      </c>
      <c r="O231" s="2" t="s">
        <v>1375</v>
      </c>
      <c r="P231" s="2" t="s">
        <v>64</v>
      </c>
      <c r="Q231" s="2" t="s">
        <v>65</v>
      </c>
      <c r="R231" s="2" t="s">
        <v>65</v>
      </c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2" t="s">
        <v>52</v>
      </c>
      <c r="AW231" s="2" t="s">
        <v>1376</v>
      </c>
      <c r="AX231" s="2" t="s">
        <v>52</v>
      </c>
      <c r="AY231" s="2" t="s">
        <v>52</v>
      </c>
      <c r="AZ231" s="2" t="s">
        <v>52</v>
      </c>
    </row>
    <row r="232" spans="1:52" ht="30" customHeight="1">
      <c r="A232" s="27" t="s">
        <v>1013</v>
      </c>
      <c r="B232" s="27" t="s">
        <v>52</v>
      </c>
      <c r="C232" s="27" t="s">
        <v>52</v>
      </c>
      <c r="D232" s="28"/>
      <c r="E232" s="30"/>
      <c r="F232" s="33">
        <f>TRUNC(SUMIF(N223:N231, N222, F223:F231),0)</f>
        <v>4758</v>
      </c>
      <c r="G232" s="30"/>
      <c r="H232" s="33">
        <f>TRUNC(SUMIF(N223:N231, N222, H223:H231),0)</f>
        <v>48242</v>
      </c>
      <c r="I232" s="30"/>
      <c r="J232" s="33">
        <f>TRUNC(SUMIF(N223:N231, N222, J223:J231),0)</f>
        <v>544</v>
      </c>
      <c r="K232" s="30"/>
      <c r="L232" s="33">
        <f>F232+H232+J232</f>
        <v>53544</v>
      </c>
      <c r="M232" s="27" t="s">
        <v>52</v>
      </c>
      <c r="N232" s="2" t="s">
        <v>107</v>
      </c>
      <c r="O232" s="2" t="s">
        <v>107</v>
      </c>
      <c r="P232" s="2" t="s">
        <v>52</v>
      </c>
      <c r="Q232" s="2" t="s">
        <v>52</v>
      </c>
      <c r="R232" s="2" t="s">
        <v>52</v>
      </c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2" t="s">
        <v>52</v>
      </c>
      <c r="AW232" s="2" t="s">
        <v>52</v>
      </c>
      <c r="AX232" s="2" t="s">
        <v>52</v>
      </c>
      <c r="AY232" s="2" t="s">
        <v>52</v>
      </c>
      <c r="AZ232" s="2" t="s">
        <v>52</v>
      </c>
    </row>
    <row r="233" spans="1:52" ht="30" customHeight="1">
      <c r="A233" s="28"/>
      <c r="B233" s="28"/>
      <c r="C233" s="28"/>
      <c r="D233" s="28"/>
      <c r="E233" s="30"/>
      <c r="F233" s="33"/>
      <c r="G233" s="30"/>
      <c r="H233" s="33"/>
      <c r="I233" s="30"/>
      <c r="J233" s="33"/>
      <c r="K233" s="30"/>
      <c r="L233" s="33"/>
      <c r="M233" s="28"/>
    </row>
    <row r="234" spans="1:52" ht="30" customHeight="1">
      <c r="A234" s="24" t="s">
        <v>1377</v>
      </c>
      <c r="B234" s="25"/>
      <c r="C234" s="25"/>
      <c r="D234" s="25"/>
      <c r="E234" s="29"/>
      <c r="F234" s="32"/>
      <c r="G234" s="29"/>
      <c r="H234" s="32"/>
      <c r="I234" s="29"/>
      <c r="J234" s="32"/>
      <c r="K234" s="29"/>
      <c r="L234" s="32"/>
      <c r="M234" s="26"/>
      <c r="N234" s="1" t="s">
        <v>337</v>
      </c>
    </row>
    <row r="235" spans="1:52" ht="30" customHeight="1">
      <c r="A235" s="27" t="s">
        <v>1221</v>
      </c>
      <c r="B235" s="27" t="s">
        <v>1353</v>
      </c>
      <c r="C235" s="27" t="s">
        <v>83</v>
      </c>
      <c r="D235" s="28">
        <v>0.6</v>
      </c>
      <c r="E235" s="30">
        <f>일위대가목록!E158</f>
        <v>15820</v>
      </c>
      <c r="F235" s="33">
        <f t="shared" ref="F235:F243" si="45">TRUNC(E235*D235,1)</f>
        <v>9492</v>
      </c>
      <c r="G235" s="30">
        <f>일위대가목록!F158</f>
        <v>0</v>
      </c>
      <c r="H235" s="33">
        <f t="shared" ref="H235:H243" si="46">TRUNC(G235*D235,1)</f>
        <v>0</v>
      </c>
      <c r="I235" s="30">
        <f>일위대가목록!G158</f>
        <v>0</v>
      </c>
      <c r="J235" s="33">
        <f t="shared" ref="J235:J243" si="47">TRUNC(I235*D235,1)</f>
        <v>0</v>
      </c>
      <c r="K235" s="30">
        <f t="shared" ref="K235:K243" si="48">TRUNC(E235+G235+I235,1)</f>
        <v>15820</v>
      </c>
      <c r="L235" s="33">
        <f t="shared" ref="L235:L243" si="49">TRUNC(F235+H235+J235,1)</f>
        <v>9492</v>
      </c>
      <c r="M235" s="27" t="s">
        <v>1354</v>
      </c>
      <c r="N235" s="2" t="s">
        <v>337</v>
      </c>
      <c r="O235" s="2" t="s">
        <v>1355</v>
      </c>
      <c r="P235" s="2" t="s">
        <v>64</v>
      </c>
      <c r="Q235" s="2" t="s">
        <v>65</v>
      </c>
      <c r="R235" s="2" t="s">
        <v>65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2" t="s">
        <v>52</v>
      </c>
      <c r="AW235" s="2" t="s">
        <v>1378</v>
      </c>
      <c r="AX235" s="2" t="s">
        <v>52</v>
      </c>
      <c r="AY235" s="2" t="s">
        <v>52</v>
      </c>
      <c r="AZ235" s="2" t="s">
        <v>52</v>
      </c>
    </row>
    <row r="236" spans="1:52" ht="30" customHeight="1">
      <c r="A236" s="27" t="s">
        <v>1226</v>
      </c>
      <c r="B236" s="27" t="s">
        <v>1235</v>
      </c>
      <c r="C236" s="27" t="s">
        <v>83</v>
      </c>
      <c r="D236" s="28">
        <v>0.6</v>
      </c>
      <c r="E236" s="30">
        <f>일위대가목록!E151</f>
        <v>0</v>
      </c>
      <c r="F236" s="33">
        <f t="shared" si="45"/>
        <v>0</v>
      </c>
      <c r="G236" s="30">
        <f>일위대가목록!F151</f>
        <v>68923</v>
      </c>
      <c r="H236" s="33">
        <f t="shared" si="46"/>
        <v>41353.800000000003</v>
      </c>
      <c r="I236" s="30">
        <f>일위대가목록!G151</f>
        <v>689</v>
      </c>
      <c r="J236" s="33">
        <f t="shared" si="47"/>
        <v>413.4</v>
      </c>
      <c r="K236" s="30">
        <f t="shared" si="48"/>
        <v>69612</v>
      </c>
      <c r="L236" s="33">
        <f t="shared" si="49"/>
        <v>41767.199999999997</v>
      </c>
      <c r="M236" s="27" t="s">
        <v>1236</v>
      </c>
      <c r="N236" s="2" t="s">
        <v>337</v>
      </c>
      <c r="O236" s="2" t="s">
        <v>1237</v>
      </c>
      <c r="P236" s="2" t="s">
        <v>64</v>
      </c>
      <c r="Q236" s="2" t="s">
        <v>65</v>
      </c>
      <c r="R236" s="2" t="s">
        <v>65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2" t="s">
        <v>52</v>
      </c>
      <c r="AW236" s="2" t="s">
        <v>1379</v>
      </c>
      <c r="AX236" s="2" t="s">
        <v>52</v>
      </c>
      <c r="AY236" s="2" t="s">
        <v>52</v>
      </c>
      <c r="AZ236" s="2" t="s">
        <v>52</v>
      </c>
    </row>
    <row r="237" spans="1:52" ht="30" customHeight="1">
      <c r="A237" s="27" t="s">
        <v>170</v>
      </c>
      <c r="B237" s="27" t="s">
        <v>171</v>
      </c>
      <c r="C237" s="27" t="s">
        <v>172</v>
      </c>
      <c r="D237" s="28">
        <v>2.3E-3</v>
      </c>
      <c r="E237" s="30">
        <f>단가대비표!O52</f>
        <v>0</v>
      </c>
      <c r="F237" s="33">
        <f t="shared" si="45"/>
        <v>0</v>
      </c>
      <c r="G237" s="30">
        <f>단가대비표!P52</f>
        <v>0</v>
      </c>
      <c r="H237" s="33">
        <f t="shared" si="46"/>
        <v>0</v>
      </c>
      <c r="I237" s="30">
        <f>단가대비표!V52</f>
        <v>0</v>
      </c>
      <c r="J237" s="33">
        <f t="shared" si="47"/>
        <v>0</v>
      </c>
      <c r="K237" s="30">
        <f t="shared" si="48"/>
        <v>0</v>
      </c>
      <c r="L237" s="33">
        <f t="shared" si="49"/>
        <v>0</v>
      </c>
      <c r="M237" s="27" t="s">
        <v>52</v>
      </c>
      <c r="N237" s="2" t="s">
        <v>337</v>
      </c>
      <c r="O237" s="2" t="s">
        <v>173</v>
      </c>
      <c r="P237" s="2" t="s">
        <v>65</v>
      </c>
      <c r="Q237" s="2" t="s">
        <v>65</v>
      </c>
      <c r="R237" s="2" t="s">
        <v>64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2" t="s">
        <v>52</v>
      </c>
      <c r="AW237" s="2" t="s">
        <v>1380</v>
      </c>
      <c r="AX237" s="2" t="s">
        <v>52</v>
      </c>
      <c r="AY237" s="2" t="s">
        <v>52</v>
      </c>
      <c r="AZ237" s="2" t="s">
        <v>52</v>
      </c>
    </row>
    <row r="238" spans="1:52" ht="30" customHeight="1">
      <c r="A238" s="27" t="s">
        <v>170</v>
      </c>
      <c r="B238" s="27" t="s">
        <v>178</v>
      </c>
      <c r="C238" s="27" t="s">
        <v>172</v>
      </c>
      <c r="D238" s="28">
        <v>6.4000000000000003E-3</v>
      </c>
      <c r="E238" s="30">
        <f>단가대비표!O54</f>
        <v>0</v>
      </c>
      <c r="F238" s="33">
        <f t="shared" si="45"/>
        <v>0</v>
      </c>
      <c r="G238" s="30">
        <f>단가대비표!P54</f>
        <v>0</v>
      </c>
      <c r="H238" s="33">
        <f t="shared" si="46"/>
        <v>0</v>
      </c>
      <c r="I238" s="30">
        <f>단가대비표!V54</f>
        <v>0</v>
      </c>
      <c r="J238" s="33">
        <f t="shared" si="47"/>
        <v>0</v>
      </c>
      <c r="K238" s="30">
        <f t="shared" si="48"/>
        <v>0</v>
      </c>
      <c r="L238" s="33">
        <f t="shared" si="49"/>
        <v>0</v>
      </c>
      <c r="M238" s="27" t="s">
        <v>52</v>
      </c>
      <c r="N238" s="2" t="s">
        <v>337</v>
      </c>
      <c r="O238" s="2" t="s">
        <v>179</v>
      </c>
      <c r="P238" s="2" t="s">
        <v>65</v>
      </c>
      <c r="Q238" s="2" t="s">
        <v>65</v>
      </c>
      <c r="R238" s="2" t="s">
        <v>64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2" t="s">
        <v>52</v>
      </c>
      <c r="AW238" s="2" t="s">
        <v>1381</v>
      </c>
      <c r="AX238" s="2" t="s">
        <v>52</v>
      </c>
      <c r="AY238" s="2" t="s">
        <v>52</v>
      </c>
      <c r="AZ238" s="2" t="s">
        <v>52</v>
      </c>
    </row>
    <row r="239" spans="1:52" ht="30" customHeight="1">
      <c r="A239" s="27" t="s">
        <v>209</v>
      </c>
      <c r="B239" s="27" t="s">
        <v>210</v>
      </c>
      <c r="C239" s="27" t="s">
        <v>235</v>
      </c>
      <c r="D239" s="28">
        <v>-0.14000000000000001</v>
      </c>
      <c r="E239" s="30">
        <f>단가대비표!O37</f>
        <v>438</v>
      </c>
      <c r="F239" s="33">
        <f t="shared" si="45"/>
        <v>-61.3</v>
      </c>
      <c r="G239" s="30">
        <f>단가대비표!P37</f>
        <v>0</v>
      </c>
      <c r="H239" s="33">
        <f t="shared" si="46"/>
        <v>0</v>
      </c>
      <c r="I239" s="30">
        <f>단가대비표!V37</f>
        <v>0</v>
      </c>
      <c r="J239" s="33">
        <f t="shared" si="47"/>
        <v>0</v>
      </c>
      <c r="K239" s="30">
        <f t="shared" si="48"/>
        <v>438</v>
      </c>
      <c r="L239" s="33">
        <f t="shared" si="49"/>
        <v>-61.3</v>
      </c>
      <c r="M239" s="27" t="s">
        <v>211</v>
      </c>
      <c r="N239" s="2" t="s">
        <v>337</v>
      </c>
      <c r="O239" s="2" t="s">
        <v>1360</v>
      </c>
      <c r="P239" s="2" t="s">
        <v>65</v>
      </c>
      <c r="Q239" s="2" t="s">
        <v>65</v>
      </c>
      <c r="R239" s="2" t="s">
        <v>64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2" t="s">
        <v>52</v>
      </c>
      <c r="AW239" s="2" t="s">
        <v>1382</v>
      </c>
      <c r="AX239" s="2" t="s">
        <v>52</v>
      </c>
      <c r="AY239" s="2" t="s">
        <v>52</v>
      </c>
      <c r="AZ239" s="2" t="s">
        <v>52</v>
      </c>
    </row>
    <row r="240" spans="1:52" ht="30" customHeight="1">
      <c r="A240" s="27" t="s">
        <v>181</v>
      </c>
      <c r="B240" s="27" t="s">
        <v>1362</v>
      </c>
      <c r="C240" s="27" t="s">
        <v>183</v>
      </c>
      <c r="D240" s="28">
        <v>8.5000000000000006E-3</v>
      </c>
      <c r="E240" s="30">
        <f>일위대가목록!E159</f>
        <v>10101</v>
      </c>
      <c r="F240" s="33">
        <f t="shared" si="45"/>
        <v>85.8</v>
      </c>
      <c r="G240" s="30">
        <f>일위대가목록!F159</f>
        <v>1367280</v>
      </c>
      <c r="H240" s="33">
        <f t="shared" si="46"/>
        <v>11621.8</v>
      </c>
      <c r="I240" s="30">
        <f>일위대가목록!G159</f>
        <v>42572</v>
      </c>
      <c r="J240" s="33">
        <f t="shared" si="47"/>
        <v>361.8</v>
      </c>
      <c r="K240" s="30">
        <f t="shared" si="48"/>
        <v>1419953</v>
      </c>
      <c r="L240" s="33">
        <f t="shared" si="49"/>
        <v>12069.4</v>
      </c>
      <c r="M240" s="27" t="s">
        <v>1363</v>
      </c>
      <c r="N240" s="2" t="s">
        <v>337</v>
      </c>
      <c r="O240" s="2" t="s">
        <v>1364</v>
      </c>
      <c r="P240" s="2" t="s">
        <v>64</v>
      </c>
      <c r="Q240" s="2" t="s">
        <v>65</v>
      </c>
      <c r="R240" s="2" t="s">
        <v>65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2" t="s">
        <v>52</v>
      </c>
      <c r="AW240" s="2" t="s">
        <v>1383</v>
      </c>
      <c r="AX240" s="2" t="s">
        <v>52</v>
      </c>
      <c r="AY240" s="2" t="s">
        <v>52</v>
      </c>
      <c r="AZ240" s="2" t="s">
        <v>52</v>
      </c>
    </row>
    <row r="241" spans="1:52" ht="30" customHeight="1">
      <c r="A241" s="27" t="s">
        <v>151</v>
      </c>
      <c r="B241" s="27" t="s">
        <v>152</v>
      </c>
      <c r="C241" s="27" t="s">
        <v>112</v>
      </c>
      <c r="D241" s="28">
        <v>0.04</v>
      </c>
      <c r="E241" s="30">
        <f>단가대비표!O79</f>
        <v>0</v>
      </c>
      <c r="F241" s="33">
        <f t="shared" si="45"/>
        <v>0</v>
      </c>
      <c r="G241" s="30">
        <f>단가대비표!P79</f>
        <v>0</v>
      </c>
      <c r="H241" s="33">
        <f t="shared" si="46"/>
        <v>0</v>
      </c>
      <c r="I241" s="30">
        <f>단가대비표!V79</f>
        <v>0</v>
      </c>
      <c r="J241" s="33">
        <f t="shared" si="47"/>
        <v>0</v>
      </c>
      <c r="K241" s="30">
        <f t="shared" si="48"/>
        <v>0</v>
      </c>
      <c r="L241" s="33">
        <f t="shared" si="49"/>
        <v>0</v>
      </c>
      <c r="M241" s="27" t="s">
        <v>153</v>
      </c>
      <c r="N241" s="2" t="s">
        <v>337</v>
      </c>
      <c r="O241" s="2" t="s">
        <v>154</v>
      </c>
      <c r="P241" s="2" t="s">
        <v>65</v>
      </c>
      <c r="Q241" s="2" t="s">
        <v>65</v>
      </c>
      <c r="R241" s="2" t="s">
        <v>64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2" t="s">
        <v>52</v>
      </c>
      <c r="AW241" s="2" t="s">
        <v>1384</v>
      </c>
      <c r="AX241" s="2" t="s">
        <v>52</v>
      </c>
      <c r="AY241" s="2" t="s">
        <v>52</v>
      </c>
      <c r="AZ241" s="2" t="s">
        <v>52</v>
      </c>
    </row>
    <row r="242" spans="1:52" ht="30" customHeight="1">
      <c r="A242" s="27" t="s">
        <v>1367</v>
      </c>
      <c r="B242" s="27" t="s">
        <v>1368</v>
      </c>
      <c r="C242" s="27" t="s">
        <v>112</v>
      </c>
      <c r="D242" s="28">
        <v>0.04</v>
      </c>
      <c r="E242" s="30">
        <f>일위대가목록!E160</f>
        <v>0</v>
      </c>
      <c r="F242" s="33">
        <f t="shared" si="45"/>
        <v>0</v>
      </c>
      <c r="G242" s="30">
        <f>일위대가목록!F160</f>
        <v>133682</v>
      </c>
      <c r="H242" s="33">
        <f t="shared" si="46"/>
        <v>5347.2</v>
      </c>
      <c r="I242" s="30">
        <f>일위대가목록!G160</f>
        <v>2673</v>
      </c>
      <c r="J242" s="33">
        <f t="shared" si="47"/>
        <v>106.9</v>
      </c>
      <c r="K242" s="30">
        <f t="shared" si="48"/>
        <v>136355</v>
      </c>
      <c r="L242" s="33">
        <f t="shared" si="49"/>
        <v>5454.1</v>
      </c>
      <c r="M242" s="27" t="s">
        <v>1369</v>
      </c>
      <c r="N242" s="2" t="s">
        <v>337</v>
      </c>
      <c r="O242" s="2" t="s">
        <v>1370</v>
      </c>
      <c r="P242" s="2" t="s">
        <v>64</v>
      </c>
      <c r="Q242" s="2" t="s">
        <v>65</v>
      </c>
      <c r="R242" s="2" t="s">
        <v>65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2" t="s">
        <v>52</v>
      </c>
      <c r="AW242" s="2" t="s">
        <v>1385</v>
      </c>
      <c r="AX242" s="2" t="s">
        <v>52</v>
      </c>
      <c r="AY242" s="2" t="s">
        <v>52</v>
      </c>
      <c r="AZ242" s="2" t="s">
        <v>52</v>
      </c>
    </row>
    <row r="243" spans="1:52" ht="30" customHeight="1">
      <c r="A243" s="27" t="s">
        <v>1372</v>
      </c>
      <c r="B243" s="27" t="s">
        <v>1373</v>
      </c>
      <c r="C243" s="27" t="s">
        <v>218</v>
      </c>
      <c r="D243" s="28">
        <v>1</v>
      </c>
      <c r="E243" s="30">
        <f>일위대가목록!E161</f>
        <v>0</v>
      </c>
      <c r="F243" s="33">
        <f t="shared" si="45"/>
        <v>0</v>
      </c>
      <c r="G243" s="30">
        <f>일위대가목록!F161</f>
        <v>16248</v>
      </c>
      <c r="H243" s="33">
        <f t="shared" si="46"/>
        <v>16248</v>
      </c>
      <c r="I243" s="30">
        <f>일위대가목록!G161</f>
        <v>0</v>
      </c>
      <c r="J243" s="33">
        <f t="shared" si="47"/>
        <v>0</v>
      </c>
      <c r="K243" s="30">
        <f t="shared" si="48"/>
        <v>16248</v>
      </c>
      <c r="L243" s="33">
        <f t="shared" si="49"/>
        <v>16248</v>
      </c>
      <c r="M243" s="27" t="s">
        <v>1374</v>
      </c>
      <c r="N243" s="2" t="s">
        <v>337</v>
      </c>
      <c r="O243" s="2" t="s">
        <v>1375</v>
      </c>
      <c r="P243" s="2" t="s">
        <v>64</v>
      </c>
      <c r="Q243" s="2" t="s">
        <v>65</v>
      </c>
      <c r="R243" s="2" t="s">
        <v>65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2" t="s">
        <v>52</v>
      </c>
      <c r="AW243" s="2" t="s">
        <v>1386</v>
      </c>
      <c r="AX243" s="2" t="s">
        <v>52</v>
      </c>
      <c r="AY243" s="2" t="s">
        <v>52</v>
      </c>
      <c r="AZ243" s="2" t="s">
        <v>52</v>
      </c>
    </row>
    <row r="244" spans="1:52" ht="30" customHeight="1">
      <c r="A244" s="27" t="s">
        <v>1013</v>
      </c>
      <c r="B244" s="27" t="s">
        <v>52</v>
      </c>
      <c r="C244" s="27" t="s">
        <v>52</v>
      </c>
      <c r="D244" s="28"/>
      <c r="E244" s="30"/>
      <c r="F244" s="33">
        <f>TRUNC(SUMIF(N235:N243, N234, F235:F243),0)</f>
        <v>9516</v>
      </c>
      <c r="G244" s="30"/>
      <c r="H244" s="33">
        <f>TRUNC(SUMIF(N235:N243, N234, H235:H243),0)</f>
        <v>74570</v>
      </c>
      <c r="I244" s="30"/>
      <c r="J244" s="33">
        <f>TRUNC(SUMIF(N235:N243, N234, J235:J243),0)</f>
        <v>882</v>
      </c>
      <c r="K244" s="30"/>
      <c r="L244" s="33">
        <f>F244+H244+J244</f>
        <v>84968</v>
      </c>
      <c r="M244" s="27" t="s">
        <v>52</v>
      </c>
      <c r="N244" s="2" t="s">
        <v>107</v>
      </c>
      <c r="O244" s="2" t="s">
        <v>107</v>
      </c>
      <c r="P244" s="2" t="s">
        <v>52</v>
      </c>
      <c r="Q244" s="2" t="s">
        <v>52</v>
      </c>
      <c r="R244" s="2" t="s">
        <v>52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2" t="s">
        <v>52</v>
      </c>
      <c r="AW244" s="2" t="s">
        <v>52</v>
      </c>
      <c r="AX244" s="2" t="s">
        <v>52</v>
      </c>
      <c r="AY244" s="2" t="s">
        <v>52</v>
      </c>
      <c r="AZ244" s="2" t="s">
        <v>52</v>
      </c>
    </row>
    <row r="245" spans="1:52" ht="30" customHeight="1">
      <c r="A245" s="28"/>
      <c r="B245" s="28"/>
      <c r="C245" s="28"/>
      <c r="D245" s="28"/>
      <c r="E245" s="30"/>
      <c r="F245" s="33"/>
      <c r="G245" s="30"/>
      <c r="H245" s="33"/>
      <c r="I245" s="30"/>
      <c r="J245" s="33"/>
      <c r="K245" s="30"/>
      <c r="L245" s="33"/>
      <c r="M245" s="28"/>
    </row>
    <row r="246" spans="1:52" ht="30" customHeight="1">
      <c r="A246" s="24" t="s">
        <v>1387</v>
      </c>
      <c r="B246" s="25"/>
      <c r="C246" s="25"/>
      <c r="D246" s="25"/>
      <c r="E246" s="29"/>
      <c r="F246" s="32"/>
      <c r="G246" s="29"/>
      <c r="H246" s="32"/>
      <c r="I246" s="29"/>
      <c r="J246" s="32"/>
      <c r="K246" s="29"/>
      <c r="L246" s="32"/>
      <c r="M246" s="26"/>
      <c r="N246" s="1" t="s">
        <v>344</v>
      </c>
    </row>
    <row r="247" spans="1:52" ht="30" customHeight="1">
      <c r="A247" s="27" t="s">
        <v>1388</v>
      </c>
      <c r="B247" s="27" t="s">
        <v>1389</v>
      </c>
      <c r="C247" s="27" t="s">
        <v>83</v>
      </c>
      <c r="D247" s="28">
        <v>1.1000000000000001</v>
      </c>
      <c r="E247" s="30">
        <f>단가대비표!O94</f>
        <v>37000</v>
      </c>
      <c r="F247" s="33">
        <f>TRUNC(E247*D247,1)</f>
        <v>40700</v>
      </c>
      <c r="G247" s="30">
        <f>단가대비표!P94</f>
        <v>0</v>
      </c>
      <c r="H247" s="33">
        <f>TRUNC(G247*D247,1)</f>
        <v>0</v>
      </c>
      <c r="I247" s="30">
        <f>단가대비표!V94</f>
        <v>0</v>
      </c>
      <c r="J247" s="33">
        <f>TRUNC(I247*D247,1)</f>
        <v>0</v>
      </c>
      <c r="K247" s="30">
        <f t="shared" ref="K247:L249" si="50">TRUNC(E247+G247+I247,1)</f>
        <v>37000</v>
      </c>
      <c r="L247" s="33">
        <f t="shared" si="50"/>
        <v>40700</v>
      </c>
      <c r="M247" s="27" t="s">
        <v>52</v>
      </c>
      <c r="N247" s="2" t="s">
        <v>344</v>
      </c>
      <c r="O247" s="2" t="s">
        <v>1390</v>
      </c>
      <c r="P247" s="2" t="s">
        <v>65</v>
      </c>
      <c r="Q247" s="2" t="s">
        <v>65</v>
      </c>
      <c r="R247" s="2" t="s">
        <v>64</v>
      </c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2" t="s">
        <v>52</v>
      </c>
      <c r="AW247" s="2" t="s">
        <v>1391</v>
      </c>
      <c r="AX247" s="2" t="s">
        <v>52</v>
      </c>
      <c r="AY247" s="2" t="s">
        <v>52</v>
      </c>
      <c r="AZ247" s="2" t="s">
        <v>52</v>
      </c>
    </row>
    <row r="248" spans="1:52" ht="30" customHeight="1">
      <c r="A248" s="27" t="s">
        <v>1392</v>
      </c>
      <c r="B248" s="27" t="s">
        <v>1340</v>
      </c>
      <c r="C248" s="27" t="s">
        <v>112</v>
      </c>
      <c r="D248" s="28">
        <v>0.05</v>
      </c>
      <c r="E248" s="30">
        <f>일위대가목록!E163</f>
        <v>0</v>
      </c>
      <c r="F248" s="33">
        <f>TRUNC(E248*D248,1)</f>
        <v>0</v>
      </c>
      <c r="G248" s="30">
        <f>일위대가목록!F163</f>
        <v>113564</v>
      </c>
      <c r="H248" s="33">
        <f>TRUNC(G248*D248,1)</f>
        <v>5678.2</v>
      </c>
      <c r="I248" s="30">
        <f>일위대가목록!G163</f>
        <v>0</v>
      </c>
      <c r="J248" s="33">
        <f>TRUNC(I248*D248,1)</f>
        <v>0</v>
      </c>
      <c r="K248" s="30">
        <f t="shared" si="50"/>
        <v>113564</v>
      </c>
      <c r="L248" s="33">
        <f t="shared" si="50"/>
        <v>5678.2</v>
      </c>
      <c r="M248" s="27" t="s">
        <v>1393</v>
      </c>
      <c r="N248" s="2" t="s">
        <v>344</v>
      </c>
      <c r="O248" s="2" t="s">
        <v>1394</v>
      </c>
      <c r="P248" s="2" t="s">
        <v>64</v>
      </c>
      <c r="Q248" s="2" t="s">
        <v>65</v>
      </c>
      <c r="R248" s="2" t="s">
        <v>65</v>
      </c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2" t="s">
        <v>52</v>
      </c>
      <c r="AW248" s="2" t="s">
        <v>1395</v>
      </c>
      <c r="AX248" s="2" t="s">
        <v>52</v>
      </c>
      <c r="AY248" s="2" t="s">
        <v>52</v>
      </c>
      <c r="AZ248" s="2" t="s">
        <v>52</v>
      </c>
    </row>
    <row r="249" spans="1:52" ht="30" customHeight="1">
      <c r="A249" s="27" t="s">
        <v>1396</v>
      </c>
      <c r="B249" s="27" t="s">
        <v>1397</v>
      </c>
      <c r="C249" s="27" t="s">
        <v>83</v>
      </c>
      <c r="D249" s="28">
        <v>1</v>
      </c>
      <c r="E249" s="30">
        <f>일위대가목록!E164</f>
        <v>0</v>
      </c>
      <c r="F249" s="33">
        <f>TRUNC(E249*D249,1)</f>
        <v>0</v>
      </c>
      <c r="G249" s="30">
        <f>일위대가목록!F164</f>
        <v>113529</v>
      </c>
      <c r="H249" s="33">
        <f>TRUNC(G249*D249,1)</f>
        <v>113529</v>
      </c>
      <c r="I249" s="30">
        <f>일위대가목록!G164</f>
        <v>2270</v>
      </c>
      <c r="J249" s="33">
        <f>TRUNC(I249*D249,1)</f>
        <v>2270</v>
      </c>
      <c r="K249" s="30">
        <f t="shared" si="50"/>
        <v>115799</v>
      </c>
      <c r="L249" s="33">
        <f t="shared" si="50"/>
        <v>115799</v>
      </c>
      <c r="M249" s="27" t="s">
        <v>1398</v>
      </c>
      <c r="N249" s="2" t="s">
        <v>344</v>
      </c>
      <c r="O249" s="2" t="s">
        <v>1399</v>
      </c>
      <c r="P249" s="2" t="s">
        <v>64</v>
      </c>
      <c r="Q249" s="2" t="s">
        <v>65</v>
      </c>
      <c r="R249" s="2" t="s">
        <v>65</v>
      </c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2" t="s">
        <v>52</v>
      </c>
      <c r="AW249" s="2" t="s">
        <v>1400</v>
      </c>
      <c r="AX249" s="2" t="s">
        <v>52</v>
      </c>
      <c r="AY249" s="2" t="s">
        <v>52</v>
      </c>
      <c r="AZ249" s="2" t="s">
        <v>52</v>
      </c>
    </row>
    <row r="250" spans="1:52" ht="30" customHeight="1">
      <c r="A250" s="27" t="s">
        <v>1013</v>
      </c>
      <c r="B250" s="27" t="s">
        <v>52</v>
      </c>
      <c r="C250" s="27" t="s">
        <v>52</v>
      </c>
      <c r="D250" s="28"/>
      <c r="E250" s="30"/>
      <c r="F250" s="33">
        <f>TRUNC(SUMIF(N247:N249, N246, F247:F249),0)</f>
        <v>40700</v>
      </c>
      <c r="G250" s="30"/>
      <c r="H250" s="33">
        <f>TRUNC(SUMIF(N247:N249, N246, H247:H249),0)</f>
        <v>119207</v>
      </c>
      <c r="I250" s="30"/>
      <c r="J250" s="33">
        <f>TRUNC(SUMIF(N247:N249, N246, J247:J249),0)</f>
        <v>2270</v>
      </c>
      <c r="K250" s="30"/>
      <c r="L250" s="33">
        <f>F250+H250+J250</f>
        <v>162177</v>
      </c>
      <c r="M250" s="27" t="s">
        <v>52</v>
      </c>
      <c r="N250" s="2" t="s">
        <v>107</v>
      </c>
      <c r="O250" s="2" t="s">
        <v>107</v>
      </c>
      <c r="P250" s="2" t="s">
        <v>52</v>
      </c>
      <c r="Q250" s="2" t="s">
        <v>52</v>
      </c>
      <c r="R250" s="2" t="s">
        <v>52</v>
      </c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2" t="s">
        <v>52</v>
      </c>
      <c r="AW250" s="2" t="s">
        <v>52</v>
      </c>
      <c r="AX250" s="2" t="s">
        <v>52</v>
      </c>
      <c r="AY250" s="2" t="s">
        <v>52</v>
      </c>
      <c r="AZ250" s="2" t="s">
        <v>52</v>
      </c>
    </row>
    <row r="251" spans="1:52" ht="30" customHeight="1">
      <c r="A251" s="28"/>
      <c r="B251" s="28"/>
      <c r="C251" s="28"/>
      <c r="D251" s="28"/>
      <c r="E251" s="30"/>
      <c r="F251" s="33"/>
      <c r="G251" s="30"/>
      <c r="H251" s="33"/>
      <c r="I251" s="30"/>
      <c r="J251" s="33"/>
      <c r="K251" s="30"/>
      <c r="L251" s="33"/>
      <c r="M251" s="28"/>
    </row>
    <row r="252" spans="1:52" ht="30" customHeight="1">
      <c r="A252" s="24" t="s">
        <v>1401</v>
      </c>
      <c r="B252" s="25"/>
      <c r="C252" s="25"/>
      <c r="D252" s="25"/>
      <c r="E252" s="29"/>
      <c r="F252" s="32"/>
      <c r="G252" s="29"/>
      <c r="H252" s="32"/>
      <c r="I252" s="29"/>
      <c r="J252" s="32"/>
      <c r="K252" s="29"/>
      <c r="L252" s="32"/>
      <c r="M252" s="26"/>
      <c r="N252" s="1" t="s">
        <v>348</v>
      </c>
    </row>
    <row r="253" spans="1:52" ht="30" customHeight="1">
      <c r="A253" s="27" t="s">
        <v>1388</v>
      </c>
      <c r="B253" s="27" t="s">
        <v>1389</v>
      </c>
      <c r="C253" s="27" t="s">
        <v>83</v>
      </c>
      <c r="D253" s="28">
        <v>0.33</v>
      </c>
      <c r="E253" s="30">
        <f>단가대비표!O94</f>
        <v>37000</v>
      </c>
      <c r="F253" s="33">
        <f>TRUNC(E253*D253,1)</f>
        <v>12210</v>
      </c>
      <c r="G253" s="30">
        <f>단가대비표!P94</f>
        <v>0</v>
      </c>
      <c r="H253" s="33">
        <f>TRUNC(G253*D253,1)</f>
        <v>0</v>
      </c>
      <c r="I253" s="30">
        <f>단가대비표!V94</f>
        <v>0</v>
      </c>
      <c r="J253" s="33">
        <f>TRUNC(I253*D253,1)</f>
        <v>0</v>
      </c>
      <c r="K253" s="30">
        <f t="shared" ref="K253:L255" si="51">TRUNC(E253+G253+I253,1)</f>
        <v>37000</v>
      </c>
      <c r="L253" s="33">
        <f t="shared" si="51"/>
        <v>12210</v>
      </c>
      <c r="M253" s="27" t="s">
        <v>52</v>
      </c>
      <c r="N253" s="2" t="s">
        <v>348</v>
      </c>
      <c r="O253" s="2" t="s">
        <v>1390</v>
      </c>
      <c r="P253" s="2" t="s">
        <v>65</v>
      </c>
      <c r="Q253" s="2" t="s">
        <v>65</v>
      </c>
      <c r="R253" s="2" t="s">
        <v>64</v>
      </c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2" t="s">
        <v>52</v>
      </c>
      <c r="AW253" s="2" t="s">
        <v>1402</v>
      </c>
      <c r="AX253" s="2" t="s">
        <v>52</v>
      </c>
      <c r="AY253" s="2" t="s">
        <v>52</v>
      </c>
      <c r="AZ253" s="2" t="s">
        <v>52</v>
      </c>
    </row>
    <row r="254" spans="1:52" ht="30" customHeight="1">
      <c r="A254" s="27" t="s">
        <v>1392</v>
      </c>
      <c r="B254" s="27" t="s">
        <v>1340</v>
      </c>
      <c r="C254" s="27" t="s">
        <v>112</v>
      </c>
      <c r="D254" s="28">
        <v>8.9999999999999993E-3</v>
      </c>
      <c r="E254" s="30">
        <f>일위대가목록!E163</f>
        <v>0</v>
      </c>
      <c r="F254" s="33">
        <f>TRUNC(E254*D254,1)</f>
        <v>0</v>
      </c>
      <c r="G254" s="30">
        <f>일위대가목록!F163</f>
        <v>113564</v>
      </c>
      <c r="H254" s="33">
        <f>TRUNC(G254*D254,1)</f>
        <v>1022</v>
      </c>
      <c r="I254" s="30">
        <f>일위대가목록!G163</f>
        <v>0</v>
      </c>
      <c r="J254" s="33">
        <f>TRUNC(I254*D254,1)</f>
        <v>0</v>
      </c>
      <c r="K254" s="30">
        <f t="shared" si="51"/>
        <v>113564</v>
      </c>
      <c r="L254" s="33">
        <f t="shared" si="51"/>
        <v>1022</v>
      </c>
      <c r="M254" s="27" t="s">
        <v>1393</v>
      </c>
      <c r="N254" s="2" t="s">
        <v>348</v>
      </c>
      <c r="O254" s="2" t="s">
        <v>1394</v>
      </c>
      <c r="P254" s="2" t="s">
        <v>64</v>
      </c>
      <c r="Q254" s="2" t="s">
        <v>65</v>
      </c>
      <c r="R254" s="2" t="s">
        <v>65</v>
      </c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2" t="s">
        <v>52</v>
      </c>
      <c r="AW254" s="2" t="s">
        <v>1403</v>
      </c>
      <c r="AX254" s="2" t="s">
        <v>52</v>
      </c>
      <c r="AY254" s="2" t="s">
        <v>52</v>
      </c>
      <c r="AZ254" s="2" t="s">
        <v>52</v>
      </c>
    </row>
    <row r="255" spans="1:52" ht="30" customHeight="1">
      <c r="A255" s="27" t="s">
        <v>1396</v>
      </c>
      <c r="B255" s="27" t="s">
        <v>1404</v>
      </c>
      <c r="C255" s="27" t="s">
        <v>83</v>
      </c>
      <c r="D255" s="28">
        <v>0.3</v>
      </c>
      <c r="E255" s="30">
        <f>일위대가목록!E166</f>
        <v>0</v>
      </c>
      <c r="F255" s="33">
        <f>TRUNC(E255*D255,1)</f>
        <v>0</v>
      </c>
      <c r="G255" s="30">
        <f>일위대가목록!F166</f>
        <v>123988</v>
      </c>
      <c r="H255" s="33">
        <f>TRUNC(G255*D255,1)</f>
        <v>37196.400000000001</v>
      </c>
      <c r="I255" s="30">
        <f>일위대가목록!G166</f>
        <v>2479</v>
      </c>
      <c r="J255" s="33">
        <f>TRUNC(I255*D255,1)</f>
        <v>743.7</v>
      </c>
      <c r="K255" s="30">
        <f t="shared" si="51"/>
        <v>126467</v>
      </c>
      <c r="L255" s="33">
        <f t="shared" si="51"/>
        <v>37940.1</v>
      </c>
      <c r="M255" s="27" t="s">
        <v>1405</v>
      </c>
      <c r="N255" s="2" t="s">
        <v>348</v>
      </c>
      <c r="O255" s="2" t="s">
        <v>1406</v>
      </c>
      <c r="P255" s="2" t="s">
        <v>64</v>
      </c>
      <c r="Q255" s="2" t="s">
        <v>65</v>
      </c>
      <c r="R255" s="2" t="s">
        <v>65</v>
      </c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2" t="s">
        <v>52</v>
      </c>
      <c r="AW255" s="2" t="s">
        <v>1407</v>
      </c>
      <c r="AX255" s="2" t="s">
        <v>52</v>
      </c>
      <c r="AY255" s="2" t="s">
        <v>52</v>
      </c>
      <c r="AZ255" s="2" t="s">
        <v>52</v>
      </c>
    </row>
    <row r="256" spans="1:52" ht="30" customHeight="1">
      <c r="A256" s="27" t="s">
        <v>1013</v>
      </c>
      <c r="B256" s="27" t="s">
        <v>52</v>
      </c>
      <c r="C256" s="27" t="s">
        <v>52</v>
      </c>
      <c r="D256" s="28"/>
      <c r="E256" s="30"/>
      <c r="F256" s="33">
        <f>TRUNC(SUMIF(N253:N255, N252, F253:F255),0)</f>
        <v>12210</v>
      </c>
      <c r="G256" s="30"/>
      <c r="H256" s="33">
        <f>TRUNC(SUMIF(N253:N255, N252, H253:H255),0)</f>
        <v>38218</v>
      </c>
      <c r="I256" s="30"/>
      <c r="J256" s="33">
        <f>TRUNC(SUMIF(N253:N255, N252, J253:J255),0)</f>
        <v>743</v>
      </c>
      <c r="K256" s="30"/>
      <c r="L256" s="33">
        <f>F256+H256+J256</f>
        <v>51171</v>
      </c>
      <c r="M256" s="27" t="s">
        <v>52</v>
      </c>
      <c r="N256" s="2" t="s">
        <v>107</v>
      </c>
      <c r="O256" s="2" t="s">
        <v>107</v>
      </c>
      <c r="P256" s="2" t="s">
        <v>52</v>
      </c>
      <c r="Q256" s="2" t="s">
        <v>52</v>
      </c>
      <c r="R256" s="2" t="s">
        <v>52</v>
      </c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2" t="s">
        <v>52</v>
      </c>
      <c r="AW256" s="2" t="s">
        <v>52</v>
      </c>
      <c r="AX256" s="2" t="s">
        <v>52</v>
      </c>
      <c r="AY256" s="2" t="s">
        <v>52</v>
      </c>
      <c r="AZ256" s="2" t="s">
        <v>52</v>
      </c>
    </row>
    <row r="257" spans="1:52" ht="30" customHeight="1">
      <c r="A257" s="28"/>
      <c r="B257" s="28"/>
      <c r="C257" s="28"/>
      <c r="D257" s="28"/>
      <c r="E257" s="30"/>
      <c r="F257" s="33"/>
      <c r="G257" s="30"/>
      <c r="H257" s="33"/>
      <c r="I257" s="30"/>
      <c r="J257" s="33"/>
      <c r="K257" s="30"/>
      <c r="L257" s="33"/>
      <c r="M257" s="28"/>
    </row>
    <row r="258" spans="1:52" ht="30" customHeight="1">
      <c r="A258" s="24" t="s">
        <v>1408</v>
      </c>
      <c r="B258" s="25"/>
      <c r="C258" s="25"/>
      <c r="D258" s="25"/>
      <c r="E258" s="29"/>
      <c r="F258" s="32"/>
      <c r="G258" s="29"/>
      <c r="H258" s="32"/>
      <c r="I258" s="29"/>
      <c r="J258" s="32"/>
      <c r="K258" s="29"/>
      <c r="L258" s="32"/>
      <c r="M258" s="26"/>
      <c r="N258" s="1" t="s">
        <v>352</v>
      </c>
    </row>
    <row r="259" spans="1:52" ht="30" customHeight="1">
      <c r="A259" s="27" t="s">
        <v>1388</v>
      </c>
      <c r="B259" s="27" t="s">
        <v>1409</v>
      </c>
      <c r="C259" s="27" t="s">
        <v>83</v>
      </c>
      <c r="D259" s="28">
        <v>1.1000000000000001</v>
      </c>
      <c r="E259" s="30">
        <f>단가대비표!O95</f>
        <v>58500</v>
      </c>
      <c r="F259" s="33">
        <f>TRUNC(E259*D259,1)</f>
        <v>64350</v>
      </c>
      <c r="G259" s="30">
        <f>단가대비표!P95</f>
        <v>0</v>
      </c>
      <c r="H259" s="33">
        <f>TRUNC(G259*D259,1)</f>
        <v>0</v>
      </c>
      <c r="I259" s="30">
        <f>단가대비표!V95</f>
        <v>0</v>
      </c>
      <c r="J259" s="33">
        <f>TRUNC(I259*D259,1)</f>
        <v>0</v>
      </c>
      <c r="K259" s="30">
        <f t="shared" ref="K259:L261" si="52">TRUNC(E259+G259+I259,1)</f>
        <v>58500</v>
      </c>
      <c r="L259" s="33">
        <f t="shared" si="52"/>
        <v>64350</v>
      </c>
      <c r="M259" s="27" t="s">
        <v>52</v>
      </c>
      <c r="N259" s="2" t="s">
        <v>352</v>
      </c>
      <c r="O259" s="2" t="s">
        <v>1410</v>
      </c>
      <c r="P259" s="2" t="s">
        <v>65</v>
      </c>
      <c r="Q259" s="2" t="s">
        <v>65</v>
      </c>
      <c r="R259" s="2" t="s">
        <v>64</v>
      </c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2" t="s">
        <v>52</v>
      </c>
      <c r="AW259" s="2" t="s">
        <v>1411</v>
      </c>
      <c r="AX259" s="2" t="s">
        <v>52</v>
      </c>
      <c r="AY259" s="2" t="s">
        <v>52</v>
      </c>
      <c r="AZ259" s="2" t="s">
        <v>52</v>
      </c>
    </row>
    <row r="260" spans="1:52" ht="30" customHeight="1">
      <c r="A260" s="27" t="s">
        <v>1392</v>
      </c>
      <c r="B260" s="27" t="s">
        <v>1340</v>
      </c>
      <c r="C260" s="27" t="s">
        <v>112</v>
      </c>
      <c r="D260" s="28">
        <v>0.05</v>
      </c>
      <c r="E260" s="30">
        <f>일위대가목록!E163</f>
        <v>0</v>
      </c>
      <c r="F260" s="33">
        <f>TRUNC(E260*D260,1)</f>
        <v>0</v>
      </c>
      <c r="G260" s="30">
        <f>일위대가목록!F163</f>
        <v>113564</v>
      </c>
      <c r="H260" s="33">
        <f>TRUNC(G260*D260,1)</f>
        <v>5678.2</v>
      </c>
      <c r="I260" s="30">
        <f>일위대가목록!G163</f>
        <v>0</v>
      </c>
      <c r="J260" s="33">
        <f>TRUNC(I260*D260,1)</f>
        <v>0</v>
      </c>
      <c r="K260" s="30">
        <f t="shared" si="52"/>
        <v>113564</v>
      </c>
      <c r="L260" s="33">
        <f t="shared" si="52"/>
        <v>5678.2</v>
      </c>
      <c r="M260" s="27" t="s">
        <v>1393</v>
      </c>
      <c r="N260" s="2" t="s">
        <v>352</v>
      </c>
      <c r="O260" s="2" t="s">
        <v>1394</v>
      </c>
      <c r="P260" s="2" t="s">
        <v>64</v>
      </c>
      <c r="Q260" s="2" t="s">
        <v>65</v>
      </c>
      <c r="R260" s="2" t="s">
        <v>65</v>
      </c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2" t="s">
        <v>52</v>
      </c>
      <c r="AW260" s="2" t="s">
        <v>1412</v>
      </c>
      <c r="AX260" s="2" t="s">
        <v>52</v>
      </c>
      <c r="AY260" s="2" t="s">
        <v>52</v>
      </c>
      <c r="AZ260" s="2" t="s">
        <v>52</v>
      </c>
    </row>
    <row r="261" spans="1:52" ht="30" customHeight="1">
      <c r="A261" s="27" t="s">
        <v>1396</v>
      </c>
      <c r="B261" s="27" t="s">
        <v>1397</v>
      </c>
      <c r="C261" s="27" t="s">
        <v>83</v>
      </c>
      <c r="D261" s="28">
        <v>1</v>
      </c>
      <c r="E261" s="30">
        <f>일위대가목록!E164</f>
        <v>0</v>
      </c>
      <c r="F261" s="33">
        <f>TRUNC(E261*D261,1)</f>
        <v>0</v>
      </c>
      <c r="G261" s="30">
        <f>일위대가목록!F164</f>
        <v>113529</v>
      </c>
      <c r="H261" s="33">
        <f>TRUNC(G261*D261,1)</f>
        <v>113529</v>
      </c>
      <c r="I261" s="30">
        <f>일위대가목록!G164</f>
        <v>2270</v>
      </c>
      <c r="J261" s="33">
        <f>TRUNC(I261*D261,1)</f>
        <v>2270</v>
      </c>
      <c r="K261" s="30">
        <f t="shared" si="52"/>
        <v>115799</v>
      </c>
      <c r="L261" s="33">
        <f t="shared" si="52"/>
        <v>115799</v>
      </c>
      <c r="M261" s="27" t="s">
        <v>1398</v>
      </c>
      <c r="N261" s="2" t="s">
        <v>352</v>
      </c>
      <c r="O261" s="2" t="s">
        <v>1399</v>
      </c>
      <c r="P261" s="2" t="s">
        <v>64</v>
      </c>
      <c r="Q261" s="2" t="s">
        <v>65</v>
      </c>
      <c r="R261" s="2" t="s">
        <v>65</v>
      </c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2" t="s">
        <v>52</v>
      </c>
      <c r="AW261" s="2" t="s">
        <v>1413</v>
      </c>
      <c r="AX261" s="2" t="s">
        <v>52</v>
      </c>
      <c r="AY261" s="2" t="s">
        <v>52</v>
      </c>
      <c r="AZ261" s="2" t="s">
        <v>52</v>
      </c>
    </row>
    <row r="262" spans="1:52" ht="30" customHeight="1">
      <c r="A262" s="27" t="s">
        <v>1013</v>
      </c>
      <c r="B262" s="27" t="s">
        <v>52</v>
      </c>
      <c r="C262" s="27" t="s">
        <v>52</v>
      </c>
      <c r="D262" s="28"/>
      <c r="E262" s="30"/>
      <c r="F262" s="33">
        <f>TRUNC(SUMIF(N259:N261, N258, F259:F261),0)</f>
        <v>64350</v>
      </c>
      <c r="G262" s="30"/>
      <c r="H262" s="33">
        <f>TRUNC(SUMIF(N259:N261, N258, H259:H261),0)</f>
        <v>119207</v>
      </c>
      <c r="I262" s="30"/>
      <c r="J262" s="33">
        <f>TRUNC(SUMIF(N259:N261, N258, J259:J261),0)</f>
        <v>2270</v>
      </c>
      <c r="K262" s="30"/>
      <c r="L262" s="33">
        <f>F262+H262+J262</f>
        <v>185827</v>
      </c>
      <c r="M262" s="27" t="s">
        <v>52</v>
      </c>
      <c r="N262" s="2" t="s">
        <v>107</v>
      </c>
      <c r="O262" s="2" t="s">
        <v>107</v>
      </c>
      <c r="P262" s="2" t="s">
        <v>52</v>
      </c>
      <c r="Q262" s="2" t="s">
        <v>52</v>
      </c>
      <c r="R262" s="2" t="s">
        <v>52</v>
      </c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2" t="s">
        <v>52</v>
      </c>
      <c r="AW262" s="2" t="s">
        <v>52</v>
      </c>
      <c r="AX262" s="2" t="s">
        <v>52</v>
      </c>
      <c r="AY262" s="2" t="s">
        <v>52</v>
      </c>
      <c r="AZ262" s="2" t="s">
        <v>52</v>
      </c>
    </row>
    <row r="263" spans="1:52" ht="30" customHeight="1">
      <c r="A263" s="28"/>
      <c r="B263" s="28"/>
      <c r="C263" s="28"/>
      <c r="D263" s="28"/>
      <c r="E263" s="30"/>
      <c r="F263" s="33"/>
      <c r="G263" s="30"/>
      <c r="H263" s="33"/>
      <c r="I263" s="30"/>
      <c r="J263" s="33"/>
      <c r="K263" s="30"/>
      <c r="L263" s="33"/>
      <c r="M263" s="28"/>
    </row>
    <row r="264" spans="1:52" ht="30" customHeight="1">
      <c r="A264" s="24" t="s">
        <v>1414</v>
      </c>
      <c r="B264" s="25"/>
      <c r="C264" s="25"/>
      <c r="D264" s="25"/>
      <c r="E264" s="29"/>
      <c r="F264" s="32"/>
      <c r="G264" s="29"/>
      <c r="H264" s="32"/>
      <c r="I264" s="29"/>
      <c r="J264" s="32"/>
      <c r="K264" s="29"/>
      <c r="L264" s="32"/>
      <c r="M264" s="26"/>
      <c r="N264" s="1" t="s">
        <v>356</v>
      </c>
    </row>
    <row r="265" spans="1:52" ht="30" customHeight="1">
      <c r="A265" s="27" t="s">
        <v>1388</v>
      </c>
      <c r="B265" s="27" t="s">
        <v>1389</v>
      </c>
      <c r="C265" s="27" t="s">
        <v>83</v>
      </c>
      <c r="D265" s="28">
        <v>1.1000000000000001</v>
      </c>
      <c r="E265" s="30">
        <f>단가대비표!O94</f>
        <v>37000</v>
      </c>
      <c r="F265" s="33">
        <f>TRUNC(E265*D265,1)</f>
        <v>40700</v>
      </c>
      <c r="G265" s="30">
        <f>단가대비표!P94</f>
        <v>0</v>
      </c>
      <c r="H265" s="33">
        <f>TRUNC(G265*D265,1)</f>
        <v>0</v>
      </c>
      <c r="I265" s="30">
        <f>단가대비표!V94</f>
        <v>0</v>
      </c>
      <c r="J265" s="33">
        <f>TRUNC(I265*D265,1)</f>
        <v>0</v>
      </c>
      <c r="K265" s="30">
        <f t="shared" ref="K265:L268" si="53">TRUNC(E265+G265+I265,1)</f>
        <v>37000</v>
      </c>
      <c r="L265" s="33">
        <f t="shared" si="53"/>
        <v>40700</v>
      </c>
      <c r="M265" s="27" t="s">
        <v>52</v>
      </c>
      <c r="N265" s="2" t="s">
        <v>356</v>
      </c>
      <c r="O265" s="2" t="s">
        <v>1390</v>
      </c>
      <c r="P265" s="2" t="s">
        <v>65</v>
      </c>
      <c r="Q265" s="2" t="s">
        <v>65</v>
      </c>
      <c r="R265" s="2" t="s">
        <v>64</v>
      </c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2" t="s">
        <v>52</v>
      </c>
      <c r="AW265" s="2" t="s">
        <v>1415</v>
      </c>
      <c r="AX265" s="2" t="s">
        <v>52</v>
      </c>
      <c r="AY265" s="2" t="s">
        <v>52</v>
      </c>
      <c r="AZ265" s="2" t="s">
        <v>52</v>
      </c>
    </row>
    <row r="266" spans="1:52" ht="30" customHeight="1">
      <c r="A266" s="27" t="s">
        <v>1416</v>
      </c>
      <c r="B266" s="27" t="s">
        <v>1340</v>
      </c>
      <c r="C266" s="27" t="s">
        <v>112</v>
      </c>
      <c r="D266" s="28">
        <v>0.03</v>
      </c>
      <c r="E266" s="30">
        <f>일위대가목록!E167</f>
        <v>0</v>
      </c>
      <c r="F266" s="33">
        <f>TRUNC(E266*D266,1)</f>
        <v>0</v>
      </c>
      <c r="G266" s="30">
        <f>일위대가목록!F167</f>
        <v>113564</v>
      </c>
      <c r="H266" s="33">
        <f>TRUNC(G266*D266,1)</f>
        <v>3406.9</v>
      </c>
      <c r="I266" s="30">
        <f>일위대가목록!G167</f>
        <v>0</v>
      </c>
      <c r="J266" s="33">
        <f>TRUNC(I266*D266,1)</f>
        <v>0</v>
      </c>
      <c r="K266" s="30">
        <f t="shared" si="53"/>
        <v>113564</v>
      </c>
      <c r="L266" s="33">
        <f t="shared" si="53"/>
        <v>3406.9</v>
      </c>
      <c r="M266" s="27" t="s">
        <v>1417</v>
      </c>
      <c r="N266" s="2" t="s">
        <v>356</v>
      </c>
      <c r="O266" s="2" t="s">
        <v>1418</v>
      </c>
      <c r="P266" s="2" t="s">
        <v>64</v>
      </c>
      <c r="Q266" s="2" t="s">
        <v>65</v>
      </c>
      <c r="R266" s="2" t="s">
        <v>65</v>
      </c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2" t="s">
        <v>52</v>
      </c>
      <c r="AW266" s="2" t="s">
        <v>1419</v>
      </c>
      <c r="AX266" s="2" t="s">
        <v>52</v>
      </c>
      <c r="AY266" s="2" t="s">
        <v>52</v>
      </c>
      <c r="AZ266" s="2" t="s">
        <v>52</v>
      </c>
    </row>
    <row r="267" spans="1:52" ht="30" customHeight="1">
      <c r="A267" s="27" t="s">
        <v>1420</v>
      </c>
      <c r="B267" s="27" t="s">
        <v>1421</v>
      </c>
      <c r="C267" s="27" t="s">
        <v>235</v>
      </c>
      <c r="D267" s="28">
        <v>2.25</v>
      </c>
      <c r="E267" s="30">
        <f>단가대비표!O51</f>
        <v>19390</v>
      </c>
      <c r="F267" s="33">
        <f>TRUNC(E267*D267,1)</f>
        <v>43627.5</v>
      </c>
      <c r="G267" s="30">
        <f>단가대비표!P51</f>
        <v>0</v>
      </c>
      <c r="H267" s="33">
        <f>TRUNC(G267*D267,1)</f>
        <v>0</v>
      </c>
      <c r="I267" s="30">
        <f>단가대비표!V51</f>
        <v>0</v>
      </c>
      <c r="J267" s="33">
        <f>TRUNC(I267*D267,1)</f>
        <v>0</v>
      </c>
      <c r="K267" s="30">
        <f t="shared" si="53"/>
        <v>19390</v>
      </c>
      <c r="L267" s="33">
        <f t="shared" si="53"/>
        <v>43627.5</v>
      </c>
      <c r="M267" s="27" t="s">
        <v>52</v>
      </c>
      <c r="N267" s="2" t="s">
        <v>356</v>
      </c>
      <c r="O267" s="2" t="s">
        <v>1422</v>
      </c>
      <c r="P267" s="2" t="s">
        <v>65</v>
      </c>
      <c r="Q267" s="2" t="s">
        <v>65</v>
      </c>
      <c r="R267" s="2" t="s">
        <v>64</v>
      </c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2" t="s">
        <v>52</v>
      </c>
      <c r="AW267" s="2" t="s">
        <v>1423</v>
      </c>
      <c r="AX267" s="2" t="s">
        <v>52</v>
      </c>
      <c r="AY267" s="2" t="s">
        <v>52</v>
      </c>
      <c r="AZ267" s="2" t="s">
        <v>52</v>
      </c>
    </row>
    <row r="268" spans="1:52" ht="30" customHeight="1">
      <c r="A268" s="27" t="s">
        <v>1396</v>
      </c>
      <c r="B268" s="27" t="s">
        <v>1404</v>
      </c>
      <c r="C268" s="27" t="s">
        <v>83</v>
      </c>
      <c r="D268" s="28">
        <v>1</v>
      </c>
      <c r="E268" s="30">
        <f>일위대가목록!E166</f>
        <v>0</v>
      </c>
      <c r="F268" s="33">
        <f>TRUNC(E268*D268,1)</f>
        <v>0</v>
      </c>
      <c r="G268" s="30">
        <f>일위대가목록!F166</f>
        <v>123988</v>
      </c>
      <c r="H268" s="33">
        <f>TRUNC(G268*D268,1)</f>
        <v>123988</v>
      </c>
      <c r="I268" s="30">
        <f>일위대가목록!G166</f>
        <v>2479</v>
      </c>
      <c r="J268" s="33">
        <f>TRUNC(I268*D268,1)</f>
        <v>2479</v>
      </c>
      <c r="K268" s="30">
        <f t="shared" si="53"/>
        <v>126467</v>
      </c>
      <c r="L268" s="33">
        <f t="shared" si="53"/>
        <v>126467</v>
      </c>
      <c r="M268" s="27" t="s">
        <v>1405</v>
      </c>
      <c r="N268" s="2" t="s">
        <v>356</v>
      </c>
      <c r="O268" s="2" t="s">
        <v>1406</v>
      </c>
      <c r="P268" s="2" t="s">
        <v>64</v>
      </c>
      <c r="Q268" s="2" t="s">
        <v>65</v>
      </c>
      <c r="R268" s="2" t="s">
        <v>65</v>
      </c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2" t="s">
        <v>52</v>
      </c>
      <c r="AW268" s="2" t="s">
        <v>1424</v>
      </c>
      <c r="AX268" s="2" t="s">
        <v>52</v>
      </c>
      <c r="AY268" s="2" t="s">
        <v>52</v>
      </c>
      <c r="AZ268" s="2" t="s">
        <v>52</v>
      </c>
    </row>
    <row r="269" spans="1:52" ht="30" customHeight="1">
      <c r="A269" s="27" t="s">
        <v>1013</v>
      </c>
      <c r="B269" s="27" t="s">
        <v>52</v>
      </c>
      <c r="C269" s="27" t="s">
        <v>52</v>
      </c>
      <c r="D269" s="28"/>
      <c r="E269" s="30"/>
      <c r="F269" s="33">
        <f>TRUNC(SUMIF(N265:N268, N264, F265:F268),0)</f>
        <v>84327</v>
      </c>
      <c r="G269" s="30"/>
      <c r="H269" s="33">
        <f>TRUNC(SUMIF(N265:N268, N264, H265:H268),0)</f>
        <v>127394</v>
      </c>
      <c r="I269" s="30"/>
      <c r="J269" s="33">
        <f>TRUNC(SUMIF(N265:N268, N264, J265:J268),0)</f>
        <v>2479</v>
      </c>
      <c r="K269" s="30"/>
      <c r="L269" s="33">
        <f>F269+H269+J269</f>
        <v>214200</v>
      </c>
      <c r="M269" s="27" t="s">
        <v>52</v>
      </c>
      <c r="N269" s="2" t="s">
        <v>107</v>
      </c>
      <c r="O269" s="2" t="s">
        <v>107</v>
      </c>
      <c r="P269" s="2" t="s">
        <v>52</v>
      </c>
      <c r="Q269" s="2" t="s">
        <v>52</v>
      </c>
      <c r="R269" s="2" t="s">
        <v>52</v>
      </c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2" t="s">
        <v>52</v>
      </c>
      <c r="AW269" s="2" t="s">
        <v>52</v>
      </c>
      <c r="AX269" s="2" t="s">
        <v>52</v>
      </c>
      <c r="AY269" s="2" t="s">
        <v>52</v>
      </c>
      <c r="AZ269" s="2" t="s">
        <v>52</v>
      </c>
    </row>
    <row r="270" spans="1:52" ht="30" customHeight="1">
      <c r="A270" s="28"/>
      <c r="B270" s="28"/>
      <c r="C270" s="28"/>
      <c r="D270" s="28"/>
      <c r="E270" s="30"/>
      <c r="F270" s="33"/>
      <c r="G270" s="30"/>
      <c r="H270" s="33"/>
      <c r="I270" s="30"/>
      <c r="J270" s="33"/>
      <c r="K270" s="30"/>
      <c r="L270" s="33"/>
      <c r="M270" s="28"/>
    </row>
    <row r="271" spans="1:52" ht="30" customHeight="1">
      <c r="A271" s="24" t="s">
        <v>1425</v>
      </c>
      <c r="B271" s="25"/>
      <c r="C271" s="25"/>
      <c r="D271" s="25"/>
      <c r="E271" s="29"/>
      <c r="F271" s="32"/>
      <c r="G271" s="29"/>
      <c r="H271" s="32"/>
      <c r="I271" s="29"/>
      <c r="J271" s="32"/>
      <c r="K271" s="29"/>
      <c r="L271" s="32"/>
      <c r="M271" s="26"/>
      <c r="N271" s="1" t="s">
        <v>361</v>
      </c>
    </row>
    <row r="272" spans="1:52" ht="30" customHeight="1">
      <c r="A272" s="27" t="s">
        <v>1388</v>
      </c>
      <c r="B272" s="27" t="s">
        <v>1426</v>
      </c>
      <c r="C272" s="27" t="s">
        <v>83</v>
      </c>
      <c r="D272" s="28">
        <v>0.11</v>
      </c>
      <c r="E272" s="30">
        <f>단가대비표!O96</f>
        <v>75000</v>
      </c>
      <c r="F272" s="33">
        <f>TRUNC(E272*D272,1)</f>
        <v>8250</v>
      </c>
      <c r="G272" s="30">
        <f>단가대비표!P96</f>
        <v>0</v>
      </c>
      <c r="H272" s="33">
        <f>TRUNC(G272*D272,1)</f>
        <v>0</v>
      </c>
      <c r="I272" s="30">
        <f>단가대비표!V96</f>
        <v>0</v>
      </c>
      <c r="J272" s="33">
        <f>TRUNC(I272*D272,1)</f>
        <v>0</v>
      </c>
      <c r="K272" s="30">
        <f t="shared" ref="K272:L274" si="54">TRUNC(E272+G272+I272,1)</f>
        <v>75000</v>
      </c>
      <c r="L272" s="33">
        <f t="shared" si="54"/>
        <v>8250</v>
      </c>
      <c r="M272" s="27" t="s">
        <v>52</v>
      </c>
      <c r="N272" s="2" t="s">
        <v>361</v>
      </c>
      <c r="O272" s="2" t="s">
        <v>1427</v>
      </c>
      <c r="P272" s="2" t="s">
        <v>65</v>
      </c>
      <c r="Q272" s="2" t="s">
        <v>65</v>
      </c>
      <c r="R272" s="2" t="s">
        <v>64</v>
      </c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2" t="s">
        <v>52</v>
      </c>
      <c r="AW272" s="2" t="s">
        <v>1428</v>
      </c>
      <c r="AX272" s="2" t="s">
        <v>52</v>
      </c>
      <c r="AY272" s="2" t="s">
        <v>52</v>
      </c>
      <c r="AZ272" s="2" t="s">
        <v>52</v>
      </c>
    </row>
    <row r="273" spans="1:52" ht="30" customHeight="1">
      <c r="A273" s="27" t="s">
        <v>1416</v>
      </c>
      <c r="B273" s="27" t="s">
        <v>1340</v>
      </c>
      <c r="C273" s="27" t="s">
        <v>112</v>
      </c>
      <c r="D273" s="28">
        <v>1.1000000000000001E-3</v>
      </c>
      <c r="E273" s="30">
        <f>일위대가목록!E167</f>
        <v>0</v>
      </c>
      <c r="F273" s="33">
        <f>TRUNC(E273*D273,1)</f>
        <v>0</v>
      </c>
      <c r="G273" s="30">
        <f>일위대가목록!F167</f>
        <v>113564</v>
      </c>
      <c r="H273" s="33">
        <f>TRUNC(G273*D273,1)</f>
        <v>124.9</v>
      </c>
      <c r="I273" s="30">
        <f>일위대가목록!G167</f>
        <v>0</v>
      </c>
      <c r="J273" s="33">
        <f>TRUNC(I273*D273,1)</f>
        <v>0</v>
      </c>
      <c r="K273" s="30">
        <f t="shared" si="54"/>
        <v>113564</v>
      </c>
      <c r="L273" s="33">
        <f t="shared" si="54"/>
        <v>124.9</v>
      </c>
      <c r="M273" s="27" t="s">
        <v>1417</v>
      </c>
      <c r="N273" s="2" t="s">
        <v>361</v>
      </c>
      <c r="O273" s="2" t="s">
        <v>1418</v>
      </c>
      <c r="P273" s="2" t="s">
        <v>64</v>
      </c>
      <c r="Q273" s="2" t="s">
        <v>65</v>
      </c>
      <c r="R273" s="2" t="s">
        <v>65</v>
      </c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2" t="s">
        <v>52</v>
      </c>
      <c r="AW273" s="2" t="s">
        <v>1429</v>
      </c>
      <c r="AX273" s="2" t="s">
        <v>52</v>
      </c>
      <c r="AY273" s="2" t="s">
        <v>52</v>
      </c>
      <c r="AZ273" s="2" t="s">
        <v>52</v>
      </c>
    </row>
    <row r="274" spans="1:52" ht="30" customHeight="1">
      <c r="A274" s="27" t="s">
        <v>1430</v>
      </c>
      <c r="B274" s="27" t="s">
        <v>1431</v>
      </c>
      <c r="C274" s="27" t="s">
        <v>218</v>
      </c>
      <c r="D274" s="28">
        <v>1</v>
      </c>
      <c r="E274" s="30">
        <f>일위대가목록!E168</f>
        <v>0</v>
      </c>
      <c r="F274" s="33">
        <f>TRUNC(E274*D274,1)</f>
        <v>0</v>
      </c>
      <c r="G274" s="30">
        <f>일위대가목록!F168</f>
        <v>39151</v>
      </c>
      <c r="H274" s="33">
        <f>TRUNC(G274*D274,1)</f>
        <v>39151</v>
      </c>
      <c r="I274" s="30">
        <f>일위대가목록!G168</f>
        <v>783</v>
      </c>
      <c r="J274" s="33">
        <f>TRUNC(I274*D274,1)</f>
        <v>783</v>
      </c>
      <c r="K274" s="30">
        <f t="shared" si="54"/>
        <v>39934</v>
      </c>
      <c r="L274" s="33">
        <f t="shared" si="54"/>
        <v>39934</v>
      </c>
      <c r="M274" s="27" t="s">
        <v>1432</v>
      </c>
      <c r="N274" s="2" t="s">
        <v>361</v>
      </c>
      <c r="O274" s="2" t="s">
        <v>1433</v>
      </c>
      <c r="P274" s="2" t="s">
        <v>64</v>
      </c>
      <c r="Q274" s="2" t="s">
        <v>65</v>
      </c>
      <c r="R274" s="2" t="s">
        <v>65</v>
      </c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2" t="s">
        <v>52</v>
      </c>
      <c r="AW274" s="2" t="s">
        <v>1434</v>
      </c>
      <c r="AX274" s="2" t="s">
        <v>52</v>
      </c>
      <c r="AY274" s="2" t="s">
        <v>52</v>
      </c>
      <c r="AZ274" s="2" t="s">
        <v>52</v>
      </c>
    </row>
    <row r="275" spans="1:52" ht="30" customHeight="1">
      <c r="A275" s="27" t="s">
        <v>1013</v>
      </c>
      <c r="B275" s="27" t="s">
        <v>52</v>
      </c>
      <c r="C275" s="27" t="s">
        <v>52</v>
      </c>
      <c r="D275" s="28"/>
      <c r="E275" s="30"/>
      <c r="F275" s="33">
        <f>TRUNC(SUMIF(N272:N274, N271, F272:F274),0)</f>
        <v>8250</v>
      </c>
      <c r="G275" s="30"/>
      <c r="H275" s="33">
        <f>TRUNC(SUMIF(N272:N274, N271, H272:H274),0)</f>
        <v>39275</v>
      </c>
      <c r="I275" s="30"/>
      <c r="J275" s="33">
        <f>TRUNC(SUMIF(N272:N274, N271, J272:J274),0)</f>
        <v>783</v>
      </c>
      <c r="K275" s="30"/>
      <c r="L275" s="33">
        <f>F275+H275+J275</f>
        <v>48308</v>
      </c>
      <c r="M275" s="27" t="s">
        <v>52</v>
      </c>
      <c r="N275" s="2" t="s">
        <v>107</v>
      </c>
      <c r="O275" s="2" t="s">
        <v>107</v>
      </c>
      <c r="P275" s="2" t="s">
        <v>52</v>
      </c>
      <c r="Q275" s="2" t="s">
        <v>52</v>
      </c>
      <c r="R275" s="2" t="s">
        <v>52</v>
      </c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2" t="s">
        <v>52</v>
      </c>
      <c r="AW275" s="2" t="s">
        <v>52</v>
      </c>
      <c r="AX275" s="2" t="s">
        <v>52</v>
      </c>
      <c r="AY275" s="2" t="s">
        <v>52</v>
      </c>
      <c r="AZ275" s="2" t="s">
        <v>52</v>
      </c>
    </row>
    <row r="276" spans="1:52" ht="30" customHeight="1">
      <c r="A276" s="28"/>
      <c r="B276" s="28"/>
      <c r="C276" s="28"/>
      <c r="D276" s="28"/>
      <c r="E276" s="30"/>
      <c r="F276" s="33"/>
      <c r="G276" s="30"/>
      <c r="H276" s="33"/>
      <c r="I276" s="30"/>
      <c r="J276" s="33"/>
      <c r="K276" s="30"/>
      <c r="L276" s="33"/>
      <c r="M276" s="28"/>
    </row>
    <row r="277" spans="1:52" ht="30" customHeight="1">
      <c r="A277" s="24" t="s">
        <v>1435</v>
      </c>
      <c r="B277" s="25"/>
      <c r="C277" s="25"/>
      <c r="D277" s="25"/>
      <c r="E277" s="29"/>
      <c r="F277" s="32"/>
      <c r="G277" s="29"/>
      <c r="H277" s="32"/>
      <c r="I277" s="29"/>
      <c r="J277" s="32"/>
      <c r="K277" s="29"/>
      <c r="L277" s="32"/>
      <c r="M277" s="26"/>
      <c r="N277" s="1" t="s">
        <v>366</v>
      </c>
    </row>
    <row r="278" spans="1:52" ht="30" customHeight="1">
      <c r="A278" s="27" t="s">
        <v>1436</v>
      </c>
      <c r="B278" s="27" t="s">
        <v>1437</v>
      </c>
      <c r="C278" s="27" t="s">
        <v>83</v>
      </c>
      <c r="D278" s="28">
        <v>0.16500000000000001</v>
      </c>
      <c r="E278" s="30">
        <f>단가대비표!O136</f>
        <v>210000</v>
      </c>
      <c r="F278" s="33">
        <f>TRUNC(E278*D278,1)</f>
        <v>34650</v>
      </c>
      <c r="G278" s="30">
        <f>단가대비표!P136</f>
        <v>0</v>
      </c>
      <c r="H278" s="33">
        <f>TRUNC(G278*D278,1)</f>
        <v>0</v>
      </c>
      <c r="I278" s="30">
        <f>단가대비표!V136</f>
        <v>0</v>
      </c>
      <c r="J278" s="33">
        <f>TRUNC(I278*D278,1)</f>
        <v>0</v>
      </c>
      <c r="K278" s="30">
        <f t="shared" ref="K278:L280" si="55">TRUNC(E278+G278+I278,1)</f>
        <v>210000</v>
      </c>
      <c r="L278" s="33">
        <f t="shared" si="55"/>
        <v>34650</v>
      </c>
      <c r="M278" s="27" t="s">
        <v>52</v>
      </c>
      <c r="N278" s="2" t="s">
        <v>366</v>
      </c>
      <c r="O278" s="2" t="s">
        <v>1438</v>
      </c>
      <c r="P278" s="2" t="s">
        <v>65</v>
      </c>
      <c r="Q278" s="2" t="s">
        <v>65</v>
      </c>
      <c r="R278" s="2" t="s">
        <v>64</v>
      </c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2" t="s">
        <v>52</v>
      </c>
      <c r="AW278" s="2" t="s">
        <v>1439</v>
      </c>
      <c r="AX278" s="2" t="s">
        <v>52</v>
      </c>
      <c r="AY278" s="2" t="s">
        <v>52</v>
      </c>
      <c r="AZ278" s="2" t="s">
        <v>52</v>
      </c>
    </row>
    <row r="279" spans="1:52" ht="30" customHeight="1">
      <c r="A279" s="27" t="s">
        <v>1392</v>
      </c>
      <c r="B279" s="27" t="s">
        <v>1340</v>
      </c>
      <c r="C279" s="27" t="s">
        <v>112</v>
      </c>
      <c r="D279" s="28">
        <v>2.9999999999999997E-4</v>
      </c>
      <c r="E279" s="30">
        <f>일위대가목록!E163</f>
        <v>0</v>
      </c>
      <c r="F279" s="33">
        <f>TRUNC(E279*D279,1)</f>
        <v>0</v>
      </c>
      <c r="G279" s="30">
        <f>일위대가목록!F163</f>
        <v>113564</v>
      </c>
      <c r="H279" s="33">
        <f>TRUNC(G279*D279,1)</f>
        <v>34</v>
      </c>
      <c r="I279" s="30">
        <f>일위대가목록!G163</f>
        <v>0</v>
      </c>
      <c r="J279" s="33">
        <f>TRUNC(I279*D279,1)</f>
        <v>0</v>
      </c>
      <c r="K279" s="30">
        <f t="shared" si="55"/>
        <v>113564</v>
      </c>
      <c r="L279" s="33">
        <f t="shared" si="55"/>
        <v>34</v>
      </c>
      <c r="M279" s="27" t="s">
        <v>1393</v>
      </c>
      <c r="N279" s="2" t="s">
        <v>366</v>
      </c>
      <c r="O279" s="2" t="s">
        <v>1394</v>
      </c>
      <c r="P279" s="2" t="s">
        <v>64</v>
      </c>
      <c r="Q279" s="2" t="s">
        <v>65</v>
      </c>
      <c r="R279" s="2" t="s">
        <v>65</v>
      </c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2" t="s">
        <v>52</v>
      </c>
      <c r="AW279" s="2" t="s">
        <v>1440</v>
      </c>
      <c r="AX279" s="2" t="s">
        <v>52</v>
      </c>
      <c r="AY279" s="2" t="s">
        <v>52</v>
      </c>
      <c r="AZ279" s="2" t="s">
        <v>52</v>
      </c>
    </row>
    <row r="280" spans="1:52" ht="30" customHeight="1">
      <c r="A280" s="27" t="s">
        <v>1396</v>
      </c>
      <c r="B280" s="27" t="s">
        <v>1397</v>
      </c>
      <c r="C280" s="27" t="s">
        <v>83</v>
      </c>
      <c r="D280" s="28">
        <v>0.15</v>
      </c>
      <c r="E280" s="30">
        <f>일위대가목록!E164</f>
        <v>0</v>
      </c>
      <c r="F280" s="33">
        <f>TRUNC(E280*D280,1)</f>
        <v>0</v>
      </c>
      <c r="G280" s="30">
        <f>일위대가목록!F164</f>
        <v>113529</v>
      </c>
      <c r="H280" s="33">
        <f>TRUNC(G280*D280,1)</f>
        <v>17029.3</v>
      </c>
      <c r="I280" s="30">
        <f>일위대가목록!G164</f>
        <v>2270</v>
      </c>
      <c r="J280" s="33">
        <f>TRUNC(I280*D280,1)</f>
        <v>340.5</v>
      </c>
      <c r="K280" s="30">
        <f t="shared" si="55"/>
        <v>115799</v>
      </c>
      <c r="L280" s="33">
        <f t="shared" si="55"/>
        <v>17369.8</v>
      </c>
      <c r="M280" s="27" t="s">
        <v>1398</v>
      </c>
      <c r="N280" s="2" t="s">
        <v>366</v>
      </c>
      <c r="O280" s="2" t="s">
        <v>1399</v>
      </c>
      <c r="P280" s="2" t="s">
        <v>64</v>
      </c>
      <c r="Q280" s="2" t="s">
        <v>65</v>
      </c>
      <c r="R280" s="2" t="s">
        <v>65</v>
      </c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2" t="s">
        <v>52</v>
      </c>
      <c r="AW280" s="2" t="s">
        <v>1441</v>
      </c>
      <c r="AX280" s="2" t="s">
        <v>52</v>
      </c>
      <c r="AY280" s="2" t="s">
        <v>52</v>
      </c>
      <c r="AZ280" s="2" t="s">
        <v>52</v>
      </c>
    </row>
    <row r="281" spans="1:52" ht="30" customHeight="1">
      <c r="A281" s="27" t="s">
        <v>1013</v>
      </c>
      <c r="B281" s="27" t="s">
        <v>52</v>
      </c>
      <c r="C281" s="27" t="s">
        <v>52</v>
      </c>
      <c r="D281" s="28"/>
      <c r="E281" s="30"/>
      <c r="F281" s="33">
        <f>TRUNC(SUMIF(N278:N280, N277, F278:F280),0)</f>
        <v>34650</v>
      </c>
      <c r="G281" s="30"/>
      <c r="H281" s="33">
        <f>TRUNC(SUMIF(N278:N280, N277, H278:H280),0)</f>
        <v>17063</v>
      </c>
      <c r="I281" s="30"/>
      <c r="J281" s="33">
        <f>TRUNC(SUMIF(N278:N280, N277, J278:J280),0)</f>
        <v>340</v>
      </c>
      <c r="K281" s="30"/>
      <c r="L281" s="33">
        <f>F281+H281+J281</f>
        <v>52053</v>
      </c>
      <c r="M281" s="27" t="s">
        <v>52</v>
      </c>
      <c r="N281" s="2" t="s">
        <v>107</v>
      </c>
      <c r="O281" s="2" t="s">
        <v>107</v>
      </c>
      <c r="P281" s="2" t="s">
        <v>52</v>
      </c>
      <c r="Q281" s="2" t="s">
        <v>52</v>
      </c>
      <c r="R281" s="2" t="s">
        <v>52</v>
      </c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2" t="s">
        <v>52</v>
      </c>
      <c r="AW281" s="2" t="s">
        <v>52</v>
      </c>
      <c r="AX281" s="2" t="s">
        <v>52</v>
      </c>
      <c r="AY281" s="2" t="s">
        <v>52</v>
      </c>
      <c r="AZ281" s="2" t="s">
        <v>52</v>
      </c>
    </row>
    <row r="282" spans="1:52" ht="30" customHeight="1">
      <c r="A282" s="28"/>
      <c r="B282" s="28"/>
      <c r="C282" s="28"/>
      <c r="D282" s="28"/>
      <c r="E282" s="30"/>
      <c r="F282" s="33"/>
      <c r="G282" s="30"/>
      <c r="H282" s="33"/>
      <c r="I282" s="30"/>
      <c r="J282" s="33"/>
      <c r="K282" s="30"/>
      <c r="L282" s="33"/>
      <c r="M282" s="28"/>
    </row>
    <row r="283" spans="1:52" ht="30" customHeight="1">
      <c r="A283" s="24" t="s">
        <v>1442</v>
      </c>
      <c r="B283" s="25"/>
      <c r="C283" s="25"/>
      <c r="D283" s="25"/>
      <c r="E283" s="29"/>
      <c r="F283" s="32"/>
      <c r="G283" s="29"/>
      <c r="H283" s="32"/>
      <c r="I283" s="29"/>
      <c r="J283" s="32"/>
      <c r="K283" s="29"/>
      <c r="L283" s="32"/>
      <c r="M283" s="26"/>
      <c r="N283" s="1" t="s">
        <v>370</v>
      </c>
    </row>
    <row r="284" spans="1:52" ht="30" customHeight="1">
      <c r="A284" s="27" t="s">
        <v>1436</v>
      </c>
      <c r="B284" s="27" t="s">
        <v>1437</v>
      </c>
      <c r="C284" s="27" t="s">
        <v>83</v>
      </c>
      <c r="D284" s="28">
        <v>0.14299999999999999</v>
      </c>
      <c r="E284" s="30">
        <f>단가대비표!O136</f>
        <v>210000</v>
      </c>
      <c r="F284" s="33">
        <f>TRUNC(E284*D284,1)</f>
        <v>30030</v>
      </c>
      <c r="G284" s="30">
        <f>단가대비표!P136</f>
        <v>0</v>
      </c>
      <c r="H284" s="33">
        <f>TRUNC(G284*D284,1)</f>
        <v>0</v>
      </c>
      <c r="I284" s="30">
        <f>단가대비표!V136</f>
        <v>0</v>
      </c>
      <c r="J284" s="33">
        <f>TRUNC(I284*D284,1)</f>
        <v>0</v>
      </c>
      <c r="K284" s="30">
        <f t="shared" ref="K284:L286" si="56">TRUNC(E284+G284+I284,1)</f>
        <v>210000</v>
      </c>
      <c r="L284" s="33">
        <f t="shared" si="56"/>
        <v>30030</v>
      </c>
      <c r="M284" s="27" t="s">
        <v>52</v>
      </c>
      <c r="N284" s="2" t="s">
        <v>370</v>
      </c>
      <c r="O284" s="2" t="s">
        <v>1438</v>
      </c>
      <c r="P284" s="2" t="s">
        <v>65</v>
      </c>
      <c r="Q284" s="2" t="s">
        <v>65</v>
      </c>
      <c r="R284" s="2" t="s">
        <v>64</v>
      </c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2" t="s">
        <v>52</v>
      </c>
      <c r="AW284" s="2" t="s">
        <v>1443</v>
      </c>
      <c r="AX284" s="2" t="s">
        <v>52</v>
      </c>
      <c r="AY284" s="2" t="s">
        <v>52</v>
      </c>
      <c r="AZ284" s="2" t="s">
        <v>52</v>
      </c>
    </row>
    <row r="285" spans="1:52" ht="30" customHeight="1">
      <c r="A285" s="27" t="s">
        <v>1392</v>
      </c>
      <c r="B285" s="27" t="s">
        <v>1340</v>
      </c>
      <c r="C285" s="27" t="s">
        <v>112</v>
      </c>
      <c r="D285" s="28">
        <v>3.8999999999999998E-3</v>
      </c>
      <c r="E285" s="30">
        <f>일위대가목록!E163</f>
        <v>0</v>
      </c>
      <c r="F285" s="33">
        <f>TRUNC(E285*D285,1)</f>
        <v>0</v>
      </c>
      <c r="G285" s="30">
        <f>일위대가목록!F163</f>
        <v>113564</v>
      </c>
      <c r="H285" s="33">
        <f>TRUNC(G285*D285,1)</f>
        <v>442.8</v>
      </c>
      <c r="I285" s="30">
        <f>일위대가목록!G163</f>
        <v>0</v>
      </c>
      <c r="J285" s="33">
        <f>TRUNC(I285*D285,1)</f>
        <v>0</v>
      </c>
      <c r="K285" s="30">
        <f t="shared" si="56"/>
        <v>113564</v>
      </c>
      <c r="L285" s="33">
        <f t="shared" si="56"/>
        <v>442.8</v>
      </c>
      <c r="M285" s="27" t="s">
        <v>1393</v>
      </c>
      <c r="N285" s="2" t="s">
        <v>370</v>
      </c>
      <c r="O285" s="2" t="s">
        <v>1394</v>
      </c>
      <c r="P285" s="2" t="s">
        <v>64</v>
      </c>
      <c r="Q285" s="2" t="s">
        <v>65</v>
      </c>
      <c r="R285" s="2" t="s">
        <v>65</v>
      </c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2" t="s">
        <v>52</v>
      </c>
      <c r="AW285" s="2" t="s">
        <v>1444</v>
      </c>
      <c r="AX285" s="2" t="s">
        <v>52</v>
      </c>
      <c r="AY285" s="2" t="s">
        <v>52</v>
      </c>
      <c r="AZ285" s="2" t="s">
        <v>52</v>
      </c>
    </row>
    <row r="286" spans="1:52" ht="30" customHeight="1">
      <c r="A286" s="27" t="s">
        <v>1396</v>
      </c>
      <c r="B286" s="27" t="s">
        <v>1397</v>
      </c>
      <c r="C286" s="27" t="s">
        <v>83</v>
      </c>
      <c r="D286" s="28">
        <v>0.13</v>
      </c>
      <c r="E286" s="30">
        <f>일위대가목록!E164</f>
        <v>0</v>
      </c>
      <c r="F286" s="33">
        <f>TRUNC(E286*D286,1)</f>
        <v>0</v>
      </c>
      <c r="G286" s="30">
        <f>일위대가목록!F164</f>
        <v>113529</v>
      </c>
      <c r="H286" s="33">
        <f>TRUNC(G286*D286,1)</f>
        <v>14758.7</v>
      </c>
      <c r="I286" s="30">
        <f>일위대가목록!G164</f>
        <v>2270</v>
      </c>
      <c r="J286" s="33">
        <f>TRUNC(I286*D286,1)</f>
        <v>295.10000000000002</v>
      </c>
      <c r="K286" s="30">
        <f t="shared" si="56"/>
        <v>115799</v>
      </c>
      <c r="L286" s="33">
        <f t="shared" si="56"/>
        <v>15053.8</v>
      </c>
      <c r="M286" s="27" t="s">
        <v>1398</v>
      </c>
      <c r="N286" s="2" t="s">
        <v>370</v>
      </c>
      <c r="O286" s="2" t="s">
        <v>1399</v>
      </c>
      <c r="P286" s="2" t="s">
        <v>64</v>
      </c>
      <c r="Q286" s="2" t="s">
        <v>65</v>
      </c>
      <c r="R286" s="2" t="s">
        <v>65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2" t="s">
        <v>52</v>
      </c>
      <c r="AW286" s="2" t="s">
        <v>1445</v>
      </c>
      <c r="AX286" s="2" t="s">
        <v>52</v>
      </c>
      <c r="AY286" s="2" t="s">
        <v>52</v>
      </c>
      <c r="AZ286" s="2" t="s">
        <v>52</v>
      </c>
    </row>
    <row r="287" spans="1:52" ht="30" customHeight="1">
      <c r="A287" s="27" t="s">
        <v>1013</v>
      </c>
      <c r="B287" s="27" t="s">
        <v>52</v>
      </c>
      <c r="C287" s="27" t="s">
        <v>52</v>
      </c>
      <c r="D287" s="28"/>
      <c r="E287" s="30"/>
      <c r="F287" s="33">
        <f>TRUNC(SUMIF(N284:N286, N283, F284:F286),0)</f>
        <v>30030</v>
      </c>
      <c r="G287" s="30"/>
      <c r="H287" s="33">
        <f>TRUNC(SUMIF(N284:N286, N283, H284:H286),0)</f>
        <v>15201</v>
      </c>
      <c r="I287" s="30"/>
      <c r="J287" s="33">
        <f>TRUNC(SUMIF(N284:N286, N283, J284:J286),0)</f>
        <v>295</v>
      </c>
      <c r="K287" s="30"/>
      <c r="L287" s="33">
        <f>F287+H287+J287</f>
        <v>45526</v>
      </c>
      <c r="M287" s="27" t="s">
        <v>52</v>
      </c>
      <c r="N287" s="2" t="s">
        <v>107</v>
      </c>
      <c r="O287" s="2" t="s">
        <v>107</v>
      </c>
      <c r="P287" s="2" t="s">
        <v>52</v>
      </c>
      <c r="Q287" s="2" t="s">
        <v>52</v>
      </c>
      <c r="R287" s="2" t="s">
        <v>52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2" t="s">
        <v>52</v>
      </c>
      <c r="AW287" s="2" t="s">
        <v>52</v>
      </c>
      <c r="AX287" s="2" t="s">
        <v>52</v>
      </c>
      <c r="AY287" s="2" t="s">
        <v>52</v>
      </c>
      <c r="AZ287" s="2" t="s">
        <v>52</v>
      </c>
    </row>
    <row r="288" spans="1:52" ht="30" customHeight="1">
      <c r="A288" s="28"/>
      <c r="B288" s="28"/>
      <c r="C288" s="28"/>
      <c r="D288" s="28"/>
      <c r="E288" s="30"/>
      <c r="F288" s="33"/>
      <c r="G288" s="30"/>
      <c r="H288" s="33"/>
      <c r="I288" s="30"/>
      <c r="J288" s="33"/>
      <c r="K288" s="30"/>
      <c r="L288" s="33"/>
      <c r="M288" s="28"/>
    </row>
    <row r="289" spans="1:52" ht="30" customHeight="1">
      <c r="A289" s="24" t="s">
        <v>1446</v>
      </c>
      <c r="B289" s="25"/>
      <c r="C289" s="25"/>
      <c r="D289" s="25"/>
      <c r="E289" s="29"/>
      <c r="F289" s="32"/>
      <c r="G289" s="29"/>
      <c r="H289" s="32"/>
      <c r="I289" s="29"/>
      <c r="J289" s="32"/>
      <c r="K289" s="29"/>
      <c r="L289" s="32"/>
      <c r="M289" s="26"/>
      <c r="N289" s="1" t="s">
        <v>395</v>
      </c>
    </row>
    <row r="290" spans="1:52" ht="30" customHeight="1">
      <c r="A290" s="27" t="s">
        <v>1339</v>
      </c>
      <c r="B290" s="27" t="s">
        <v>1340</v>
      </c>
      <c r="C290" s="27" t="s">
        <v>112</v>
      </c>
      <c r="D290" s="28">
        <v>3.5000000000000003E-2</v>
      </c>
      <c r="E290" s="30">
        <f>일위대가목록!E157</f>
        <v>0</v>
      </c>
      <c r="F290" s="33">
        <f>TRUNC(E290*D290,1)</f>
        <v>0</v>
      </c>
      <c r="G290" s="30">
        <f>일위대가목록!F157</f>
        <v>113564</v>
      </c>
      <c r="H290" s="33">
        <f>TRUNC(G290*D290,1)</f>
        <v>3974.7</v>
      </c>
      <c r="I290" s="30">
        <f>일위대가목록!G157</f>
        <v>0</v>
      </c>
      <c r="J290" s="33">
        <f>TRUNC(I290*D290,1)</f>
        <v>0</v>
      </c>
      <c r="K290" s="30">
        <f t="shared" ref="K290:L292" si="57">TRUNC(E290+G290+I290,1)</f>
        <v>113564</v>
      </c>
      <c r="L290" s="33">
        <f t="shared" si="57"/>
        <v>3974.7</v>
      </c>
      <c r="M290" s="27" t="s">
        <v>1341</v>
      </c>
      <c r="N290" s="2" t="s">
        <v>395</v>
      </c>
      <c r="O290" s="2" t="s">
        <v>1342</v>
      </c>
      <c r="P290" s="2" t="s">
        <v>64</v>
      </c>
      <c r="Q290" s="2" t="s">
        <v>65</v>
      </c>
      <c r="R290" s="2" t="s">
        <v>65</v>
      </c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2" t="s">
        <v>52</v>
      </c>
      <c r="AW290" s="2" t="s">
        <v>1447</v>
      </c>
      <c r="AX290" s="2" t="s">
        <v>52</v>
      </c>
      <c r="AY290" s="2" t="s">
        <v>52</v>
      </c>
      <c r="AZ290" s="2" t="s">
        <v>52</v>
      </c>
    </row>
    <row r="291" spans="1:52" ht="30" customHeight="1">
      <c r="A291" s="27" t="s">
        <v>1448</v>
      </c>
      <c r="B291" s="27" t="s">
        <v>1449</v>
      </c>
      <c r="C291" s="27" t="s">
        <v>83</v>
      </c>
      <c r="D291" s="28">
        <v>1</v>
      </c>
      <c r="E291" s="30">
        <f>일위대가목록!E169</f>
        <v>0</v>
      </c>
      <c r="F291" s="33">
        <f>TRUNC(E291*D291,1)</f>
        <v>0</v>
      </c>
      <c r="G291" s="30">
        <f>일위대가목록!F169</f>
        <v>11625</v>
      </c>
      <c r="H291" s="33">
        <f>TRUNC(G291*D291,1)</f>
        <v>11625</v>
      </c>
      <c r="I291" s="30">
        <f>일위대가목록!G169</f>
        <v>232</v>
      </c>
      <c r="J291" s="33">
        <f>TRUNC(I291*D291,1)</f>
        <v>232</v>
      </c>
      <c r="K291" s="30">
        <f t="shared" si="57"/>
        <v>11857</v>
      </c>
      <c r="L291" s="33">
        <f t="shared" si="57"/>
        <v>11857</v>
      </c>
      <c r="M291" s="27" t="s">
        <v>1450</v>
      </c>
      <c r="N291" s="2" t="s">
        <v>395</v>
      </c>
      <c r="O291" s="2" t="s">
        <v>1451</v>
      </c>
      <c r="P291" s="2" t="s">
        <v>64</v>
      </c>
      <c r="Q291" s="2" t="s">
        <v>65</v>
      </c>
      <c r="R291" s="2" t="s">
        <v>65</v>
      </c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2" t="s">
        <v>52</v>
      </c>
      <c r="AW291" s="2" t="s">
        <v>1452</v>
      </c>
      <c r="AX291" s="2" t="s">
        <v>52</v>
      </c>
      <c r="AY291" s="2" t="s">
        <v>52</v>
      </c>
      <c r="AZ291" s="2" t="s">
        <v>52</v>
      </c>
    </row>
    <row r="292" spans="1:52" ht="30" customHeight="1">
      <c r="A292" s="27" t="s">
        <v>1453</v>
      </c>
      <c r="B292" s="27" t="s">
        <v>1454</v>
      </c>
      <c r="C292" s="27" t="s">
        <v>83</v>
      </c>
      <c r="D292" s="28">
        <v>1</v>
      </c>
      <c r="E292" s="30">
        <f>일위대가목록!E170</f>
        <v>0</v>
      </c>
      <c r="F292" s="33">
        <f>TRUNC(E292*D292,1)</f>
        <v>0</v>
      </c>
      <c r="G292" s="30">
        <f>일위대가목록!F170</f>
        <v>45997</v>
      </c>
      <c r="H292" s="33">
        <f>TRUNC(G292*D292,1)</f>
        <v>45997</v>
      </c>
      <c r="I292" s="30">
        <f>일위대가목록!G170</f>
        <v>1257</v>
      </c>
      <c r="J292" s="33">
        <f>TRUNC(I292*D292,1)</f>
        <v>1257</v>
      </c>
      <c r="K292" s="30">
        <f t="shared" si="57"/>
        <v>47254</v>
      </c>
      <c r="L292" s="33">
        <f t="shared" si="57"/>
        <v>47254</v>
      </c>
      <c r="M292" s="27" t="s">
        <v>1455</v>
      </c>
      <c r="N292" s="2" t="s">
        <v>395</v>
      </c>
      <c r="O292" s="2" t="s">
        <v>1456</v>
      </c>
      <c r="P292" s="2" t="s">
        <v>64</v>
      </c>
      <c r="Q292" s="2" t="s">
        <v>65</v>
      </c>
      <c r="R292" s="2" t="s">
        <v>65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2" t="s">
        <v>52</v>
      </c>
      <c r="AW292" s="2" t="s">
        <v>1457</v>
      </c>
      <c r="AX292" s="2" t="s">
        <v>52</v>
      </c>
      <c r="AY292" s="2" t="s">
        <v>52</v>
      </c>
      <c r="AZ292" s="2" t="s">
        <v>52</v>
      </c>
    </row>
    <row r="293" spans="1:52" ht="30" customHeight="1">
      <c r="A293" s="27" t="s">
        <v>1013</v>
      </c>
      <c r="B293" s="27" t="s">
        <v>52</v>
      </c>
      <c r="C293" s="27" t="s">
        <v>52</v>
      </c>
      <c r="D293" s="28"/>
      <c r="E293" s="30"/>
      <c r="F293" s="33">
        <f>TRUNC(SUMIF(N290:N292, N289, F290:F292),0)</f>
        <v>0</v>
      </c>
      <c r="G293" s="30"/>
      <c r="H293" s="33">
        <f>TRUNC(SUMIF(N290:N292, N289, H290:H292),0)</f>
        <v>61596</v>
      </c>
      <c r="I293" s="30"/>
      <c r="J293" s="33">
        <f>TRUNC(SUMIF(N290:N292, N289, J290:J292),0)</f>
        <v>1489</v>
      </c>
      <c r="K293" s="30"/>
      <c r="L293" s="33">
        <f>F293+H293+J293</f>
        <v>63085</v>
      </c>
      <c r="M293" s="27" t="s">
        <v>52</v>
      </c>
      <c r="N293" s="2" t="s">
        <v>107</v>
      </c>
      <c r="O293" s="2" t="s">
        <v>107</v>
      </c>
      <c r="P293" s="2" t="s">
        <v>52</v>
      </c>
      <c r="Q293" s="2" t="s">
        <v>52</v>
      </c>
      <c r="R293" s="2" t="s">
        <v>52</v>
      </c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2" t="s">
        <v>52</v>
      </c>
      <c r="AW293" s="2" t="s">
        <v>52</v>
      </c>
      <c r="AX293" s="2" t="s">
        <v>52</v>
      </c>
      <c r="AY293" s="2" t="s">
        <v>52</v>
      </c>
      <c r="AZ293" s="2" t="s">
        <v>52</v>
      </c>
    </row>
    <row r="294" spans="1:52" ht="30" customHeight="1">
      <c r="A294" s="28"/>
      <c r="B294" s="28"/>
      <c r="C294" s="28"/>
      <c r="D294" s="28"/>
      <c r="E294" s="30"/>
      <c r="F294" s="33"/>
      <c r="G294" s="30"/>
      <c r="H294" s="33"/>
      <c r="I294" s="30"/>
      <c r="J294" s="33"/>
      <c r="K294" s="30"/>
      <c r="L294" s="33"/>
      <c r="M294" s="28"/>
    </row>
    <row r="295" spans="1:52" ht="30" customHeight="1">
      <c r="A295" s="24" t="s">
        <v>1458</v>
      </c>
      <c r="B295" s="25"/>
      <c r="C295" s="25"/>
      <c r="D295" s="25"/>
      <c r="E295" s="29"/>
      <c r="F295" s="32"/>
      <c r="G295" s="29"/>
      <c r="H295" s="32"/>
      <c r="I295" s="29"/>
      <c r="J295" s="32"/>
      <c r="K295" s="29"/>
      <c r="L295" s="32"/>
      <c r="M295" s="26"/>
      <c r="N295" s="1" t="s">
        <v>399</v>
      </c>
    </row>
    <row r="296" spans="1:52" ht="30" customHeight="1">
      <c r="A296" s="27" t="s">
        <v>1339</v>
      </c>
      <c r="B296" s="27" t="s">
        <v>1340</v>
      </c>
      <c r="C296" s="27" t="s">
        <v>112</v>
      </c>
      <c r="D296" s="28">
        <v>5.8000000000000003E-2</v>
      </c>
      <c r="E296" s="30">
        <f>일위대가목록!E157</f>
        <v>0</v>
      </c>
      <c r="F296" s="33">
        <f>TRUNC(E296*D296,1)</f>
        <v>0</v>
      </c>
      <c r="G296" s="30">
        <f>일위대가목록!F157</f>
        <v>113564</v>
      </c>
      <c r="H296" s="33">
        <f>TRUNC(G296*D296,1)</f>
        <v>6586.7</v>
      </c>
      <c r="I296" s="30">
        <f>일위대가목록!G157</f>
        <v>0</v>
      </c>
      <c r="J296" s="33">
        <f>TRUNC(I296*D296,1)</f>
        <v>0</v>
      </c>
      <c r="K296" s="30">
        <f t="shared" ref="K296:L298" si="58">TRUNC(E296+G296+I296,1)</f>
        <v>113564</v>
      </c>
      <c r="L296" s="33">
        <f t="shared" si="58"/>
        <v>6586.7</v>
      </c>
      <c r="M296" s="27" t="s">
        <v>1341</v>
      </c>
      <c r="N296" s="2" t="s">
        <v>399</v>
      </c>
      <c r="O296" s="2" t="s">
        <v>1342</v>
      </c>
      <c r="P296" s="2" t="s">
        <v>64</v>
      </c>
      <c r="Q296" s="2" t="s">
        <v>65</v>
      </c>
      <c r="R296" s="2" t="s">
        <v>65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2" t="s">
        <v>52</v>
      </c>
      <c r="AW296" s="2" t="s">
        <v>1459</v>
      </c>
      <c r="AX296" s="2" t="s">
        <v>52</v>
      </c>
      <c r="AY296" s="2" t="s">
        <v>52</v>
      </c>
      <c r="AZ296" s="2" t="s">
        <v>52</v>
      </c>
    </row>
    <row r="297" spans="1:52" ht="30" customHeight="1">
      <c r="A297" s="27" t="s">
        <v>1448</v>
      </c>
      <c r="B297" s="27" t="s">
        <v>1449</v>
      </c>
      <c r="C297" s="27" t="s">
        <v>83</v>
      </c>
      <c r="D297" s="28">
        <v>1</v>
      </c>
      <c r="E297" s="30">
        <f>일위대가목록!E169</f>
        <v>0</v>
      </c>
      <c r="F297" s="33">
        <f>TRUNC(E297*D297,1)</f>
        <v>0</v>
      </c>
      <c r="G297" s="30">
        <f>일위대가목록!F169</f>
        <v>11625</v>
      </c>
      <c r="H297" s="33">
        <f>TRUNC(G297*D297,1)</f>
        <v>11625</v>
      </c>
      <c r="I297" s="30">
        <f>일위대가목록!G169</f>
        <v>232</v>
      </c>
      <c r="J297" s="33">
        <f>TRUNC(I297*D297,1)</f>
        <v>232</v>
      </c>
      <c r="K297" s="30">
        <f t="shared" si="58"/>
        <v>11857</v>
      </c>
      <c r="L297" s="33">
        <f t="shared" si="58"/>
        <v>11857</v>
      </c>
      <c r="M297" s="27" t="s">
        <v>1450</v>
      </c>
      <c r="N297" s="2" t="s">
        <v>399</v>
      </c>
      <c r="O297" s="2" t="s">
        <v>1451</v>
      </c>
      <c r="P297" s="2" t="s">
        <v>64</v>
      </c>
      <c r="Q297" s="2" t="s">
        <v>65</v>
      </c>
      <c r="R297" s="2" t="s">
        <v>65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2" t="s">
        <v>52</v>
      </c>
      <c r="AW297" s="2" t="s">
        <v>1460</v>
      </c>
      <c r="AX297" s="2" t="s">
        <v>52</v>
      </c>
      <c r="AY297" s="2" t="s">
        <v>52</v>
      </c>
      <c r="AZ297" s="2" t="s">
        <v>52</v>
      </c>
    </row>
    <row r="298" spans="1:52" ht="30" customHeight="1">
      <c r="A298" s="27" t="s">
        <v>1453</v>
      </c>
      <c r="B298" s="27" t="s">
        <v>1454</v>
      </c>
      <c r="C298" s="27" t="s">
        <v>83</v>
      </c>
      <c r="D298" s="28">
        <v>1</v>
      </c>
      <c r="E298" s="30">
        <f>일위대가목록!E170</f>
        <v>0</v>
      </c>
      <c r="F298" s="33">
        <f>TRUNC(E298*D298,1)</f>
        <v>0</v>
      </c>
      <c r="G298" s="30">
        <f>일위대가목록!F170</f>
        <v>45997</v>
      </c>
      <c r="H298" s="33">
        <f>TRUNC(G298*D298,1)</f>
        <v>45997</v>
      </c>
      <c r="I298" s="30">
        <f>일위대가목록!G170</f>
        <v>1257</v>
      </c>
      <c r="J298" s="33">
        <f>TRUNC(I298*D298,1)</f>
        <v>1257</v>
      </c>
      <c r="K298" s="30">
        <f t="shared" si="58"/>
        <v>47254</v>
      </c>
      <c r="L298" s="33">
        <f t="shared" si="58"/>
        <v>47254</v>
      </c>
      <c r="M298" s="27" t="s">
        <v>1455</v>
      </c>
      <c r="N298" s="2" t="s">
        <v>399</v>
      </c>
      <c r="O298" s="2" t="s">
        <v>1456</v>
      </c>
      <c r="P298" s="2" t="s">
        <v>64</v>
      </c>
      <c r="Q298" s="2" t="s">
        <v>65</v>
      </c>
      <c r="R298" s="2" t="s">
        <v>65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2" t="s">
        <v>52</v>
      </c>
      <c r="AW298" s="2" t="s">
        <v>1461</v>
      </c>
      <c r="AX298" s="2" t="s">
        <v>52</v>
      </c>
      <c r="AY298" s="2" t="s">
        <v>52</v>
      </c>
      <c r="AZ298" s="2" t="s">
        <v>52</v>
      </c>
    </row>
    <row r="299" spans="1:52" ht="30" customHeight="1">
      <c r="A299" s="27" t="s">
        <v>1013</v>
      </c>
      <c r="B299" s="27" t="s">
        <v>52</v>
      </c>
      <c r="C299" s="27" t="s">
        <v>52</v>
      </c>
      <c r="D299" s="28"/>
      <c r="E299" s="30"/>
      <c r="F299" s="33">
        <f>TRUNC(SUMIF(N296:N298, N295, F296:F298),0)</f>
        <v>0</v>
      </c>
      <c r="G299" s="30"/>
      <c r="H299" s="33">
        <f>TRUNC(SUMIF(N296:N298, N295, H296:H298),0)</f>
        <v>64208</v>
      </c>
      <c r="I299" s="30"/>
      <c r="J299" s="33">
        <f>TRUNC(SUMIF(N296:N298, N295, J296:J298),0)</f>
        <v>1489</v>
      </c>
      <c r="K299" s="30"/>
      <c r="L299" s="33">
        <f>F299+H299+J299</f>
        <v>65697</v>
      </c>
      <c r="M299" s="27" t="s">
        <v>52</v>
      </c>
      <c r="N299" s="2" t="s">
        <v>107</v>
      </c>
      <c r="O299" s="2" t="s">
        <v>107</v>
      </c>
      <c r="P299" s="2" t="s">
        <v>52</v>
      </c>
      <c r="Q299" s="2" t="s">
        <v>52</v>
      </c>
      <c r="R299" s="2" t="s">
        <v>52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2" t="s">
        <v>52</v>
      </c>
      <c r="AW299" s="2" t="s">
        <v>52</v>
      </c>
      <c r="AX299" s="2" t="s">
        <v>52</v>
      </c>
      <c r="AY299" s="2" t="s">
        <v>52</v>
      </c>
      <c r="AZ299" s="2" t="s">
        <v>52</v>
      </c>
    </row>
    <row r="300" spans="1:52" ht="30" customHeight="1">
      <c r="A300" s="28"/>
      <c r="B300" s="28"/>
      <c r="C300" s="28"/>
      <c r="D300" s="28"/>
      <c r="E300" s="30"/>
      <c r="F300" s="33"/>
      <c r="G300" s="30"/>
      <c r="H300" s="33"/>
      <c r="I300" s="30"/>
      <c r="J300" s="33"/>
      <c r="K300" s="30"/>
      <c r="L300" s="33"/>
      <c r="M300" s="28"/>
    </row>
    <row r="301" spans="1:52" ht="30" customHeight="1">
      <c r="A301" s="24" t="s">
        <v>1462</v>
      </c>
      <c r="B301" s="25"/>
      <c r="C301" s="25"/>
      <c r="D301" s="25"/>
      <c r="E301" s="29"/>
      <c r="F301" s="32"/>
      <c r="G301" s="29"/>
      <c r="H301" s="32"/>
      <c r="I301" s="29"/>
      <c r="J301" s="32"/>
      <c r="K301" s="29"/>
      <c r="L301" s="32"/>
      <c r="M301" s="26"/>
      <c r="N301" s="1" t="s">
        <v>404</v>
      </c>
    </row>
    <row r="302" spans="1:52" ht="30" customHeight="1">
      <c r="A302" s="27" t="s">
        <v>1339</v>
      </c>
      <c r="B302" s="27" t="s">
        <v>1340</v>
      </c>
      <c r="C302" s="27" t="s">
        <v>112</v>
      </c>
      <c r="D302" s="28">
        <v>2.4E-2</v>
      </c>
      <c r="E302" s="30">
        <f>일위대가목록!E157</f>
        <v>0</v>
      </c>
      <c r="F302" s="33">
        <f>TRUNC(E302*D302,1)</f>
        <v>0</v>
      </c>
      <c r="G302" s="30">
        <f>일위대가목록!F157</f>
        <v>113564</v>
      </c>
      <c r="H302" s="33">
        <f>TRUNC(G302*D302,1)</f>
        <v>2725.5</v>
      </c>
      <c r="I302" s="30">
        <f>일위대가목록!G157</f>
        <v>0</v>
      </c>
      <c r="J302" s="33">
        <f>TRUNC(I302*D302,1)</f>
        <v>0</v>
      </c>
      <c r="K302" s="30">
        <f t="shared" ref="K302:L305" si="59">TRUNC(E302+G302+I302,1)</f>
        <v>113564</v>
      </c>
      <c r="L302" s="33">
        <f t="shared" si="59"/>
        <v>2725.5</v>
      </c>
      <c r="M302" s="27" t="s">
        <v>1341</v>
      </c>
      <c r="N302" s="2" t="s">
        <v>404</v>
      </c>
      <c r="O302" s="2" t="s">
        <v>1342</v>
      </c>
      <c r="P302" s="2" t="s">
        <v>64</v>
      </c>
      <c r="Q302" s="2" t="s">
        <v>65</v>
      </c>
      <c r="R302" s="2" t="s">
        <v>65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2" t="s">
        <v>52</v>
      </c>
      <c r="AW302" s="2" t="s">
        <v>1463</v>
      </c>
      <c r="AX302" s="2" t="s">
        <v>52</v>
      </c>
      <c r="AY302" s="2" t="s">
        <v>52</v>
      </c>
      <c r="AZ302" s="2" t="s">
        <v>52</v>
      </c>
    </row>
    <row r="303" spans="1:52" ht="30" customHeight="1">
      <c r="A303" s="27" t="s">
        <v>1339</v>
      </c>
      <c r="B303" s="27" t="s">
        <v>1464</v>
      </c>
      <c r="C303" s="27" t="s">
        <v>112</v>
      </c>
      <c r="D303" s="28">
        <v>5.0000000000000001E-3</v>
      </c>
      <c r="E303" s="30">
        <f>일위대가목록!E172</f>
        <v>0</v>
      </c>
      <c r="F303" s="33">
        <f>TRUNC(E303*D303,1)</f>
        <v>0</v>
      </c>
      <c r="G303" s="30">
        <f>일위대가목록!F172</f>
        <v>113564</v>
      </c>
      <c r="H303" s="33">
        <f>TRUNC(G303*D303,1)</f>
        <v>567.79999999999995</v>
      </c>
      <c r="I303" s="30">
        <f>일위대가목록!G172</f>
        <v>0</v>
      </c>
      <c r="J303" s="33">
        <f>TRUNC(I303*D303,1)</f>
        <v>0</v>
      </c>
      <c r="K303" s="30">
        <f t="shared" si="59"/>
        <v>113564</v>
      </c>
      <c r="L303" s="33">
        <f t="shared" si="59"/>
        <v>567.79999999999995</v>
      </c>
      <c r="M303" s="27" t="s">
        <v>1465</v>
      </c>
      <c r="N303" s="2" t="s">
        <v>404</v>
      </c>
      <c r="O303" s="2" t="s">
        <v>1466</v>
      </c>
      <c r="P303" s="2" t="s">
        <v>64</v>
      </c>
      <c r="Q303" s="2" t="s">
        <v>65</v>
      </c>
      <c r="R303" s="2" t="s">
        <v>65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2" t="s">
        <v>52</v>
      </c>
      <c r="AW303" s="2" t="s">
        <v>1467</v>
      </c>
      <c r="AX303" s="2" t="s">
        <v>52</v>
      </c>
      <c r="AY303" s="2" t="s">
        <v>52</v>
      </c>
      <c r="AZ303" s="2" t="s">
        <v>52</v>
      </c>
    </row>
    <row r="304" spans="1:52" ht="30" customHeight="1">
      <c r="A304" s="27" t="s">
        <v>1468</v>
      </c>
      <c r="B304" s="27" t="s">
        <v>1469</v>
      </c>
      <c r="C304" s="27" t="s">
        <v>83</v>
      </c>
      <c r="D304" s="28">
        <v>1</v>
      </c>
      <c r="E304" s="30">
        <f>일위대가목록!E175</f>
        <v>0</v>
      </c>
      <c r="F304" s="33">
        <f>TRUNC(E304*D304,1)</f>
        <v>0</v>
      </c>
      <c r="G304" s="30">
        <f>일위대가목록!F175</f>
        <v>50223</v>
      </c>
      <c r="H304" s="33">
        <f>TRUNC(G304*D304,1)</f>
        <v>50223</v>
      </c>
      <c r="I304" s="30">
        <f>일위대가목록!G175</f>
        <v>1506</v>
      </c>
      <c r="J304" s="33">
        <f>TRUNC(I304*D304,1)</f>
        <v>1506</v>
      </c>
      <c r="K304" s="30">
        <f t="shared" si="59"/>
        <v>51729</v>
      </c>
      <c r="L304" s="33">
        <f t="shared" si="59"/>
        <v>51729</v>
      </c>
      <c r="M304" s="27" t="s">
        <v>1470</v>
      </c>
      <c r="N304" s="2" t="s">
        <v>404</v>
      </c>
      <c r="O304" s="2" t="s">
        <v>1471</v>
      </c>
      <c r="P304" s="2" t="s">
        <v>64</v>
      </c>
      <c r="Q304" s="2" t="s">
        <v>65</v>
      </c>
      <c r="R304" s="2" t="s">
        <v>65</v>
      </c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2" t="s">
        <v>52</v>
      </c>
      <c r="AW304" s="2" t="s">
        <v>1472</v>
      </c>
      <c r="AX304" s="2" t="s">
        <v>52</v>
      </c>
      <c r="AY304" s="2" t="s">
        <v>52</v>
      </c>
      <c r="AZ304" s="2" t="s">
        <v>52</v>
      </c>
    </row>
    <row r="305" spans="1:52" ht="30" customHeight="1">
      <c r="A305" s="27" t="s">
        <v>1473</v>
      </c>
      <c r="B305" s="27" t="s">
        <v>1474</v>
      </c>
      <c r="C305" s="27" t="s">
        <v>83</v>
      </c>
      <c r="D305" s="28">
        <v>1</v>
      </c>
      <c r="E305" s="30">
        <f>일위대가목록!E176</f>
        <v>0</v>
      </c>
      <c r="F305" s="33">
        <f>TRUNC(E305*D305,1)</f>
        <v>0</v>
      </c>
      <c r="G305" s="30">
        <f>일위대가목록!F176</f>
        <v>3598</v>
      </c>
      <c r="H305" s="33">
        <f>TRUNC(G305*D305,1)</f>
        <v>3598</v>
      </c>
      <c r="I305" s="30">
        <f>일위대가목록!G176</f>
        <v>0</v>
      </c>
      <c r="J305" s="33">
        <f>TRUNC(I305*D305,1)</f>
        <v>0</v>
      </c>
      <c r="K305" s="30">
        <f t="shared" si="59"/>
        <v>3598</v>
      </c>
      <c r="L305" s="33">
        <f t="shared" si="59"/>
        <v>3598</v>
      </c>
      <c r="M305" s="27" t="s">
        <v>1475</v>
      </c>
      <c r="N305" s="2" t="s">
        <v>404</v>
      </c>
      <c r="O305" s="2" t="s">
        <v>1476</v>
      </c>
      <c r="P305" s="2" t="s">
        <v>64</v>
      </c>
      <c r="Q305" s="2" t="s">
        <v>65</v>
      </c>
      <c r="R305" s="2" t="s">
        <v>65</v>
      </c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2" t="s">
        <v>52</v>
      </c>
      <c r="AW305" s="2" t="s">
        <v>1477</v>
      </c>
      <c r="AX305" s="2" t="s">
        <v>52</v>
      </c>
      <c r="AY305" s="2" t="s">
        <v>52</v>
      </c>
      <c r="AZ305" s="2" t="s">
        <v>52</v>
      </c>
    </row>
    <row r="306" spans="1:52" ht="30" customHeight="1">
      <c r="A306" s="27" t="s">
        <v>1013</v>
      </c>
      <c r="B306" s="27" t="s">
        <v>52</v>
      </c>
      <c r="C306" s="27" t="s">
        <v>52</v>
      </c>
      <c r="D306" s="28"/>
      <c r="E306" s="30"/>
      <c r="F306" s="33">
        <f>TRUNC(SUMIF(N302:N305, N301, F302:F305),0)</f>
        <v>0</v>
      </c>
      <c r="G306" s="30"/>
      <c r="H306" s="33">
        <f>TRUNC(SUMIF(N302:N305, N301, H302:H305),0)</f>
        <v>57114</v>
      </c>
      <c r="I306" s="30"/>
      <c r="J306" s="33">
        <f>TRUNC(SUMIF(N302:N305, N301, J302:J305),0)</f>
        <v>1506</v>
      </c>
      <c r="K306" s="30"/>
      <c r="L306" s="33">
        <f>F306+H306+J306</f>
        <v>58620</v>
      </c>
      <c r="M306" s="27" t="s">
        <v>52</v>
      </c>
      <c r="N306" s="2" t="s">
        <v>107</v>
      </c>
      <c r="O306" s="2" t="s">
        <v>107</v>
      </c>
      <c r="P306" s="2" t="s">
        <v>52</v>
      </c>
      <c r="Q306" s="2" t="s">
        <v>52</v>
      </c>
      <c r="R306" s="2" t="s">
        <v>52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2" t="s">
        <v>52</v>
      </c>
      <c r="AW306" s="2" t="s">
        <v>52</v>
      </c>
      <c r="AX306" s="2" t="s">
        <v>52</v>
      </c>
      <c r="AY306" s="2" t="s">
        <v>52</v>
      </c>
      <c r="AZ306" s="2" t="s">
        <v>52</v>
      </c>
    </row>
    <row r="307" spans="1:52" ht="30" customHeight="1">
      <c r="A307" s="28"/>
      <c r="B307" s="28"/>
      <c r="C307" s="28"/>
      <c r="D307" s="28"/>
      <c r="E307" s="30"/>
      <c r="F307" s="33"/>
      <c r="G307" s="30"/>
      <c r="H307" s="33"/>
      <c r="I307" s="30"/>
      <c r="J307" s="33"/>
      <c r="K307" s="30"/>
      <c r="L307" s="33"/>
      <c r="M307" s="28"/>
    </row>
    <row r="308" spans="1:52" ht="30" customHeight="1">
      <c r="A308" s="24" t="s">
        <v>1478</v>
      </c>
      <c r="B308" s="25"/>
      <c r="C308" s="25"/>
      <c r="D308" s="25"/>
      <c r="E308" s="29"/>
      <c r="F308" s="32"/>
      <c r="G308" s="29"/>
      <c r="H308" s="32"/>
      <c r="I308" s="29"/>
      <c r="J308" s="32"/>
      <c r="K308" s="29"/>
      <c r="L308" s="32"/>
      <c r="M308" s="26"/>
      <c r="N308" s="1" t="s">
        <v>409</v>
      </c>
    </row>
    <row r="309" spans="1:52" ht="30" customHeight="1">
      <c r="A309" s="27" t="s">
        <v>1479</v>
      </c>
      <c r="B309" s="27" t="s">
        <v>1055</v>
      </c>
      <c r="C309" s="27" t="s">
        <v>1056</v>
      </c>
      <c r="D309" s="28">
        <v>0.08</v>
      </c>
      <c r="E309" s="30">
        <f>단가대비표!O248</f>
        <v>0</v>
      </c>
      <c r="F309" s="33">
        <f>TRUNC(E309*D309,1)</f>
        <v>0</v>
      </c>
      <c r="G309" s="30">
        <f>단가대비표!P248</f>
        <v>290939</v>
      </c>
      <c r="H309" s="33">
        <f>TRUNC(G309*D309,1)</f>
        <v>23275.1</v>
      </c>
      <c r="I309" s="30">
        <f>단가대비표!V248</f>
        <v>0</v>
      </c>
      <c r="J309" s="33">
        <f>TRUNC(I309*D309,1)</f>
        <v>0</v>
      </c>
      <c r="K309" s="30">
        <f t="shared" ref="K309:L311" si="60">TRUNC(E309+G309+I309,1)</f>
        <v>290939</v>
      </c>
      <c r="L309" s="33">
        <f t="shared" si="60"/>
        <v>23275.1</v>
      </c>
      <c r="M309" s="27" t="s">
        <v>52</v>
      </c>
      <c r="N309" s="2" t="s">
        <v>409</v>
      </c>
      <c r="O309" s="2" t="s">
        <v>1480</v>
      </c>
      <c r="P309" s="2" t="s">
        <v>65</v>
      </c>
      <c r="Q309" s="2" t="s">
        <v>65</v>
      </c>
      <c r="R309" s="2" t="s">
        <v>64</v>
      </c>
      <c r="S309" s="3"/>
      <c r="T309" s="3"/>
      <c r="U309" s="3"/>
      <c r="V309" s="3">
        <v>1</v>
      </c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2" t="s">
        <v>52</v>
      </c>
      <c r="AW309" s="2" t="s">
        <v>1481</v>
      </c>
      <c r="AX309" s="2" t="s">
        <v>52</v>
      </c>
      <c r="AY309" s="2" t="s">
        <v>52</v>
      </c>
      <c r="AZ309" s="2" t="s">
        <v>52</v>
      </c>
    </row>
    <row r="310" spans="1:52" ht="30" customHeight="1">
      <c r="A310" s="27" t="s">
        <v>1059</v>
      </c>
      <c r="B310" s="27" t="s">
        <v>1055</v>
      </c>
      <c r="C310" s="27" t="s">
        <v>1056</v>
      </c>
      <c r="D310" s="28">
        <v>0.04</v>
      </c>
      <c r="E310" s="30">
        <f>단가대비표!O234</f>
        <v>0</v>
      </c>
      <c r="F310" s="33">
        <f>TRUNC(E310*D310,1)</f>
        <v>0</v>
      </c>
      <c r="G310" s="30">
        <f>단가대비표!P234</f>
        <v>172068</v>
      </c>
      <c r="H310" s="33">
        <f>TRUNC(G310*D310,1)</f>
        <v>6882.7</v>
      </c>
      <c r="I310" s="30">
        <f>단가대비표!V234</f>
        <v>0</v>
      </c>
      <c r="J310" s="33">
        <f>TRUNC(I310*D310,1)</f>
        <v>0</v>
      </c>
      <c r="K310" s="30">
        <f t="shared" si="60"/>
        <v>172068</v>
      </c>
      <c r="L310" s="33">
        <f t="shared" si="60"/>
        <v>6882.7</v>
      </c>
      <c r="M310" s="27" t="s">
        <v>52</v>
      </c>
      <c r="N310" s="2" t="s">
        <v>409</v>
      </c>
      <c r="O310" s="2" t="s">
        <v>1060</v>
      </c>
      <c r="P310" s="2" t="s">
        <v>65</v>
      </c>
      <c r="Q310" s="2" t="s">
        <v>65</v>
      </c>
      <c r="R310" s="2" t="s">
        <v>64</v>
      </c>
      <c r="S310" s="3"/>
      <c r="T310" s="3"/>
      <c r="U310" s="3"/>
      <c r="V310" s="3">
        <v>1</v>
      </c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2" t="s">
        <v>52</v>
      </c>
      <c r="AW310" s="2" t="s">
        <v>1482</v>
      </c>
      <c r="AX310" s="2" t="s">
        <v>52</v>
      </c>
      <c r="AY310" s="2" t="s">
        <v>52</v>
      </c>
      <c r="AZ310" s="2" t="s">
        <v>52</v>
      </c>
    </row>
    <row r="311" spans="1:52" ht="30" customHeight="1">
      <c r="A311" s="27" t="s">
        <v>1164</v>
      </c>
      <c r="B311" s="27" t="s">
        <v>1259</v>
      </c>
      <c r="C311" s="27" t="s">
        <v>502</v>
      </c>
      <c r="D311" s="28">
        <v>1</v>
      </c>
      <c r="E311" s="30">
        <v>0</v>
      </c>
      <c r="F311" s="33">
        <f>TRUNC(E311*D311,1)</f>
        <v>0</v>
      </c>
      <c r="G311" s="30">
        <v>0</v>
      </c>
      <c r="H311" s="33">
        <f>TRUNC(G311*D311,1)</f>
        <v>0</v>
      </c>
      <c r="I311" s="30">
        <f>TRUNC(SUMIF(V309:V311, RIGHTB(O311, 1), H309:H311)*U311, 2)</f>
        <v>904.73</v>
      </c>
      <c r="J311" s="33">
        <f>TRUNC(I311*D311,1)</f>
        <v>904.7</v>
      </c>
      <c r="K311" s="30">
        <f t="shared" si="60"/>
        <v>904.7</v>
      </c>
      <c r="L311" s="33">
        <f t="shared" si="60"/>
        <v>904.7</v>
      </c>
      <c r="M311" s="27" t="s">
        <v>52</v>
      </c>
      <c r="N311" s="2" t="s">
        <v>409</v>
      </c>
      <c r="O311" s="2" t="s">
        <v>950</v>
      </c>
      <c r="P311" s="2" t="s">
        <v>65</v>
      </c>
      <c r="Q311" s="2" t="s">
        <v>65</v>
      </c>
      <c r="R311" s="2" t="s">
        <v>65</v>
      </c>
      <c r="S311" s="3">
        <v>1</v>
      </c>
      <c r="T311" s="3">
        <v>2</v>
      </c>
      <c r="U311" s="3">
        <v>0.03</v>
      </c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2" t="s">
        <v>52</v>
      </c>
      <c r="AW311" s="2" t="s">
        <v>1483</v>
      </c>
      <c r="AX311" s="2" t="s">
        <v>52</v>
      </c>
      <c r="AY311" s="2" t="s">
        <v>52</v>
      </c>
      <c r="AZ311" s="2" t="s">
        <v>52</v>
      </c>
    </row>
    <row r="312" spans="1:52" ht="30" customHeight="1">
      <c r="A312" s="27" t="s">
        <v>1013</v>
      </c>
      <c r="B312" s="27" t="s">
        <v>52</v>
      </c>
      <c r="C312" s="27" t="s">
        <v>52</v>
      </c>
      <c r="D312" s="28"/>
      <c r="E312" s="30"/>
      <c r="F312" s="33">
        <f>TRUNC(SUMIF(N309:N311, N308, F309:F311),0)</f>
        <v>0</v>
      </c>
      <c r="G312" s="30"/>
      <c r="H312" s="33">
        <f>TRUNC(SUMIF(N309:N311, N308, H309:H311),0)</f>
        <v>30157</v>
      </c>
      <c r="I312" s="30"/>
      <c r="J312" s="33">
        <f>TRUNC(SUMIF(N309:N311, N308, J309:J311),0)</f>
        <v>904</v>
      </c>
      <c r="K312" s="30"/>
      <c r="L312" s="33">
        <f>F312+H312+J312</f>
        <v>31061</v>
      </c>
      <c r="M312" s="27" t="s">
        <v>52</v>
      </c>
      <c r="N312" s="2" t="s">
        <v>107</v>
      </c>
      <c r="O312" s="2" t="s">
        <v>107</v>
      </c>
      <c r="P312" s="2" t="s">
        <v>52</v>
      </c>
      <c r="Q312" s="2" t="s">
        <v>52</v>
      </c>
      <c r="R312" s="2" t="s">
        <v>52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2" t="s">
        <v>52</v>
      </c>
      <c r="AW312" s="2" t="s">
        <v>52</v>
      </c>
      <c r="AX312" s="2" t="s">
        <v>52</v>
      </c>
      <c r="AY312" s="2" t="s">
        <v>52</v>
      </c>
      <c r="AZ312" s="2" t="s">
        <v>52</v>
      </c>
    </row>
    <row r="313" spans="1:52" ht="30" customHeight="1">
      <c r="A313" s="28"/>
      <c r="B313" s="28"/>
      <c r="C313" s="28"/>
      <c r="D313" s="28"/>
      <c r="E313" s="30"/>
      <c r="F313" s="33"/>
      <c r="G313" s="30"/>
      <c r="H313" s="33"/>
      <c r="I313" s="30"/>
      <c r="J313" s="33"/>
      <c r="K313" s="30"/>
      <c r="L313" s="33"/>
      <c r="M313" s="28"/>
    </row>
    <row r="314" spans="1:52" ht="30" customHeight="1">
      <c r="A314" s="24" t="s">
        <v>1484</v>
      </c>
      <c r="B314" s="25"/>
      <c r="C314" s="25"/>
      <c r="D314" s="25"/>
      <c r="E314" s="29"/>
      <c r="F314" s="32"/>
      <c r="G314" s="29"/>
      <c r="H314" s="32"/>
      <c r="I314" s="29"/>
      <c r="J314" s="32"/>
      <c r="K314" s="29"/>
      <c r="L314" s="32"/>
      <c r="M314" s="26"/>
      <c r="N314" s="1" t="s">
        <v>414</v>
      </c>
    </row>
    <row r="315" spans="1:52" ht="30" customHeight="1">
      <c r="A315" s="27" t="s">
        <v>1339</v>
      </c>
      <c r="B315" s="27" t="s">
        <v>1340</v>
      </c>
      <c r="C315" s="27" t="s">
        <v>112</v>
      </c>
      <c r="D315" s="28">
        <v>0.03</v>
      </c>
      <c r="E315" s="30">
        <f>일위대가목록!E157</f>
        <v>0</v>
      </c>
      <c r="F315" s="33">
        <f>TRUNC(E315*D315,1)</f>
        <v>0</v>
      </c>
      <c r="G315" s="30">
        <f>일위대가목록!F157</f>
        <v>113564</v>
      </c>
      <c r="H315" s="33">
        <f>TRUNC(G315*D315,1)</f>
        <v>3406.9</v>
      </c>
      <c r="I315" s="30">
        <f>일위대가목록!G157</f>
        <v>0</v>
      </c>
      <c r="J315" s="33">
        <f>TRUNC(I315*D315,1)</f>
        <v>0</v>
      </c>
      <c r="K315" s="30">
        <f t="shared" ref="K315:L317" si="61">TRUNC(E315+G315+I315,1)</f>
        <v>113564</v>
      </c>
      <c r="L315" s="33">
        <f t="shared" si="61"/>
        <v>3406.9</v>
      </c>
      <c r="M315" s="27" t="s">
        <v>1341</v>
      </c>
      <c r="N315" s="2" t="s">
        <v>414</v>
      </c>
      <c r="O315" s="2" t="s">
        <v>1342</v>
      </c>
      <c r="P315" s="2" t="s">
        <v>64</v>
      </c>
      <c r="Q315" s="2" t="s">
        <v>65</v>
      </c>
      <c r="R315" s="2" t="s">
        <v>65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2" t="s">
        <v>52</v>
      </c>
      <c r="AW315" s="2" t="s">
        <v>1485</v>
      </c>
      <c r="AX315" s="2" t="s">
        <v>52</v>
      </c>
      <c r="AY315" s="2" t="s">
        <v>52</v>
      </c>
      <c r="AZ315" s="2" t="s">
        <v>52</v>
      </c>
    </row>
    <row r="316" spans="1:52" ht="30" customHeight="1">
      <c r="A316" s="27" t="s">
        <v>1448</v>
      </c>
      <c r="B316" s="27" t="s">
        <v>1449</v>
      </c>
      <c r="C316" s="27" t="s">
        <v>83</v>
      </c>
      <c r="D316" s="28">
        <v>1</v>
      </c>
      <c r="E316" s="30">
        <f>일위대가목록!E169</f>
        <v>0</v>
      </c>
      <c r="F316" s="33">
        <f>TRUNC(E316*D316,1)</f>
        <v>0</v>
      </c>
      <c r="G316" s="30">
        <f>일위대가목록!F169</f>
        <v>11625</v>
      </c>
      <c r="H316" s="33">
        <f>TRUNC(G316*D316,1)</f>
        <v>11625</v>
      </c>
      <c r="I316" s="30">
        <f>일위대가목록!G169</f>
        <v>232</v>
      </c>
      <c r="J316" s="33">
        <f>TRUNC(I316*D316,1)</f>
        <v>232</v>
      </c>
      <c r="K316" s="30">
        <f t="shared" si="61"/>
        <v>11857</v>
      </c>
      <c r="L316" s="33">
        <f t="shared" si="61"/>
        <v>11857</v>
      </c>
      <c r="M316" s="27" t="s">
        <v>1450</v>
      </c>
      <c r="N316" s="2" t="s">
        <v>414</v>
      </c>
      <c r="O316" s="2" t="s">
        <v>1451</v>
      </c>
      <c r="P316" s="2" t="s">
        <v>64</v>
      </c>
      <c r="Q316" s="2" t="s">
        <v>65</v>
      </c>
      <c r="R316" s="2" t="s">
        <v>65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2" t="s">
        <v>52</v>
      </c>
      <c r="AW316" s="2" t="s">
        <v>1486</v>
      </c>
      <c r="AX316" s="2" t="s">
        <v>52</v>
      </c>
      <c r="AY316" s="2" t="s">
        <v>52</v>
      </c>
      <c r="AZ316" s="2" t="s">
        <v>52</v>
      </c>
    </row>
    <row r="317" spans="1:52" ht="30" customHeight="1">
      <c r="A317" s="27" t="s">
        <v>1453</v>
      </c>
      <c r="B317" s="27" t="s">
        <v>1454</v>
      </c>
      <c r="C317" s="27" t="s">
        <v>83</v>
      </c>
      <c r="D317" s="28">
        <v>1</v>
      </c>
      <c r="E317" s="30">
        <f>일위대가목록!E170</f>
        <v>0</v>
      </c>
      <c r="F317" s="33">
        <f>TRUNC(E317*D317,1)</f>
        <v>0</v>
      </c>
      <c r="G317" s="30">
        <f>일위대가목록!F170</f>
        <v>45997</v>
      </c>
      <c r="H317" s="33">
        <f>TRUNC(G317*D317,1)</f>
        <v>45997</v>
      </c>
      <c r="I317" s="30">
        <f>일위대가목록!G170</f>
        <v>1257</v>
      </c>
      <c r="J317" s="33">
        <f>TRUNC(I317*D317,1)</f>
        <v>1257</v>
      </c>
      <c r="K317" s="30">
        <f t="shared" si="61"/>
        <v>47254</v>
      </c>
      <c r="L317" s="33">
        <f t="shared" si="61"/>
        <v>47254</v>
      </c>
      <c r="M317" s="27" t="s">
        <v>1455</v>
      </c>
      <c r="N317" s="2" t="s">
        <v>414</v>
      </c>
      <c r="O317" s="2" t="s">
        <v>1456</v>
      </c>
      <c r="P317" s="2" t="s">
        <v>64</v>
      </c>
      <c r="Q317" s="2" t="s">
        <v>65</v>
      </c>
      <c r="R317" s="2" t="s">
        <v>65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2" t="s">
        <v>52</v>
      </c>
      <c r="AW317" s="2" t="s">
        <v>1487</v>
      </c>
      <c r="AX317" s="2" t="s">
        <v>52</v>
      </c>
      <c r="AY317" s="2" t="s">
        <v>52</v>
      </c>
      <c r="AZ317" s="2" t="s">
        <v>52</v>
      </c>
    </row>
    <row r="318" spans="1:52" ht="30" customHeight="1">
      <c r="A318" s="27" t="s">
        <v>1013</v>
      </c>
      <c r="B318" s="27" t="s">
        <v>52</v>
      </c>
      <c r="C318" s="27" t="s">
        <v>52</v>
      </c>
      <c r="D318" s="28"/>
      <c r="E318" s="30"/>
      <c r="F318" s="33">
        <f>TRUNC(SUMIF(N315:N317, N314, F315:F317),0)</f>
        <v>0</v>
      </c>
      <c r="G318" s="30"/>
      <c r="H318" s="33">
        <f>TRUNC(SUMIF(N315:N317, N314, H315:H317),0)</f>
        <v>61028</v>
      </c>
      <c r="I318" s="30"/>
      <c r="J318" s="33">
        <f>TRUNC(SUMIF(N315:N317, N314, J315:J317),0)</f>
        <v>1489</v>
      </c>
      <c r="K318" s="30"/>
      <c r="L318" s="33">
        <f>F318+H318+J318</f>
        <v>62517</v>
      </c>
      <c r="M318" s="27" t="s">
        <v>52</v>
      </c>
      <c r="N318" s="2" t="s">
        <v>107</v>
      </c>
      <c r="O318" s="2" t="s">
        <v>107</v>
      </c>
      <c r="P318" s="2" t="s">
        <v>52</v>
      </c>
      <c r="Q318" s="2" t="s">
        <v>52</v>
      </c>
      <c r="R318" s="2" t="s">
        <v>52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2" t="s">
        <v>52</v>
      </c>
      <c r="AW318" s="2" t="s">
        <v>52</v>
      </c>
      <c r="AX318" s="2" t="s">
        <v>52</v>
      </c>
      <c r="AY318" s="2" t="s">
        <v>52</v>
      </c>
      <c r="AZ318" s="2" t="s">
        <v>52</v>
      </c>
    </row>
    <row r="319" spans="1:52" ht="30" customHeight="1">
      <c r="A319" s="28"/>
      <c r="B319" s="28"/>
      <c r="C319" s="28"/>
      <c r="D319" s="28"/>
      <c r="E319" s="30"/>
      <c r="F319" s="33"/>
      <c r="G319" s="30"/>
      <c r="H319" s="33"/>
      <c r="I319" s="30"/>
      <c r="J319" s="33"/>
      <c r="K319" s="30"/>
      <c r="L319" s="33"/>
      <c r="M319" s="28"/>
    </row>
    <row r="320" spans="1:52" ht="30" customHeight="1">
      <c r="A320" s="24" t="s">
        <v>1488</v>
      </c>
      <c r="B320" s="25"/>
      <c r="C320" s="25"/>
      <c r="D320" s="25"/>
      <c r="E320" s="29"/>
      <c r="F320" s="32"/>
      <c r="G320" s="29"/>
      <c r="H320" s="32"/>
      <c r="I320" s="29"/>
      <c r="J320" s="32"/>
      <c r="K320" s="29"/>
      <c r="L320" s="32"/>
      <c r="M320" s="26"/>
      <c r="N320" s="1" t="s">
        <v>419</v>
      </c>
    </row>
    <row r="321" spans="1:52" ht="30" customHeight="1">
      <c r="A321" s="27" t="s">
        <v>1339</v>
      </c>
      <c r="B321" s="27" t="s">
        <v>1340</v>
      </c>
      <c r="C321" s="27" t="s">
        <v>112</v>
      </c>
      <c r="D321" s="28">
        <v>0.02</v>
      </c>
      <c r="E321" s="30">
        <f>일위대가목록!E157</f>
        <v>0</v>
      </c>
      <c r="F321" s="33">
        <f>TRUNC(E321*D321,1)</f>
        <v>0</v>
      </c>
      <c r="G321" s="30">
        <f>일위대가목록!F157</f>
        <v>113564</v>
      </c>
      <c r="H321" s="33">
        <f>TRUNC(G321*D321,1)</f>
        <v>2271.1999999999998</v>
      </c>
      <c r="I321" s="30">
        <f>일위대가목록!G157</f>
        <v>0</v>
      </c>
      <c r="J321" s="33">
        <f>TRUNC(I321*D321,1)</f>
        <v>0</v>
      </c>
      <c r="K321" s="30">
        <f t="shared" ref="K321:L324" si="62">TRUNC(E321+G321+I321,1)</f>
        <v>113564</v>
      </c>
      <c r="L321" s="33">
        <f t="shared" si="62"/>
        <v>2271.1999999999998</v>
      </c>
      <c r="M321" s="27" t="s">
        <v>1341</v>
      </c>
      <c r="N321" s="2" t="s">
        <v>419</v>
      </c>
      <c r="O321" s="2" t="s">
        <v>1342</v>
      </c>
      <c r="P321" s="2" t="s">
        <v>64</v>
      </c>
      <c r="Q321" s="2" t="s">
        <v>65</v>
      </c>
      <c r="R321" s="2" t="s">
        <v>65</v>
      </c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2" t="s">
        <v>52</v>
      </c>
      <c r="AW321" s="2" t="s">
        <v>1489</v>
      </c>
      <c r="AX321" s="2" t="s">
        <v>52</v>
      </c>
      <c r="AY321" s="2" t="s">
        <v>52</v>
      </c>
      <c r="AZ321" s="2" t="s">
        <v>52</v>
      </c>
    </row>
    <row r="322" spans="1:52" ht="30" customHeight="1">
      <c r="A322" s="27" t="s">
        <v>1339</v>
      </c>
      <c r="B322" s="27" t="s">
        <v>1464</v>
      </c>
      <c r="C322" s="27" t="s">
        <v>112</v>
      </c>
      <c r="D322" s="28">
        <v>5.0000000000000001E-3</v>
      </c>
      <c r="E322" s="30">
        <f>일위대가목록!E172</f>
        <v>0</v>
      </c>
      <c r="F322" s="33">
        <f>TRUNC(E322*D322,1)</f>
        <v>0</v>
      </c>
      <c r="G322" s="30">
        <f>일위대가목록!F172</f>
        <v>113564</v>
      </c>
      <c r="H322" s="33">
        <f>TRUNC(G322*D322,1)</f>
        <v>567.79999999999995</v>
      </c>
      <c r="I322" s="30">
        <f>일위대가목록!G172</f>
        <v>0</v>
      </c>
      <c r="J322" s="33">
        <f>TRUNC(I322*D322,1)</f>
        <v>0</v>
      </c>
      <c r="K322" s="30">
        <f t="shared" si="62"/>
        <v>113564</v>
      </c>
      <c r="L322" s="33">
        <f t="shared" si="62"/>
        <v>567.79999999999995</v>
      </c>
      <c r="M322" s="27" t="s">
        <v>1465</v>
      </c>
      <c r="N322" s="2" t="s">
        <v>419</v>
      </c>
      <c r="O322" s="2" t="s">
        <v>1466</v>
      </c>
      <c r="P322" s="2" t="s">
        <v>64</v>
      </c>
      <c r="Q322" s="2" t="s">
        <v>65</v>
      </c>
      <c r="R322" s="2" t="s">
        <v>65</v>
      </c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2" t="s">
        <v>52</v>
      </c>
      <c r="AW322" s="2" t="s">
        <v>1490</v>
      </c>
      <c r="AX322" s="2" t="s">
        <v>52</v>
      </c>
      <c r="AY322" s="2" t="s">
        <v>52</v>
      </c>
      <c r="AZ322" s="2" t="s">
        <v>52</v>
      </c>
    </row>
    <row r="323" spans="1:52" ht="30" customHeight="1">
      <c r="A323" s="27" t="s">
        <v>1468</v>
      </c>
      <c r="B323" s="27" t="s">
        <v>1491</v>
      </c>
      <c r="C323" s="27" t="s">
        <v>83</v>
      </c>
      <c r="D323" s="28">
        <v>1</v>
      </c>
      <c r="E323" s="30">
        <f>일위대가목록!E177</f>
        <v>0</v>
      </c>
      <c r="F323" s="33">
        <f>TRUNC(E323*D323,1)</f>
        <v>0</v>
      </c>
      <c r="G323" s="30">
        <f>일위대가목록!F177</f>
        <v>58053</v>
      </c>
      <c r="H323" s="33">
        <f>TRUNC(G323*D323,1)</f>
        <v>58053</v>
      </c>
      <c r="I323" s="30">
        <f>일위대가목록!G177</f>
        <v>1741</v>
      </c>
      <c r="J323" s="33">
        <f>TRUNC(I323*D323,1)</f>
        <v>1741</v>
      </c>
      <c r="K323" s="30">
        <f t="shared" si="62"/>
        <v>59794</v>
      </c>
      <c r="L323" s="33">
        <f t="shared" si="62"/>
        <v>59794</v>
      </c>
      <c r="M323" s="27" t="s">
        <v>1492</v>
      </c>
      <c r="N323" s="2" t="s">
        <v>419</v>
      </c>
      <c r="O323" s="2" t="s">
        <v>1493</v>
      </c>
      <c r="P323" s="2" t="s">
        <v>64</v>
      </c>
      <c r="Q323" s="2" t="s">
        <v>65</v>
      </c>
      <c r="R323" s="2" t="s">
        <v>65</v>
      </c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2" t="s">
        <v>52</v>
      </c>
      <c r="AW323" s="2" t="s">
        <v>1494</v>
      </c>
      <c r="AX323" s="2" t="s">
        <v>52</v>
      </c>
      <c r="AY323" s="2" t="s">
        <v>52</v>
      </c>
      <c r="AZ323" s="2" t="s">
        <v>52</v>
      </c>
    </row>
    <row r="324" spans="1:52" ht="30" customHeight="1">
      <c r="A324" s="27" t="s">
        <v>1473</v>
      </c>
      <c r="B324" s="27" t="s">
        <v>1495</v>
      </c>
      <c r="C324" s="27" t="s">
        <v>83</v>
      </c>
      <c r="D324" s="28">
        <v>1</v>
      </c>
      <c r="E324" s="30">
        <f>일위대가목록!E178</f>
        <v>0</v>
      </c>
      <c r="F324" s="33">
        <f>TRUNC(E324*D324,1)</f>
        <v>0</v>
      </c>
      <c r="G324" s="30">
        <f>일위대가목록!F178</f>
        <v>4233</v>
      </c>
      <c r="H324" s="33">
        <f>TRUNC(G324*D324,1)</f>
        <v>4233</v>
      </c>
      <c r="I324" s="30">
        <f>일위대가목록!G178</f>
        <v>0</v>
      </c>
      <c r="J324" s="33">
        <f>TRUNC(I324*D324,1)</f>
        <v>0</v>
      </c>
      <c r="K324" s="30">
        <f t="shared" si="62"/>
        <v>4233</v>
      </c>
      <c r="L324" s="33">
        <f t="shared" si="62"/>
        <v>4233</v>
      </c>
      <c r="M324" s="27" t="s">
        <v>1496</v>
      </c>
      <c r="N324" s="2" t="s">
        <v>419</v>
      </c>
      <c r="O324" s="2" t="s">
        <v>1497</v>
      </c>
      <c r="P324" s="2" t="s">
        <v>64</v>
      </c>
      <c r="Q324" s="2" t="s">
        <v>65</v>
      </c>
      <c r="R324" s="2" t="s">
        <v>65</v>
      </c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2" t="s">
        <v>52</v>
      </c>
      <c r="AW324" s="2" t="s">
        <v>1498</v>
      </c>
      <c r="AX324" s="2" t="s">
        <v>52</v>
      </c>
      <c r="AY324" s="2" t="s">
        <v>52</v>
      </c>
      <c r="AZ324" s="2" t="s">
        <v>52</v>
      </c>
    </row>
    <row r="325" spans="1:52" ht="30" customHeight="1">
      <c r="A325" s="27" t="s">
        <v>1013</v>
      </c>
      <c r="B325" s="27" t="s">
        <v>52</v>
      </c>
      <c r="C325" s="27" t="s">
        <v>52</v>
      </c>
      <c r="D325" s="28"/>
      <c r="E325" s="30"/>
      <c r="F325" s="33">
        <f>TRUNC(SUMIF(N321:N324, N320, F321:F324),0)</f>
        <v>0</v>
      </c>
      <c r="G325" s="30"/>
      <c r="H325" s="33">
        <f>TRUNC(SUMIF(N321:N324, N320, H321:H324),0)</f>
        <v>65125</v>
      </c>
      <c r="I325" s="30"/>
      <c r="J325" s="33">
        <f>TRUNC(SUMIF(N321:N324, N320, J321:J324),0)</f>
        <v>1741</v>
      </c>
      <c r="K325" s="30"/>
      <c r="L325" s="33">
        <f>F325+H325+J325</f>
        <v>66866</v>
      </c>
      <c r="M325" s="27" t="s">
        <v>52</v>
      </c>
      <c r="N325" s="2" t="s">
        <v>107</v>
      </c>
      <c r="O325" s="2" t="s">
        <v>107</v>
      </c>
      <c r="P325" s="2" t="s">
        <v>52</v>
      </c>
      <c r="Q325" s="2" t="s">
        <v>52</v>
      </c>
      <c r="R325" s="2" t="s">
        <v>52</v>
      </c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2" t="s">
        <v>52</v>
      </c>
      <c r="AW325" s="2" t="s">
        <v>52</v>
      </c>
      <c r="AX325" s="2" t="s">
        <v>52</v>
      </c>
      <c r="AY325" s="2" t="s">
        <v>52</v>
      </c>
      <c r="AZ325" s="2" t="s">
        <v>52</v>
      </c>
    </row>
    <row r="326" spans="1:52" ht="30" customHeight="1">
      <c r="A326" s="28"/>
      <c r="B326" s="28"/>
      <c r="C326" s="28"/>
      <c r="D326" s="28"/>
      <c r="E326" s="30"/>
      <c r="F326" s="33"/>
      <c r="G326" s="30"/>
      <c r="H326" s="33"/>
      <c r="I326" s="30"/>
      <c r="J326" s="33"/>
      <c r="K326" s="30"/>
      <c r="L326" s="33"/>
      <c r="M326" s="28"/>
    </row>
    <row r="327" spans="1:52" ht="30" customHeight="1">
      <c r="A327" s="24" t="s">
        <v>1499</v>
      </c>
      <c r="B327" s="25"/>
      <c r="C327" s="25"/>
      <c r="D327" s="25"/>
      <c r="E327" s="29"/>
      <c r="F327" s="32"/>
      <c r="G327" s="29"/>
      <c r="H327" s="32"/>
      <c r="I327" s="29"/>
      <c r="J327" s="32"/>
      <c r="K327" s="29"/>
      <c r="L327" s="32"/>
      <c r="M327" s="26"/>
      <c r="N327" s="1" t="s">
        <v>431</v>
      </c>
    </row>
    <row r="328" spans="1:52" ht="30" customHeight="1">
      <c r="A328" s="27" t="s">
        <v>1500</v>
      </c>
      <c r="B328" s="27" t="s">
        <v>1501</v>
      </c>
      <c r="C328" s="27" t="s">
        <v>83</v>
      </c>
      <c r="D328" s="28">
        <v>1.05</v>
      </c>
      <c r="E328" s="30">
        <f>단가대비표!O135</f>
        <v>19600</v>
      </c>
      <c r="F328" s="33">
        <f>TRUNC(E328*D328,1)</f>
        <v>20580</v>
      </c>
      <c r="G328" s="30">
        <f>단가대비표!P135</f>
        <v>0</v>
      </c>
      <c r="H328" s="33">
        <f>TRUNC(G328*D328,1)</f>
        <v>0</v>
      </c>
      <c r="I328" s="30">
        <f>단가대비표!V135</f>
        <v>0</v>
      </c>
      <c r="J328" s="33">
        <f>TRUNC(I328*D328,1)</f>
        <v>0</v>
      </c>
      <c r="K328" s="30">
        <f>TRUNC(E328+G328+I328,1)</f>
        <v>19600</v>
      </c>
      <c r="L328" s="33">
        <f>TRUNC(F328+H328+J328,1)</f>
        <v>20580</v>
      </c>
      <c r="M328" s="27" t="s">
        <v>52</v>
      </c>
      <c r="N328" s="2" t="s">
        <v>431</v>
      </c>
      <c r="O328" s="2" t="s">
        <v>1502</v>
      </c>
      <c r="P328" s="2" t="s">
        <v>65</v>
      </c>
      <c r="Q328" s="2" t="s">
        <v>65</v>
      </c>
      <c r="R328" s="2" t="s">
        <v>64</v>
      </c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2" t="s">
        <v>52</v>
      </c>
      <c r="AW328" s="2" t="s">
        <v>1503</v>
      </c>
      <c r="AX328" s="2" t="s">
        <v>52</v>
      </c>
      <c r="AY328" s="2" t="s">
        <v>52</v>
      </c>
      <c r="AZ328" s="2" t="s">
        <v>52</v>
      </c>
    </row>
    <row r="329" spans="1:52" ht="30" customHeight="1">
      <c r="A329" s="27" t="s">
        <v>1504</v>
      </c>
      <c r="B329" s="27" t="s">
        <v>1505</v>
      </c>
      <c r="C329" s="27" t="s">
        <v>83</v>
      </c>
      <c r="D329" s="28">
        <v>1</v>
      </c>
      <c r="E329" s="30">
        <f>일위대가목록!E179</f>
        <v>998</v>
      </c>
      <c r="F329" s="33">
        <f>TRUNC(E329*D329,1)</f>
        <v>998</v>
      </c>
      <c r="G329" s="30">
        <f>일위대가목록!F179</f>
        <v>6858</v>
      </c>
      <c r="H329" s="33">
        <f>TRUNC(G329*D329,1)</f>
        <v>6858</v>
      </c>
      <c r="I329" s="30">
        <f>일위대가목록!G179</f>
        <v>0</v>
      </c>
      <c r="J329" s="33">
        <f>TRUNC(I329*D329,1)</f>
        <v>0</v>
      </c>
      <c r="K329" s="30">
        <f>TRUNC(E329+G329+I329,1)</f>
        <v>7856</v>
      </c>
      <c r="L329" s="33">
        <f>TRUNC(F329+H329+J329,1)</f>
        <v>7856</v>
      </c>
      <c r="M329" s="27" t="s">
        <v>1506</v>
      </c>
      <c r="N329" s="2" t="s">
        <v>431</v>
      </c>
      <c r="O329" s="2" t="s">
        <v>1507</v>
      </c>
      <c r="P329" s="2" t="s">
        <v>64</v>
      </c>
      <c r="Q329" s="2" t="s">
        <v>65</v>
      </c>
      <c r="R329" s="2" t="s">
        <v>65</v>
      </c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2" t="s">
        <v>52</v>
      </c>
      <c r="AW329" s="2" t="s">
        <v>1508</v>
      </c>
      <c r="AX329" s="2" t="s">
        <v>52</v>
      </c>
      <c r="AY329" s="2" t="s">
        <v>52</v>
      </c>
      <c r="AZ329" s="2" t="s">
        <v>52</v>
      </c>
    </row>
    <row r="330" spans="1:52" ht="30" customHeight="1">
      <c r="A330" s="27" t="s">
        <v>1013</v>
      </c>
      <c r="B330" s="27" t="s">
        <v>52</v>
      </c>
      <c r="C330" s="27" t="s">
        <v>52</v>
      </c>
      <c r="D330" s="28"/>
      <c r="E330" s="30"/>
      <c r="F330" s="33">
        <f>TRUNC(SUMIF(N328:N329, N327, F328:F329),0)</f>
        <v>21578</v>
      </c>
      <c r="G330" s="30"/>
      <c r="H330" s="33">
        <f>TRUNC(SUMIF(N328:N329, N327, H328:H329),0)</f>
        <v>6858</v>
      </c>
      <c r="I330" s="30"/>
      <c r="J330" s="33">
        <f>TRUNC(SUMIF(N328:N329, N327, J328:J329),0)</f>
        <v>0</v>
      </c>
      <c r="K330" s="30"/>
      <c r="L330" s="33">
        <f>F330+H330+J330</f>
        <v>28436</v>
      </c>
      <c r="M330" s="27" t="s">
        <v>52</v>
      </c>
      <c r="N330" s="2" t="s">
        <v>107</v>
      </c>
      <c r="O330" s="2" t="s">
        <v>107</v>
      </c>
      <c r="P330" s="2" t="s">
        <v>52</v>
      </c>
      <c r="Q330" s="2" t="s">
        <v>52</v>
      </c>
      <c r="R330" s="2" t="s">
        <v>52</v>
      </c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2" t="s">
        <v>52</v>
      </c>
      <c r="AW330" s="2" t="s">
        <v>52</v>
      </c>
      <c r="AX330" s="2" t="s">
        <v>52</v>
      </c>
      <c r="AY330" s="2" t="s">
        <v>52</v>
      </c>
      <c r="AZ330" s="2" t="s">
        <v>52</v>
      </c>
    </row>
    <row r="331" spans="1:52" ht="30" customHeight="1">
      <c r="A331" s="28"/>
      <c r="B331" s="28"/>
      <c r="C331" s="28"/>
      <c r="D331" s="28"/>
      <c r="E331" s="30"/>
      <c r="F331" s="33"/>
      <c r="G331" s="30"/>
      <c r="H331" s="33"/>
      <c r="I331" s="30"/>
      <c r="J331" s="33"/>
      <c r="K331" s="30"/>
      <c r="L331" s="33"/>
      <c r="M331" s="28"/>
    </row>
    <row r="332" spans="1:52" ht="30" customHeight="1">
      <c r="A332" s="24" t="s">
        <v>1509</v>
      </c>
      <c r="B332" s="25"/>
      <c r="C332" s="25"/>
      <c r="D332" s="25"/>
      <c r="E332" s="29"/>
      <c r="F332" s="32"/>
      <c r="G332" s="29"/>
      <c r="H332" s="32"/>
      <c r="I332" s="29"/>
      <c r="J332" s="32"/>
      <c r="K332" s="29"/>
      <c r="L332" s="32"/>
      <c r="M332" s="26"/>
      <c r="N332" s="1" t="s">
        <v>436</v>
      </c>
    </row>
    <row r="333" spans="1:52" ht="30" customHeight="1">
      <c r="A333" s="27" t="s">
        <v>1510</v>
      </c>
      <c r="B333" s="27" t="s">
        <v>1511</v>
      </c>
      <c r="C333" s="27" t="s">
        <v>83</v>
      </c>
      <c r="D333" s="28">
        <v>7.8E-2</v>
      </c>
      <c r="E333" s="30">
        <f>단가대비표!O34</f>
        <v>4232</v>
      </c>
      <c r="F333" s="33">
        <f>TRUNC(E333*D333,1)</f>
        <v>330</v>
      </c>
      <c r="G333" s="30">
        <f>단가대비표!P34</f>
        <v>0</v>
      </c>
      <c r="H333" s="33">
        <f>TRUNC(G333*D333,1)</f>
        <v>0</v>
      </c>
      <c r="I333" s="30">
        <f>단가대비표!V34</f>
        <v>0</v>
      </c>
      <c r="J333" s="33">
        <f>TRUNC(I333*D333,1)</f>
        <v>0</v>
      </c>
      <c r="K333" s="30">
        <f t="shared" ref="K333:L336" si="63">TRUNC(E333+G333+I333,1)</f>
        <v>4232</v>
      </c>
      <c r="L333" s="33">
        <f t="shared" si="63"/>
        <v>330</v>
      </c>
      <c r="M333" s="27" t="s">
        <v>52</v>
      </c>
      <c r="N333" s="2" t="s">
        <v>436</v>
      </c>
      <c r="O333" s="2" t="s">
        <v>1512</v>
      </c>
      <c r="P333" s="2" t="s">
        <v>65</v>
      </c>
      <c r="Q333" s="2" t="s">
        <v>65</v>
      </c>
      <c r="R333" s="2" t="s">
        <v>64</v>
      </c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2" t="s">
        <v>52</v>
      </c>
      <c r="AW333" s="2" t="s">
        <v>1513</v>
      </c>
      <c r="AX333" s="2" t="s">
        <v>52</v>
      </c>
      <c r="AY333" s="2" t="s">
        <v>52</v>
      </c>
      <c r="AZ333" s="2" t="s">
        <v>52</v>
      </c>
    </row>
    <row r="334" spans="1:52" ht="30" customHeight="1">
      <c r="A334" s="27" t="s">
        <v>1514</v>
      </c>
      <c r="B334" s="27" t="s">
        <v>1515</v>
      </c>
      <c r="C334" s="27" t="s">
        <v>235</v>
      </c>
      <c r="D334" s="28">
        <v>2.0250000000000001E-2</v>
      </c>
      <c r="E334" s="30">
        <f>단가대비표!O186</f>
        <v>11000</v>
      </c>
      <c r="F334" s="33">
        <f>TRUNC(E334*D334,1)</f>
        <v>222.7</v>
      </c>
      <c r="G334" s="30">
        <f>단가대비표!P186</f>
        <v>0</v>
      </c>
      <c r="H334" s="33">
        <f>TRUNC(G334*D334,1)</f>
        <v>0</v>
      </c>
      <c r="I334" s="30">
        <f>단가대비표!V186</f>
        <v>0</v>
      </c>
      <c r="J334" s="33">
        <f>TRUNC(I334*D334,1)</f>
        <v>0</v>
      </c>
      <c r="K334" s="30">
        <f t="shared" si="63"/>
        <v>11000</v>
      </c>
      <c r="L334" s="33">
        <f t="shared" si="63"/>
        <v>222.7</v>
      </c>
      <c r="M334" s="27" t="s">
        <v>52</v>
      </c>
      <c r="N334" s="2" t="s">
        <v>436</v>
      </c>
      <c r="O334" s="2" t="s">
        <v>1516</v>
      </c>
      <c r="P334" s="2" t="s">
        <v>65</v>
      </c>
      <c r="Q334" s="2" t="s">
        <v>65</v>
      </c>
      <c r="R334" s="2" t="s">
        <v>64</v>
      </c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2" t="s">
        <v>52</v>
      </c>
      <c r="AW334" s="2" t="s">
        <v>1517</v>
      </c>
      <c r="AX334" s="2" t="s">
        <v>52</v>
      </c>
      <c r="AY334" s="2" t="s">
        <v>52</v>
      </c>
      <c r="AZ334" s="2" t="s">
        <v>52</v>
      </c>
    </row>
    <row r="335" spans="1:52" ht="30" customHeight="1">
      <c r="A335" s="27" t="s">
        <v>1430</v>
      </c>
      <c r="B335" s="27" t="s">
        <v>1518</v>
      </c>
      <c r="C335" s="27" t="s">
        <v>218</v>
      </c>
      <c r="D335" s="28">
        <v>1</v>
      </c>
      <c r="E335" s="30">
        <f>일위대가목록!E180</f>
        <v>0</v>
      </c>
      <c r="F335" s="33">
        <f>TRUNC(E335*D335,1)</f>
        <v>0</v>
      </c>
      <c r="G335" s="30">
        <f>일위대가목록!F180</f>
        <v>4157</v>
      </c>
      <c r="H335" s="33">
        <f>TRUNC(G335*D335,1)</f>
        <v>4157</v>
      </c>
      <c r="I335" s="30">
        <f>일위대가목록!G180</f>
        <v>83</v>
      </c>
      <c r="J335" s="33">
        <f>TRUNC(I335*D335,1)</f>
        <v>83</v>
      </c>
      <c r="K335" s="30">
        <f t="shared" si="63"/>
        <v>4240</v>
      </c>
      <c r="L335" s="33">
        <f t="shared" si="63"/>
        <v>4240</v>
      </c>
      <c r="M335" s="27" t="s">
        <v>1519</v>
      </c>
      <c r="N335" s="2" t="s">
        <v>436</v>
      </c>
      <c r="O335" s="2" t="s">
        <v>1520</v>
      </c>
      <c r="P335" s="2" t="s">
        <v>64</v>
      </c>
      <c r="Q335" s="2" t="s">
        <v>65</v>
      </c>
      <c r="R335" s="2" t="s">
        <v>65</v>
      </c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2" t="s">
        <v>52</v>
      </c>
      <c r="AW335" s="2" t="s">
        <v>1521</v>
      </c>
      <c r="AX335" s="2" t="s">
        <v>52</v>
      </c>
      <c r="AY335" s="2" t="s">
        <v>52</v>
      </c>
      <c r="AZ335" s="2" t="s">
        <v>52</v>
      </c>
    </row>
    <row r="336" spans="1:52" ht="30" customHeight="1">
      <c r="A336" s="27" t="s">
        <v>1522</v>
      </c>
      <c r="B336" s="27" t="s">
        <v>1523</v>
      </c>
      <c r="C336" s="27" t="s">
        <v>83</v>
      </c>
      <c r="D336" s="28">
        <v>8.4000000000000005E-2</v>
      </c>
      <c r="E336" s="30">
        <f>일위대가목록!E181</f>
        <v>30000</v>
      </c>
      <c r="F336" s="33">
        <f>TRUNC(E336*D336,1)</f>
        <v>2520</v>
      </c>
      <c r="G336" s="30">
        <f>일위대가목록!F181</f>
        <v>0</v>
      </c>
      <c r="H336" s="33">
        <f>TRUNC(G336*D336,1)</f>
        <v>0</v>
      </c>
      <c r="I336" s="30">
        <f>일위대가목록!G181</f>
        <v>0</v>
      </c>
      <c r="J336" s="33">
        <f>TRUNC(I336*D336,1)</f>
        <v>0</v>
      </c>
      <c r="K336" s="30">
        <f t="shared" si="63"/>
        <v>30000</v>
      </c>
      <c r="L336" s="33">
        <f t="shared" si="63"/>
        <v>2520</v>
      </c>
      <c r="M336" s="27" t="s">
        <v>1524</v>
      </c>
      <c r="N336" s="2" t="s">
        <v>436</v>
      </c>
      <c r="O336" s="2" t="s">
        <v>1525</v>
      </c>
      <c r="P336" s="2" t="s">
        <v>64</v>
      </c>
      <c r="Q336" s="2" t="s">
        <v>65</v>
      </c>
      <c r="R336" s="2" t="s">
        <v>65</v>
      </c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2" t="s">
        <v>52</v>
      </c>
      <c r="AW336" s="2" t="s">
        <v>1526</v>
      </c>
      <c r="AX336" s="2" t="s">
        <v>52</v>
      </c>
      <c r="AY336" s="2" t="s">
        <v>52</v>
      </c>
      <c r="AZ336" s="2" t="s">
        <v>52</v>
      </c>
    </row>
    <row r="337" spans="1:52" ht="30" customHeight="1">
      <c r="A337" s="27" t="s">
        <v>1013</v>
      </c>
      <c r="B337" s="27" t="s">
        <v>52</v>
      </c>
      <c r="C337" s="27" t="s">
        <v>52</v>
      </c>
      <c r="D337" s="28"/>
      <c r="E337" s="30"/>
      <c r="F337" s="33">
        <f>TRUNC(SUMIF(N333:N336, N332, F333:F336),0)</f>
        <v>3072</v>
      </c>
      <c r="G337" s="30"/>
      <c r="H337" s="33">
        <f>TRUNC(SUMIF(N333:N336, N332, H333:H336),0)</f>
        <v>4157</v>
      </c>
      <c r="I337" s="30"/>
      <c r="J337" s="33">
        <f>TRUNC(SUMIF(N333:N336, N332, J333:J336),0)</f>
        <v>83</v>
      </c>
      <c r="K337" s="30"/>
      <c r="L337" s="33">
        <f>F337+H337+J337</f>
        <v>7312</v>
      </c>
      <c r="M337" s="27" t="s">
        <v>52</v>
      </c>
      <c r="N337" s="2" t="s">
        <v>107</v>
      </c>
      <c r="O337" s="2" t="s">
        <v>107</v>
      </c>
      <c r="P337" s="2" t="s">
        <v>52</v>
      </c>
      <c r="Q337" s="2" t="s">
        <v>52</v>
      </c>
      <c r="R337" s="2" t="s">
        <v>52</v>
      </c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2" t="s">
        <v>52</v>
      </c>
      <c r="AW337" s="2" t="s">
        <v>52</v>
      </c>
      <c r="AX337" s="2" t="s">
        <v>52</v>
      </c>
      <c r="AY337" s="2" t="s">
        <v>52</v>
      </c>
      <c r="AZ337" s="2" t="s">
        <v>52</v>
      </c>
    </row>
    <row r="338" spans="1:52" ht="30" customHeight="1">
      <c r="A338" s="28"/>
      <c r="B338" s="28"/>
      <c r="C338" s="28"/>
      <c r="D338" s="28"/>
      <c r="E338" s="30"/>
      <c r="F338" s="33"/>
      <c r="G338" s="30"/>
      <c r="H338" s="33"/>
      <c r="I338" s="30"/>
      <c r="J338" s="33"/>
      <c r="K338" s="30"/>
      <c r="L338" s="33"/>
      <c r="M338" s="28"/>
    </row>
    <row r="339" spans="1:52" ht="30" customHeight="1">
      <c r="A339" s="24" t="s">
        <v>1527</v>
      </c>
      <c r="B339" s="25"/>
      <c r="C339" s="25"/>
      <c r="D339" s="25"/>
      <c r="E339" s="29"/>
      <c r="F339" s="32"/>
      <c r="G339" s="29"/>
      <c r="H339" s="32"/>
      <c r="I339" s="29"/>
      <c r="J339" s="32"/>
      <c r="K339" s="29"/>
      <c r="L339" s="32"/>
      <c r="M339" s="26"/>
      <c r="N339" s="1" t="s">
        <v>441</v>
      </c>
    </row>
    <row r="340" spans="1:52" ht="30" customHeight="1">
      <c r="A340" s="27" t="s">
        <v>1528</v>
      </c>
      <c r="B340" s="27" t="s">
        <v>1529</v>
      </c>
      <c r="C340" s="27" t="s">
        <v>83</v>
      </c>
      <c r="D340" s="28">
        <v>0.06</v>
      </c>
      <c r="E340" s="30">
        <f>일위대가목록!E182</f>
        <v>6006</v>
      </c>
      <c r="F340" s="33">
        <f>TRUNC(E340*D340,1)</f>
        <v>360.3</v>
      </c>
      <c r="G340" s="30">
        <f>일위대가목록!F182</f>
        <v>18183</v>
      </c>
      <c r="H340" s="33">
        <f>TRUNC(G340*D340,1)</f>
        <v>1090.9000000000001</v>
      </c>
      <c r="I340" s="30">
        <f>일위대가목록!G182</f>
        <v>363</v>
      </c>
      <c r="J340" s="33">
        <f>TRUNC(I340*D340,1)</f>
        <v>21.7</v>
      </c>
      <c r="K340" s="30">
        <f>TRUNC(E340+G340+I340,1)</f>
        <v>24552</v>
      </c>
      <c r="L340" s="33">
        <f>TRUNC(F340+H340+J340,1)</f>
        <v>1472.9</v>
      </c>
      <c r="M340" s="27" t="s">
        <v>1530</v>
      </c>
      <c r="N340" s="2" t="s">
        <v>441</v>
      </c>
      <c r="O340" s="2" t="s">
        <v>1531</v>
      </c>
      <c r="P340" s="2" t="s">
        <v>64</v>
      </c>
      <c r="Q340" s="2" t="s">
        <v>65</v>
      </c>
      <c r="R340" s="2" t="s">
        <v>65</v>
      </c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2" t="s">
        <v>52</v>
      </c>
      <c r="AW340" s="2" t="s">
        <v>1532</v>
      </c>
      <c r="AX340" s="2" t="s">
        <v>52</v>
      </c>
      <c r="AY340" s="2" t="s">
        <v>52</v>
      </c>
      <c r="AZ340" s="2" t="s">
        <v>52</v>
      </c>
    </row>
    <row r="341" spans="1:52" ht="30" customHeight="1">
      <c r="A341" s="27" t="s">
        <v>1522</v>
      </c>
      <c r="B341" s="27" t="s">
        <v>1523</v>
      </c>
      <c r="C341" s="27" t="s">
        <v>83</v>
      </c>
      <c r="D341" s="28">
        <v>0.06</v>
      </c>
      <c r="E341" s="30">
        <f>일위대가목록!E181</f>
        <v>30000</v>
      </c>
      <c r="F341" s="33">
        <f>TRUNC(E341*D341,1)</f>
        <v>1800</v>
      </c>
      <c r="G341" s="30">
        <f>일위대가목록!F181</f>
        <v>0</v>
      </c>
      <c r="H341" s="33">
        <f>TRUNC(G341*D341,1)</f>
        <v>0</v>
      </c>
      <c r="I341" s="30">
        <f>일위대가목록!G181</f>
        <v>0</v>
      </c>
      <c r="J341" s="33">
        <f>TRUNC(I341*D341,1)</f>
        <v>0</v>
      </c>
      <c r="K341" s="30">
        <f>TRUNC(E341+G341+I341,1)</f>
        <v>30000</v>
      </c>
      <c r="L341" s="33">
        <f>TRUNC(F341+H341+J341,1)</f>
        <v>1800</v>
      </c>
      <c r="M341" s="27" t="s">
        <v>1524</v>
      </c>
      <c r="N341" s="2" t="s">
        <v>441</v>
      </c>
      <c r="O341" s="2" t="s">
        <v>1525</v>
      </c>
      <c r="P341" s="2" t="s">
        <v>64</v>
      </c>
      <c r="Q341" s="2" t="s">
        <v>65</v>
      </c>
      <c r="R341" s="2" t="s">
        <v>65</v>
      </c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2" t="s">
        <v>52</v>
      </c>
      <c r="AW341" s="2" t="s">
        <v>1533</v>
      </c>
      <c r="AX341" s="2" t="s">
        <v>52</v>
      </c>
      <c r="AY341" s="2" t="s">
        <v>52</v>
      </c>
      <c r="AZ341" s="2" t="s">
        <v>52</v>
      </c>
    </row>
    <row r="342" spans="1:52" ht="30" customHeight="1">
      <c r="A342" s="27" t="s">
        <v>1013</v>
      </c>
      <c r="B342" s="27" t="s">
        <v>52</v>
      </c>
      <c r="C342" s="27" t="s">
        <v>52</v>
      </c>
      <c r="D342" s="28"/>
      <c r="E342" s="30"/>
      <c r="F342" s="33">
        <f>TRUNC(SUMIF(N340:N341, N339, F340:F341),0)</f>
        <v>2160</v>
      </c>
      <c r="G342" s="30"/>
      <c r="H342" s="33">
        <f>TRUNC(SUMIF(N340:N341, N339, H340:H341),0)</f>
        <v>1090</v>
      </c>
      <c r="I342" s="30"/>
      <c r="J342" s="33">
        <f>TRUNC(SUMIF(N340:N341, N339, J340:J341),0)</f>
        <v>21</v>
      </c>
      <c r="K342" s="30"/>
      <c r="L342" s="33">
        <f>F342+H342+J342</f>
        <v>3271</v>
      </c>
      <c r="M342" s="27" t="s">
        <v>52</v>
      </c>
      <c r="N342" s="2" t="s">
        <v>107</v>
      </c>
      <c r="O342" s="2" t="s">
        <v>107</v>
      </c>
      <c r="P342" s="2" t="s">
        <v>52</v>
      </c>
      <c r="Q342" s="2" t="s">
        <v>52</v>
      </c>
      <c r="R342" s="2" t="s">
        <v>52</v>
      </c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2" t="s">
        <v>52</v>
      </c>
      <c r="AW342" s="2" t="s">
        <v>52</v>
      </c>
      <c r="AX342" s="2" t="s">
        <v>52</v>
      </c>
      <c r="AY342" s="2" t="s">
        <v>52</v>
      </c>
      <c r="AZ342" s="2" t="s">
        <v>52</v>
      </c>
    </row>
    <row r="343" spans="1:52" ht="30" customHeight="1">
      <c r="A343" s="28"/>
      <c r="B343" s="28"/>
      <c r="C343" s="28"/>
      <c r="D343" s="28"/>
      <c r="E343" s="30"/>
      <c r="F343" s="33"/>
      <c r="G343" s="30"/>
      <c r="H343" s="33"/>
      <c r="I343" s="30"/>
      <c r="J343" s="33"/>
      <c r="K343" s="30"/>
      <c r="L343" s="33"/>
      <c r="M343" s="28"/>
    </row>
    <row r="344" spans="1:52" ht="30" customHeight="1">
      <c r="A344" s="24" t="s">
        <v>1534</v>
      </c>
      <c r="B344" s="25"/>
      <c r="C344" s="25"/>
      <c r="D344" s="25"/>
      <c r="E344" s="29"/>
      <c r="F344" s="32"/>
      <c r="G344" s="29"/>
      <c r="H344" s="32"/>
      <c r="I344" s="29"/>
      <c r="J344" s="32"/>
      <c r="K344" s="29"/>
      <c r="L344" s="32"/>
      <c r="M344" s="26"/>
      <c r="N344" s="1" t="s">
        <v>446</v>
      </c>
    </row>
    <row r="345" spans="1:52" ht="30" customHeight="1">
      <c r="A345" s="27" t="s">
        <v>1535</v>
      </c>
      <c r="B345" s="27" t="s">
        <v>52</v>
      </c>
      <c r="C345" s="27" t="s">
        <v>83</v>
      </c>
      <c r="D345" s="28">
        <v>1</v>
      </c>
      <c r="E345" s="30">
        <f>일위대가목록!E185</f>
        <v>0</v>
      </c>
      <c r="F345" s="33">
        <f>TRUNC(E345*D345,1)</f>
        <v>0</v>
      </c>
      <c r="G345" s="30">
        <f>일위대가목록!F185</f>
        <v>13716</v>
      </c>
      <c r="H345" s="33">
        <f>TRUNC(G345*D345,1)</f>
        <v>13716</v>
      </c>
      <c r="I345" s="30">
        <f>일위대가목록!G185</f>
        <v>274</v>
      </c>
      <c r="J345" s="33">
        <f>TRUNC(I345*D345,1)</f>
        <v>274</v>
      </c>
      <c r="K345" s="30">
        <f t="shared" ref="K345:L347" si="64">TRUNC(E345+G345+I345,1)</f>
        <v>13990</v>
      </c>
      <c r="L345" s="33">
        <f t="shared" si="64"/>
        <v>13990</v>
      </c>
      <c r="M345" s="27" t="s">
        <v>1536</v>
      </c>
      <c r="N345" s="2" t="s">
        <v>446</v>
      </c>
      <c r="O345" s="2" t="s">
        <v>1537</v>
      </c>
      <c r="P345" s="2" t="s">
        <v>64</v>
      </c>
      <c r="Q345" s="2" t="s">
        <v>65</v>
      </c>
      <c r="R345" s="2" t="s">
        <v>65</v>
      </c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2" t="s">
        <v>52</v>
      </c>
      <c r="AW345" s="2" t="s">
        <v>1538</v>
      </c>
      <c r="AX345" s="2" t="s">
        <v>52</v>
      </c>
      <c r="AY345" s="2" t="s">
        <v>52</v>
      </c>
      <c r="AZ345" s="2" t="s">
        <v>52</v>
      </c>
    </row>
    <row r="346" spans="1:52" ht="30" customHeight="1">
      <c r="A346" s="27" t="s">
        <v>1539</v>
      </c>
      <c r="B346" s="27" t="s">
        <v>1540</v>
      </c>
      <c r="C346" s="27" t="s">
        <v>83</v>
      </c>
      <c r="D346" s="28">
        <v>1</v>
      </c>
      <c r="E346" s="30">
        <f>일위대가목록!E186</f>
        <v>1385</v>
      </c>
      <c r="F346" s="33">
        <f>TRUNC(E346*D346,1)</f>
        <v>1385</v>
      </c>
      <c r="G346" s="30">
        <f>일위대가목록!F186</f>
        <v>11897</v>
      </c>
      <c r="H346" s="33">
        <f>TRUNC(G346*D346,1)</f>
        <v>11897</v>
      </c>
      <c r="I346" s="30">
        <f>일위대가목록!G186</f>
        <v>0</v>
      </c>
      <c r="J346" s="33">
        <f>TRUNC(I346*D346,1)</f>
        <v>0</v>
      </c>
      <c r="K346" s="30">
        <f t="shared" si="64"/>
        <v>13282</v>
      </c>
      <c r="L346" s="33">
        <f t="shared" si="64"/>
        <v>13282</v>
      </c>
      <c r="M346" s="27" t="s">
        <v>1541</v>
      </c>
      <c r="N346" s="2" t="s">
        <v>446</v>
      </c>
      <c r="O346" s="2" t="s">
        <v>1542</v>
      </c>
      <c r="P346" s="2" t="s">
        <v>64</v>
      </c>
      <c r="Q346" s="2" t="s">
        <v>65</v>
      </c>
      <c r="R346" s="2" t="s">
        <v>65</v>
      </c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2" t="s">
        <v>52</v>
      </c>
      <c r="AW346" s="2" t="s">
        <v>1543</v>
      </c>
      <c r="AX346" s="2" t="s">
        <v>52</v>
      </c>
      <c r="AY346" s="2" t="s">
        <v>52</v>
      </c>
      <c r="AZ346" s="2" t="s">
        <v>52</v>
      </c>
    </row>
    <row r="347" spans="1:52" ht="30" customHeight="1">
      <c r="A347" s="27" t="s">
        <v>1544</v>
      </c>
      <c r="B347" s="27" t="s">
        <v>1545</v>
      </c>
      <c r="C347" s="27" t="s">
        <v>83</v>
      </c>
      <c r="D347" s="28">
        <v>1</v>
      </c>
      <c r="E347" s="30">
        <f>단가대비표!O76</f>
        <v>52000</v>
      </c>
      <c r="F347" s="33">
        <f>TRUNC(E347*D347,1)</f>
        <v>52000</v>
      </c>
      <c r="G347" s="30">
        <f>단가대비표!P76</f>
        <v>0</v>
      </c>
      <c r="H347" s="33">
        <f>TRUNC(G347*D347,1)</f>
        <v>0</v>
      </c>
      <c r="I347" s="30">
        <f>단가대비표!V76</f>
        <v>0</v>
      </c>
      <c r="J347" s="33">
        <f>TRUNC(I347*D347,1)</f>
        <v>0</v>
      </c>
      <c r="K347" s="30">
        <f t="shared" si="64"/>
        <v>52000</v>
      </c>
      <c r="L347" s="33">
        <f t="shared" si="64"/>
        <v>52000</v>
      </c>
      <c r="M347" s="27" t="s">
        <v>52</v>
      </c>
      <c r="N347" s="2" t="s">
        <v>446</v>
      </c>
      <c r="O347" s="2" t="s">
        <v>1546</v>
      </c>
      <c r="P347" s="2" t="s">
        <v>65</v>
      </c>
      <c r="Q347" s="2" t="s">
        <v>65</v>
      </c>
      <c r="R347" s="2" t="s">
        <v>64</v>
      </c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2" t="s">
        <v>52</v>
      </c>
      <c r="AW347" s="2" t="s">
        <v>1547</v>
      </c>
      <c r="AX347" s="2" t="s">
        <v>52</v>
      </c>
      <c r="AY347" s="2" t="s">
        <v>52</v>
      </c>
      <c r="AZ347" s="2" t="s">
        <v>52</v>
      </c>
    </row>
    <row r="348" spans="1:52" ht="30" customHeight="1">
      <c r="A348" s="27" t="s">
        <v>1013</v>
      </c>
      <c r="B348" s="27" t="s">
        <v>52</v>
      </c>
      <c r="C348" s="27" t="s">
        <v>52</v>
      </c>
      <c r="D348" s="28"/>
      <c r="E348" s="30"/>
      <c r="F348" s="33">
        <f>TRUNC(SUMIF(N345:N347, N344, F345:F347),0)</f>
        <v>53385</v>
      </c>
      <c r="G348" s="30"/>
      <c r="H348" s="33">
        <f>TRUNC(SUMIF(N345:N347, N344, H345:H347),0)</f>
        <v>25613</v>
      </c>
      <c r="I348" s="30"/>
      <c r="J348" s="33">
        <f>TRUNC(SUMIF(N345:N347, N344, J345:J347),0)</f>
        <v>274</v>
      </c>
      <c r="K348" s="30"/>
      <c r="L348" s="33">
        <f>F348+H348+J348</f>
        <v>79272</v>
      </c>
      <c r="M348" s="27" t="s">
        <v>52</v>
      </c>
      <c r="N348" s="2" t="s">
        <v>107</v>
      </c>
      <c r="O348" s="2" t="s">
        <v>107</v>
      </c>
      <c r="P348" s="2" t="s">
        <v>52</v>
      </c>
      <c r="Q348" s="2" t="s">
        <v>52</v>
      </c>
      <c r="R348" s="2" t="s">
        <v>52</v>
      </c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2" t="s">
        <v>52</v>
      </c>
      <c r="AW348" s="2" t="s">
        <v>52</v>
      </c>
      <c r="AX348" s="2" t="s">
        <v>52</v>
      </c>
      <c r="AY348" s="2" t="s">
        <v>52</v>
      </c>
      <c r="AZ348" s="2" t="s">
        <v>52</v>
      </c>
    </row>
    <row r="349" spans="1:52" ht="30" customHeight="1">
      <c r="A349" s="28"/>
      <c r="B349" s="28"/>
      <c r="C349" s="28"/>
      <c r="D349" s="28"/>
      <c r="E349" s="30"/>
      <c r="F349" s="33"/>
      <c r="G349" s="30"/>
      <c r="H349" s="33"/>
      <c r="I349" s="30"/>
      <c r="J349" s="33"/>
      <c r="K349" s="30"/>
      <c r="L349" s="33"/>
      <c r="M349" s="28"/>
    </row>
    <row r="350" spans="1:52" ht="30" customHeight="1">
      <c r="A350" s="24" t="s">
        <v>1548</v>
      </c>
      <c r="B350" s="25"/>
      <c r="C350" s="25"/>
      <c r="D350" s="25"/>
      <c r="E350" s="29"/>
      <c r="F350" s="32"/>
      <c r="G350" s="29"/>
      <c r="H350" s="32"/>
      <c r="I350" s="29"/>
      <c r="J350" s="32"/>
      <c r="K350" s="29"/>
      <c r="L350" s="32"/>
      <c r="M350" s="26"/>
      <c r="N350" s="1" t="s">
        <v>451</v>
      </c>
    </row>
    <row r="351" spans="1:52" ht="30" customHeight="1">
      <c r="A351" s="27" t="s">
        <v>448</v>
      </c>
      <c r="B351" s="27" t="s">
        <v>1549</v>
      </c>
      <c r="C351" s="27" t="s">
        <v>83</v>
      </c>
      <c r="D351" s="28">
        <v>1</v>
      </c>
      <c r="E351" s="30">
        <f>일위대가목록!E188</f>
        <v>4126</v>
      </c>
      <c r="F351" s="33">
        <f>TRUNC(E351*D351,1)</f>
        <v>4126</v>
      </c>
      <c r="G351" s="30">
        <f>일위대가목록!F188</f>
        <v>0</v>
      </c>
      <c r="H351" s="33">
        <f>TRUNC(G351*D351,1)</f>
        <v>0</v>
      </c>
      <c r="I351" s="30">
        <f>일위대가목록!G188</f>
        <v>0</v>
      </c>
      <c r="J351" s="33">
        <f>TRUNC(I351*D351,1)</f>
        <v>0</v>
      </c>
      <c r="K351" s="30">
        <f>TRUNC(E351+G351+I351,1)</f>
        <v>4126</v>
      </c>
      <c r="L351" s="33">
        <f>TRUNC(F351+H351+J351,1)</f>
        <v>4126</v>
      </c>
      <c r="M351" s="27" t="s">
        <v>1550</v>
      </c>
      <c r="N351" s="2" t="s">
        <v>451</v>
      </c>
      <c r="O351" s="2" t="s">
        <v>1551</v>
      </c>
      <c r="P351" s="2" t="s">
        <v>64</v>
      </c>
      <c r="Q351" s="2" t="s">
        <v>65</v>
      </c>
      <c r="R351" s="2" t="s">
        <v>65</v>
      </c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2" t="s">
        <v>52</v>
      </c>
      <c r="AW351" s="2" t="s">
        <v>1552</v>
      </c>
      <c r="AX351" s="2" t="s">
        <v>52</v>
      </c>
      <c r="AY351" s="2" t="s">
        <v>52</v>
      </c>
      <c r="AZ351" s="2" t="s">
        <v>52</v>
      </c>
    </row>
    <row r="352" spans="1:52" ht="30" customHeight="1">
      <c r="A352" s="27" t="s">
        <v>1553</v>
      </c>
      <c r="B352" s="27" t="s">
        <v>1554</v>
      </c>
      <c r="C352" s="27" t="s">
        <v>83</v>
      </c>
      <c r="D352" s="28">
        <v>1</v>
      </c>
      <c r="E352" s="30">
        <f>일위대가목록!E189</f>
        <v>0</v>
      </c>
      <c r="F352" s="33">
        <f>TRUNC(E352*D352,1)</f>
        <v>0</v>
      </c>
      <c r="G352" s="30">
        <f>일위대가목록!F189</f>
        <v>7527</v>
      </c>
      <c r="H352" s="33">
        <f>TRUNC(G352*D352,1)</f>
        <v>7527</v>
      </c>
      <c r="I352" s="30">
        <f>일위대가목록!G189</f>
        <v>0</v>
      </c>
      <c r="J352" s="33">
        <f>TRUNC(I352*D352,1)</f>
        <v>0</v>
      </c>
      <c r="K352" s="30">
        <f>TRUNC(E352+G352+I352,1)</f>
        <v>7527</v>
      </c>
      <c r="L352" s="33">
        <f>TRUNC(F352+H352+J352,1)</f>
        <v>7527</v>
      </c>
      <c r="M352" s="27" t="s">
        <v>1555</v>
      </c>
      <c r="N352" s="2" t="s">
        <v>451</v>
      </c>
      <c r="O352" s="2" t="s">
        <v>1556</v>
      </c>
      <c r="P352" s="2" t="s">
        <v>64</v>
      </c>
      <c r="Q352" s="2" t="s">
        <v>65</v>
      </c>
      <c r="R352" s="2" t="s">
        <v>65</v>
      </c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2" t="s">
        <v>52</v>
      </c>
      <c r="AW352" s="2" t="s">
        <v>1557</v>
      </c>
      <c r="AX352" s="2" t="s">
        <v>52</v>
      </c>
      <c r="AY352" s="2" t="s">
        <v>52</v>
      </c>
      <c r="AZ352" s="2" t="s">
        <v>52</v>
      </c>
    </row>
    <row r="353" spans="1:52" ht="30" customHeight="1">
      <c r="A353" s="27" t="s">
        <v>1013</v>
      </c>
      <c r="B353" s="27" t="s">
        <v>52</v>
      </c>
      <c r="C353" s="27" t="s">
        <v>52</v>
      </c>
      <c r="D353" s="28"/>
      <c r="E353" s="30"/>
      <c r="F353" s="33">
        <f>TRUNC(SUMIF(N351:N352, N350, F351:F352),0)</f>
        <v>4126</v>
      </c>
      <c r="G353" s="30"/>
      <c r="H353" s="33">
        <f>TRUNC(SUMIF(N351:N352, N350, H351:H352),0)</f>
        <v>7527</v>
      </c>
      <c r="I353" s="30"/>
      <c r="J353" s="33">
        <f>TRUNC(SUMIF(N351:N352, N350, J351:J352),0)</f>
        <v>0</v>
      </c>
      <c r="K353" s="30"/>
      <c r="L353" s="33">
        <f>F353+H353+J353</f>
        <v>11653</v>
      </c>
      <c r="M353" s="27" t="s">
        <v>52</v>
      </c>
      <c r="N353" s="2" t="s">
        <v>107</v>
      </c>
      <c r="O353" s="2" t="s">
        <v>107</v>
      </c>
      <c r="P353" s="2" t="s">
        <v>52</v>
      </c>
      <c r="Q353" s="2" t="s">
        <v>52</v>
      </c>
      <c r="R353" s="2" t="s">
        <v>52</v>
      </c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2" t="s">
        <v>52</v>
      </c>
      <c r="AW353" s="2" t="s">
        <v>52</v>
      </c>
      <c r="AX353" s="2" t="s">
        <v>52</v>
      </c>
      <c r="AY353" s="2" t="s">
        <v>52</v>
      </c>
      <c r="AZ353" s="2" t="s">
        <v>52</v>
      </c>
    </row>
    <row r="354" spans="1:52" ht="30" customHeight="1">
      <c r="A354" s="28"/>
      <c r="B354" s="28"/>
      <c r="C354" s="28"/>
      <c r="D354" s="28"/>
      <c r="E354" s="30"/>
      <c r="F354" s="33"/>
      <c r="G354" s="30"/>
      <c r="H354" s="33"/>
      <c r="I354" s="30"/>
      <c r="J354" s="33"/>
      <c r="K354" s="30"/>
      <c r="L354" s="33"/>
      <c r="M354" s="28"/>
    </row>
    <row r="355" spans="1:52" ht="30" customHeight="1">
      <c r="A355" s="24" t="s">
        <v>1558</v>
      </c>
      <c r="B355" s="25"/>
      <c r="C355" s="25"/>
      <c r="D355" s="25"/>
      <c r="E355" s="29"/>
      <c r="F355" s="32"/>
      <c r="G355" s="29"/>
      <c r="H355" s="32"/>
      <c r="I355" s="29"/>
      <c r="J355" s="32"/>
      <c r="K355" s="29"/>
      <c r="L355" s="32"/>
      <c r="M355" s="26"/>
      <c r="N355" s="1" t="s">
        <v>455</v>
      </c>
    </row>
    <row r="356" spans="1:52" ht="30" customHeight="1">
      <c r="A356" s="27" t="s">
        <v>453</v>
      </c>
      <c r="B356" s="27" t="s">
        <v>1549</v>
      </c>
      <c r="C356" s="27" t="s">
        <v>83</v>
      </c>
      <c r="D356" s="28">
        <v>1</v>
      </c>
      <c r="E356" s="30">
        <f>일위대가목록!E190</f>
        <v>4223</v>
      </c>
      <c r="F356" s="33">
        <f>TRUNC(E356*D356,1)</f>
        <v>4223</v>
      </c>
      <c r="G356" s="30">
        <f>일위대가목록!F190</f>
        <v>0</v>
      </c>
      <c r="H356" s="33">
        <f>TRUNC(G356*D356,1)</f>
        <v>0</v>
      </c>
      <c r="I356" s="30">
        <f>일위대가목록!G190</f>
        <v>0</v>
      </c>
      <c r="J356" s="33">
        <f>TRUNC(I356*D356,1)</f>
        <v>0</v>
      </c>
      <c r="K356" s="30">
        <f>TRUNC(E356+G356+I356,1)</f>
        <v>4223</v>
      </c>
      <c r="L356" s="33">
        <f>TRUNC(F356+H356+J356,1)</f>
        <v>4223</v>
      </c>
      <c r="M356" s="27" t="s">
        <v>1559</v>
      </c>
      <c r="N356" s="2" t="s">
        <v>455</v>
      </c>
      <c r="O356" s="2" t="s">
        <v>1560</v>
      </c>
      <c r="P356" s="2" t="s">
        <v>64</v>
      </c>
      <c r="Q356" s="2" t="s">
        <v>65</v>
      </c>
      <c r="R356" s="2" t="s">
        <v>65</v>
      </c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2" t="s">
        <v>52</v>
      </c>
      <c r="AW356" s="2" t="s">
        <v>1561</v>
      </c>
      <c r="AX356" s="2" t="s">
        <v>52</v>
      </c>
      <c r="AY356" s="2" t="s">
        <v>52</v>
      </c>
      <c r="AZ356" s="2" t="s">
        <v>52</v>
      </c>
    </row>
    <row r="357" spans="1:52" ht="30" customHeight="1">
      <c r="A357" s="27" t="s">
        <v>1553</v>
      </c>
      <c r="B357" s="27" t="s">
        <v>1562</v>
      </c>
      <c r="C357" s="27" t="s">
        <v>83</v>
      </c>
      <c r="D357" s="28">
        <v>1</v>
      </c>
      <c r="E357" s="30">
        <f>일위대가목록!E191</f>
        <v>0</v>
      </c>
      <c r="F357" s="33">
        <f>TRUNC(E357*D357,1)</f>
        <v>0</v>
      </c>
      <c r="G357" s="30">
        <f>일위대가목록!F191</f>
        <v>6672</v>
      </c>
      <c r="H357" s="33">
        <f>TRUNC(G357*D357,1)</f>
        <v>6672</v>
      </c>
      <c r="I357" s="30">
        <f>일위대가목록!G191</f>
        <v>0</v>
      </c>
      <c r="J357" s="33">
        <f>TRUNC(I357*D357,1)</f>
        <v>0</v>
      </c>
      <c r="K357" s="30">
        <f>TRUNC(E357+G357+I357,1)</f>
        <v>6672</v>
      </c>
      <c r="L357" s="33">
        <f>TRUNC(F357+H357+J357,1)</f>
        <v>6672</v>
      </c>
      <c r="M357" s="27" t="s">
        <v>1563</v>
      </c>
      <c r="N357" s="2" t="s">
        <v>455</v>
      </c>
      <c r="O357" s="2" t="s">
        <v>1564</v>
      </c>
      <c r="P357" s="2" t="s">
        <v>64</v>
      </c>
      <c r="Q357" s="2" t="s">
        <v>65</v>
      </c>
      <c r="R357" s="2" t="s">
        <v>65</v>
      </c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2" t="s">
        <v>52</v>
      </c>
      <c r="AW357" s="2" t="s">
        <v>1565</v>
      </c>
      <c r="AX357" s="2" t="s">
        <v>52</v>
      </c>
      <c r="AY357" s="2" t="s">
        <v>52</v>
      </c>
      <c r="AZ357" s="2" t="s">
        <v>52</v>
      </c>
    </row>
    <row r="358" spans="1:52" ht="30" customHeight="1">
      <c r="A358" s="27" t="s">
        <v>1013</v>
      </c>
      <c r="B358" s="27" t="s">
        <v>52</v>
      </c>
      <c r="C358" s="27" t="s">
        <v>52</v>
      </c>
      <c r="D358" s="28"/>
      <c r="E358" s="30"/>
      <c r="F358" s="33">
        <f>TRUNC(SUMIF(N356:N357, N355, F356:F357),0)</f>
        <v>4223</v>
      </c>
      <c r="G358" s="30"/>
      <c r="H358" s="33">
        <f>TRUNC(SUMIF(N356:N357, N355, H356:H357),0)</f>
        <v>6672</v>
      </c>
      <c r="I358" s="30"/>
      <c r="J358" s="33">
        <f>TRUNC(SUMIF(N356:N357, N355, J356:J357),0)</f>
        <v>0</v>
      </c>
      <c r="K358" s="30"/>
      <c r="L358" s="33">
        <f>F358+H358+J358</f>
        <v>10895</v>
      </c>
      <c r="M358" s="27" t="s">
        <v>52</v>
      </c>
      <c r="N358" s="2" t="s">
        <v>107</v>
      </c>
      <c r="O358" s="2" t="s">
        <v>107</v>
      </c>
      <c r="P358" s="2" t="s">
        <v>52</v>
      </c>
      <c r="Q358" s="2" t="s">
        <v>52</v>
      </c>
      <c r="R358" s="2" t="s">
        <v>52</v>
      </c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2" t="s">
        <v>52</v>
      </c>
      <c r="AW358" s="2" t="s">
        <v>52</v>
      </c>
      <c r="AX358" s="2" t="s">
        <v>52</v>
      </c>
      <c r="AY358" s="2" t="s">
        <v>52</v>
      </c>
      <c r="AZ358" s="2" t="s">
        <v>52</v>
      </c>
    </row>
    <row r="359" spans="1:52" ht="30" customHeight="1">
      <c r="A359" s="28"/>
      <c r="B359" s="28"/>
      <c r="C359" s="28"/>
      <c r="D359" s="28"/>
      <c r="E359" s="30"/>
      <c r="F359" s="33"/>
      <c r="G359" s="30"/>
      <c r="H359" s="33"/>
      <c r="I359" s="30"/>
      <c r="J359" s="33"/>
      <c r="K359" s="30"/>
      <c r="L359" s="33"/>
      <c r="M359" s="28"/>
    </row>
    <row r="360" spans="1:52" ht="30" customHeight="1">
      <c r="A360" s="24" t="s">
        <v>1566</v>
      </c>
      <c r="B360" s="25"/>
      <c r="C360" s="25"/>
      <c r="D360" s="25"/>
      <c r="E360" s="29"/>
      <c r="F360" s="32"/>
      <c r="G360" s="29"/>
      <c r="H360" s="32"/>
      <c r="I360" s="29"/>
      <c r="J360" s="32"/>
      <c r="K360" s="29"/>
      <c r="L360" s="32"/>
      <c r="M360" s="26"/>
      <c r="N360" s="1" t="s">
        <v>459</v>
      </c>
    </row>
    <row r="361" spans="1:52" ht="30" customHeight="1">
      <c r="A361" s="27" t="s">
        <v>448</v>
      </c>
      <c r="B361" s="27" t="s">
        <v>1549</v>
      </c>
      <c r="C361" s="27" t="s">
        <v>83</v>
      </c>
      <c r="D361" s="28">
        <v>1</v>
      </c>
      <c r="E361" s="30">
        <f>일위대가목록!E188</f>
        <v>4126</v>
      </c>
      <c r="F361" s="33">
        <f>TRUNC(E361*D361,1)</f>
        <v>4126</v>
      </c>
      <c r="G361" s="30">
        <f>일위대가목록!F188</f>
        <v>0</v>
      </c>
      <c r="H361" s="33">
        <f>TRUNC(G361*D361,1)</f>
        <v>0</v>
      </c>
      <c r="I361" s="30">
        <f>일위대가목록!G188</f>
        <v>0</v>
      </c>
      <c r="J361" s="33">
        <f>TRUNC(I361*D361,1)</f>
        <v>0</v>
      </c>
      <c r="K361" s="30">
        <f>TRUNC(E361+G361+I361,1)</f>
        <v>4126</v>
      </c>
      <c r="L361" s="33">
        <f>TRUNC(F361+H361+J361,1)</f>
        <v>4126</v>
      </c>
      <c r="M361" s="27" t="s">
        <v>1550</v>
      </c>
      <c r="N361" s="2" t="s">
        <v>459</v>
      </c>
      <c r="O361" s="2" t="s">
        <v>1551</v>
      </c>
      <c r="P361" s="2" t="s">
        <v>64</v>
      </c>
      <c r="Q361" s="2" t="s">
        <v>65</v>
      </c>
      <c r="R361" s="2" t="s">
        <v>65</v>
      </c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2" t="s">
        <v>52</v>
      </c>
      <c r="AW361" s="2" t="s">
        <v>1567</v>
      </c>
      <c r="AX361" s="2" t="s">
        <v>52</v>
      </c>
      <c r="AY361" s="2" t="s">
        <v>52</v>
      </c>
      <c r="AZ361" s="2" t="s">
        <v>52</v>
      </c>
    </row>
    <row r="362" spans="1:52" ht="30" customHeight="1">
      <c r="A362" s="27" t="s">
        <v>1553</v>
      </c>
      <c r="B362" s="27" t="s">
        <v>1568</v>
      </c>
      <c r="C362" s="27" t="s">
        <v>83</v>
      </c>
      <c r="D362" s="28">
        <v>1</v>
      </c>
      <c r="E362" s="30">
        <f>일위대가목록!E192</f>
        <v>0</v>
      </c>
      <c r="F362" s="33">
        <f>TRUNC(E362*D362,1)</f>
        <v>0</v>
      </c>
      <c r="G362" s="30">
        <f>일위대가목록!F192</f>
        <v>9637</v>
      </c>
      <c r="H362" s="33">
        <f>TRUNC(G362*D362,1)</f>
        <v>9637</v>
      </c>
      <c r="I362" s="30">
        <f>일위대가목록!G192</f>
        <v>0</v>
      </c>
      <c r="J362" s="33">
        <f>TRUNC(I362*D362,1)</f>
        <v>0</v>
      </c>
      <c r="K362" s="30">
        <f>TRUNC(E362+G362+I362,1)</f>
        <v>9637</v>
      </c>
      <c r="L362" s="33">
        <f>TRUNC(F362+H362+J362,1)</f>
        <v>9637</v>
      </c>
      <c r="M362" s="27" t="s">
        <v>1569</v>
      </c>
      <c r="N362" s="2" t="s">
        <v>459</v>
      </c>
      <c r="O362" s="2" t="s">
        <v>1570</v>
      </c>
      <c r="P362" s="2" t="s">
        <v>64</v>
      </c>
      <c r="Q362" s="2" t="s">
        <v>65</v>
      </c>
      <c r="R362" s="2" t="s">
        <v>65</v>
      </c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2" t="s">
        <v>52</v>
      </c>
      <c r="AW362" s="2" t="s">
        <v>1571</v>
      </c>
      <c r="AX362" s="2" t="s">
        <v>52</v>
      </c>
      <c r="AY362" s="2" t="s">
        <v>52</v>
      </c>
      <c r="AZ362" s="2" t="s">
        <v>52</v>
      </c>
    </row>
    <row r="363" spans="1:52" ht="30" customHeight="1">
      <c r="A363" s="27" t="s">
        <v>1013</v>
      </c>
      <c r="B363" s="27" t="s">
        <v>52</v>
      </c>
      <c r="C363" s="27" t="s">
        <v>52</v>
      </c>
      <c r="D363" s="28"/>
      <c r="E363" s="30"/>
      <c r="F363" s="33">
        <f>TRUNC(SUMIF(N361:N362, N360, F361:F362),0)</f>
        <v>4126</v>
      </c>
      <c r="G363" s="30"/>
      <c r="H363" s="33">
        <f>TRUNC(SUMIF(N361:N362, N360, H361:H362),0)</f>
        <v>9637</v>
      </c>
      <c r="I363" s="30"/>
      <c r="J363" s="33">
        <f>TRUNC(SUMIF(N361:N362, N360, J361:J362),0)</f>
        <v>0</v>
      </c>
      <c r="K363" s="30"/>
      <c r="L363" s="33">
        <f>F363+H363+J363</f>
        <v>13763</v>
      </c>
      <c r="M363" s="27" t="s">
        <v>52</v>
      </c>
      <c r="N363" s="2" t="s">
        <v>107</v>
      </c>
      <c r="O363" s="2" t="s">
        <v>107</v>
      </c>
      <c r="P363" s="2" t="s">
        <v>52</v>
      </c>
      <c r="Q363" s="2" t="s">
        <v>52</v>
      </c>
      <c r="R363" s="2" t="s">
        <v>52</v>
      </c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2" t="s">
        <v>52</v>
      </c>
      <c r="AW363" s="2" t="s">
        <v>52</v>
      </c>
      <c r="AX363" s="2" t="s">
        <v>52</v>
      </c>
      <c r="AY363" s="2" t="s">
        <v>52</v>
      </c>
      <c r="AZ363" s="2" t="s">
        <v>52</v>
      </c>
    </row>
    <row r="364" spans="1:52" ht="30" customHeight="1">
      <c r="A364" s="28"/>
      <c r="B364" s="28"/>
      <c r="C364" s="28"/>
      <c r="D364" s="28"/>
      <c r="E364" s="30"/>
      <c r="F364" s="33"/>
      <c r="G364" s="30"/>
      <c r="H364" s="33"/>
      <c r="I364" s="30"/>
      <c r="J364" s="33"/>
      <c r="K364" s="30"/>
      <c r="L364" s="33"/>
      <c r="M364" s="28"/>
    </row>
    <row r="365" spans="1:52" ht="30" customHeight="1">
      <c r="A365" s="24" t="s">
        <v>1572</v>
      </c>
      <c r="B365" s="25"/>
      <c r="C365" s="25"/>
      <c r="D365" s="25"/>
      <c r="E365" s="29"/>
      <c r="F365" s="32"/>
      <c r="G365" s="29"/>
      <c r="H365" s="32"/>
      <c r="I365" s="29"/>
      <c r="J365" s="32"/>
      <c r="K365" s="29"/>
      <c r="L365" s="32"/>
      <c r="M365" s="26"/>
      <c r="N365" s="1" t="s">
        <v>464</v>
      </c>
    </row>
    <row r="366" spans="1:52" ht="30" customHeight="1">
      <c r="A366" s="27" t="s">
        <v>1573</v>
      </c>
      <c r="B366" s="27" t="s">
        <v>1574</v>
      </c>
      <c r="C366" s="27" t="s">
        <v>83</v>
      </c>
      <c r="D366" s="28">
        <v>1.05</v>
      </c>
      <c r="E366" s="30">
        <f>단가대비표!O116</f>
        <v>2901.23</v>
      </c>
      <c r="F366" s="33">
        <f>TRUNC(E366*D366,1)</f>
        <v>3046.2</v>
      </c>
      <c r="G366" s="30">
        <f>단가대비표!P116</f>
        <v>0</v>
      </c>
      <c r="H366" s="33">
        <f>TRUNC(G366*D366,1)</f>
        <v>0</v>
      </c>
      <c r="I366" s="30">
        <f>단가대비표!V116</f>
        <v>0</v>
      </c>
      <c r="J366" s="33">
        <f>TRUNC(I366*D366,1)</f>
        <v>0</v>
      </c>
      <c r="K366" s="30">
        <f>TRUNC(E366+G366+I366,1)</f>
        <v>2901.2</v>
      </c>
      <c r="L366" s="33">
        <f>TRUNC(F366+H366+J366,1)</f>
        <v>3046.2</v>
      </c>
      <c r="M366" s="27" t="s">
        <v>52</v>
      </c>
      <c r="N366" s="2" t="s">
        <v>464</v>
      </c>
      <c r="O366" s="2" t="s">
        <v>1575</v>
      </c>
      <c r="P366" s="2" t="s">
        <v>65</v>
      </c>
      <c r="Q366" s="2" t="s">
        <v>65</v>
      </c>
      <c r="R366" s="2" t="s">
        <v>64</v>
      </c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2" t="s">
        <v>52</v>
      </c>
      <c r="AW366" s="2" t="s">
        <v>1576</v>
      </c>
      <c r="AX366" s="2" t="s">
        <v>52</v>
      </c>
      <c r="AY366" s="2" t="s">
        <v>52</v>
      </c>
      <c r="AZ366" s="2" t="s">
        <v>52</v>
      </c>
    </row>
    <row r="367" spans="1:52" ht="30" customHeight="1">
      <c r="A367" s="27" t="s">
        <v>1577</v>
      </c>
      <c r="B367" s="27" t="s">
        <v>1578</v>
      </c>
      <c r="C367" s="27" t="s">
        <v>83</v>
      </c>
      <c r="D367" s="28">
        <v>1</v>
      </c>
      <c r="E367" s="30">
        <f>일위대가목록!E193</f>
        <v>0</v>
      </c>
      <c r="F367" s="33">
        <f>TRUNC(E367*D367,1)</f>
        <v>0</v>
      </c>
      <c r="G367" s="30">
        <f>일위대가목록!F193</f>
        <v>11402</v>
      </c>
      <c r="H367" s="33">
        <f>TRUNC(G367*D367,1)</f>
        <v>11402</v>
      </c>
      <c r="I367" s="30">
        <f>일위대가목록!G193</f>
        <v>114</v>
      </c>
      <c r="J367" s="33">
        <f>TRUNC(I367*D367,1)</f>
        <v>114</v>
      </c>
      <c r="K367" s="30">
        <f>TRUNC(E367+G367+I367,1)</f>
        <v>11516</v>
      </c>
      <c r="L367" s="33">
        <f>TRUNC(F367+H367+J367,1)</f>
        <v>11516</v>
      </c>
      <c r="M367" s="27" t="s">
        <v>1579</v>
      </c>
      <c r="N367" s="2" t="s">
        <v>464</v>
      </c>
      <c r="O367" s="2" t="s">
        <v>1580</v>
      </c>
      <c r="P367" s="2" t="s">
        <v>64</v>
      </c>
      <c r="Q367" s="2" t="s">
        <v>65</v>
      </c>
      <c r="R367" s="2" t="s">
        <v>65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2" t="s">
        <v>52</v>
      </c>
      <c r="AW367" s="2" t="s">
        <v>1581</v>
      </c>
      <c r="AX367" s="2" t="s">
        <v>52</v>
      </c>
      <c r="AY367" s="2" t="s">
        <v>52</v>
      </c>
      <c r="AZ367" s="2" t="s">
        <v>52</v>
      </c>
    </row>
    <row r="368" spans="1:52" ht="30" customHeight="1">
      <c r="A368" s="27" t="s">
        <v>1013</v>
      </c>
      <c r="B368" s="27" t="s">
        <v>52</v>
      </c>
      <c r="C368" s="27" t="s">
        <v>52</v>
      </c>
      <c r="D368" s="28"/>
      <c r="E368" s="30"/>
      <c r="F368" s="33">
        <f>TRUNC(SUMIF(N366:N367, N365, F366:F367),0)</f>
        <v>3046</v>
      </c>
      <c r="G368" s="30"/>
      <c r="H368" s="33">
        <f>TRUNC(SUMIF(N366:N367, N365, H366:H367),0)</f>
        <v>11402</v>
      </c>
      <c r="I368" s="30"/>
      <c r="J368" s="33">
        <f>TRUNC(SUMIF(N366:N367, N365, J366:J367),0)</f>
        <v>114</v>
      </c>
      <c r="K368" s="30"/>
      <c r="L368" s="33">
        <f>F368+H368+J368</f>
        <v>14562</v>
      </c>
      <c r="M368" s="27" t="s">
        <v>52</v>
      </c>
      <c r="N368" s="2" t="s">
        <v>107</v>
      </c>
      <c r="O368" s="2" t="s">
        <v>107</v>
      </c>
      <c r="P368" s="2" t="s">
        <v>52</v>
      </c>
      <c r="Q368" s="2" t="s">
        <v>52</v>
      </c>
      <c r="R368" s="2" t="s">
        <v>52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2" t="s">
        <v>52</v>
      </c>
      <c r="AW368" s="2" t="s">
        <v>52</v>
      </c>
      <c r="AX368" s="2" t="s">
        <v>52</v>
      </c>
      <c r="AY368" s="2" t="s">
        <v>52</v>
      </c>
      <c r="AZ368" s="2" t="s">
        <v>52</v>
      </c>
    </row>
    <row r="369" spans="1:52" ht="30" customHeight="1">
      <c r="A369" s="28"/>
      <c r="B369" s="28"/>
      <c r="C369" s="28"/>
      <c r="D369" s="28"/>
      <c r="E369" s="30"/>
      <c r="F369" s="33"/>
      <c r="G369" s="30"/>
      <c r="H369" s="33"/>
      <c r="I369" s="30"/>
      <c r="J369" s="33"/>
      <c r="K369" s="30"/>
      <c r="L369" s="33"/>
      <c r="M369" s="28"/>
    </row>
    <row r="370" spans="1:52" ht="30" customHeight="1">
      <c r="A370" s="24" t="s">
        <v>1582</v>
      </c>
      <c r="B370" s="25"/>
      <c r="C370" s="25"/>
      <c r="D370" s="25"/>
      <c r="E370" s="29"/>
      <c r="F370" s="32"/>
      <c r="G370" s="29"/>
      <c r="H370" s="32"/>
      <c r="I370" s="29"/>
      <c r="J370" s="32"/>
      <c r="K370" s="29"/>
      <c r="L370" s="32"/>
      <c r="M370" s="26"/>
      <c r="N370" s="1" t="s">
        <v>469</v>
      </c>
    </row>
    <row r="371" spans="1:52" ht="30" customHeight="1">
      <c r="A371" s="27" t="s">
        <v>1573</v>
      </c>
      <c r="B371" s="27" t="s">
        <v>1574</v>
      </c>
      <c r="C371" s="27" t="s">
        <v>83</v>
      </c>
      <c r="D371" s="28">
        <v>1.05</v>
      </c>
      <c r="E371" s="30">
        <f>단가대비표!O116</f>
        <v>2901.23</v>
      </c>
      <c r="F371" s="33">
        <f>TRUNC(E371*D371,1)</f>
        <v>3046.2</v>
      </c>
      <c r="G371" s="30">
        <f>단가대비표!P116</f>
        <v>0</v>
      </c>
      <c r="H371" s="33">
        <f>TRUNC(G371*D371,1)</f>
        <v>0</v>
      </c>
      <c r="I371" s="30">
        <f>단가대비표!V116</f>
        <v>0</v>
      </c>
      <c r="J371" s="33">
        <f>TRUNC(I371*D371,1)</f>
        <v>0</v>
      </c>
      <c r="K371" s="30">
        <f>TRUNC(E371+G371+I371,1)</f>
        <v>2901.2</v>
      </c>
      <c r="L371" s="33">
        <f>TRUNC(F371+H371+J371,1)</f>
        <v>3046.2</v>
      </c>
      <c r="M371" s="27" t="s">
        <v>52</v>
      </c>
      <c r="N371" s="2" t="s">
        <v>469</v>
      </c>
      <c r="O371" s="2" t="s">
        <v>1575</v>
      </c>
      <c r="P371" s="2" t="s">
        <v>65</v>
      </c>
      <c r="Q371" s="2" t="s">
        <v>65</v>
      </c>
      <c r="R371" s="2" t="s">
        <v>64</v>
      </c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2" t="s">
        <v>52</v>
      </c>
      <c r="AW371" s="2" t="s">
        <v>1583</v>
      </c>
      <c r="AX371" s="2" t="s">
        <v>52</v>
      </c>
      <c r="AY371" s="2" t="s">
        <v>52</v>
      </c>
      <c r="AZ371" s="2" t="s">
        <v>52</v>
      </c>
    </row>
    <row r="372" spans="1:52" ht="30" customHeight="1">
      <c r="A372" s="27" t="s">
        <v>1577</v>
      </c>
      <c r="B372" s="27" t="s">
        <v>1584</v>
      </c>
      <c r="C372" s="27" t="s">
        <v>83</v>
      </c>
      <c r="D372" s="28">
        <v>1</v>
      </c>
      <c r="E372" s="30">
        <f>일위대가목록!E194</f>
        <v>0</v>
      </c>
      <c r="F372" s="33">
        <f>TRUNC(E372*D372,1)</f>
        <v>0</v>
      </c>
      <c r="G372" s="30">
        <f>일위대가목록!F194</f>
        <v>15088</v>
      </c>
      <c r="H372" s="33">
        <f>TRUNC(G372*D372,1)</f>
        <v>15088</v>
      </c>
      <c r="I372" s="30">
        <f>일위대가목록!G194</f>
        <v>150</v>
      </c>
      <c r="J372" s="33">
        <f>TRUNC(I372*D372,1)</f>
        <v>150</v>
      </c>
      <c r="K372" s="30">
        <f>TRUNC(E372+G372+I372,1)</f>
        <v>15238</v>
      </c>
      <c r="L372" s="33">
        <f>TRUNC(F372+H372+J372,1)</f>
        <v>15238</v>
      </c>
      <c r="M372" s="27" t="s">
        <v>1585</v>
      </c>
      <c r="N372" s="2" t="s">
        <v>469</v>
      </c>
      <c r="O372" s="2" t="s">
        <v>1586</v>
      </c>
      <c r="P372" s="2" t="s">
        <v>64</v>
      </c>
      <c r="Q372" s="2" t="s">
        <v>65</v>
      </c>
      <c r="R372" s="2" t="s">
        <v>65</v>
      </c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2" t="s">
        <v>52</v>
      </c>
      <c r="AW372" s="2" t="s">
        <v>1587</v>
      </c>
      <c r="AX372" s="2" t="s">
        <v>52</v>
      </c>
      <c r="AY372" s="2" t="s">
        <v>52</v>
      </c>
      <c r="AZ372" s="2" t="s">
        <v>52</v>
      </c>
    </row>
    <row r="373" spans="1:52" ht="30" customHeight="1">
      <c r="A373" s="27" t="s">
        <v>1013</v>
      </c>
      <c r="B373" s="27" t="s">
        <v>52</v>
      </c>
      <c r="C373" s="27" t="s">
        <v>52</v>
      </c>
      <c r="D373" s="28"/>
      <c r="E373" s="30"/>
      <c r="F373" s="33">
        <f>TRUNC(SUMIF(N371:N372, N370, F371:F372),0)</f>
        <v>3046</v>
      </c>
      <c r="G373" s="30"/>
      <c r="H373" s="33">
        <f>TRUNC(SUMIF(N371:N372, N370, H371:H372),0)</f>
        <v>15088</v>
      </c>
      <c r="I373" s="30"/>
      <c r="J373" s="33">
        <f>TRUNC(SUMIF(N371:N372, N370, J371:J372),0)</f>
        <v>150</v>
      </c>
      <c r="K373" s="30"/>
      <c r="L373" s="33">
        <f>F373+H373+J373</f>
        <v>18284</v>
      </c>
      <c r="M373" s="27" t="s">
        <v>52</v>
      </c>
      <c r="N373" s="2" t="s">
        <v>107</v>
      </c>
      <c r="O373" s="2" t="s">
        <v>107</v>
      </c>
      <c r="P373" s="2" t="s">
        <v>52</v>
      </c>
      <c r="Q373" s="2" t="s">
        <v>52</v>
      </c>
      <c r="R373" s="2" t="s">
        <v>52</v>
      </c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2" t="s">
        <v>52</v>
      </c>
      <c r="AW373" s="2" t="s">
        <v>52</v>
      </c>
      <c r="AX373" s="2" t="s">
        <v>52</v>
      </c>
      <c r="AY373" s="2" t="s">
        <v>52</v>
      </c>
      <c r="AZ373" s="2" t="s">
        <v>52</v>
      </c>
    </row>
    <row r="374" spans="1:52" ht="30" customHeight="1">
      <c r="A374" s="28"/>
      <c r="B374" s="28"/>
      <c r="C374" s="28"/>
      <c r="D374" s="28"/>
      <c r="E374" s="30"/>
      <c r="F374" s="33"/>
      <c r="G374" s="30"/>
      <c r="H374" s="33"/>
      <c r="I374" s="30"/>
      <c r="J374" s="33"/>
      <c r="K374" s="30"/>
      <c r="L374" s="33"/>
      <c r="M374" s="28"/>
    </row>
    <row r="375" spans="1:52" ht="30" customHeight="1">
      <c r="A375" s="24" t="s">
        <v>1588</v>
      </c>
      <c r="B375" s="25"/>
      <c r="C375" s="25"/>
      <c r="D375" s="25"/>
      <c r="E375" s="29"/>
      <c r="F375" s="32"/>
      <c r="G375" s="29"/>
      <c r="H375" s="32"/>
      <c r="I375" s="29"/>
      <c r="J375" s="32"/>
      <c r="K375" s="29"/>
      <c r="L375" s="32"/>
      <c r="M375" s="26"/>
      <c r="N375" s="1" t="s">
        <v>474</v>
      </c>
    </row>
    <row r="376" spans="1:52" ht="30" customHeight="1">
      <c r="A376" s="27" t="s">
        <v>1589</v>
      </c>
      <c r="B376" s="27" t="s">
        <v>1590</v>
      </c>
      <c r="C376" s="27" t="s">
        <v>83</v>
      </c>
      <c r="D376" s="28">
        <v>1.05</v>
      </c>
      <c r="E376" s="30">
        <f>단가대비표!O32</f>
        <v>4669</v>
      </c>
      <c r="F376" s="33">
        <f>TRUNC(E376*D376,1)</f>
        <v>4902.3999999999996</v>
      </c>
      <c r="G376" s="30">
        <f>단가대비표!P32</f>
        <v>0</v>
      </c>
      <c r="H376" s="33">
        <f>TRUNC(G376*D376,1)</f>
        <v>0</v>
      </c>
      <c r="I376" s="30">
        <f>단가대비표!V32</f>
        <v>0</v>
      </c>
      <c r="J376" s="33">
        <f>TRUNC(I376*D376,1)</f>
        <v>0</v>
      </c>
      <c r="K376" s="30">
        <f>TRUNC(E376+G376+I376,1)</f>
        <v>4669</v>
      </c>
      <c r="L376" s="33">
        <f>TRUNC(F376+H376+J376,1)</f>
        <v>4902.3999999999996</v>
      </c>
      <c r="M376" s="27" t="s">
        <v>52</v>
      </c>
      <c r="N376" s="2" t="s">
        <v>474</v>
      </c>
      <c r="O376" s="2" t="s">
        <v>1591</v>
      </c>
      <c r="P376" s="2" t="s">
        <v>65</v>
      </c>
      <c r="Q376" s="2" t="s">
        <v>65</v>
      </c>
      <c r="R376" s="2" t="s">
        <v>64</v>
      </c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2" t="s">
        <v>52</v>
      </c>
      <c r="AW376" s="2" t="s">
        <v>1592</v>
      </c>
      <c r="AX376" s="2" t="s">
        <v>52</v>
      </c>
      <c r="AY376" s="2" t="s">
        <v>52</v>
      </c>
      <c r="AZ376" s="2" t="s">
        <v>52</v>
      </c>
    </row>
    <row r="377" spans="1:52" ht="30" customHeight="1">
      <c r="A377" s="27" t="s">
        <v>1593</v>
      </c>
      <c r="B377" s="27" t="s">
        <v>1594</v>
      </c>
      <c r="C377" s="27" t="s">
        <v>83</v>
      </c>
      <c r="D377" s="28">
        <v>1</v>
      </c>
      <c r="E377" s="30">
        <f>일위대가목록!E195</f>
        <v>0</v>
      </c>
      <c r="F377" s="33">
        <f>TRUNC(E377*D377,1)</f>
        <v>0</v>
      </c>
      <c r="G377" s="30">
        <f>일위대가목록!F195</f>
        <v>21229</v>
      </c>
      <c r="H377" s="33">
        <f>TRUNC(G377*D377,1)</f>
        <v>21229</v>
      </c>
      <c r="I377" s="30">
        <f>일위대가목록!G195</f>
        <v>424</v>
      </c>
      <c r="J377" s="33">
        <f>TRUNC(I377*D377,1)</f>
        <v>424</v>
      </c>
      <c r="K377" s="30">
        <f>TRUNC(E377+G377+I377,1)</f>
        <v>21653</v>
      </c>
      <c r="L377" s="33">
        <f>TRUNC(F377+H377+J377,1)</f>
        <v>21653</v>
      </c>
      <c r="M377" s="27" t="s">
        <v>1595</v>
      </c>
      <c r="N377" s="2" t="s">
        <v>474</v>
      </c>
      <c r="O377" s="2" t="s">
        <v>1596</v>
      </c>
      <c r="P377" s="2" t="s">
        <v>64</v>
      </c>
      <c r="Q377" s="2" t="s">
        <v>65</v>
      </c>
      <c r="R377" s="2" t="s">
        <v>65</v>
      </c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2" t="s">
        <v>52</v>
      </c>
      <c r="AW377" s="2" t="s">
        <v>1597</v>
      </c>
      <c r="AX377" s="2" t="s">
        <v>52</v>
      </c>
      <c r="AY377" s="2" t="s">
        <v>52</v>
      </c>
      <c r="AZ377" s="2" t="s">
        <v>52</v>
      </c>
    </row>
    <row r="378" spans="1:52" ht="30" customHeight="1">
      <c r="A378" s="27" t="s">
        <v>1013</v>
      </c>
      <c r="B378" s="27" t="s">
        <v>52</v>
      </c>
      <c r="C378" s="27" t="s">
        <v>52</v>
      </c>
      <c r="D378" s="28"/>
      <c r="E378" s="30"/>
      <c r="F378" s="33">
        <f>TRUNC(SUMIF(N376:N377, N375, F376:F377),0)</f>
        <v>4902</v>
      </c>
      <c r="G378" s="30"/>
      <c r="H378" s="33">
        <f>TRUNC(SUMIF(N376:N377, N375, H376:H377),0)</f>
        <v>21229</v>
      </c>
      <c r="I378" s="30"/>
      <c r="J378" s="33">
        <f>TRUNC(SUMIF(N376:N377, N375, J376:J377),0)</f>
        <v>424</v>
      </c>
      <c r="K378" s="30"/>
      <c r="L378" s="33">
        <f>F378+H378+J378</f>
        <v>26555</v>
      </c>
      <c r="M378" s="27" t="s">
        <v>52</v>
      </c>
      <c r="N378" s="2" t="s">
        <v>107</v>
      </c>
      <c r="O378" s="2" t="s">
        <v>107</v>
      </c>
      <c r="P378" s="2" t="s">
        <v>52</v>
      </c>
      <c r="Q378" s="2" t="s">
        <v>52</v>
      </c>
      <c r="R378" s="2" t="s">
        <v>52</v>
      </c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2" t="s">
        <v>52</v>
      </c>
      <c r="AW378" s="2" t="s">
        <v>52</v>
      </c>
      <c r="AX378" s="2" t="s">
        <v>52</v>
      </c>
      <c r="AY378" s="2" t="s">
        <v>52</v>
      </c>
      <c r="AZ378" s="2" t="s">
        <v>52</v>
      </c>
    </row>
    <row r="379" spans="1:52" ht="30" customHeight="1">
      <c r="A379" s="28"/>
      <c r="B379" s="28"/>
      <c r="C379" s="28"/>
      <c r="D379" s="28"/>
      <c r="E379" s="30"/>
      <c r="F379" s="33"/>
      <c r="G379" s="30"/>
      <c r="H379" s="33"/>
      <c r="I379" s="30"/>
      <c r="J379" s="33"/>
      <c r="K379" s="30"/>
      <c r="L379" s="33"/>
      <c r="M379" s="28"/>
    </row>
    <row r="380" spans="1:52" ht="30" customHeight="1">
      <c r="A380" s="24" t="s">
        <v>1598</v>
      </c>
      <c r="B380" s="25"/>
      <c r="C380" s="25"/>
      <c r="D380" s="25"/>
      <c r="E380" s="29"/>
      <c r="F380" s="32"/>
      <c r="G380" s="29"/>
      <c r="H380" s="32"/>
      <c r="I380" s="29"/>
      <c r="J380" s="32"/>
      <c r="K380" s="29"/>
      <c r="L380" s="32"/>
      <c r="M380" s="26"/>
      <c r="N380" s="1" t="s">
        <v>479</v>
      </c>
    </row>
    <row r="381" spans="1:52" ht="30" customHeight="1">
      <c r="A381" s="27" t="s">
        <v>1573</v>
      </c>
      <c r="B381" s="27" t="s">
        <v>1599</v>
      </c>
      <c r="C381" s="27" t="s">
        <v>83</v>
      </c>
      <c r="D381" s="28">
        <v>2.1</v>
      </c>
      <c r="E381" s="30">
        <f>단가대비표!O117</f>
        <v>3889</v>
      </c>
      <c r="F381" s="33">
        <f t="shared" ref="F381:F394" si="65">TRUNC(E381*D381,1)</f>
        <v>8166.9</v>
      </c>
      <c r="G381" s="30">
        <f>단가대비표!P117</f>
        <v>0</v>
      </c>
      <c r="H381" s="33">
        <f t="shared" ref="H381:H394" si="66">TRUNC(G381*D381,1)</f>
        <v>0</v>
      </c>
      <c r="I381" s="30">
        <f>단가대비표!V117</f>
        <v>0</v>
      </c>
      <c r="J381" s="33">
        <f t="shared" ref="J381:J394" si="67">TRUNC(I381*D381,1)</f>
        <v>0</v>
      </c>
      <c r="K381" s="30">
        <f t="shared" ref="K381:K394" si="68">TRUNC(E381+G381+I381,1)</f>
        <v>3889</v>
      </c>
      <c r="L381" s="33">
        <f t="shared" ref="L381:L394" si="69">TRUNC(F381+H381+J381,1)</f>
        <v>8166.9</v>
      </c>
      <c r="M381" s="27" t="s">
        <v>52</v>
      </c>
      <c r="N381" s="2" t="s">
        <v>479</v>
      </c>
      <c r="O381" s="2" t="s">
        <v>1600</v>
      </c>
      <c r="P381" s="2" t="s">
        <v>65</v>
      </c>
      <c r="Q381" s="2" t="s">
        <v>65</v>
      </c>
      <c r="R381" s="2" t="s">
        <v>64</v>
      </c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2" t="s">
        <v>52</v>
      </c>
      <c r="AW381" s="2" t="s">
        <v>1601</v>
      </c>
      <c r="AX381" s="2" t="s">
        <v>52</v>
      </c>
      <c r="AY381" s="2" t="s">
        <v>52</v>
      </c>
      <c r="AZ381" s="2" t="s">
        <v>52</v>
      </c>
    </row>
    <row r="382" spans="1:52" ht="30" customHeight="1">
      <c r="A382" s="27" t="s">
        <v>1602</v>
      </c>
      <c r="B382" s="27" t="s">
        <v>1603</v>
      </c>
      <c r="C382" s="27" t="s">
        <v>218</v>
      </c>
      <c r="D382" s="28">
        <v>0.875</v>
      </c>
      <c r="E382" s="30">
        <f>단가대비표!O133</f>
        <v>2680</v>
      </c>
      <c r="F382" s="33">
        <f t="shared" si="65"/>
        <v>2345</v>
      </c>
      <c r="G382" s="30">
        <f>단가대비표!P133</f>
        <v>0</v>
      </c>
      <c r="H382" s="33">
        <f t="shared" si="66"/>
        <v>0</v>
      </c>
      <c r="I382" s="30">
        <f>단가대비표!V133</f>
        <v>0</v>
      </c>
      <c r="J382" s="33">
        <f t="shared" si="67"/>
        <v>0</v>
      </c>
      <c r="K382" s="30">
        <f t="shared" si="68"/>
        <v>2680</v>
      </c>
      <c r="L382" s="33">
        <f t="shared" si="69"/>
        <v>2345</v>
      </c>
      <c r="M382" s="27" t="s">
        <v>52</v>
      </c>
      <c r="N382" s="2" t="s">
        <v>479</v>
      </c>
      <c r="O382" s="2" t="s">
        <v>1604</v>
      </c>
      <c r="P382" s="2" t="s">
        <v>65</v>
      </c>
      <c r="Q382" s="2" t="s">
        <v>65</v>
      </c>
      <c r="R382" s="2" t="s">
        <v>64</v>
      </c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2" t="s">
        <v>52</v>
      </c>
      <c r="AW382" s="2" t="s">
        <v>1605</v>
      </c>
      <c r="AX382" s="2" t="s">
        <v>52</v>
      </c>
      <c r="AY382" s="2" t="s">
        <v>52</v>
      </c>
      <c r="AZ382" s="2" t="s">
        <v>52</v>
      </c>
    </row>
    <row r="383" spans="1:52" ht="30" customHeight="1">
      <c r="A383" s="27" t="s">
        <v>1606</v>
      </c>
      <c r="B383" s="27" t="s">
        <v>1607</v>
      </c>
      <c r="C383" s="27" t="s">
        <v>218</v>
      </c>
      <c r="D383" s="28">
        <v>2.0430000000000001</v>
      </c>
      <c r="E383" s="30">
        <f>단가대비표!O134</f>
        <v>2940</v>
      </c>
      <c r="F383" s="33">
        <f t="shared" si="65"/>
        <v>6006.4</v>
      </c>
      <c r="G383" s="30">
        <f>단가대비표!P134</f>
        <v>0</v>
      </c>
      <c r="H383" s="33">
        <f t="shared" si="66"/>
        <v>0</v>
      </c>
      <c r="I383" s="30">
        <f>단가대비표!V134</f>
        <v>0</v>
      </c>
      <c r="J383" s="33">
        <f t="shared" si="67"/>
        <v>0</v>
      </c>
      <c r="K383" s="30">
        <f t="shared" si="68"/>
        <v>2940</v>
      </c>
      <c r="L383" s="33">
        <f t="shared" si="69"/>
        <v>6006.4</v>
      </c>
      <c r="M383" s="27" t="s">
        <v>52</v>
      </c>
      <c r="N383" s="2" t="s">
        <v>479</v>
      </c>
      <c r="O383" s="2" t="s">
        <v>1608</v>
      </c>
      <c r="P383" s="2" t="s">
        <v>65</v>
      </c>
      <c r="Q383" s="2" t="s">
        <v>65</v>
      </c>
      <c r="R383" s="2" t="s">
        <v>64</v>
      </c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2" t="s">
        <v>52</v>
      </c>
      <c r="AW383" s="2" t="s">
        <v>1609</v>
      </c>
      <c r="AX383" s="2" t="s">
        <v>52</v>
      </c>
      <c r="AY383" s="2" t="s">
        <v>52</v>
      </c>
      <c r="AZ383" s="2" t="s">
        <v>52</v>
      </c>
    </row>
    <row r="384" spans="1:52" ht="30" customHeight="1">
      <c r="A384" s="27" t="s">
        <v>1610</v>
      </c>
      <c r="B384" s="27" t="s">
        <v>1611</v>
      </c>
      <c r="C384" s="27" t="s">
        <v>251</v>
      </c>
      <c r="D384" s="28">
        <v>1.7</v>
      </c>
      <c r="E384" s="30">
        <f>단가대비표!O176</f>
        <v>240</v>
      </c>
      <c r="F384" s="33">
        <f t="shared" si="65"/>
        <v>408</v>
      </c>
      <c r="G384" s="30">
        <f>단가대비표!P176</f>
        <v>0</v>
      </c>
      <c r="H384" s="33">
        <f t="shared" si="66"/>
        <v>0</v>
      </c>
      <c r="I384" s="30">
        <f>단가대비표!V176</f>
        <v>0</v>
      </c>
      <c r="J384" s="33">
        <f t="shared" si="67"/>
        <v>0</v>
      </c>
      <c r="K384" s="30">
        <f t="shared" si="68"/>
        <v>240</v>
      </c>
      <c r="L384" s="33">
        <f t="shared" si="69"/>
        <v>408</v>
      </c>
      <c r="M384" s="27" t="s">
        <v>52</v>
      </c>
      <c r="N384" s="2" t="s">
        <v>479</v>
      </c>
      <c r="O384" s="2" t="s">
        <v>1612</v>
      </c>
      <c r="P384" s="2" t="s">
        <v>65</v>
      </c>
      <c r="Q384" s="2" t="s">
        <v>65</v>
      </c>
      <c r="R384" s="2" t="s">
        <v>64</v>
      </c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2" t="s">
        <v>52</v>
      </c>
      <c r="AW384" s="2" t="s">
        <v>1613</v>
      </c>
      <c r="AX384" s="2" t="s">
        <v>52</v>
      </c>
      <c r="AY384" s="2" t="s">
        <v>52</v>
      </c>
      <c r="AZ384" s="2" t="s">
        <v>52</v>
      </c>
    </row>
    <row r="385" spans="1:52" ht="30" customHeight="1">
      <c r="A385" s="27" t="s">
        <v>1614</v>
      </c>
      <c r="B385" s="27" t="s">
        <v>1615</v>
      </c>
      <c r="C385" s="27" t="s">
        <v>251</v>
      </c>
      <c r="D385" s="28">
        <v>17.5</v>
      </c>
      <c r="E385" s="30">
        <f>단가대비표!O165</f>
        <v>10.1</v>
      </c>
      <c r="F385" s="33">
        <f t="shared" si="65"/>
        <v>176.7</v>
      </c>
      <c r="G385" s="30">
        <f>단가대비표!P165</f>
        <v>0</v>
      </c>
      <c r="H385" s="33">
        <f t="shared" si="66"/>
        <v>0</v>
      </c>
      <c r="I385" s="30">
        <f>단가대비표!V165</f>
        <v>0</v>
      </c>
      <c r="J385" s="33">
        <f t="shared" si="67"/>
        <v>0</v>
      </c>
      <c r="K385" s="30">
        <f t="shared" si="68"/>
        <v>10.1</v>
      </c>
      <c r="L385" s="33">
        <f t="shared" si="69"/>
        <v>176.7</v>
      </c>
      <c r="M385" s="27" t="s">
        <v>52</v>
      </c>
      <c r="N385" s="2" t="s">
        <v>479</v>
      </c>
      <c r="O385" s="2" t="s">
        <v>1616</v>
      </c>
      <c r="P385" s="2" t="s">
        <v>65</v>
      </c>
      <c r="Q385" s="2" t="s">
        <v>65</v>
      </c>
      <c r="R385" s="2" t="s">
        <v>64</v>
      </c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2" t="s">
        <v>52</v>
      </c>
      <c r="AW385" s="2" t="s">
        <v>1617</v>
      </c>
      <c r="AX385" s="2" t="s">
        <v>52</v>
      </c>
      <c r="AY385" s="2" t="s">
        <v>52</v>
      </c>
      <c r="AZ385" s="2" t="s">
        <v>52</v>
      </c>
    </row>
    <row r="386" spans="1:52" ht="30" customHeight="1">
      <c r="A386" s="27" t="s">
        <v>1614</v>
      </c>
      <c r="B386" s="27" t="s">
        <v>1618</v>
      </c>
      <c r="C386" s="27" t="s">
        <v>251</v>
      </c>
      <c r="D386" s="28">
        <v>32.08</v>
      </c>
      <c r="E386" s="30">
        <f>단가대비표!O166</f>
        <v>11.5</v>
      </c>
      <c r="F386" s="33">
        <f t="shared" si="65"/>
        <v>368.9</v>
      </c>
      <c r="G386" s="30">
        <f>단가대비표!P166</f>
        <v>0</v>
      </c>
      <c r="H386" s="33">
        <f t="shared" si="66"/>
        <v>0</v>
      </c>
      <c r="I386" s="30">
        <f>단가대비표!V166</f>
        <v>0</v>
      </c>
      <c r="J386" s="33">
        <f t="shared" si="67"/>
        <v>0</v>
      </c>
      <c r="K386" s="30">
        <f t="shared" si="68"/>
        <v>11.5</v>
      </c>
      <c r="L386" s="33">
        <f t="shared" si="69"/>
        <v>368.9</v>
      </c>
      <c r="M386" s="27" t="s">
        <v>52</v>
      </c>
      <c r="N386" s="2" t="s">
        <v>479</v>
      </c>
      <c r="O386" s="2" t="s">
        <v>1619</v>
      </c>
      <c r="P386" s="2" t="s">
        <v>65</v>
      </c>
      <c r="Q386" s="2" t="s">
        <v>65</v>
      </c>
      <c r="R386" s="2" t="s">
        <v>64</v>
      </c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2" t="s">
        <v>52</v>
      </c>
      <c r="AW386" s="2" t="s">
        <v>1620</v>
      </c>
      <c r="AX386" s="2" t="s">
        <v>52</v>
      </c>
      <c r="AY386" s="2" t="s">
        <v>52</v>
      </c>
      <c r="AZ386" s="2" t="s">
        <v>52</v>
      </c>
    </row>
    <row r="387" spans="1:52" ht="30" customHeight="1">
      <c r="A387" s="27" t="s">
        <v>1621</v>
      </c>
      <c r="B387" s="27" t="s">
        <v>1622</v>
      </c>
      <c r="C387" s="27" t="s">
        <v>83</v>
      </c>
      <c r="D387" s="28">
        <v>1.05</v>
      </c>
      <c r="E387" s="30">
        <f>단가대비표!O102</f>
        <v>3395</v>
      </c>
      <c r="F387" s="33">
        <f t="shared" si="65"/>
        <v>3564.7</v>
      </c>
      <c r="G387" s="30">
        <f>단가대비표!P102</f>
        <v>0</v>
      </c>
      <c r="H387" s="33">
        <f t="shared" si="66"/>
        <v>0</v>
      </c>
      <c r="I387" s="30">
        <f>단가대비표!V102</f>
        <v>0</v>
      </c>
      <c r="J387" s="33">
        <f t="shared" si="67"/>
        <v>0</v>
      </c>
      <c r="K387" s="30">
        <f t="shared" si="68"/>
        <v>3395</v>
      </c>
      <c r="L387" s="33">
        <f t="shared" si="69"/>
        <v>3564.7</v>
      </c>
      <c r="M387" s="27" t="s">
        <v>52</v>
      </c>
      <c r="N387" s="2" t="s">
        <v>479</v>
      </c>
      <c r="O387" s="2" t="s">
        <v>1623</v>
      </c>
      <c r="P387" s="2" t="s">
        <v>65</v>
      </c>
      <c r="Q387" s="2" t="s">
        <v>65</v>
      </c>
      <c r="R387" s="2" t="s">
        <v>64</v>
      </c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2" t="s">
        <v>52</v>
      </c>
      <c r="AW387" s="2" t="s">
        <v>1624</v>
      </c>
      <c r="AX387" s="2" t="s">
        <v>52</v>
      </c>
      <c r="AY387" s="2" t="s">
        <v>52</v>
      </c>
      <c r="AZ387" s="2" t="s">
        <v>52</v>
      </c>
    </row>
    <row r="388" spans="1:52" ht="30" customHeight="1">
      <c r="A388" s="27" t="s">
        <v>1625</v>
      </c>
      <c r="B388" s="27" t="s">
        <v>1626</v>
      </c>
      <c r="C388" s="27" t="s">
        <v>251</v>
      </c>
      <c r="D388" s="28">
        <v>5.835</v>
      </c>
      <c r="E388" s="30">
        <f>단가대비표!O173</f>
        <v>82</v>
      </c>
      <c r="F388" s="33">
        <f t="shared" si="65"/>
        <v>478.4</v>
      </c>
      <c r="G388" s="30">
        <f>단가대비표!P173</f>
        <v>0</v>
      </c>
      <c r="H388" s="33">
        <f t="shared" si="66"/>
        <v>0</v>
      </c>
      <c r="I388" s="30">
        <f>단가대비표!V173</f>
        <v>0</v>
      </c>
      <c r="J388" s="33">
        <f t="shared" si="67"/>
        <v>0</v>
      </c>
      <c r="K388" s="30">
        <f t="shared" si="68"/>
        <v>82</v>
      </c>
      <c r="L388" s="33">
        <f t="shared" si="69"/>
        <v>478.4</v>
      </c>
      <c r="M388" s="27" t="s">
        <v>52</v>
      </c>
      <c r="N388" s="2" t="s">
        <v>479</v>
      </c>
      <c r="O388" s="2" t="s">
        <v>1627</v>
      </c>
      <c r="P388" s="2" t="s">
        <v>65</v>
      </c>
      <c r="Q388" s="2" t="s">
        <v>65</v>
      </c>
      <c r="R388" s="2" t="s">
        <v>64</v>
      </c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2" t="s">
        <v>52</v>
      </c>
      <c r="AW388" s="2" t="s">
        <v>1628</v>
      </c>
      <c r="AX388" s="2" t="s">
        <v>52</v>
      </c>
      <c r="AY388" s="2" t="s">
        <v>52</v>
      </c>
      <c r="AZ388" s="2" t="s">
        <v>52</v>
      </c>
    </row>
    <row r="389" spans="1:52" ht="30" customHeight="1">
      <c r="A389" s="27" t="s">
        <v>1629</v>
      </c>
      <c r="B389" s="27" t="s">
        <v>1630</v>
      </c>
      <c r="C389" s="27" t="s">
        <v>218</v>
      </c>
      <c r="D389" s="28">
        <v>2.33</v>
      </c>
      <c r="E389" s="30">
        <f>단가대비표!O131</f>
        <v>200</v>
      </c>
      <c r="F389" s="33">
        <f t="shared" si="65"/>
        <v>466</v>
      </c>
      <c r="G389" s="30">
        <f>단가대비표!P131</f>
        <v>0</v>
      </c>
      <c r="H389" s="33">
        <f t="shared" si="66"/>
        <v>0</v>
      </c>
      <c r="I389" s="30">
        <f>단가대비표!V131</f>
        <v>0</v>
      </c>
      <c r="J389" s="33">
        <f t="shared" si="67"/>
        <v>0</v>
      </c>
      <c r="K389" s="30">
        <f t="shared" si="68"/>
        <v>200</v>
      </c>
      <c r="L389" s="33">
        <f t="shared" si="69"/>
        <v>466</v>
      </c>
      <c r="M389" s="27" t="s">
        <v>52</v>
      </c>
      <c r="N389" s="2" t="s">
        <v>479</v>
      </c>
      <c r="O389" s="2" t="s">
        <v>1631</v>
      </c>
      <c r="P389" s="2" t="s">
        <v>65</v>
      </c>
      <c r="Q389" s="2" t="s">
        <v>65</v>
      </c>
      <c r="R389" s="2" t="s">
        <v>64</v>
      </c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2" t="s">
        <v>52</v>
      </c>
      <c r="AW389" s="2" t="s">
        <v>1632</v>
      </c>
      <c r="AX389" s="2" t="s">
        <v>52</v>
      </c>
      <c r="AY389" s="2" t="s">
        <v>52</v>
      </c>
      <c r="AZ389" s="2" t="s">
        <v>52</v>
      </c>
    </row>
    <row r="390" spans="1:52" ht="30" customHeight="1">
      <c r="A390" s="27" t="s">
        <v>1633</v>
      </c>
      <c r="B390" s="27" t="s">
        <v>52</v>
      </c>
      <c r="C390" s="27" t="s">
        <v>1634</v>
      </c>
      <c r="D390" s="28">
        <v>0.42</v>
      </c>
      <c r="E390" s="30">
        <f>단가대비표!O132</f>
        <v>30</v>
      </c>
      <c r="F390" s="33">
        <f t="shared" si="65"/>
        <v>12.6</v>
      </c>
      <c r="G390" s="30">
        <f>단가대비표!P132</f>
        <v>0</v>
      </c>
      <c r="H390" s="33">
        <f t="shared" si="66"/>
        <v>0</v>
      </c>
      <c r="I390" s="30">
        <f>단가대비표!V132</f>
        <v>0</v>
      </c>
      <c r="J390" s="33">
        <f t="shared" si="67"/>
        <v>0</v>
      </c>
      <c r="K390" s="30">
        <f t="shared" si="68"/>
        <v>30</v>
      </c>
      <c r="L390" s="33">
        <f t="shared" si="69"/>
        <v>12.6</v>
      </c>
      <c r="M390" s="27" t="s">
        <v>52</v>
      </c>
      <c r="N390" s="2" t="s">
        <v>479</v>
      </c>
      <c r="O390" s="2" t="s">
        <v>1635</v>
      </c>
      <c r="P390" s="2" t="s">
        <v>65</v>
      </c>
      <c r="Q390" s="2" t="s">
        <v>65</v>
      </c>
      <c r="R390" s="2" t="s">
        <v>64</v>
      </c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2" t="s">
        <v>52</v>
      </c>
      <c r="AW390" s="2" t="s">
        <v>1636</v>
      </c>
      <c r="AX390" s="2" t="s">
        <v>52</v>
      </c>
      <c r="AY390" s="2" t="s">
        <v>52</v>
      </c>
      <c r="AZ390" s="2" t="s">
        <v>52</v>
      </c>
    </row>
    <row r="391" spans="1:52" ht="30" customHeight="1">
      <c r="A391" s="27" t="s">
        <v>1637</v>
      </c>
      <c r="B391" s="27" t="s">
        <v>1638</v>
      </c>
      <c r="C391" s="27" t="s">
        <v>1310</v>
      </c>
      <c r="D391" s="28">
        <v>9.8400000000000001E-2</v>
      </c>
      <c r="E391" s="30">
        <f>단가대비표!O199</f>
        <v>14960</v>
      </c>
      <c r="F391" s="33">
        <f t="shared" si="65"/>
        <v>1472</v>
      </c>
      <c r="G391" s="30">
        <f>단가대비표!P199</f>
        <v>0</v>
      </c>
      <c r="H391" s="33">
        <f t="shared" si="66"/>
        <v>0</v>
      </c>
      <c r="I391" s="30">
        <f>단가대비표!V199</f>
        <v>0</v>
      </c>
      <c r="J391" s="33">
        <f t="shared" si="67"/>
        <v>0</v>
      </c>
      <c r="K391" s="30">
        <f t="shared" si="68"/>
        <v>14960</v>
      </c>
      <c r="L391" s="33">
        <f t="shared" si="69"/>
        <v>1472</v>
      </c>
      <c r="M391" s="27" t="s">
        <v>52</v>
      </c>
      <c r="N391" s="2" t="s">
        <v>479</v>
      </c>
      <c r="O391" s="2" t="s">
        <v>1639</v>
      </c>
      <c r="P391" s="2" t="s">
        <v>65</v>
      </c>
      <c r="Q391" s="2" t="s">
        <v>65</v>
      </c>
      <c r="R391" s="2" t="s">
        <v>64</v>
      </c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2" t="s">
        <v>52</v>
      </c>
      <c r="AW391" s="2" t="s">
        <v>1640</v>
      </c>
      <c r="AX391" s="2" t="s">
        <v>52</v>
      </c>
      <c r="AY391" s="2" t="s">
        <v>52</v>
      </c>
      <c r="AZ391" s="2" t="s">
        <v>52</v>
      </c>
    </row>
    <row r="392" spans="1:52" ht="30" customHeight="1">
      <c r="A392" s="27" t="s">
        <v>1641</v>
      </c>
      <c r="B392" s="27" t="s">
        <v>52</v>
      </c>
      <c r="C392" s="27" t="s">
        <v>83</v>
      </c>
      <c r="D392" s="28">
        <v>1</v>
      </c>
      <c r="E392" s="30">
        <f>일위대가목록!E196</f>
        <v>626</v>
      </c>
      <c r="F392" s="33">
        <f t="shared" si="65"/>
        <v>626</v>
      </c>
      <c r="G392" s="30">
        <f>일위대가목록!F196</f>
        <v>10449</v>
      </c>
      <c r="H392" s="33">
        <f t="shared" si="66"/>
        <v>10449</v>
      </c>
      <c r="I392" s="30">
        <f>일위대가목록!G196</f>
        <v>0</v>
      </c>
      <c r="J392" s="33">
        <f t="shared" si="67"/>
        <v>0</v>
      </c>
      <c r="K392" s="30">
        <f t="shared" si="68"/>
        <v>11075</v>
      </c>
      <c r="L392" s="33">
        <f t="shared" si="69"/>
        <v>11075</v>
      </c>
      <c r="M392" s="27" t="s">
        <v>1642</v>
      </c>
      <c r="N392" s="2" t="s">
        <v>479</v>
      </c>
      <c r="O392" s="2" t="s">
        <v>1643</v>
      </c>
      <c r="P392" s="2" t="s">
        <v>64</v>
      </c>
      <c r="Q392" s="2" t="s">
        <v>65</v>
      </c>
      <c r="R392" s="2" t="s">
        <v>65</v>
      </c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2" t="s">
        <v>52</v>
      </c>
      <c r="AW392" s="2" t="s">
        <v>1644</v>
      </c>
      <c r="AX392" s="2" t="s">
        <v>52</v>
      </c>
      <c r="AY392" s="2" t="s">
        <v>52</v>
      </c>
      <c r="AZ392" s="2" t="s">
        <v>52</v>
      </c>
    </row>
    <row r="393" spans="1:52" ht="30" customHeight="1">
      <c r="A393" s="27" t="s">
        <v>1645</v>
      </c>
      <c r="B393" s="27" t="s">
        <v>1646</v>
      </c>
      <c r="C393" s="27" t="s">
        <v>83</v>
      </c>
      <c r="D393" s="28">
        <v>1</v>
      </c>
      <c r="E393" s="30">
        <f>일위대가목록!E197</f>
        <v>0</v>
      </c>
      <c r="F393" s="33">
        <f t="shared" si="65"/>
        <v>0</v>
      </c>
      <c r="G393" s="30">
        <f>일위대가목록!F197</f>
        <v>22889</v>
      </c>
      <c r="H393" s="33">
        <f t="shared" si="66"/>
        <v>22889</v>
      </c>
      <c r="I393" s="30">
        <f>일위대가목록!G197</f>
        <v>228</v>
      </c>
      <c r="J393" s="33">
        <f t="shared" si="67"/>
        <v>228</v>
      </c>
      <c r="K393" s="30">
        <f t="shared" si="68"/>
        <v>23117</v>
      </c>
      <c r="L393" s="33">
        <f t="shared" si="69"/>
        <v>23117</v>
      </c>
      <c r="M393" s="27" t="s">
        <v>1647</v>
      </c>
      <c r="N393" s="2" t="s">
        <v>479</v>
      </c>
      <c r="O393" s="2" t="s">
        <v>1648</v>
      </c>
      <c r="P393" s="2" t="s">
        <v>64</v>
      </c>
      <c r="Q393" s="2" t="s">
        <v>65</v>
      </c>
      <c r="R393" s="2" t="s">
        <v>65</v>
      </c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2" t="s">
        <v>52</v>
      </c>
      <c r="AW393" s="2" t="s">
        <v>1649</v>
      </c>
      <c r="AX393" s="2" t="s">
        <v>52</v>
      </c>
      <c r="AY393" s="2" t="s">
        <v>52</v>
      </c>
      <c r="AZ393" s="2" t="s">
        <v>52</v>
      </c>
    </row>
    <row r="394" spans="1:52" ht="30" customHeight="1">
      <c r="A394" s="27" t="s">
        <v>1059</v>
      </c>
      <c r="B394" s="27" t="s">
        <v>1055</v>
      </c>
      <c r="C394" s="27" t="s">
        <v>1056</v>
      </c>
      <c r="D394" s="28">
        <v>0.03</v>
      </c>
      <c r="E394" s="30">
        <f>단가대비표!O234</f>
        <v>0</v>
      </c>
      <c r="F394" s="33">
        <f t="shared" si="65"/>
        <v>0</v>
      </c>
      <c r="G394" s="30">
        <f>단가대비표!P234</f>
        <v>172068</v>
      </c>
      <c r="H394" s="33">
        <f t="shared" si="66"/>
        <v>5162</v>
      </c>
      <c r="I394" s="30">
        <f>단가대비표!V234</f>
        <v>0</v>
      </c>
      <c r="J394" s="33">
        <f t="shared" si="67"/>
        <v>0</v>
      </c>
      <c r="K394" s="30">
        <f t="shared" si="68"/>
        <v>172068</v>
      </c>
      <c r="L394" s="33">
        <f t="shared" si="69"/>
        <v>5162</v>
      </c>
      <c r="M394" s="27" t="s">
        <v>52</v>
      </c>
      <c r="N394" s="2" t="s">
        <v>479</v>
      </c>
      <c r="O394" s="2" t="s">
        <v>1060</v>
      </c>
      <c r="P394" s="2" t="s">
        <v>65</v>
      </c>
      <c r="Q394" s="2" t="s">
        <v>65</v>
      </c>
      <c r="R394" s="2" t="s">
        <v>64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2" t="s">
        <v>52</v>
      </c>
      <c r="AW394" s="2" t="s">
        <v>1650</v>
      </c>
      <c r="AX394" s="2" t="s">
        <v>52</v>
      </c>
      <c r="AY394" s="2" t="s">
        <v>52</v>
      </c>
      <c r="AZ394" s="2" t="s">
        <v>52</v>
      </c>
    </row>
    <row r="395" spans="1:52" ht="30" customHeight="1">
      <c r="A395" s="27" t="s">
        <v>1013</v>
      </c>
      <c r="B395" s="27" t="s">
        <v>52</v>
      </c>
      <c r="C395" s="27" t="s">
        <v>52</v>
      </c>
      <c r="D395" s="28"/>
      <c r="E395" s="30"/>
      <c r="F395" s="33">
        <f>TRUNC(SUMIF(N381:N394, N380, F381:F394),0)</f>
        <v>24091</v>
      </c>
      <c r="G395" s="30"/>
      <c r="H395" s="33">
        <f>TRUNC(SUMIF(N381:N394, N380, H381:H394),0)</f>
        <v>38500</v>
      </c>
      <c r="I395" s="30"/>
      <c r="J395" s="33">
        <f>TRUNC(SUMIF(N381:N394, N380, J381:J394),0)</f>
        <v>228</v>
      </c>
      <c r="K395" s="30"/>
      <c r="L395" s="33">
        <f>F395+H395+J395</f>
        <v>62819</v>
      </c>
      <c r="M395" s="27" t="s">
        <v>52</v>
      </c>
      <c r="N395" s="2" t="s">
        <v>107</v>
      </c>
      <c r="O395" s="2" t="s">
        <v>107</v>
      </c>
      <c r="P395" s="2" t="s">
        <v>52</v>
      </c>
      <c r="Q395" s="2" t="s">
        <v>52</v>
      </c>
      <c r="R395" s="2" t="s">
        <v>52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2" t="s">
        <v>52</v>
      </c>
      <c r="AW395" s="2" t="s">
        <v>52</v>
      </c>
      <c r="AX395" s="2" t="s">
        <v>52</v>
      </c>
      <c r="AY395" s="2" t="s">
        <v>52</v>
      </c>
      <c r="AZ395" s="2" t="s">
        <v>52</v>
      </c>
    </row>
    <row r="396" spans="1:52" ht="30" customHeight="1">
      <c r="A396" s="28"/>
      <c r="B396" s="28"/>
      <c r="C396" s="28"/>
      <c r="D396" s="28"/>
      <c r="E396" s="30"/>
      <c r="F396" s="33"/>
      <c r="G396" s="30"/>
      <c r="H396" s="33"/>
      <c r="I396" s="30"/>
      <c r="J396" s="33"/>
      <c r="K396" s="30"/>
      <c r="L396" s="33"/>
      <c r="M396" s="28"/>
    </row>
    <row r="397" spans="1:52" ht="30" customHeight="1">
      <c r="A397" s="24" t="s">
        <v>1651</v>
      </c>
      <c r="B397" s="25"/>
      <c r="C397" s="25"/>
      <c r="D397" s="25"/>
      <c r="E397" s="29"/>
      <c r="F397" s="32"/>
      <c r="G397" s="29"/>
      <c r="H397" s="32"/>
      <c r="I397" s="29"/>
      <c r="J397" s="32"/>
      <c r="K397" s="29"/>
      <c r="L397" s="32"/>
      <c r="M397" s="26"/>
      <c r="N397" s="1" t="s">
        <v>484</v>
      </c>
    </row>
    <row r="398" spans="1:52" ht="30" customHeight="1">
      <c r="A398" s="27" t="s">
        <v>1573</v>
      </c>
      <c r="B398" s="27" t="s">
        <v>1599</v>
      </c>
      <c r="C398" s="27" t="s">
        <v>83</v>
      </c>
      <c r="D398" s="28">
        <v>4.2</v>
      </c>
      <c r="E398" s="30">
        <f>단가대비표!O117</f>
        <v>3889</v>
      </c>
      <c r="F398" s="33">
        <f t="shared" ref="F398:F411" si="70">TRUNC(E398*D398,1)</f>
        <v>16333.8</v>
      </c>
      <c r="G398" s="30">
        <f>단가대비표!P117</f>
        <v>0</v>
      </c>
      <c r="H398" s="33">
        <f t="shared" ref="H398:H411" si="71">TRUNC(G398*D398,1)</f>
        <v>0</v>
      </c>
      <c r="I398" s="30">
        <f>단가대비표!V117</f>
        <v>0</v>
      </c>
      <c r="J398" s="33">
        <f t="shared" ref="J398:J411" si="72">TRUNC(I398*D398,1)</f>
        <v>0</v>
      </c>
      <c r="K398" s="30">
        <f t="shared" ref="K398:K411" si="73">TRUNC(E398+G398+I398,1)</f>
        <v>3889</v>
      </c>
      <c r="L398" s="33">
        <f t="shared" ref="L398:L411" si="74">TRUNC(F398+H398+J398,1)</f>
        <v>16333.8</v>
      </c>
      <c r="M398" s="27" t="s">
        <v>52</v>
      </c>
      <c r="N398" s="2" t="s">
        <v>484</v>
      </c>
      <c r="O398" s="2" t="s">
        <v>1600</v>
      </c>
      <c r="P398" s="2" t="s">
        <v>65</v>
      </c>
      <c r="Q398" s="2" t="s">
        <v>65</v>
      </c>
      <c r="R398" s="2" t="s">
        <v>64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2" t="s">
        <v>52</v>
      </c>
      <c r="AW398" s="2" t="s">
        <v>1652</v>
      </c>
      <c r="AX398" s="2" t="s">
        <v>52</v>
      </c>
      <c r="AY398" s="2" t="s">
        <v>52</v>
      </c>
      <c r="AZ398" s="2" t="s">
        <v>52</v>
      </c>
    </row>
    <row r="399" spans="1:52" ht="30" customHeight="1">
      <c r="A399" s="27" t="s">
        <v>1602</v>
      </c>
      <c r="B399" s="27" t="s">
        <v>1603</v>
      </c>
      <c r="C399" s="27" t="s">
        <v>218</v>
      </c>
      <c r="D399" s="28">
        <v>0.875</v>
      </c>
      <c r="E399" s="30">
        <f>단가대비표!O133</f>
        <v>2680</v>
      </c>
      <c r="F399" s="33">
        <f t="shared" si="70"/>
        <v>2345</v>
      </c>
      <c r="G399" s="30">
        <f>단가대비표!P133</f>
        <v>0</v>
      </c>
      <c r="H399" s="33">
        <f t="shared" si="71"/>
        <v>0</v>
      </c>
      <c r="I399" s="30">
        <f>단가대비표!V133</f>
        <v>0</v>
      </c>
      <c r="J399" s="33">
        <f t="shared" si="72"/>
        <v>0</v>
      </c>
      <c r="K399" s="30">
        <f t="shared" si="73"/>
        <v>2680</v>
      </c>
      <c r="L399" s="33">
        <f t="shared" si="74"/>
        <v>2345</v>
      </c>
      <c r="M399" s="27" t="s">
        <v>52</v>
      </c>
      <c r="N399" s="2" t="s">
        <v>484</v>
      </c>
      <c r="O399" s="2" t="s">
        <v>1604</v>
      </c>
      <c r="P399" s="2" t="s">
        <v>65</v>
      </c>
      <c r="Q399" s="2" t="s">
        <v>65</v>
      </c>
      <c r="R399" s="2" t="s">
        <v>64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2" t="s">
        <v>52</v>
      </c>
      <c r="AW399" s="2" t="s">
        <v>1653</v>
      </c>
      <c r="AX399" s="2" t="s">
        <v>52</v>
      </c>
      <c r="AY399" s="2" t="s">
        <v>52</v>
      </c>
      <c r="AZ399" s="2" t="s">
        <v>52</v>
      </c>
    </row>
    <row r="400" spans="1:52" ht="30" customHeight="1">
      <c r="A400" s="27" t="s">
        <v>1606</v>
      </c>
      <c r="B400" s="27" t="s">
        <v>1607</v>
      </c>
      <c r="C400" s="27" t="s">
        <v>218</v>
      </c>
      <c r="D400" s="28">
        <v>2.0430000000000001</v>
      </c>
      <c r="E400" s="30">
        <f>단가대비표!O134</f>
        <v>2940</v>
      </c>
      <c r="F400" s="33">
        <f t="shared" si="70"/>
        <v>6006.4</v>
      </c>
      <c r="G400" s="30">
        <f>단가대비표!P134</f>
        <v>0</v>
      </c>
      <c r="H400" s="33">
        <f t="shared" si="71"/>
        <v>0</v>
      </c>
      <c r="I400" s="30">
        <f>단가대비표!V134</f>
        <v>0</v>
      </c>
      <c r="J400" s="33">
        <f t="shared" si="72"/>
        <v>0</v>
      </c>
      <c r="K400" s="30">
        <f t="shared" si="73"/>
        <v>2940</v>
      </c>
      <c r="L400" s="33">
        <f t="shared" si="74"/>
        <v>6006.4</v>
      </c>
      <c r="M400" s="27" t="s">
        <v>52</v>
      </c>
      <c r="N400" s="2" t="s">
        <v>484</v>
      </c>
      <c r="O400" s="2" t="s">
        <v>1608</v>
      </c>
      <c r="P400" s="2" t="s">
        <v>65</v>
      </c>
      <c r="Q400" s="2" t="s">
        <v>65</v>
      </c>
      <c r="R400" s="2" t="s">
        <v>64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2" t="s">
        <v>52</v>
      </c>
      <c r="AW400" s="2" t="s">
        <v>1654</v>
      </c>
      <c r="AX400" s="2" t="s">
        <v>52</v>
      </c>
      <c r="AY400" s="2" t="s">
        <v>52</v>
      </c>
      <c r="AZ400" s="2" t="s">
        <v>52</v>
      </c>
    </row>
    <row r="401" spans="1:52" ht="30" customHeight="1">
      <c r="A401" s="27" t="s">
        <v>1610</v>
      </c>
      <c r="B401" s="27" t="s">
        <v>1611</v>
      </c>
      <c r="C401" s="27" t="s">
        <v>251</v>
      </c>
      <c r="D401" s="28">
        <v>1.7</v>
      </c>
      <c r="E401" s="30">
        <f>단가대비표!O176</f>
        <v>240</v>
      </c>
      <c r="F401" s="33">
        <f t="shared" si="70"/>
        <v>408</v>
      </c>
      <c r="G401" s="30">
        <f>단가대비표!P176</f>
        <v>0</v>
      </c>
      <c r="H401" s="33">
        <f t="shared" si="71"/>
        <v>0</v>
      </c>
      <c r="I401" s="30">
        <f>단가대비표!V176</f>
        <v>0</v>
      </c>
      <c r="J401" s="33">
        <f t="shared" si="72"/>
        <v>0</v>
      </c>
      <c r="K401" s="30">
        <f t="shared" si="73"/>
        <v>240</v>
      </c>
      <c r="L401" s="33">
        <f t="shared" si="74"/>
        <v>408</v>
      </c>
      <c r="M401" s="27" t="s">
        <v>52</v>
      </c>
      <c r="N401" s="2" t="s">
        <v>484</v>
      </c>
      <c r="O401" s="2" t="s">
        <v>1612</v>
      </c>
      <c r="P401" s="2" t="s">
        <v>65</v>
      </c>
      <c r="Q401" s="2" t="s">
        <v>65</v>
      </c>
      <c r="R401" s="2" t="s">
        <v>64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2" t="s">
        <v>52</v>
      </c>
      <c r="AW401" s="2" t="s">
        <v>1655</v>
      </c>
      <c r="AX401" s="2" t="s">
        <v>52</v>
      </c>
      <c r="AY401" s="2" t="s">
        <v>52</v>
      </c>
      <c r="AZ401" s="2" t="s">
        <v>52</v>
      </c>
    </row>
    <row r="402" spans="1:52" ht="30" customHeight="1">
      <c r="A402" s="27" t="s">
        <v>1614</v>
      </c>
      <c r="B402" s="27" t="s">
        <v>1615</v>
      </c>
      <c r="C402" s="27" t="s">
        <v>251</v>
      </c>
      <c r="D402" s="28">
        <v>17.5</v>
      </c>
      <c r="E402" s="30">
        <f>단가대비표!O165</f>
        <v>10.1</v>
      </c>
      <c r="F402" s="33">
        <f t="shared" si="70"/>
        <v>176.7</v>
      </c>
      <c r="G402" s="30">
        <f>단가대비표!P165</f>
        <v>0</v>
      </c>
      <c r="H402" s="33">
        <f t="shared" si="71"/>
        <v>0</v>
      </c>
      <c r="I402" s="30">
        <f>단가대비표!V165</f>
        <v>0</v>
      </c>
      <c r="J402" s="33">
        <f t="shared" si="72"/>
        <v>0</v>
      </c>
      <c r="K402" s="30">
        <f t="shared" si="73"/>
        <v>10.1</v>
      </c>
      <c r="L402" s="33">
        <f t="shared" si="74"/>
        <v>176.7</v>
      </c>
      <c r="M402" s="27" t="s">
        <v>52</v>
      </c>
      <c r="N402" s="2" t="s">
        <v>484</v>
      </c>
      <c r="O402" s="2" t="s">
        <v>1616</v>
      </c>
      <c r="P402" s="2" t="s">
        <v>65</v>
      </c>
      <c r="Q402" s="2" t="s">
        <v>65</v>
      </c>
      <c r="R402" s="2" t="s">
        <v>64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2" t="s">
        <v>52</v>
      </c>
      <c r="AW402" s="2" t="s">
        <v>1656</v>
      </c>
      <c r="AX402" s="2" t="s">
        <v>52</v>
      </c>
      <c r="AY402" s="2" t="s">
        <v>52</v>
      </c>
      <c r="AZ402" s="2" t="s">
        <v>52</v>
      </c>
    </row>
    <row r="403" spans="1:52" ht="30" customHeight="1">
      <c r="A403" s="27" t="s">
        <v>1614</v>
      </c>
      <c r="B403" s="27" t="s">
        <v>1618</v>
      </c>
      <c r="C403" s="27" t="s">
        <v>251</v>
      </c>
      <c r="D403" s="28">
        <v>32.08</v>
      </c>
      <c r="E403" s="30">
        <f>단가대비표!O166</f>
        <v>11.5</v>
      </c>
      <c r="F403" s="33">
        <f t="shared" si="70"/>
        <v>368.9</v>
      </c>
      <c r="G403" s="30">
        <f>단가대비표!P166</f>
        <v>0</v>
      </c>
      <c r="H403" s="33">
        <f t="shared" si="71"/>
        <v>0</v>
      </c>
      <c r="I403" s="30">
        <f>단가대비표!V166</f>
        <v>0</v>
      </c>
      <c r="J403" s="33">
        <f t="shared" si="72"/>
        <v>0</v>
      </c>
      <c r="K403" s="30">
        <f t="shared" si="73"/>
        <v>11.5</v>
      </c>
      <c r="L403" s="33">
        <f t="shared" si="74"/>
        <v>368.9</v>
      </c>
      <c r="M403" s="27" t="s">
        <v>52</v>
      </c>
      <c r="N403" s="2" t="s">
        <v>484</v>
      </c>
      <c r="O403" s="2" t="s">
        <v>1619</v>
      </c>
      <c r="P403" s="2" t="s">
        <v>65</v>
      </c>
      <c r="Q403" s="2" t="s">
        <v>65</v>
      </c>
      <c r="R403" s="2" t="s">
        <v>64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2" t="s">
        <v>52</v>
      </c>
      <c r="AW403" s="2" t="s">
        <v>1657</v>
      </c>
      <c r="AX403" s="2" t="s">
        <v>52</v>
      </c>
      <c r="AY403" s="2" t="s">
        <v>52</v>
      </c>
      <c r="AZ403" s="2" t="s">
        <v>52</v>
      </c>
    </row>
    <row r="404" spans="1:52" ht="30" customHeight="1">
      <c r="A404" s="27" t="s">
        <v>1621</v>
      </c>
      <c r="B404" s="27" t="s">
        <v>1622</v>
      </c>
      <c r="C404" s="27" t="s">
        <v>83</v>
      </c>
      <c r="D404" s="28">
        <v>1.05</v>
      </c>
      <c r="E404" s="30">
        <f>단가대비표!O102</f>
        <v>3395</v>
      </c>
      <c r="F404" s="33">
        <f t="shared" si="70"/>
        <v>3564.7</v>
      </c>
      <c r="G404" s="30">
        <f>단가대비표!P102</f>
        <v>0</v>
      </c>
      <c r="H404" s="33">
        <f t="shared" si="71"/>
        <v>0</v>
      </c>
      <c r="I404" s="30">
        <f>단가대비표!V102</f>
        <v>0</v>
      </c>
      <c r="J404" s="33">
        <f t="shared" si="72"/>
        <v>0</v>
      </c>
      <c r="K404" s="30">
        <f t="shared" si="73"/>
        <v>3395</v>
      </c>
      <c r="L404" s="33">
        <f t="shared" si="74"/>
        <v>3564.7</v>
      </c>
      <c r="M404" s="27" t="s">
        <v>52</v>
      </c>
      <c r="N404" s="2" t="s">
        <v>484</v>
      </c>
      <c r="O404" s="2" t="s">
        <v>1623</v>
      </c>
      <c r="P404" s="2" t="s">
        <v>65</v>
      </c>
      <c r="Q404" s="2" t="s">
        <v>65</v>
      </c>
      <c r="R404" s="2" t="s">
        <v>64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2" t="s">
        <v>52</v>
      </c>
      <c r="AW404" s="2" t="s">
        <v>1658</v>
      </c>
      <c r="AX404" s="2" t="s">
        <v>52</v>
      </c>
      <c r="AY404" s="2" t="s">
        <v>52</v>
      </c>
      <c r="AZ404" s="2" t="s">
        <v>52</v>
      </c>
    </row>
    <row r="405" spans="1:52" ht="30" customHeight="1">
      <c r="A405" s="27" t="s">
        <v>1625</v>
      </c>
      <c r="B405" s="27" t="s">
        <v>1626</v>
      </c>
      <c r="C405" s="27" t="s">
        <v>251</v>
      </c>
      <c r="D405" s="28">
        <v>5.835</v>
      </c>
      <c r="E405" s="30">
        <f>단가대비표!O173</f>
        <v>82</v>
      </c>
      <c r="F405" s="33">
        <f t="shared" si="70"/>
        <v>478.4</v>
      </c>
      <c r="G405" s="30">
        <f>단가대비표!P173</f>
        <v>0</v>
      </c>
      <c r="H405" s="33">
        <f t="shared" si="71"/>
        <v>0</v>
      </c>
      <c r="I405" s="30">
        <f>단가대비표!V173</f>
        <v>0</v>
      </c>
      <c r="J405" s="33">
        <f t="shared" si="72"/>
        <v>0</v>
      </c>
      <c r="K405" s="30">
        <f t="shared" si="73"/>
        <v>82</v>
      </c>
      <c r="L405" s="33">
        <f t="shared" si="74"/>
        <v>478.4</v>
      </c>
      <c r="M405" s="27" t="s">
        <v>52</v>
      </c>
      <c r="N405" s="2" t="s">
        <v>484</v>
      </c>
      <c r="O405" s="2" t="s">
        <v>1627</v>
      </c>
      <c r="P405" s="2" t="s">
        <v>65</v>
      </c>
      <c r="Q405" s="2" t="s">
        <v>65</v>
      </c>
      <c r="R405" s="2" t="s">
        <v>64</v>
      </c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2" t="s">
        <v>52</v>
      </c>
      <c r="AW405" s="2" t="s">
        <v>1659</v>
      </c>
      <c r="AX405" s="2" t="s">
        <v>52</v>
      </c>
      <c r="AY405" s="2" t="s">
        <v>52</v>
      </c>
      <c r="AZ405" s="2" t="s">
        <v>52</v>
      </c>
    </row>
    <row r="406" spans="1:52" ht="30" customHeight="1">
      <c r="A406" s="27" t="s">
        <v>1629</v>
      </c>
      <c r="B406" s="27" t="s">
        <v>1630</v>
      </c>
      <c r="C406" s="27" t="s">
        <v>218</v>
      </c>
      <c r="D406" s="28">
        <v>2.33</v>
      </c>
      <c r="E406" s="30">
        <f>단가대비표!O131</f>
        <v>200</v>
      </c>
      <c r="F406" s="33">
        <f t="shared" si="70"/>
        <v>466</v>
      </c>
      <c r="G406" s="30">
        <f>단가대비표!P131</f>
        <v>0</v>
      </c>
      <c r="H406" s="33">
        <f t="shared" si="71"/>
        <v>0</v>
      </c>
      <c r="I406" s="30">
        <f>단가대비표!V131</f>
        <v>0</v>
      </c>
      <c r="J406" s="33">
        <f t="shared" si="72"/>
        <v>0</v>
      </c>
      <c r="K406" s="30">
        <f t="shared" si="73"/>
        <v>200</v>
      </c>
      <c r="L406" s="33">
        <f t="shared" si="74"/>
        <v>466</v>
      </c>
      <c r="M406" s="27" t="s">
        <v>52</v>
      </c>
      <c r="N406" s="2" t="s">
        <v>484</v>
      </c>
      <c r="O406" s="2" t="s">
        <v>1631</v>
      </c>
      <c r="P406" s="2" t="s">
        <v>65</v>
      </c>
      <c r="Q406" s="2" t="s">
        <v>65</v>
      </c>
      <c r="R406" s="2" t="s">
        <v>64</v>
      </c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2" t="s">
        <v>52</v>
      </c>
      <c r="AW406" s="2" t="s">
        <v>1660</v>
      </c>
      <c r="AX406" s="2" t="s">
        <v>52</v>
      </c>
      <c r="AY406" s="2" t="s">
        <v>52</v>
      </c>
      <c r="AZ406" s="2" t="s">
        <v>52</v>
      </c>
    </row>
    <row r="407" spans="1:52" ht="30" customHeight="1">
      <c r="A407" s="27" t="s">
        <v>1633</v>
      </c>
      <c r="B407" s="27" t="s">
        <v>52</v>
      </c>
      <c r="C407" s="27" t="s">
        <v>1634</v>
      </c>
      <c r="D407" s="28">
        <v>0.42</v>
      </c>
      <c r="E407" s="30">
        <f>단가대비표!O132</f>
        <v>30</v>
      </c>
      <c r="F407" s="33">
        <f t="shared" si="70"/>
        <v>12.6</v>
      </c>
      <c r="G407" s="30">
        <f>단가대비표!P132</f>
        <v>0</v>
      </c>
      <c r="H407" s="33">
        <f t="shared" si="71"/>
        <v>0</v>
      </c>
      <c r="I407" s="30">
        <f>단가대비표!V132</f>
        <v>0</v>
      </c>
      <c r="J407" s="33">
        <f t="shared" si="72"/>
        <v>0</v>
      </c>
      <c r="K407" s="30">
        <f t="shared" si="73"/>
        <v>30</v>
      </c>
      <c r="L407" s="33">
        <f t="shared" si="74"/>
        <v>12.6</v>
      </c>
      <c r="M407" s="27" t="s">
        <v>52</v>
      </c>
      <c r="N407" s="2" t="s">
        <v>484</v>
      </c>
      <c r="O407" s="2" t="s">
        <v>1635</v>
      </c>
      <c r="P407" s="2" t="s">
        <v>65</v>
      </c>
      <c r="Q407" s="2" t="s">
        <v>65</v>
      </c>
      <c r="R407" s="2" t="s">
        <v>64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2" t="s">
        <v>52</v>
      </c>
      <c r="AW407" s="2" t="s">
        <v>1661</v>
      </c>
      <c r="AX407" s="2" t="s">
        <v>52</v>
      </c>
      <c r="AY407" s="2" t="s">
        <v>52</v>
      </c>
      <c r="AZ407" s="2" t="s">
        <v>52</v>
      </c>
    </row>
    <row r="408" spans="1:52" ht="30" customHeight="1">
      <c r="A408" s="27" t="s">
        <v>1637</v>
      </c>
      <c r="B408" s="27" t="s">
        <v>1638</v>
      </c>
      <c r="C408" s="27" t="s">
        <v>1310</v>
      </c>
      <c r="D408" s="28">
        <v>0.19689999999999999</v>
      </c>
      <c r="E408" s="30">
        <f>단가대비표!O199</f>
        <v>14960</v>
      </c>
      <c r="F408" s="33">
        <f t="shared" si="70"/>
        <v>2945.6</v>
      </c>
      <c r="G408" s="30">
        <f>단가대비표!P199</f>
        <v>0</v>
      </c>
      <c r="H408" s="33">
        <f t="shared" si="71"/>
        <v>0</v>
      </c>
      <c r="I408" s="30">
        <f>단가대비표!V199</f>
        <v>0</v>
      </c>
      <c r="J408" s="33">
        <f t="shared" si="72"/>
        <v>0</v>
      </c>
      <c r="K408" s="30">
        <f t="shared" si="73"/>
        <v>14960</v>
      </c>
      <c r="L408" s="33">
        <f t="shared" si="74"/>
        <v>2945.6</v>
      </c>
      <c r="M408" s="27" t="s">
        <v>52</v>
      </c>
      <c r="N408" s="2" t="s">
        <v>484</v>
      </c>
      <c r="O408" s="2" t="s">
        <v>1639</v>
      </c>
      <c r="P408" s="2" t="s">
        <v>65</v>
      </c>
      <c r="Q408" s="2" t="s">
        <v>65</v>
      </c>
      <c r="R408" s="2" t="s">
        <v>64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2" t="s">
        <v>52</v>
      </c>
      <c r="AW408" s="2" t="s">
        <v>1662</v>
      </c>
      <c r="AX408" s="2" t="s">
        <v>52</v>
      </c>
      <c r="AY408" s="2" t="s">
        <v>52</v>
      </c>
      <c r="AZ408" s="2" t="s">
        <v>52</v>
      </c>
    </row>
    <row r="409" spans="1:52" ht="30" customHeight="1">
      <c r="A409" s="27" t="s">
        <v>1641</v>
      </c>
      <c r="B409" s="27" t="s">
        <v>52</v>
      </c>
      <c r="C409" s="27" t="s">
        <v>83</v>
      </c>
      <c r="D409" s="28">
        <v>1</v>
      </c>
      <c r="E409" s="30">
        <f>일위대가목록!E196</f>
        <v>626</v>
      </c>
      <c r="F409" s="33">
        <f t="shared" si="70"/>
        <v>626</v>
      </c>
      <c r="G409" s="30">
        <f>일위대가목록!F196</f>
        <v>10449</v>
      </c>
      <c r="H409" s="33">
        <f t="shared" si="71"/>
        <v>10449</v>
      </c>
      <c r="I409" s="30">
        <f>일위대가목록!G196</f>
        <v>0</v>
      </c>
      <c r="J409" s="33">
        <f t="shared" si="72"/>
        <v>0</v>
      </c>
      <c r="K409" s="30">
        <f t="shared" si="73"/>
        <v>11075</v>
      </c>
      <c r="L409" s="33">
        <f t="shared" si="74"/>
        <v>11075</v>
      </c>
      <c r="M409" s="27" t="s">
        <v>1642</v>
      </c>
      <c r="N409" s="2" t="s">
        <v>484</v>
      </c>
      <c r="O409" s="2" t="s">
        <v>1643</v>
      </c>
      <c r="P409" s="2" t="s">
        <v>64</v>
      </c>
      <c r="Q409" s="2" t="s">
        <v>65</v>
      </c>
      <c r="R409" s="2" t="s">
        <v>65</v>
      </c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2" t="s">
        <v>52</v>
      </c>
      <c r="AW409" s="2" t="s">
        <v>1663</v>
      </c>
      <c r="AX409" s="2" t="s">
        <v>52</v>
      </c>
      <c r="AY409" s="2" t="s">
        <v>52</v>
      </c>
      <c r="AZ409" s="2" t="s">
        <v>52</v>
      </c>
    </row>
    <row r="410" spans="1:52" ht="30" customHeight="1">
      <c r="A410" s="27" t="s">
        <v>1645</v>
      </c>
      <c r="B410" s="27" t="s">
        <v>1646</v>
      </c>
      <c r="C410" s="27" t="s">
        <v>83</v>
      </c>
      <c r="D410" s="28">
        <v>2</v>
      </c>
      <c r="E410" s="30">
        <f>일위대가목록!E197</f>
        <v>0</v>
      </c>
      <c r="F410" s="33">
        <f t="shared" si="70"/>
        <v>0</v>
      </c>
      <c r="G410" s="30">
        <f>일위대가목록!F197</f>
        <v>22889</v>
      </c>
      <c r="H410" s="33">
        <f t="shared" si="71"/>
        <v>45778</v>
      </c>
      <c r="I410" s="30">
        <f>일위대가목록!G197</f>
        <v>228</v>
      </c>
      <c r="J410" s="33">
        <f t="shared" si="72"/>
        <v>456</v>
      </c>
      <c r="K410" s="30">
        <f t="shared" si="73"/>
        <v>23117</v>
      </c>
      <c r="L410" s="33">
        <f t="shared" si="74"/>
        <v>46234</v>
      </c>
      <c r="M410" s="27" t="s">
        <v>1647</v>
      </c>
      <c r="N410" s="2" t="s">
        <v>484</v>
      </c>
      <c r="O410" s="2" t="s">
        <v>1648</v>
      </c>
      <c r="P410" s="2" t="s">
        <v>64</v>
      </c>
      <c r="Q410" s="2" t="s">
        <v>65</v>
      </c>
      <c r="R410" s="2" t="s">
        <v>65</v>
      </c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2" t="s">
        <v>52</v>
      </c>
      <c r="AW410" s="2" t="s">
        <v>1664</v>
      </c>
      <c r="AX410" s="2" t="s">
        <v>52</v>
      </c>
      <c r="AY410" s="2" t="s">
        <v>52</v>
      </c>
      <c r="AZ410" s="2" t="s">
        <v>52</v>
      </c>
    </row>
    <row r="411" spans="1:52" ht="30" customHeight="1">
      <c r="A411" s="27" t="s">
        <v>1059</v>
      </c>
      <c r="B411" s="27" t="s">
        <v>1055</v>
      </c>
      <c r="C411" s="27" t="s">
        <v>1056</v>
      </c>
      <c r="D411" s="28">
        <v>0.03</v>
      </c>
      <c r="E411" s="30">
        <f>단가대비표!O234</f>
        <v>0</v>
      </c>
      <c r="F411" s="33">
        <f t="shared" si="70"/>
        <v>0</v>
      </c>
      <c r="G411" s="30">
        <f>단가대비표!P234</f>
        <v>172068</v>
      </c>
      <c r="H411" s="33">
        <f t="shared" si="71"/>
        <v>5162</v>
      </c>
      <c r="I411" s="30">
        <f>단가대비표!V234</f>
        <v>0</v>
      </c>
      <c r="J411" s="33">
        <f t="shared" si="72"/>
        <v>0</v>
      </c>
      <c r="K411" s="30">
        <f t="shared" si="73"/>
        <v>172068</v>
      </c>
      <c r="L411" s="33">
        <f t="shared" si="74"/>
        <v>5162</v>
      </c>
      <c r="M411" s="27" t="s">
        <v>52</v>
      </c>
      <c r="N411" s="2" t="s">
        <v>484</v>
      </c>
      <c r="O411" s="2" t="s">
        <v>1060</v>
      </c>
      <c r="P411" s="2" t="s">
        <v>65</v>
      </c>
      <c r="Q411" s="2" t="s">
        <v>65</v>
      </c>
      <c r="R411" s="2" t="s">
        <v>64</v>
      </c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2" t="s">
        <v>52</v>
      </c>
      <c r="AW411" s="2" t="s">
        <v>1665</v>
      </c>
      <c r="AX411" s="2" t="s">
        <v>52</v>
      </c>
      <c r="AY411" s="2" t="s">
        <v>52</v>
      </c>
      <c r="AZ411" s="2" t="s">
        <v>52</v>
      </c>
    </row>
    <row r="412" spans="1:52" ht="30" customHeight="1">
      <c r="A412" s="27" t="s">
        <v>1013</v>
      </c>
      <c r="B412" s="27" t="s">
        <v>52</v>
      </c>
      <c r="C412" s="27" t="s">
        <v>52</v>
      </c>
      <c r="D412" s="28"/>
      <c r="E412" s="30"/>
      <c r="F412" s="33">
        <f>TRUNC(SUMIF(N398:N411, N397, F398:F411),0)</f>
        <v>33732</v>
      </c>
      <c r="G412" s="30"/>
      <c r="H412" s="33">
        <f>TRUNC(SUMIF(N398:N411, N397, H398:H411),0)</f>
        <v>61389</v>
      </c>
      <c r="I412" s="30"/>
      <c r="J412" s="33">
        <f>TRUNC(SUMIF(N398:N411, N397, J398:J411),0)</f>
        <v>456</v>
      </c>
      <c r="K412" s="30"/>
      <c r="L412" s="33">
        <f>F412+H412+J412</f>
        <v>95577</v>
      </c>
      <c r="M412" s="27" t="s">
        <v>52</v>
      </c>
      <c r="N412" s="2" t="s">
        <v>107</v>
      </c>
      <c r="O412" s="2" t="s">
        <v>107</v>
      </c>
      <c r="P412" s="2" t="s">
        <v>52</v>
      </c>
      <c r="Q412" s="2" t="s">
        <v>52</v>
      </c>
      <c r="R412" s="2" t="s">
        <v>52</v>
      </c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2" t="s">
        <v>52</v>
      </c>
      <c r="AW412" s="2" t="s">
        <v>52</v>
      </c>
      <c r="AX412" s="2" t="s">
        <v>52</v>
      </c>
      <c r="AY412" s="2" t="s">
        <v>52</v>
      </c>
      <c r="AZ412" s="2" t="s">
        <v>52</v>
      </c>
    </row>
    <row r="413" spans="1:52" ht="30" customHeight="1">
      <c r="A413" s="28"/>
      <c r="B413" s="28"/>
      <c r="C413" s="28"/>
      <c r="D413" s="28"/>
      <c r="E413" s="30"/>
      <c r="F413" s="33"/>
      <c r="G413" s="30"/>
      <c r="H413" s="33"/>
      <c r="I413" s="30"/>
      <c r="J413" s="33"/>
      <c r="K413" s="30"/>
      <c r="L413" s="33"/>
      <c r="M413" s="28"/>
    </row>
    <row r="414" spans="1:52" ht="30" customHeight="1">
      <c r="A414" s="24" t="s">
        <v>1666</v>
      </c>
      <c r="B414" s="25"/>
      <c r="C414" s="25"/>
      <c r="D414" s="25"/>
      <c r="E414" s="29"/>
      <c r="F414" s="32"/>
      <c r="G414" s="29"/>
      <c r="H414" s="32"/>
      <c r="I414" s="29"/>
      <c r="J414" s="32"/>
      <c r="K414" s="29"/>
      <c r="L414" s="32"/>
      <c r="M414" s="26"/>
      <c r="N414" s="1" t="s">
        <v>490</v>
      </c>
    </row>
    <row r="415" spans="1:52" ht="30" customHeight="1">
      <c r="A415" s="27" t="s">
        <v>1667</v>
      </c>
      <c r="B415" s="27" t="s">
        <v>1523</v>
      </c>
      <c r="C415" s="27" t="s">
        <v>83</v>
      </c>
      <c r="D415" s="28">
        <v>3</v>
      </c>
      <c r="E415" s="30">
        <f>단가대비표!O220</f>
        <v>65000</v>
      </c>
      <c r="F415" s="33">
        <f>TRUNC(E415*D415,1)</f>
        <v>195000</v>
      </c>
      <c r="G415" s="30">
        <f>단가대비표!P220</f>
        <v>0</v>
      </c>
      <c r="H415" s="33">
        <f>TRUNC(G415*D415,1)</f>
        <v>0</v>
      </c>
      <c r="I415" s="30">
        <f>단가대비표!V220</f>
        <v>0</v>
      </c>
      <c r="J415" s="33">
        <f>TRUNC(I415*D415,1)</f>
        <v>0</v>
      </c>
      <c r="K415" s="30">
        <f>TRUNC(E415+G415+I415,1)</f>
        <v>65000</v>
      </c>
      <c r="L415" s="33">
        <f>TRUNC(F415+H415+J415,1)</f>
        <v>195000</v>
      </c>
      <c r="M415" s="27" t="s">
        <v>52</v>
      </c>
      <c r="N415" s="2" t="s">
        <v>490</v>
      </c>
      <c r="O415" s="2" t="s">
        <v>1668</v>
      </c>
      <c r="P415" s="2" t="s">
        <v>65</v>
      </c>
      <c r="Q415" s="2" t="s">
        <v>65</v>
      </c>
      <c r="R415" s="2" t="s">
        <v>64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2" t="s">
        <v>52</v>
      </c>
      <c r="AW415" s="2" t="s">
        <v>1669</v>
      </c>
      <c r="AX415" s="2" t="s">
        <v>52</v>
      </c>
      <c r="AY415" s="2" t="s">
        <v>52</v>
      </c>
      <c r="AZ415" s="2" t="s">
        <v>52</v>
      </c>
    </row>
    <row r="416" spans="1:52" ht="30" customHeight="1">
      <c r="A416" s="27" t="s">
        <v>1670</v>
      </c>
      <c r="B416" s="27" t="s">
        <v>52</v>
      </c>
      <c r="C416" s="27" t="s">
        <v>83</v>
      </c>
      <c r="D416" s="28">
        <v>3</v>
      </c>
      <c r="E416" s="30">
        <f>단가대비표!O221</f>
        <v>0</v>
      </c>
      <c r="F416" s="33">
        <f>TRUNC(E416*D416,1)</f>
        <v>0</v>
      </c>
      <c r="G416" s="30">
        <f>단가대비표!P221</f>
        <v>5200</v>
      </c>
      <c r="H416" s="33">
        <f>TRUNC(G416*D416,1)</f>
        <v>15600</v>
      </c>
      <c r="I416" s="30">
        <f>단가대비표!V221</f>
        <v>0</v>
      </c>
      <c r="J416" s="33">
        <f>TRUNC(I416*D416,1)</f>
        <v>0</v>
      </c>
      <c r="K416" s="30">
        <f>TRUNC(E416+G416+I416,1)</f>
        <v>5200</v>
      </c>
      <c r="L416" s="33">
        <f>TRUNC(F416+H416+J416,1)</f>
        <v>15600</v>
      </c>
      <c r="M416" s="27" t="s">
        <v>52</v>
      </c>
      <c r="N416" s="2" t="s">
        <v>490</v>
      </c>
      <c r="O416" s="2" t="s">
        <v>1671</v>
      </c>
      <c r="P416" s="2" t="s">
        <v>65</v>
      </c>
      <c r="Q416" s="2" t="s">
        <v>65</v>
      </c>
      <c r="R416" s="2" t="s">
        <v>64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2" t="s">
        <v>52</v>
      </c>
      <c r="AW416" s="2" t="s">
        <v>1672</v>
      </c>
      <c r="AX416" s="2" t="s">
        <v>52</v>
      </c>
      <c r="AY416" s="2" t="s">
        <v>52</v>
      </c>
      <c r="AZ416" s="2" t="s">
        <v>52</v>
      </c>
    </row>
    <row r="417" spans="1:52" ht="30" customHeight="1">
      <c r="A417" s="27" t="s">
        <v>1013</v>
      </c>
      <c r="B417" s="27" t="s">
        <v>52</v>
      </c>
      <c r="C417" s="27" t="s">
        <v>52</v>
      </c>
      <c r="D417" s="28"/>
      <c r="E417" s="30"/>
      <c r="F417" s="33">
        <f>TRUNC(SUMIF(N415:N416, N414, F415:F416),0)</f>
        <v>195000</v>
      </c>
      <c r="G417" s="30"/>
      <c r="H417" s="33">
        <f>TRUNC(SUMIF(N415:N416, N414, H415:H416),0)</f>
        <v>15600</v>
      </c>
      <c r="I417" s="30"/>
      <c r="J417" s="33">
        <f>TRUNC(SUMIF(N415:N416, N414, J415:J416),0)</f>
        <v>0</v>
      </c>
      <c r="K417" s="30"/>
      <c r="L417" s="33">
        <f>F417+H417+J417</f>
        <v>210600</v>
      </c>
      <c r="M417" s="27" t="s">
        <v>52</v>
      </c>
      <c r="N417" s="2" t="s">
        <v>107</v>
      </c>
      <c r="O417" s="2" t="s">
        <v>107</v>
      </c>
      <c r="P417" s="2" t="s">
        <v>52</v>
      </c>
      <c r="Q417" s="2" t="s">
        <v>52</v>
      </c>
      <c r="R417" s="2" t="s">
        <v>52</v>
      </c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2" t="s">
        <v>52</v>
      </c>
      <c r="AW417" s="2" t="s">
        <v>52</v>
      </c>
      <c r="AX417" s="2" t="s">
        <v>52</v>
      </c>
      <c r="AY417" s="2" t="s">
        <v>52</v>
      </c>
      <c r="AZ417" s="2" t="s">
        <v>52</v>
      </c>
    </row>
    <row r="418" spans="1:52" ht="30" customHeight="1">
      <c r="A418" s="28"/>
      <c r="B418" s="28"/>
      <c r="C418" s="28"/>
      <c r="D418" s="28"/>
      <c r="E418" s="30"/>
      <c r="F418" s="33"/>
      <c r="G418" s="30"/>
      <c r="H418" s="33"/>
      <c r="I418" s="30"/>
      <c r="J418" s="33"/>
      <c r="K418" s="30"/>
      <c r="L418" s="33"/>
      <c r="M418" s="28"/>
    </row>
    <row r="419" spans="1:52" ht="30" customHeight="1">
      <c r="A419" s="24" t="s">
        <v>1673</v>
      </c>
      <c r="B419" s="25"/>
      <c r="C419" s="25"/>
      <c r="D419" s="25"/>
      <c r="E419" s="29"/>
      <c r="F419" s="32"/>
      <c r="G419" s="29"/>
      <c r="H419" s="32"/>
      <c r="I419" s="29"/>
      <c r="J419" s="32"/>
      <c r="K419" s="29"/>
      <c r="L419" s="32"/>
      <c r="M419" s="26"/>
      <c r="N419" s="1" t="s">
        <v>494</v>
      </c>
    </row>
    <row r="420" spans="1:52" ht="30" customHeight="1">
      <c r="A420" s="27" t="s">
        <v>1667</v>
      </c>
      <c r="B420" s="27" t="s">
        <v>1523</v>
      </c>
      <c r="C420" s="27" t="s">
        <v>83</v>
      </c>
      <c r="D420" s="28">
        <v>3.15</v>
      </c>
      <c r="E420" s="30">
        <f>단가대비표!O220</f>
        <v>65000</v>
      </c>
      <c r="F420" s="33">
        <f>TRUNC(E420*D420,1)</f>
        <v>204750</v>
      </c>
      <c r="G420" s="30">
        <f>단가대비표!P220</f>
        <v>0</v>
      </c>
      <c r="H420" s="33">
        <f>TRUNC(G420*D420,1)</f>
        <v>0</v>
      </c>
      <c r="I420" s="30">
        <f>단가대비표!V220</f>
        <v>0</v>
      </c>
      <c r="J420" s="33">
        <f>TRUNC(I420*D420,1)</f>
        <v>0</v>
      </c>
      <c r="K420" s="30">
        <f>TRUNC(E420+G420+I420,1)</f>
        <v>65000</v>
      </c>
      <c r="L420" s="33">
        <f>TRUNC(F420+H420+J420,1)</f>
        <v>204750</v>
      </c>
      <c r="M420" s="27" t="s">
        <v>52</v>
      </c>
      <c r="N420" s="2" t="s">
        <v>494</v>
      </c>
      <c r="O420" s="2" t="s">
        <v>1668</v>
      </c>
      <c r="P420" s="2" t="s">
        <v>65</v>
      </c>
      <c r="Q420" s="2" t="s">
        <v>65</v>
      </c>
      <c r="R420" s="2" t="s">
        <v>64</v>
      </c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2" t="s">
        <v>52</v>
      </c>
      <c r="AW420" s="2" t="s">
        <v>1674</v>
      </c>
      <c r="AX420" s="2" t="s">
        <v>52</v>
      </c>
      <c r="AY420" s="2" t="s">
        <v>52</v>
      </c>
      <c r="AZ420" s="2" t="s">
        <v>52</v>
      </c>
    </row>
    <row r="421" spans="1:52" ht="30" customHeight="1">
      <c r="A421" s="27" t="s">
        <v>1670</v>
      </c>
      <c r="B421" s="27" t="s">
        <v>52</v>
      </c>
      <c r="C421" s="27" t="s">
        <v>83</v>
      </c>
      <c r="D421" s="28">
        <v>3.15</v>
      </c>
      <c r="E421" s="30">
        <f>단가대비표!O221</f>
        <v>0</v>
      </c>
      <c r="F421" s="33">
        <f>TRUNC(E421*D421,1)</f>
        <v>0</v>
      </c>
      <c r="G421" s="30">
        <f>단가대비표!P221</f>
        <v>5200</v>
      </c>
      <c r="H421" s="33">
        <f>TRUNC(G421*D421,1)</f>
        <v>16380</v>
      </c>
      <c r="I421" s="30">
        <f>단가대비표!V221</f>
        <v>0</v>
      </c>
      <c r="J421" s="33">
        <f>TRUNC(I421*D421,1)</f>
        <v>0</v>
      </c>
      <c r="K421" s="30">
        <f>TRUNC(E421+G421+I421,1)</f>
        <v>5200</v>
      </c>
      <c r="L421" s="33">
        <f>TRUNC(F421+H421+J421,1)</f>
        <v>16380</v>
      </c>
      <c r="M421" s="27" t="s">
        <v>52</v>
      </c>
      <c r="N421" s="2" t="s">
        <v>494</v>
      </c>
      <c r="O421" s="2" t="s">
        <v>1671</v>
      </c>
      <c r="P421" s="2" t="s">
        <v>65</v>
      </c>
      <c r="Q421" s="2" t="s">
        <v>65</v>
      </c>
      <c r="R421" s="2" t="s">
        <v>64</v>
      </c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2" t="s">
        <v>52</v>
      </c>
      <c r="AW421" s="2" t="s">
        <v>1675</v>
      </c>
      <c r="AX421" s="2" t="s">
        <v>52</v>
      </c>
      <c r="AY421" s="2" t="s">
        <v>52</v>
      </c>
      <c r="AZ421" s="2" t="s">
        <v>52</v>
      </c>
    </row>
    <row r="422" spans="1:52" ht="30" customHeight="1">
      <c r="A422" s="27" t="s">
        <v>1013</v>
      </c>
      <c r="B422" s="27" t="s">
        <v>52</v>
      </c>
      <c r="C422" s="27" t="s">
        <v>52</v>
      </c>
      <c r="D422" s="28"/>
      <c r="E422" s="30"/>
      <c r="F422" s="33">
        <f>TRUNC(SUMIF(N420:N421, N419, F420:F421),0)</f>
        <v>204750</v>
      </c>
      <c r="G422" s="30"/>
      <c r="H422" s="33">
        <f>TRUNC(SUMIF(N420:N421, N419, H420:H421),0)</f>
        <v>16380</v>
      </c>
      <c r="I422" s="30"/>
      <c r="J422" s="33">
        <f>TRUNC(SUMIF(N420:N421, N419, J420:J421),0)</f>
        <v>0</v>
      </c>
      <c r="K422" s="30"/>
      <c r="L422" s="33">
        <f>F422+H422+J422</f>
        <v>221130</v>
      </c>
      <c r="M422" s="27" t="s">
        <v>52</v>
      </c>
      <c r="N422" s="2" t="s">
        <v>107</v>
      </c>
      <c r="O422" s="2" t="s">
        <v>107</v>
      </c>
      <c r="P422" s="2" t="s">
        <v>52</v>
      </c>
      <c r="Q422" s="2" t="s">
        <v>52</v>
      </c>
      <c r="R422" s="2" t="s">
        <v>52</v>
      </c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2" t="s">
        <v>52</v>
      </c>
      <c r="AW422" s="2" t="s">
        <v>52</v>
      </c>
      <c r="AX422" s="2" t="s">
        <v>52</v>
      </c>
      <c r="AY422" s="2" t="s">
        <v>52</v>
      </c>
      <c r="AZ422" s="2" t="s">
        <v>52</v>
      </c>
    </row>
    <row r="423" spans="1:52" ht="30" customHeight="1">
      <c r="A423" s="28"/>
      <c r="B423" s="28"/>
      <c r="C423" s="28"/>
      <c r="D423" s="28"/>
      <c r="E423" s="30"/>
      <c r="F423" s="33"/>
      <c r="G423" s="30"/>
      <c r="H423" s="33"/>
      <c r="I423" s="30"/>
      <c r="J423" s="33"/>
      <c r="K423" s="30"/>
      <c r="L423" s="33"/>
      <c r="M423" s="28"/>
    </row>
    <row r="424" spans="1:52" ht="30" customHeight="1">
      <c r="A424" s="24" t="s">
        <v>1676</v>
      </c>
      <c r="B424" s="25"/>
      <c r="C424" s="25"/>
      <c r="D424" s="25"/>
      <c r="E424" s="29"/>
      <c r="F424" s="32"/>
      <c r="G424" s="29"/>
      <c r="H424" s="32"/>
      <c r="I424" s="29"/>
      <c r="J424" s="32"/>
      <c r="K424" s="29"/>
      <c r="L424" s="32"/>
      <c r="M424" s="26"/>
      <c r="N424" s="1" t="s">
        <v>498</v>
      </c>
    </row>
    <row r="425" spans="1:52" ht="30" customHeight="1">
      <c r="A425" s="27" t="s">
        <v>1667</v>
      </c>
      <c r="B425" s="27" t="s">
        <v>1523</v>
      </c>
      <c r="C425" s="27" t="s">
        <v>83</v>
      </c>
      <c r="D425" s="28">
        <v>2.42</v>
      </c>
      <c r="E425" s="30">
        <f>단가대비표!O220</f>
        <v>65000</v>
      </c>
      <c r="F425" s="33">
        <f>TRUNC(E425*D425,1)</f>
        <v>157300</v>
      </c>
      <c r="G425" s="30">
        <f>단가대비표!P220</f>
        <v>0</v>
      </c>
      <c r="H425" s="33">
        <f>TRUNC(G425*D425,1)</f>
        <v>0</v>
      </c>
      <c r="I425" s="30">
        <f>단가대비표!V220</f>
        <v>0</v>
      </c>
      <c r="J425" s="33">
        <f>TRUNC(I425*D425,1)</f>
        <v>0</v>
      </c>
      <c r="K425" s="30">
        <f>TRUNC(E425+G425+I425,1)</f>
        <v>65000</v>
      </c>
      <c r="L425" s="33">
        <f>TRUNC(F425+H425+J425,1)</f>
        <v>157300</v>
      </c>
      <c r="M425" s="27" t="s">
        <v>52</v>
      </c>
      <c r="N425" s="2" t="s">
        <v>498</v>
      </c>
      <c r="O425" s="2" t="s">
        <v>1668</v>
      </c>
      <c r="P425" s="2" t="s">
        <v>65</v>
      </c>
      <c r="Q425" s="2" t="s">
        <v>65</v>
      </c>
      <c r="R425" s="2" t="s">
        <v>64</v>
      </c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2" t="s">
        <v>52</v>
      </c>
      <c r="AW425" s="2" t="s">
        <v>1677</v>
      </c>
      <c r="AX425" s="2" t="s">
        <v>52</v>
      </c>
      <c r="AY425" s="2" t="s">
        <v>52</v>
      </c>
      <c r="AZ425" s="2" t="s">
        <v>52</v>
      </c>
    </row>
    <row r="426" spans="1:52" ht="30" customHeight="1">
      <c r="A426" s="27" t="s">
        <v>1670</v>
      </c>
      <c r="B426" s="27" t="s">
        <v>52</v>
      </c>
      <c r="C426" s="27" t="s">
        <v>83</v>
      </c>
      <c r="D426" s="28">
        <v>2.42</v>
      </c>
      <c r="E426" s="30">
        <f>단가대비표!O221</f>
        <v>0</v>
      </c>
      <c r="F426" s="33">
        <f>TRUNC(E426*D426,1)</f>
        <v>0</v>
      </c>
      <c r="G426" s="30">
        <f>단가대비표!P221</f>
        <v>5200</v>
      </c>
      <c r="H426" s="33">
        <f>TRUNC(G426*D426,1)</f>
        <v>12584</v>
      </c>
      <c r="I426" s="30">
        <f>단가대비표!V221</f>
        <v>0</v>
      </c>
      <c r="J426" s="33">
        <f>TRUNC(I426*D426,1)</f>
        <v>0</v>
      </c>
      <c r="K426" s="30">
        <f>TRUNC(E426+G426+I426,1)</f>
        <v>5200</v>
      </c>
      <c r="L426" s="33">
        <f>TRUNC(F426+H426+J426,1)</f>
        <v>12584</v>
      </c>
      <c r="M426" s="27" t="s">
        <v>52</v>
      </c>
      <c r="N426" s="2" t="s">
        <v>498</v>
      </c>
      <c r="O426" s="2" t="s">
        <v>1671</v>
      </c>
      <c r="P426" s="2" t="s">
        <v>65</v>
      </c>
      <c r="Q426" s="2" t="s">
        <v>65</v>
      </c>
      <c r="R426" s="2" t="s">
        <v>64</v>
      </c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2" t="s">
        <v>52</v>
      </c>
      <c r="AW426" s="2" t="s">
        <v>1678</v>
      </c>
      <c r="AX426" s="2" t="s">
        <v>52</v>
      </c>
      <c r="AY426" s="2" t="s">
        <v>52</v>
      </c>
      <c r="AZ426" s="2" t="s">
        <v>52</v>
      </c>
    </row>
    <row r="427" spans="1:52" ht="30" customHeight="1">
      <c r="A427" s="27" t="s">
        <v>1013</v>
      </c>
      <c r="B427" s="27" t="s">
        <v>52</v>
      </c>
      <c r="C427" s="27" t="s">
        <v>52</v>
      </c>
      <c r="D427" s="28"/>
      <c r="E427" s="30"/>
      <c r="F427" s="33">
        <f>TRUNC(SUMIF(N425:N426, N424, F425:F426),0)</f>
        <v>157300</v>
      </c>
      <c r="G427" s="30"/>
      <c r="H427" s="33">
        <f>TRUNC(SUMIF(N425:N426, N424, H425:H426),0)</f>
        <v>12584</v>
      </c>
      <c r="I427" s="30"/>
      <c r="J427" s="33">
        <f>TRUNC(SUMIF(N425:N426, N424, J425:J426),0)</f>
        <v>0</v>
      </c>
      <c r="K427" s="30"/>
      <c r="L427" s="33">
        <f>F427+H427+J427</f>
        <v>169884</v>
      </c>
      <c r="M427" s="27" t="s">
        <v>52</v>
      </c>
      <c r="N427" s="2" t="s">
        <v>107</v>
      </c>
      <c r="O427" s="2" t="s">
        <v>107</v>
      </c>
      <c r="P427" s="2" t="s">
        <v>52</v>
      </c>
      <c r="Q427" s="2" t="s">
        <v>52</v>
      </c>
      <c r="R427" s="2" t="s">
        <v>52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2" t="s">
        <v>52</v>
      </c>
      <c r="AW427" s="2" t="s">
        <v>52</v>
      </c>
      <c r="AX427" s="2" t="s">
        <v>52</v>
      </c>
      <c r="AY427" s="2" t="s">
        <v>52</v>
      </c>
      <c r="AZ427" s="2" t="s">
        <v>52</v>
      </c>
    </row>
    <row r="428" spans="1:52" ht="30" customHeight="1">
      <c r="A428" s="28"/>
      <c r="B428" s="28"/>
      <c r="C428" s="28"/>
      <c r="D428" s="28"/>
      <c r="E428" s="30"/>
      <c r="F428" s="33"/>
      <c r="G428" s="30"/>
      <c r="H428" s="33"/>
      <c r="I428" s="30"/>
      <c r="J428" s="33"/>
      <c r="K428" s="30"/>
      <c r="L428" s="33"/>
      <c r="M428" s="28"/>
    </row>
    <row r="429" spans="1:52" ht="30" customHeight="1">
      <c r="A429" s="24" t="s">
        <v>1679</v>
      </c>
      <c r="B429" s="25"/>
      <c r="C429" s="25"/>
      <c r="D429" s="25"/>
      <c r="E429" s="29"/>
      <c r="F429" s="32"/>
      <c r="G429" s="29"/>
      <c r="H429" s="32"/>
      <c r="I429" s="29"/>
      <c r="J429" s="32"/>
      <c r="K429" s="29"/>
      <c r="L429" s="32"/>
      <c r="M429" s="26"/>
      <c r="N429" s="1" t="s">
        <v>539</v>
      </c>
    </row>
    <row r="430" spans="1:52" ht="30" customHeight="1">
      <c r="A430" s="27" t="s">
        <v>1680</v>
      </c>
      <c r="B430" s="27" t="s">
        <v>1055</v>
      </c>
      <c r="C430" s="27" t="s">
        <v>1056</v>
      </c>
      <c r="D430" s="28">
        <v>3.7999999999999999E-2</v>
      </c>
      <c r="E430" s="30">
        <f>단가대비표!O250</f>
        <v>0</v>
      </c>
      <c r="F430" s="33">
        <f>TRUNC(E430*D430,1)</f>
        <v>0</v>
      </c>
      <c r="G430" s="30">
        <f>단가대비표!P250</f>
        <v>256883</v>
      </c>
      <c r="H430" s="33">
        <f>TRUNC(G430*D430,1)</f>
        <v>9761.5</v>
      </c>
      <c r="I430" s="30">
        <f>단가대비표!V250</f>
        <v>0</v>
      </c>
      <c r="J430" s="33">
        <f>TRUNC(I430*D430,1)</f>
        <v>0</v>
      </c>
      <c r="K430" s="30">
        <f t="shared" ref="K430:L433" si="75">TRUNC(E430+G430+I430,1)</f>
        <v>256883</v>
      </c>
      <c r="L430" s="33">
        <f t="shared" si="75"/>
        <v>9761.5</v>
      </c>
      <c r="M430" s="27" t="s">
        <v>52</v>
      </c>
      <c r="N430" s="2" t="s">
        <v>539</v>
      </c>
      <c r="O430" s="2" t="s">
        <v>1681</v>
      </c>
      <c r="P430" s="2" t="s">
        <v>65</v>
      </c>
      <c r="Q430" s="2" t="s">
        <v>65</v>
      </c>
      <c r="R430" s="2" t="s">
        <v>64</v>
      </c>
      <c r="S430" s="3"/>
      <c r="T430" s="3"/>
      <c r="U430" s="3"/>
      <c r="V430" s="3">
        <v>1</v>
      </c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2" t="s">
        <v>52</v>
      </c>
      <c r="AW430" s="2" t="s">
        <v>1682</v>
      </c>
      <c r="AX430" s="2" t="s">
        <v>52</v>
      </c>
      <c r="AY430" s="2" t="s">
        <v>52</v>
      </c>
      <c r="AZ430" s="2" t="s">
        <v>52</v>
      </c>
    </row>
    <row r="431" spans="1:52" ht="30" customHeight="1">
      <c r="A431" s="27" t="s">
        <v>1059</v>
      </c>
      <c r="B431" s="27" t="s">
        <v>1055</v>
      </c>
      <c r="C431" s="27" t="s">
        <v>1056</v>
      </c>
      <c r="D431" s="28">
        <v>1.2999999999999999E-2</v>
      </c>
      <c r="E431" s="30">
        <f>단가대비표!O234</f>
        <v>0</v>
      </c>
      <c r="F431" s="33">
        <f>TRUNC(E431*D431,1)</f>
        <v>0</v>
      </c>
      <c r="G431" s="30">
        <f>단가대비표!P234</f>
        <v>172068</v>
      </c>
      <c r="H431" s="33">
        <f>TRUNC(G431*D431,1)</f>
        <v>2236.8000000000002</v>
      </c>
      <c r="I431" s="30">
        <f>단가대비표!V234</f>
        <v>0</v>
      </c>
      <c r="J431" s="33">
        <f>TRUNC(I431*D431,1)</f>
        <v>0</v>
      </c>
      <c r="K431" s="30">
        <f t="shared" si="75"/>
        <v>172068</v>
      </c>
      <c r="L431" s="33">
        <f t="shared" si="75"/>
        <v>2236.8000000000002</v>
      </c>
      <c r="M431" s="27" t="s">
        <v>52</v>
      </c>
      <c r="N431" s="2" t="s">
        <v>539</v>
      </c>
      <c r="O431" s="2" t="s">
        <v>1060</v>
      </c>
      <c r="P431" s="2" t="s">
        <v>65</v>
      </c>
      <c r="Q431" s="2" t="s">
        <v>65</v>
      </c>
      <c r="R431" s="2" t="s">
        <v>64</v>
      </c>
      <c r="S431" s="3"/>
      <c r="T431" s="3"/>
      <c r="U431" s="3"/>
      <c r="V431" s="3">
        <v>1</v>
      </c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2" t="s">
        <v>52</v>
      </c>
      <c r="AW431" s="2" t="s">
        <v>1683</v>
      </c>
      <c r="AX431" s="2" t="s">
        <v>52</v>
      </c>
      <c r="AY431" s="2" t="s">
        <v>52</v>
      </c>
      <c r="AZ431" s="2" t="s">
        <v>52</v>
      </c>
    </row>
    <row r="432" spans="1:52" ht="30" customHeight="1">
      <c r="A432" s="27" t="s">
        <v>1164</v>
      </c>
      <c r="B432" s="27" t="s">
        <v>1193</v>
      </c>
      <c r="C432" s="27" t="s">
        <v>502</v>
      </c>
      <c r="D432" s="28">
        <v>1</v>
      </c>
      <c r="E432" s="30">
        <v>0</v>
      </c>
      <c r="F432" s="33">
        <f>TRUNC(E432*D432,1)</f>
        <v>0</v>
      </c>
      <c r="G432" s="30">
        <v>0</v>
      </c>
      <c r="H432" s="33">
        <f>TRUNC(G432*D432,1)</f>
        <v>0</v>
      </c>
      <c r="I432" s="30">
        <f>TRUNC(SUMIF(V430:V433, RIGHTB(O432, 1), H430:H433)*U432, 2)</f>
        <v>239.96</v>
      </c>
      <c r="J432" s="33">
        <f>TRUNC(I432*D432,1)</f>
        <v>239.9</v>
      </c>
      <c r="K432" s="30">
        <f t="shared" si="75"/>
        <v>239.9</v>
      </c>
      <c r="L432" s="33">
        <f t="shared" si="75"/>
        <v>239.9</v>
      </c>
      <c r="M432" s="27" t="s">
        <v>52</v>
      </c>
      <c r="N432" s="2" t="s">
        <v>539</v>
      </c>
      <c r="O432" s="2" t="s">
        <v>950</v>
      </c>
      <c r="P432" s="2" t="s">
        <v>65</v>
      </c>
      <c r="Q432" s="2" t="s">
        <v>65</v>
      </c>
      <c r="R432" s="2" t="s">
        <v>65</v>
      </c>
      <c r="S432" s="3">
        <v>1</v>
      </c>
      <c r="T432" s="3">
        <v>2</v>
      </c>
      <c r="U432" s="3">
        <v>0.02</v>
      </c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2" t="s">
        <v>52</v>
      </c>
      <c r="AW432" s="2" t="s">
        <v>1684</v>
      </c>
      <c r="AX432" s="2" t="s">
        <v>52</v>
      </c>
      <c r="AY432" s="2" t="s">
        <v>52</v>
      </c>
      <c r="AZ432" s="2" t="s">
        <v>52</v>
      </c>
    </row>
    <row r="433" spans="1:52" ht="30" customHeight="1">
      <c r="A433" s="27" t="s">
        <v>1264</v>
      </c>
      <c r="B433" s="27" t="s">
        <v>1685</v>
      </c>
      <c r="C433" s="27" t="s">
        <v>1103</v>
      </c>
      <c r="D433" s="28">
        <v>0.1</v>
      </c>
      <c r="E433" s="30">
        <f>일위대가목록!E198</f>
        <v>11934</v>
      </c>
      <c r="F433" s="33">
        <f>TRUNC(E433*D433,1)</f>
        <v>1193.4000000000001</v>
      </c>
      <c r="G433" s="30">
        <f>일위대가목록!F198</f>
        <v>59020</v>
      </c>
      <c r="H433" s="33">
        <f>TRUNC(G433*D433,1)</f>
        <v>5902</v>
      </c>
      <c r="I433" s="30">
        <f>일위대가목록!G198</f>
        <v>53629</v>
      </c>
      <c r="J433" s="33">
        <f>TRUNC(I433*D433,1)</f>
        <v>5362.9</v>
      </c>
      <c r="K433" s="30">
        <f t="shared" si="75"/>
        <v>124583</v>
      </c>
      <c r="L433" s="33">
        <f t="shared" si="75"/>
        <v>12458.3</v>
      </c>
      <c r="M433" s="27" t="s">
        <v>1686</v>
      </c>
      <c r="N433" s="2" t="s">
        <v>539</v>
      </c>
      <c r="O433" s="2" t="s">
        <v>1687</v>
      </c>
      <c r="P433" s="2" t="s">
        <v>64</v>
      </c>
      <c r="Q433" s="2" t="s">
        <v>65</v>
      </c>
      <c r="R433" s="2" t="s">
        <v>65</v>
      </c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2" t="s">
        <v>52</v>
      </c>
      <c r="AW433" s="2" t="s">
        <v>1688</v>
      </c>
      <c r="AX433" s="2" t="s">
        <v>52</v>
      </c>
      <c r="AY433" s="2" t="s">
        <v>52</v>
      </c>
      <c r="AZ433" s="2" t="s">
        <v>52</v>
      </c>
    </row>
    <row r="434" spans="1:52" ht="30" customHeight="1">
      <c r="A434" s="27" t="s">
        <v>1013</v>
      </c>
      <c r="B434" s="27" t="s">
        <v>52</v>
      </c>
      <c r="C434" s="27" t="s">
        <v>52</v>
      </c>
      <c r="D434" s="28"/>
      <c r="E434" s="30"/>
      <c r="F434" s="33">
        <f>TRUNC(SUMIF(N430:N433, N429, F430:F433),0)</f>
        <v>1193</v>
      </c>
      <c r="G434" s="30"/>
      <c r="H434" s="33">
        <f>TRUNC(SUMIF(N430:N433, N429, H430:H433),0)</f>
        <v>17900</v>
      </c>
      <c r="I434" s="30"/>
      <c r="J434" s="33">
        <f>TRUNC(SUMIF(N430:N433, N429, J430:J433),0)</f>
        <v>5602</v>
      </c>
      <c r="K434" s="30"/>
      <c r="L434" s="33">
        <f>F434+H434+J434</f>
        <v>24695</v>
      </c>
      <c r="M434" s="27" t="s">
        <v>52</v>
      </c>
      <c r="N434" s="2" t="s">
        <v>107</v>
      </c>
      <c r="O434" s="2" t="s">
        <v>107</v>
      </c>
      <c r="P434" s="2" t="s">
        <v>52</v>
      </c>
      <c r="Q434" s="2" t="s">
        <v>52</v>
      </c>
      <c r="R434" s="2" t="s">
        <v>52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2" t="s">
        <v>52</v>
      </c>
      <c r="AW434" s="2" t="s">
        <v>52</v>
      </c>
      <c r="AX434" s="2" t="s">
        <v>52</v>
      </c>
      <c r="AY434" s="2" t="s">
        <v>52</v>
      </c>
      <c r="AZ434" s="2" t="s">
        <v>52</v>
      </c>
    </row>
    <row r="435" spans="1:52" ht="30" customHeight="1">
      <c r="A435" s="28"/>
      <c r="B435" s="28"/>
      <c r="C435" s="28"/>
      <c r="D435" s="28"/>
      <c r="E435" s="30"/>
      <c r="F435" s="33"/>
      <c r="G435" s="30"/>
      <c r="H435" s="33"/>
      <c r="I435" s="30"/>
      <c r="J435" s="33"/>
      <c r="K435" s="30"/>
      <c r="L435" s="33"/>
      <c r="M435" s="28"/>
    </row>
    <row r="436" spans="1:52" ht="30" customHeight="1">
      <c r="A436" s="24" t="s">
        <v>1689</v>
      </c>
      <c r="B436" s="25"/>
      <c r="C436" s="25"/>
      <c r="D436" s="25"/>
      <c r="E436" s="29"/>
      <c r="F436" s="32"/>
      <c r="G436" s="29"/>
      <c r="H436" s="32"/>
      <c r="I436" s="29"/>
      <c r="J436" s="32"/>
      <c r="K436" s="29"/>
      <c r="L436" s="32"/>
      <c r="M436" s="26"/>
      <c r="N436" s="1" t="s">
        <v>544</v>
      </c>
    </row>
    <row r="437" spans="1:52" ht="30" customHeight="1">
      <c r="A437" s="27" t="s">
        <v>1680</v>
      </c>
      <c r="B437" s="27" t="s">
        <v>1055</v>
      </c>
      <c r="C437" s="27" t="s">
        <v>1056</v>
      </c>
      <c r="D437" s="28">
        <v>6.0999999999999999E-2</v>
      </c>
      <c r="E437" s="30">
        <f>단가대비표!O250</f>
        <v>0</v>
      </c>
      <c r="F437" s="33">
        <f>TRUNC(E437*D437,1)</f>
        <v>0</v>
      </c>
      <c r="G437" s="30">
        <f>단가대비표!P250</f>
        <v>256883</v>
      </c>
      <c r="H437" s="33">
        <f>TRUNC(G437*D437,1)</f>
        <v>15669.8</v>
      </c>
      <c r="I437" s="30">
        <f>단가대비표!V250</f>
        <v>0</v>
      </c>
      <c r="J437" s="33">
        <f>TRUNC(I437*D437,1)</f>
        <v>0</v>
      </c>
      <c r="K437" s="30">
        <f t="shared" ref="K437:L440" si="76">TRUNC(E437+G437+I437,1)</f>
        <v>256883</v>
      </c>
      <c r="L437" s="33">
        <f t="shared" si="76"/>
        <v>15669.8</v>
      </c>
      <c r="M437" s="27" t="s">
        <v>52</v>
      </c>
      <c r="N437" s="2" t="s">
        <v>544</v>
      </c>
      <c r="O437" s="2" t="s">
        <v>1681</v>
      </c>
      <c r="P437" s="2" t="s">
        <v>65</v>
      </c>
      <c r="Q437" s="2" t="s">
        <v>65</v>
      </c>
      <c r="R437" s="2" t="s">
        <v>64</v>
      </c>
      <c r="S437" s="3"/>
      <c r="T437" s="3"/>
      <c r="U437" s="3"/>
      <c r="V437" s="3">
        <v>1</v>
      </c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2" t="s">
        <v>52</v>
      </c>
      <c r="AW437" s="2" t="s">
        <v>1690</v>
      </c>
      <c r="AX437" s="2" t="s">
        <v>52</v>
      </c>
      <c r="AY437" s="2" t="s">
        <v>52</v>
      </c>
      <c r="AZ437" s="2" t="s">
        <v>52</v>
      </c>
    </row>
    <row r="438" spans="1:52" ht="30" customHeight="1">
      <c r="A438" s="27" t="s">
        <v>1059</v>
      </c>
      <c r="B438" s="27" t="s">
        <v>1055</v>
      </c>
      <c r="C438" s="27" t="s">
        <v>1056</v>
      </c>
      <c r="D438" s="28">
        <v>1.2E-2</v>
      </c>
      <c r="E438" s="30">
        <f>단가대비표!O234</f>
        <v>0</v>
      </c>
      <c r="F438" s="33">
        <f>TRUNC(E438*D438,1)</f>
        <v>0</v>
      </c>
      <c r="G438" s="30">
        <f>단가대비표!P234</f>
        <v>172068</v>
      </c>
      <c r="H438" s="33">
        <f>TRUNC(G438*D438,1)</f>
        <v>2064.8000000000002</v>
      </c>
      <c r="I438" s="30">
        <f>단가대비표!V234</f>
        <v>0</v>
      </c>
      <c r="J438" s="33">
        <f>TRUNC(I438*D438,1)</f>
        <v>0</v>
      </c>
      <c r="K438" s="30">
        <f t="shared" si="76"/>
        <v>172068</v>
      </c>
      <c r="L438" s="33">
        <f t="shared" si="76"/>
        <v>2064.8000000000002</v>
      </c>
      <c r="M438" s="27" t="s">
        <v>52</v>
      </c>
      <c r="N438" s="2" t="s">
        <v>544</v>
      </c>
      <c r="O438" s="2" t="s">
        <v>1060</v>
      </c>
      <c r="P438" s="2" t="s">
        <v>65</v>
      </c>
      <c r="Q438" s="2" t="s">
        <v>65</v>
      </c>
      <c r="R438" s="2" t="s">
        <v>64</v>
      </c>
      <c r="S438" s="3"/>
      <c r="T438" s="3"/>
      <c r="U438" s="3"/>
      <c r="V438" s="3">
        <v>1</v>
      </c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2" t="s">
        <v>52</v>
      </c>
      <c r="AW438" s="2" t="s">
        <v>1691</v>
      </c>
      <c r="AX438" s="2" t="s">
        <v>52</v>
      </c>
      <c r="AY438" s="2" t="s">
        <v>52</v>
      </c>
      <c r="AZ438" s="2" t="s">
        <v>52</v>
      </c>
    </row>
    <row r="439" spans="1:52" ht="30" customHeight="1">
      <c r="A439" s="27" t="s">
        <v>1164</v>
      </c>
      <c r="B439" s="27" t="s">
        <v>1193</v>
      </c>
      <c r="C439" s="27" t="s">
        <v>502</v>
      </c>
      <c r="D439" s="28">
        <v>1</v>
      </c>
      <c r="E439" s="30">
        <v>0</v>
      </c>
      <c r="F439" s="33">
        <f>TRUNC(E439*D439,1)</f>
        <v>0</v>
      </c>
      <c r="G439" s="30">
        <v>0</v>
      </c>
      <c r="H439" s="33">
        <f>TRUNC(G439*D439,1)</f>
        <v>0</v>
      </c>
      <c r="I439" s="30">
        <f>TRUNC(SUMIF(V437:V440, RIGHTB(O439, 1), H437:H440)*U439, 2)</f>
        <v>354.69</v>
      </c>
      <c r="J439" s="33">
        <f>TRUNC(I439*D439,1)</f>
        <v>354.6</v>
      </c>
      <c r="K439" s="30">
        <f t="shared" si="76"/>
        <v>354.6</v>
      </c>
      <c r="L439" s="33">
        <f t="shared" si="76"/>
        <v>354.6</v>
      </c>
      <c r="M439" s="27" t="s">
        <v>52</v>
      </c>
      <c r="N439" s="2" t="s">
        <v>544</v>
      </c>
      <c r="O439" s="2" t="s">
        <v>950</v>
      </c>
      <c r="P439" s="2" t="s">
        <v>65</v>
      </c>
      <c r="Q439" s="2" t="s">
        <v>65</v>
      </c>
      <c r="R439" s="2" t="s">
        <v>65</v>
      </c>
      <c r="S439" s="3">
        <v>1</v>
      </c>
      <c r="T439" s="3">
        <v>2</v>
      </c>
      <c r="U439" s="3">
        <v>0.02</v>
      </c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2" t="s">
        <v>52</v>
      </c>
      <c r="AW439" s="2" t="s">
        <v>1692</v>
      </c>
      <c r="AX439" s="2" t="s">
        <v>52</v>
      </c>
      <c r="AY439" s="2" t="s">
        <v>52</v>
      </c>
      <c r="AZ439" s="2" t="s">
        <v>52</v>
      </c>
    </row>
    <row r="440" spans="1:52" ht="30" customHeight="1">
      <c r="A440" s="27" t="s">
        <v>1264</v>
      </c>
      <c r="B440" s="27" t="s">
        <v>1685</v>
      </c>
      <c r="C440" s="27" t="s">
        <v>1103</v>
      </c>
      <c r="D440" s="28">
        <v>4.9000000000000002E-2</v>
      </c>
      <c r="E440" s="30">
        <f>일위대가목록!E198</f>
        <v>11934</v>
      </c>
      <c r="F440" s="33">
        <f>TRUNC(E440*D440,1)</f>
        <v>584.70000000000005</v>
      </c>
      <c r="G440" s="30">
        <f>일위대가목록!F198</f>
        <v>59020</v>
      </c>
      <c r="H440" s="33">
        <f>TRUNC(G440*D440,1)</f>
        <v>2891.9</v>
      </c>
      <c r="I440" s="30">
        <f>일위대가목록!G198</f>
        <v>53629</v>
      </c>
      <c r="J440" s="33">
        <f>TRUNC(I440*D440,1)</f>
        <v>2627.8</v>
      </c>
      <c r="K440" s="30">
        <f t="shared" si="76"/>
        <v>124583</v>
      </c>
      <c r="L440" s="33">
        <f t="shared" si="76"/>
        <v>6104.4</v>
      </c>
      <c r="M440" s="27" t="s">
        <v>1686</v>
      </c>
      <c r="N440" s="2" t="s">
        <v>544</v>
      </c>
      <c r="O440" s="2" t="s">
        <v>1687</v>
      </c>
      <c r="P440" s="2" t="s">
        <v>64</v>
      </c>
      <c r="Q440" s="2" t="s">
        <v>65</v>
      </c>
      <c r="R440" s="2" t="s">
        <v>65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2" t="s">
        <v>52</v>
      </c>
      <c r="AW440" s="2" t="s">
        <v>1693</v>
      </c>
      <c r="AX440" s="2" t="s">
        <v>52</v>
      </c>
      <c r="AY440" s="2" t="s">
        <v>52</v>
      </c>
      <c r="AZ440" s="2" t="s">
        <v>52</v>
      </c>
    </row>
    <row r="441" spans="1:52" ht="30" customHeight="1">
      <c r="A441" s="27" t="s">
        <v>1013</v>
      </c>
      <c r="B441" s="27" t="s">
        <v>52</v>
      </c>
      <c r="C441" s="27" t="s">
        <v>52</v>
      </c>
      <c r="D441" s="28"/>
      <c r="E441" s="30"/>
      <c r="F441" s="33">
        <f>TRUNC(SUMIF(N437:N440, N436, F437:F440),0)</f>
        <v>584</v>
      </c>
      <c r="G441" s="30"/>
      <c r="H441" s="33">
        <f>TRUNC(SUMIF(N437:N440, N436, H437:H440),0)</f>
        <v>20626</v>
      </c>
      <c r="I441" s="30"/>
      <c r="J441" s="33">
        <f>TRUNC(SUMIF(N437:N440, N436, J437:J440),0)</f>
        <v>2982</v>
      </c>
      <c r="K441" s="30"/>
      <c r="L441" s="33">
        <f>F441+H441+J441</f>
        <v>24192</v>
      </c>
      <c r="M441" s="27" t="s">
        <v>52</v>
      </c>
      <c r="N441" s="2" t="s">
        <v>107</v>
      </c>
      <c r="O441" s="2" t="s">
        <v>107</v>
      </c>
      <c r="P441" s="2" t="s">
        <v>52</v>
      </c>
      <c r="Q441" s="2" t="s">
        <v>52</v>
      </c>
      <c r="R441" s="2" t="s">
        <v>52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2" t="s">
        <v>52</v>
      </c>
      <c r="AW441" s="2" t="s">
        <v>52</v>
      </c>
      <c r="AX441" s="2" t="s">
        <v>52</v>
      </c>
      <c r="AY441" s="2" t="s">
        <v>52</v>
      </c>
      <c r="AZ441" s="2" t="s">
        <v>52</v>
      </c>
    </row>
    <row r="442" spans="1:52" ht="30" customHeight="1">
      <c r="A442" s="28"/>
      <c r="B442" s="28"/>
      <c r="C442" s="28"/>
      <c r="D442" s="28"/>
      <c r="E442" s="30"/>
      <c r="F442" s="33"/>
      <c r="G442" s="30"/>
      <c r="H442" s="33"/>
      <c r="I442" s="30"/>
      <c r="J442" s="33"/>
      <c r="K442" s="30"/>
      <c r="L442" s="33"/>
      <c r="M442" s="28"/>
    </row>
    <row r="443" spans="1:52" ht="30" customHeight="1">
      <c r="A443" s="24" t="s">
        <v>1694</v>
      </c>
      <c r="B443" s="25"/>
      <c r="C443" s="25"/>
      <c r="D443" s="25"/>
      <c r="E443" s="29"/>
      <c r="F443" s="32"/>
      <c r="G443" s="29"/>
      <c r="H443" s="32"/>
      <c r="I443" s="29"/>
      <c r="J443" s="32"/>
      <c r="K443" s="29"/>
      <c r="L443" s="32"/>
      <c r="M443" s="26"/>
      <c r="N443" s="1" t="s">
        <v>549</v>
      </c>
    </row>
    <row r="444" spans="1:52" ht="30" customHeight="1">
      <c r="A444" s="27" t="s">
        <v>1695</v>
      </c>
      <c r="B444" s="27" t="s">
        <v>1696</v>
      </c>
      <c r="C444" s="27" t="s">
        <v>1697</v>
      </c>
      <c r="D444" s="28">
        <v>1.085</v>
      </c>
      <c r="E444" s="30">
        <f>일위대가목록!E199</f>
        <v>8844</v>
      </c>
      <c r="F444" s="33">
        <f>TRUNC(E444*D444,1)</f>
        <v>9595.7000000000007</v>
      </c>
      <c r="G444" s="30">
        <f>일위대가목록!F199</f>
        <v>0</v>
      </c>
      <c r="H444" s="33">
        <f>TRUNC(G444*D444,1)</f>
        <v>0</v>
      </c>
      <c r="I444" s="30">
        <f>일위대가목록!G199</f>
        <v>0</v>
      </c>
      <c r="J444" s="33">
        <f>TRUNC(I444*D444,1)</f>
        <v>0</v>
      </c>
      <c r="K444" s="30">
        <f>TRUNC(E444+G444+I444,1)</f>
        <v>8844</v>
      </c>
      <c r="L444" s="33">
        <f>TRUNC(F444+H444+J444,1)</f>
        <v>9595.7000000000007</v>
      </c>
      <c r="M444" s="27" t="s">
        <v>1698</v>
      </c>
      <c r="N444" s="2" t="s">
        <v>549</v>
      </c>
      <c r="O444" s="2" t="s">
        <v>1699</v>
      </c>
      <c r="P444" s="2" t="s">
        <v>64</v>
      </c>
      <c r="Q444" s="2" t="s">
        <v>65</v>
      </c>
      <c r="R444" s="2" t="s">
        <v>65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2" t="s">
        <v>52</v>
      </c>
      <c r="AW444" s="2" t="s">
        <v>1700</v>
      </c>
      <c r="AX444" s="2" t="s">
        <v>52</v>
      </c>
      <c r="AY444" s="2" t="s">
        <v>52</v>
      </c>
      <c r="AZ444" s="2" t="s">
        <v>52</v>
      </c>
    </row>
    <row r="445" spans="1:52" ht="30" customHeight="1">
      <c r="A445" s="27" t="s">
        <v>1701</v>
      </c>
      <c r="B445" s="27" t="s">
        <v>1702</v>
      </c>
      <c r="C445" s="27" t="s">
        <v>218</v>
      </c>
      <c r="D445" s="28">
        <v>1</v>
      </c>
      <c r="E445" s="30">
        <f>일위대가목록!E200</f>
        <v>0</v>
      </c>
      <c r="F445" s="33">
        <f>TRUNC(E445*D445,1)</f>
        <v>0</v>
      </c>
      <c r="G445" s="30">
        <f>일위대가목록!F200</f>
        <v>4665</v>
      </c>
      <c r="H445" s="33">
        <f>TRUNC(G445*D445,1)</f>
        <v>4665</v>
      </c>
      <c r="I445" s="30">
        <f>일위대가목록!G200</f>
        <v>233</v>
      </c>
      <c r="J445" s="33">
        <f>TRUNC(I445*D445,1)</f>
        <v>233</v>
      </c>
      <c r="K445" s="30">
        <f>TRUNC(E445+G445+I445,1)</f>
        <v>4898</v>
      </c>
      <c r="L445" s="33">
        <f>TRUNC(F445+H445+J445,1)</f>
        <v>4898</v>
      </c>
      <c r="M445" s="27" t="s">
        <v>1703</v>
      </c>
      <c r="N445" s="2" t="s">
        <v>549</v>
      </c>
      <c r="O445" s="2" t="s">
        <v>1704</v>
      </c>
      <c r="P445" s="2" t="s">
        <v>64</v>
      </c>
      <c r="Q445" s="2" t="s">
        <v>65</v>
      </c>
      <c r="R445" s="2" t="s">
        <v>65</v>
      </c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2" t="s">
        <v>52</v>
      </c>
      <c r="AW445" s="2" t="s">
        <v>1705</v>
      </c>
      <c r="AX445" s="2" t="s">
        <v>52</v>
      </c>
      <c r="AY445" s="2" t="s">
        <v>52</v>
      </c>
      <c r="AZ445" s="2" t="s">
        <v>52</v>
      </c>
    </row>
    <row r="446" spans="1:52" ht="30" customHeight="1">
      <c r="A446" s="27" t="s">
        <v>1013</v>
      </c>
      <c r="B446" s="27" t="s">
        <v>52</v>
      </c>
      <c r="C446" s="27" t="s">
        <v>52</v>
      </c>
      <c r="D446" s="28"/>
      <c r="E446" s="30"/>
      <c r="F446" s="33">
        <f>TRUNC(SUMIF(N444:N445, N443, F444:F445),0)</f>
        <v>9595</v>
      </c>
      <c r="G446" s="30"/>
      <c r="H446" s="33">
        <f>TRUNC(SUMIF(N444:N445, N443, H444:H445),0)</f>
        <v>4665</v>
      </c>
      <c r="I446" s="30"/>
      <c r="J446" s="33">
        <f>TRUNC(SUMIF(N444:N445, N443, J444:J445),0)</f>
        <v>233</v>
      </c>
      <c r="K446" s="30"/>
      <c r="L446" s="33">
        <f>F446+H446+J446</f>
        <v>14493</v>
      </c>
      <c r="M446" s="27" t="s">
        <v>52</v>
      </c>
      <c r="N446" s="2" t="s">
        <v>107</v>
      </c>
      <c r="O446" s="2" t="s">
        <v>107</v>
      </c>
      <c r="P446" s="2" t="s">
        <v>52</v>
      </c>
      <c r="Q446" s="2" t="s">
        <v>52</v>
      </c>
      <c r="R446" s="2" t="s">
        <v>52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2" t="s">
        <v>52</v>
      </c>
      <c r="AW446" s="2" t="s">
        <v>52</v>
      </c>
      <c r="AX446" s="2" t="s">
        <v>52</v>
      </c>
      <c r="AY446" s="2" t="s">
        <v>52</v>
      </c>
      <c r="AZ446" s="2" t="s">
        <v>52</v>
      </c>
    </row>
    <row r="447" spans="1:52" ht="30" customHeight="1">
      <c r="A447" s="28"/>
      <c r="B447" s="28"/>
      <c r="C447" s="28"/>
      <c r="D447" s="28"/>
      <c r="E447" s="30"/>
      <c r="F447" s="33"/>
      <c r="G447" s="30"/>
      <c r="H447" s="33"/>
      <c r="I447" s="30"/>
      <c r="J447" s="33"/>
      <c r="K447" s="30"/>
      <c r="L447" s="33"/>
      <c r="M447" s="28"/>
    </row>
    <row r="448" spans="1:52" ht="30" customHeight="1">
      <c r="A448" s="24" t="s">
        <v>1706</v>
      </c>
      <c r="B448" s="25"/>
      <c r="C448" s="25"/>
      <c r="D448" s="25"/>
      <c r="E448" s="29"/>
      <c r="F448" s="32"/>
      <c r="G448" s="29"/>
      <c r="H448" s="32"/>
      <c r="I448" s="29"/>
      <c r="J448" s="32"/>
      <c r="K448" s="29"/>
      <c r="L448" s="32"/>
      <c r="M448" s="26"/>
      <c r="N448" s="1" t="s">
        <v>554</v>
      </c>
    </row>
    <row r="449" spans="1:52" ht="30" customHeight="1">
      <c r="A449" s="27" t="s">
        <v>1695</v>
      </c>
      <c r="B449" s="27" t="s">
        <v>1696</v>
      </c>
      <c r="C449" s="27" t="s">
        <v>1697</v>
      </c>
      <c r="D449" s="28">
        <v>0.63</v>
      </c>
      <c r="E449" s="30">
        <f>일위대가목록!E199</f>
        <v>8844</v>
      </c>
      <c r="F449" s="33">
        <f>TRUNC(E449*D449,1)</f>
        <v>5571.7</v>
      </c>
      <c r="G449" s="30">
        <f>일위대가목록!F199</f>
        <v>0</v>
      </c>
      <c r="H449" s="33">
        <f>TRUNC(G449*D449,1)</f>
        <v>0</v>
      </c>
      <c r="I449" s="30">
        <f>일위대가목록!G199</f>
        <v>0</v>
      </c>
      <c r="J449" s="33">
        <f>TRUNC(I449*D449,1)</f>
        <v>0</v>
      </c>
      <c r="K449" s="30">
        <f>TRUNC(E449+G449+I449,1)</f>
        <v>8844</v>
      </c>
      <c r="L449" s="33">
        <f>TRUNC(F449+H449+J449,1)</f>
        <v>5571.7</v>
      </c>
      <c r="M449" s="27" t="s">
        <v>1698</v>
      </c>
      <c r="N449" s="2" t="s">
        <v>554</v>
      </c>
      <c r="O449" s="2" t="s">
        <v>1699</v>
      </c>
      <c r="P449" s="2" t="s">
        <v>64</v>
      </c>
      <c r="Q449" s="2" t="s">
        <v>65</v>
      </c>
      <c r="R449" s="2" t="s">
        <v>65</v>
      </c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2" t="s">
        <v>52</v>
      </c>
      <c r="AW449" s="2" t="s">
        <v>1707</v>
      </c>
      <c r="AX449" s="2" t="s">
        <v>52</v>
      </c>
      <c r="AY449" s="2" t="s">
        <v>52</v>
      </c>
      <c r="AZ449" s="2" t="s">
        <v>52</v>
      </c>
    </row>
    <row r="450" spans="1:52" ht="30" customHeight="1">
      <c r="A450" s="27" t="s">
        <v>1701</v>
      </c>
      <c r="B450" s="27" t="s">
        <v>1702</v>
      </c>
      <c r="C450" s="27" t="s">
        <v>218</v>
      </c>
      <c r="D450" s="28">
        <v>1</v>
      </c>
      <c r="E450" s="30">
        <f>일위대가목록!E200</f>
        <v>0</v>
      </c>
      <c r="F450" s="33">
        <f>TRUNC(E450*D450,1)</f>
        <v>0</v>
      </c>
      <c r="G450" s="30">
        <f>일위대가목록!F200</f>
        <v>4665</v>
      </c>
      <c r="H450" s="33">
        <f>TRUNC(G450*D450,1)</f>
        <v>4665</v>
      </c>
      <c r="I450" s="30">
        <f>일위대가목록!G200</f>
        <v>233</v>
      </c>
      <c r="J450" s="33">
        <f>TRUNC(I450*D450,1)</f>
        <v>233</v>
      </c>
      <c r="K450" s="30">
        <f>TRUNC(E450+G450+I450,1)</f>
        <v>4898</v>
      </c>
      <c r="L450" s="33">
        <f>TRUNC(F450+H450+J450,1)</f>
        <v>4898</v>
      </c>
      <c r="M450" s="27" t="s">
        <v>1703</v>
      </c>
      <c r="N450" s="2" t="s">
        <v>554</v>
      </c>
      <c r="O450" s="2" t="s">
        <v>1704</v>
      </c>
      <c r="P450" s="2" t="s">
        <v>64</v>
      </c>
      <c r="Q450" s="2" t="s">
        <v>65</v>
      </c>
      <c r="R450" s="2" t="s">
        <v>65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2" t="s">
        <v>52</v>
      </c>
      <c r="AW450" s="2" t="s">
        <v>1708</v>
      </c>
      <c r="AX450" s="2" t="s">
        <v>52</v>
      </c>
      <c r="AY450" s="2" t="s">
        <v>52</v>
      </c>
      <c r="AZ450" s="2" t="s">
        <v>52</v>
      </c>
    </row>
    <row r="451" spans="1:52" ht="30" customHeight="1">
      <c r="A451" s="27" t="s">
        <v>1013</v>
      </c>
      <c r="B451" s="27" t="s">
        <v>52</v>
      </c>
      <c r="C451" s="27" t="s">
        <v>52</v>
      </c>
      <c r="D451" s="28"/>
      <c r="E451" s="30"/>
      <c r="F451" s="33">
        <f>TRUNC(SUMIF(N449:N450, N448, F449:F450),0)</f>
        <v>5571</v>
      </c>
      <c r="G451" s="30"/>
      <c r="H451" s="33">
        <f>TRUNC(SUMIF(N449:N450, N448, H449:H450),0)</f>
        <v>4665</v>
      </c>
      <c r="I451" s="30"/>
      <c r="J451" s="33">
        <f>TRUNC(SUMIF(N449:N450, N448, J449:J450),0)</f>
        <v>233</v>
      </c>
      <c r="K451" s="30"/>
      <c r="L451" s="33">
        <f>F451+H451+J451</f>
        <v>10469</v>
      </c>
      <c r="M451" s="27" t="s">
        <v>52</v>
      </c>
      <c r="N451" s="2" t="s">
        <v>107</v>
      </c>
      <c r="O451" s="2" t="s">
        <v>107</v>
      </c>
      <c r="P451" s="2" t="s">
        <v>52</v>
      </c>
      <c r="Q451" s="2" t="s">
        <v>52</v>
      </c>
      <c r="R451" s="2" t="s">
        <v>52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2" t="s">
        <v>52</v>
      </c>
      <c r="AW451" s="2" t="s">
        <v>52</v>
      </c>
      <c r="AX451" s="2" t="s">
        <v>52</v>
      </c>
      <c r="AY451" s="2" t="s">
        <v>52</v>
      </c>
      <c r="AZ451" s="2" t="s">
        <v>52</v>
      </c>
    </row>
    <row r="452" spans="1:52" ht="30" customHeight="1">
      <c r="A452" s="28"/>
      <c r="B452" s="28"/>
      <c r="C452" s="28"/>
      <c r="D452" s="28"/>
      <c r="E452" s="30"/>
      <c r="F452" s="33"/>
      <c r="G452" s="30"/>
      <c r="H452" s="33"/>
      <c r="I452" s="30"/>
      <c r="J452" s="33"/>
      <c r="K452" s="30"/>
      <c r="L452" s="33"/>
      <c r="M452" s="28"/>
    </row>
    <row r="453" spans="1:52" ht="30" customHeight="1">
      <c r="A453" s="24" t="s">
        <v>1709</v>
      </c>
      <c r="B453" s="25"/>
      <c r="C453" s="25"/>
      <c r="D453" s="25"/>
      <c r="E453" s="29"/>
      <c r="F453" s="32"/>
      <c r="G453" s="29"/>
      <c r="H453" s="32"/>
      <c r="I453" s="29"/>
      <c r="J453" s="32"/>
      <c r="K453" s="29"/>
      <c r="L453" s="32"/>
      <c r="M453" s="26"/>
      <c r="N453" s="1" t="s">
        <v>559</v>
      </c>
    </row>
    <row r="454" spans="1:52" ht="30" customHeight="1">
      <c r="A454" s="27" t="s">
        <v>1695</v>
      </c>
      <c r="B454" s="27" t="s">
        <v>1696</v>
      </c>
      <c r="C454" s="27" t="s">
        <v>1697</v>
      </c>
      <c r="D454" s="28">
        <v>1.155</v>
      </c>
      <c r="E454" s="30">
        <f>일위대가목록!E199</f>
        <v>8844</v>
      </c>
      <c r="F454" s="33">
        <f>TRUNC(E454*D454,1)</f>
        <v>10214.799999999999</v>
      </c>
      <c r="G454" s="30">
        <f>일위대가목록!F199</f>
        <v>0</v>
      </c>
      <c r="H454" s="33">
        <f>TRUNC(G454*D454,1)</f>
        <v>0</v>
      </c>
      <c r="I454" s="30">
        <f>일위대가목록!G199</f>
        <v>0</v>
      </c>
      <c r="J454" s="33">
        <f>TRUNC(I454*D454,1)</f>
        <v>0</v>
      </c>
      <c r="K454" s="30">
        <f>TRUNC(E454+G454+I454,1)</f>
        <v>8844</v>
      </c>
      <c r="L454" s="33">
        <f>TRUNC(F454+H454+J454,1)</f>
        <v>10214.799999999999</v>
      </c>
      <c r="M454" s="27" t="s">
        <v>1698</v>
      </c>
      <c r="N454" s="2" t="s">
        <v>559</v>
      </c>
      <c r="O454" s="2" t="s">
        <v>1699</v>
      </c>
      <c r="P454" s="2" t="s">
        <v>64</v>
      </c>
      <c r="Q454" s="2" t="s">
        <v>65</v>
      </c>
      <c r="R454" s="2" t="s">
        <v>65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2" t="s">
        <v>52</v>
      </c>
      <c r="AW454" s="2" t="s">
        <v>1710</v>
      </c>
      <c r="AX454" s="2" t="s">
        <v>52</v>
      </c>
      <c r="AY454" s="2" t="s">
        <v>52</v>
      </c>
      <c r="AZ454" s="2" t="s">
        <v>52</v>
      </c>
    </row>
    <row r="455" spans="1:52" ht="30" customHeight="1">
      <c r="A455" s="27" t="s">
        <v>1701</v>
      </c>
      <c r="B455" s="27" t="s">
        <v>1702</v>
      </c>
      <c r="C455" s="27" t="s">
        <v>218</v>
      </c>
      <c r="D455" s="28">
        <v>1</v>
      </c>
      <c r="E455" s="30">
        <f>일위대가목록!E200</f>
        <v>0</v>
      </c>
      <c r="F455" s="33">
        <f>TRUNC(E455*D455,1)</f>
        <v>0</v>
      </c>
      <c r="G455" s="30">
        <f>일위대가목록!F200</f>
        <v>4665</v>
      </c>
      <c r="H455" s="33">
        <f>TRUNC(G455*D455,1)</f>
        <v>4665</v>
      </c>
      <c r="I455" s="30">
        <f>일위대가목록!G200</f>
        <v>233</v>
      </c>
      <c r="J455" s="33">
        <f>TRUNC(I455*D455,1)</f>
        <v>233</v>
      </c>
      <c r="K455" s="30">
        <f>TRUNC(E455+G455+I455,1)</f>
        <v>4898</v>
      </c>
      <c r="L455" s="33">
        <f>TRUNC(F455+H455+J455,1)</f>
        <v>4898</v>
      </c>
      <c r="M455" s="27" t="s">
        <v>1703</v>
      </c>
      <c r="N455" s="2" t="s">
        <v>559</v>
      </c>
      <c r="O455" s="2" t="s">
        <v>1704</v>
      </c>
      <c r="P455" s="2" t="s">
        <v>64</v>
      </c>
      <c r="Q455" s="2" t="s">
        <v>65</v>
      </c>
      <c r="R455" s="2" t="s">
        <v>65</v>
      </c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2" t="s">
        <v>52</v>
      </c>
      <c r="AW455" s="2" t="s">
        <v>1711</v>
      </c>
      <c r="AX455" s="2" t="s">
        <v>52</v>
      </c>
      <c r="AY455" s="2" t="s">
        <v>52</v>
      </c>
      <c r="AZ455" s="2" t="s">
        <v>52</v>
      </c>
    </row>
    <row r="456" spans="1:52" ht="30" customHeight="1">
      <c r="A456" s="27" t="s">
        <v>1013</v>
      </c>
      <c r="B456" s="27" t="s">
        <v>52</v>
      </c>
      <c r="C456" s="27" t="s">
        <v>52</v>
      </c>
      <c r="D456" s="28"/>
      <c r="E456" s="30"/>
      <c r="F456" s="33">
        <f>TRUNC(SUMIF(N454:N455, N453, F454:F455),0)</f>
        <v>10214</v>
      </c>
      <c r="G456" s="30"/>
      <c r="H456" s="33">
        <f>TRUNC(SUMIF(N454:N455, N453, H454:H455),0)</f>
        <v>4665</v>
      </c>
      <c r="I456" s="30"/>
      <c r="J456" s="33">
        <f>TRUNC(SUMIF(N454:N455, N453, J454:J455),0)</f>
        <v>233</v>
      </c>
      <c r="K456" s="30"/>
      <c r="L456" s="33">
        <f>F456+H456+J456</f>
        <v>15112</v>
      </c>
      <c r="M456" s="27" t="s">
        <v>52</v>
      </c>
      <c r="N456" s="2" t="s">
        <v>107</v>
      </c>
      <c r="O456" s="2" t="s">
        <v>107</v>
      </c>
      <c r="P456" s="2" t="s">
        <v>52</v>
      </c>
      <c r="Q456" s="2" t="s">
        <v>52</v>
      </c>
      <c r="R456" s="2" t="s">
        <v>52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2" t="s">
        <v>52</v>
      </c>
      <c r="AW456" s="2" t="s">
        <v>52</v>
      </c>
      <c r="AX456" s="2" t="s">
        <v>52</v>
      </c>
      <c r="AY456" s="2" t="s">
        <v>52</v>
      </c>
      <c r="AZ456" s="2" t="s">
        <v>52</v>
      </c>
    </row>
    <row r="457" spans="1:52" ht="30" customHeight="1">
      <c r="A457" s="28"/>
      <c r="B457" s="28"/>
      <c r="C457" s="28"/>
      <c r="D457" s="28"/>
      <c r="E457" s="30"/>
      <c r="F457" s="33"/>
      <c r="G457" s="30"/>
      <c r="H457" s="33"/>
      <c r="I457" s="30"/>
      <c r="J457" s="33"/>
      <c r="K457" s="30"/>
      <c r="L457" s="33"/>
      <c r="M457" s="28"/>
    </row>
    <row r="458" spans="1:52" ht="30" customHeight="1">
      <c r="A458" s="24" t="s">
        <v>1712</v>
      </c>
      <c r="B458" s="25"/>
      <c r="C458" s="25"/>
      <c r="D458" s="25"/>
      <c r="E458" s="29"/>
      <c r="F458" s="32"/>
      <c r="G458" s="29"/>
      <c r="H458" s="32"/>
      <c r="I458" s="29"/>
      <c r="J458" s="32"/>
      <c r="K458" s="29"/>
      <c r="L458" s="32"/>
      <c r="M458" s="26"/>
      <c r="N458" s="1" t="s">
        <v>564</v>
      </c>
    </row>
    <row r="459" spans="1:52" ht="30" customHeight="1">
      <c r="A459" s="27" t="s">
        <v>1695</v>
      </c>
      <c r="B459" s="27" t="s">
        <v>1696</v>
      </c>
      <c r="C459" s="27" t="s">
        <v>1697</v>
      </c>
      <c r="D459" s="28">
        <v>0.32500000000000001</v>
      </c>
      <c r="E459" s="30">
        <f>일위대가목록!E199</f>
        <v>8844</v>
      </c>
      <c r="F459" s="33">
        <f>TRUNC(E459*D459,1)</f>
        <v>2874.3</v>
      </c>
      <c r="G459" s="30">
        <f>일위대가목록!F199</f>
        <v>0</v>
      </c>
      <c r="H459" s="33">
        <f>TRUNC(G459*D459,1)</f>
        <v>0</v>
      </c>
      <c r="I459" s="30">
        <f>일위대가목록!G199</f>
        <v>0</v>
      </c>
      <c r="J459" s="33">
        <f>TRUNC(I459*D459,1)</f>
        <v>0</v>
      </c>
      <c r="K459" s="30">
        <f>TRUNC(E459+G459+I459,1)</f>
        <v>8844</v>
      </c>
      <c r="L459" s="33">
        <f>TRUNC(F459+H459+J459,1)</f>
        <v>2874.3</v>
      </c>
      <c r="M459" s="27" t="s">
        <v>1698</v>
      </c>
      <c r="N459" s="2" t="s">
        <v>564</v>
      </c>
      <c r="O459" s="2" t="s">
        <v>1699</v>
      </c>
      <c r="P459" s="2" t="s">
        <v>64</v>
      </c>
      <c r="Q459" s="2" t="s">
        <v>65</v>
      </c>
      <c r="R459" s="2" t="s">
        <v>65</v>
      </c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2" t="s">
        <v>52</v>
      </c>
      <c r="AW459" s="2" t="s">
        <v>1713</v>
      </c>
      <c r="AX459" s="2" t="s">
        <v>52</v>
      </c>
      <c r="AY459" s="2" t="s">
        <v>52</v>
      </c>
      <c r="AZ459" s="2" t="s">
        <v>52</v>
      </c>
    </row>
    <row r="460" spans="1:52" ht="30" customHeight="1">
      <c r="A460" s="27" t="s">
        <v>1701</v>
      </c>
      <c r="B460" s="27" t="s">
        <v>1702</v>
      </c>
      <c r="C460" s="27" t="s">
        <v>218</v>
      </c>
      <c r="D460" s="28">
        <v>1</v>
      </c>
      <c r="E460" s="30">
        <f>일위대가목록!E200</f>
        <v>0</v>
      </c>
      <c r="F460" s="33">
        <f>TRUNC(E460*D460,1)</f>
        <v>0</v>
      </c>
      <c r="G460" s="30">
        <f>일위대가목록!F200</f>
        <v>4665</v>
      </c>
      <c r="H460" s="33">
        <f>TRUNC(G460*D460,1)</f>
        <v>4665</v>
      </c>
      <c r="I460" s="30">
        <f>일위대가목록!G200</f>
        <v>233</v>
      </c>
      <c r="J460" s="33">
        <f>TRUNC(I460*D460,1)</f>
        <v>233</v>
      </c>
      <c r="K460" s="30">
        <f>TRUNC(E460+G460+I460,1)</f>
        <v>4898</v>
      </c>
      <c r="L460" s="33">
        <f>TRUNC(F460+H460+J460,1)</f>
        <v>4898</v>
      </c>
      <c r="M460" s="27" t="s">
        <v>1703</v>
      </c>
      <c r="N460" s="2" t="s">
        <v>564</v>
      </c>
      <c r="O460" s="2" t="s">
        <v>1704</v>
      </c>
      <c r="P460" s="2" t="s">
        <v>64</v>
      </c>
      <c r="Q460" s="2" t="s">
        <v>65</v>
      </c>
      <c r="R460" s="2" t="s">
        <v>65</v>
      </c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2" t="s">
        <v>52</v>
      </c>
      <c r="AW460" s="2" t="s">
        <v>1714</v>
      </c>
      <c r="AX460" s="2" t="s">
        <v>52</v>
      </c>
      <c r="AY460" s="2" t="s">
        <v>52</v>
      </c>
      <c r="AZ460" s="2" t="s">
        <v>52</v>
      </c>
    </row>
    <row r="461" spans="1:52" ht="30" customHeight="1">
      <c r="A461" s="27" t="s">
        <v>1013</v>
      </c>
      <c r="B461" s="27" t="s">
        <v>52</v>
      </c>
      <c r="C461" s="27" t="s">
        <v>52</v>
      </c>
      <c r="D461" s="28"/>
      <c r="E461" s="30"/>
      <c r="F461" s="33">
        <f>TRUNC(SUMIF(N459:N460, N458, F459:F460),0)</f>
        <v>2874</v>
      </c>
      <c r="G461" s="30"/>
      <c r="H461" s="33">
        <f>TRUNC(SUMIF(N459:N460, N458, H459:H460),0)</f>
        <v>4665</v>
      </c>
      <c r="I461" s="30"/>
      <c r="J461" s="33">
        <f>TRUNC(SUMIF(N459:N460, N458, J459:J460),0)</f>
        <v>233</v>
      </c>
      <c r="K461" s="30"/>
      <c r="L461" s="33">
        <f>F461+H461+J461</f>
        <v>7772</v>
      </c>
      <c r="M461" s="27" t="s">
        <v>52</v>
      </c>
      <c r="N461" s="2" t="s">
        <v>107</v>
      </c>
      <c r="O461" s="2" t="s">
        <v>107</v>
      </c>
      <c r="P461" s="2" t="s">
        <v>52</v>
      </c>
      <c r="Q461" s="2" t="s">
        <v>52</v>
      </c>
      <c r="R461" s="2" t="s">
        <v>52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2" t="s">
        <v>52</v>
      </c>
      <c r="AW461" s="2" t="s">
        <v>52</v>
      </c>
      <c r="AX461" s="2" t="s">
        <v>52</v>
      </c>
      <c r="AY461" s="2" t="s">
        <v>52</v>
      </c>
      <c r="AZ461" s="2" t="s">
        <v>52</v>
      </c>
    </row>
    <row r="462" spans="1:52" ht="30" customHeight="1">
      <c r="A462" s="28"/>
      <c r="B462" s="28"/>
      <c r="C462" s="28"/>
      <c r="D462" s="28"/>
      <c r="E462" s="30"/>
      <c r="F462" s="33"/>
      <c r="G462" s="30"/>
      <c r="H462" s="33"/>
      <c r="I462" s="30"/>
      <c r="J462" s="33"/>
      <c r="K462" s="30"/>
      <c r="L462" s="33"/>
      <c r="M462" s="28"/>
    </row>
    <row r="463" spans="1:52" ht="30" customHeight="1">
      <c r="A463" s="24" t="s">
        <v>1715</v>
      </c>
      <c r="B463" s="25"/>
      <c r="C463" s="25"/>
      <c r="D463" s="25"/>
      <c r="E463" s="29"/>
      <c r="F463" s="32"/>
      <c r="G463" s="29"/>
      <c r="H463" s="32"/>
      <c r="I463" s="29"/>
      <c r="J463" s="32"/>
      <c r="K463" s="29"/>
      <c r="L463" s="32"/>
      <c r="M463" s="26"/>
      <c r="N463" s="1" t="s">
        <v>568</v>
      </c>
    </row>
    <row r="464" spans="1:52" ht="30" customHeight="1">
      <c r="A464" s="27" t="s">
        <v>1695</v>
      </c>
      <c r="B464" s="27" t="s">
        <v>1696</v>
      </c>
      <c r="C464" s="27" t="s">
        <v>1697</v>
      </c>
      <c r="D464" s="28">
        <v>0.32500000000000001</v>
      </c>
      <c r="E464" s="30">
        <f>일위대가목록!E199</f>
        <v>8844</v>
      </c>
      <c r="F464" s="33">
        <f>TRUNC(E464*D464,1)</f>
        <v>2874.3</v>
      </c>
      <c r="G464" s="30">
        <f>일위대가목록!F199</f>
        <v>0</v>
      </c>
      <c r="H464" s="33">
        <f>TRUNC(G464*D464,1)</f>
        <v>0</v>
      </c>
      <c r="I464" s="30">
        <f>일위대가목록!G199</f>
        <v>0</v>
      </c>
      <c r="J464" s="33">
        <f>TRUNC(I464*D464,1)</f>
        <v>0</v>
      </c>
      <c r="K464" s="30">
        <f>TRUNC(E464+G464+I464,1)</f>
        <v>8844</v>
      </c>
      <c r="L464" s="33">
        <f>TRUNC(F464+H464+J464,1)</f>
        <v>2874.3</v>
      </c>
      <c r="M464" s="27" t="s">
        <v>1698</v>
      </c>
      <c r="N464" s="2" t="s">
        <v>568</v>
      </c>
      <c r="O464" s="2" t="s">
        <v>1699</v>
      </c>
      <c r="P464" s="2" t="s">
        <v>64</v>
      </c>
      <c r="Q464" s="2" t="s">
        <v>65</v>
      </c>
      <c r="R464" s="2" t="s">
        <v>65</v>
      </c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2" t="s">
        <v>52</v>
      </c>
      <c r="AW464" s="2" t="s">
        <v>1716</v>
      </c>
      <c r="AX464" s="2" t="s">
        <v>52</v>
      </c>
      <c r="AY464" s="2" t="s">
        <v>52</v>
      </c>
      <c r="AZ464" s="2" t="s">
        <v>52</v>
      </c>
    </row>
    <row r="465" spans="1:52" ht="30" customHeight="1">
      <c r="A465" s="27" t="s">
        <v>1701</v>
      </c>
      <c r="B465" s="27" t="s">
        <v>1702</v>
      </c>
      <c r="C465" s="27" t="s">
        <v>218</v>
      </c>
      <c r="D465" s="28">
        <v>1</v>
      </c>
      <c r="E465" s="30">
        <f>일위대가목록!E200</f>
        <v>0</v>
      </c>
      <c r="F465" s="33">
        <f>TRUNC(E465*D465,1)</f>
        <v>0</v>
      </c>
      <c r="G465" s="30">
        <f>일위대가목록!F200</f>
        <v>4665</v>
      </c>
      <c r="H465" s="33">
        <f>TRUNC(G465*D465,1)</f>
        <v>4665</v>
      </c>
      <c r="I465" s="30">
        <f>일위대가목록!G200</f>
        <v>233</v>
      </c>
      <c r="J465" s="33">
        <f>TRUNC(I465*D465,1)</f>
        <v>233</v>
      </c>
      <c r="K465" s="30">
        <f>TRUNC(E465+G465+I465,1)</f>
        <v>4898</v>
      </c>
      <c r="L465" s="33">
        <f>TRUNC(F465+H465+J465,1)</f>
        <v>4898</v>
      </c>
      <c r="M465" s="27" t="s">
        <v>1703</v>
      </c>
      <c r="N465" s="2" t="s">
        <v>568</v>
      </c>
      <c r="O465" s="2" t="s">
        <v>1704</v>
      </c>
      <c r="P465" s="2" t="s">
        <v>64</v>
      </c>
      <c r="Q465" s="2" t="s">
        <v>65</v>
      </c>
      <c r="R465" s="2" t="s">
        <v>65</v>
      </c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2" t="s">
        <v>52</v>
      </c>
      <c r="AW465" s="2" t="s">
        <v>1717</v>
      </c>
      <c r="AX465" s="2" t="s">
        <v>52</v>
      </c>
      <c r="AY465" s="2" t="s">
        <v>52</v>
      </c>
      <c r="AZ465" s="2" t="s">
        <v>52</v>
      </c>
    </row>
    <row r="466" spans="1:52" ht="30" customHeight="1">
      <c r="A466" s="27" t="s">
        <v>1013</v>
      </c>
      <c r="B466" s="27" t="s">
        <v>52</v>
      </c>
      <c r="C466" s="27" t="s">
        <v>52</v>
      </c>
      <c r="D466" s="28"/>
      <c r="E466" s="30"/>
      <c r="F466" s="33">
        <f>TRUNC(SUMIF(N464:N465, N463, F464:F465),0)</f>
        <v>2874</v>
      </c>
      <c r="G466" s="30"/>
      <c r="H466" s="33">
        <f>TRUNC(SUMIF(N464:N465, N463, H464:H465),0)</f>
        <v>4665</v>
      </c>
      <c r="I466" s="30"/>
      <c r="J466" s="33">
        <f>TRUNC(SUMIF(N464:N465, N463, J464:J465),0)</f>
        <v>233</v>
      </c>
      <c r="K466" s="30"/>
      <c r="L466" s="33">
        <f>F466+H466+J466</f>
        <v>7772</v>
      </c>
      <c r="M466" s="27" t="s">
        <v>52</v>
      </c>
      <c r="N466" s="2" t="s">
        <v>107</v>
      </c>
      <c r="O466" s="2" t="s">
        <v>107</v>
      </c>
      <c r="P466" s="2" t="s">
        <v>52</v>
      </c>
      <c r="Q466" s="2" t="s">
        <v>52</v>
      </c>
      <c r="R466" s="2" t="s">
        <v>52</v>
      </c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2" t="s">
        <v>52</v>
      </c>
      <c r="AW466" s="2" t="s">
        <v>52</v>
      </c>
      <c r="AX466" s="2" t="s">
        <v>52</v>
      </c>
      <c r="AY466" s="2" t="s">
        <v>52</v>
      </c>
      <c r="AZ466" s="2" t="s">
        <v>52</v>
      </c>
    </row>
    <row r="467" spans="1:52" ht="30" customHeight="1">
      <c r="A467" s="28"/>
      <c r="B467" s="28"/>
      <c r="C467" s="28"/>
      <c r="D467" s="28"/>
      <c r="E467" s="30"/>
      <c r="F467" s="33"/>
      <c r="G467" s="30"/>
      <c r="H467" s="33"/>
      <c r="I467" s="30"/>
      <c r="J467" s="33"/>
      <c r="K467" s="30"/>
      <c r="L467" s="33"/>
      <c r="M467" s="28"/>
    </row>
    <row r="468" spans="1:52" ht="30" customHeight="1">
      <c r="A468" s="24" t="s">
        <v>1718</v>
      </c>
      <c r="B468" s="25"/>
      <c r="C468" s="25"/>
      <c r="D468" s="25"/>
      <c r="E468" s="29"/>
      <c r="F468" s="32"/>
      <c r="G468" s="29"/>
      <c r="H468" s="32"/>
      <c r="I468" s="29"/>
      <c r="J468" s="32"/>
      <c r="K468" s="29"/>
      <c r="L468" s="32"/>
      <c r="M468" s="26"/>
      <c r="N468" s="1" t="s">
        <v>573</v>
      </c>
    </row>
    <row r="469" spans="1:52" ht="30" customHeight="1">
      <c r="A469" s="27" t="s">
        <v>1695</v>
      </c>
      <c r="B469" s="27" t="s">
        <v>1696</v>
      </c>
      <c r="C469" s="27" t="s">
        <v>1697</v>
      </c>
      <c r="D469" s="28">
        <v>0.74</v>
      </c>
      <c r="E469" s="30">
        <f>일위대가목록!E199</f>
        <v>8844</v>
      </c>
      <c r="F469" s="33">
        <f>TRUNC(E469*D469,1)</f>
        <v>6544.5</v>
      </c>
      <c r="G469" s="30">
        <f>일위대가목록!F199</f>
        <v>0</v>
      </c>
      <c r="H469" s="33">
        <f>TRUNC(G469*D469,1)</f>
        <v>0</v>
      </c>
      <c r="I469" s="30">
        <f>일위대가목록!G199</f>
        <v>0</v>
      </c>
      <c r="J469" s="33">
        <f>TRUNC(I469*D469,1)</f>
        <v>0</v>
      </c>
      <c r="K469" s="30">
        <f>TRUNC(E469+G469+I469,1)</f>
        <v>8844</v>
      </c>
      <c r="L469" s="33">
        <f>TRUNC(F469+H469+J469,1)</f>
        <v>6544.5</v>
      </c>
      <c r="M469" s="27" t="s">
        <v>1698</v>
      </c>
      <c r="N469" s="2" t="s">
        <v>573</v>
      </c>
      <c r="O469" s="2" t="s">
        <v>1699</v>
      </c>
      <c r="P469" s="2" t="s">
        <v>64</v>
      </c>
      <c r="Q469" s="2" t="s">
        <v>65</v>
      </c>
      <c r="R469" s="2" t="s">
        <v>65</v>
      </c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2" t="s">
        <v>52</v>
      </c>
      <c r="AW469" s="2" t="s">
        <v>1719</v>
      </c>
      <c r="AX469" s="2" t="s">
        <v>52</v>
      </c>
      <c r="AY469" s="2" t="s">
        <v>52</v>
      </c>
      <c r="AZ469" s="2" t="s">
        <v>52</v>
      </c>
    </row>
    <row r="470" spans="1:52" ht="30" customHeight="1">
      <c r="A470" s="27" t="s">
        <v>1701</v>
      </c>
      <c r="B470" s="27" t="s">
        <v>1702</v>
      </c>
      <c r="C470" s="27" t="s">
        <v>218</v>
      </c>
      <c r="D470" s="28">
        <v>1</v>
      </c>
      <c r="E470" s="30">
        <f>일위대가목록!E200</f>
        <v>0</v>
      </c>
      <c r="F470" s="33">
        <f>TRUNC(E470*D470,1)</f>
        <v>0</v>
      </c>
      <c r="G470" s="30">
        <f>일위대가목록!F200</f>
        <v>4665</v>
      </c>
      <c r="H470" s="33">
        <f>TRUNC(G470*D470,1)</f>
        <v>4665</v>
      </c>
      <c r="I470" s="30">
        <f>일위대가목록!G200</f>
        <v>233</v>
      </c>
      <c r="J470" s="33">
        <f>TRUNC(I470*D470,1)</f>
        <v>233</v>
      </c>
      <c r="K470" s="30">
        <f>TRUNC(E470+G470+I470,1)</f>
        <v>4898</v>
      </c>
      <c r="L470" s="33">
        <f>TRUNC(F470+H470+J470,1)</f>
        <v>4898</v>
      </c>
      <c r="M470" s="27" t="s">
        <v>1703</v>
      </c>
      <c r="N470" s="2" t="s">
        <v>573</v>
      </c>
      <c r="O470" s="2" t="s">
        <v>1704</v>
      </c>
      <c r="P470" s="2" t="s">
        <v>64</v>
      </c>
      <c r="Q470" s="2" t="s">
        <v>65</v>
      </c>
      <c r="R470" s="2" t="s">
        <v>65</v>
      </c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2" t="s">
        <v>52</v>
      </c>
      <c r="AW470" s="2" t="s">
        <v>1720</v>
      </c>
      <c r="AX470" s="2" t="s">
        <v>52</v>
      </c>
      <c r="AY470" s="2" t="s">
        <v>52</v>
      </c>
      <c r="AZ470" s="2" t="s">
        <v>52</v>
      </c>
    </row>
    <row r="471" spans="1:52" ht="30" customHeight="1">
      <c r="A471" s="27" t="s">
        <v>1013</v>
      </c>
      <c r="B471" s="27" t="s">
        <v>52</v>
      </c>
      <c r="C471" s="27" t="s">
        <v>52</v>
      </c>
      <c r="D471" s="28"/>
      <c r="E471" s="30"/>
      <c r="F471" s="33">
        <f>TRUNC(SUMIF(N469:N470, N468, F469:F470),0)</f>
        <v>6544</v>
      </c>
      <c r="G471" s="30"/>
      <c r="H471" s="33">
        <f>TRUNC(SUMIF(N469:N470, N468, H469:H470),0)</f>
        <v>4665</v>
      </c>
      <c r="I471" s="30"/>
      <c r="J471" s="33">
        <f>TRUNC(SUMIF(N469:N470, N468, J469:J470),0)</f>
        <v>233</v>
      </c>
      <c r="K471" s="30"/>
      <c r="L471" s="33">
        <f>F471+H471+J471</f>
        <v>11442</v>
      </c>
      <c r="M471" s="27" t="s">
        <v>52</v>
      </c>
      <c r="N471" s="2" t="s">
        <v>107</v>
      </c>
      <c r="O471" s="2" t="s">
        <v>107</v>
      </c>
      <c r="P471" s="2" t="s">
        <v>52</v>
      </c>
      <c r="Q471" s="2" t="s">
        <v>52</v>
      </c>
      <c r="R471" s="2" t="s">
        <v>52</v>
      </c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2" t="s">
        <v>52</v>
      </c>
      <c r="AW471" s="2" t="s">
        <v>52</v>
      </c>
      <c r="AX471" s="2" t="s">
        <v>52</v>
      </c>
      <c r="AY471" s="2" t="s">
        <v>52</v>
      </c>
      <c r="AZ471" s="2" t="s">
        <v>52</v>
      </c>
    </row>
    <row r="472" spans="1:52" ht="30" customHeight="1">
      <c r="A472" s="28"/>
      <c r="B472" s="28"/>
      <c r="C472" s="28"/>
      <c r="D472" s="28"/>
      <c r="E472" s="30"/>
      <c r="F472" s="33"/>
      <c r="G472" s="30"/>
      <c r="H472" s="33"/>
      <c r="I472" s="30"/>
      <c r="J472" s="33"/>
      <c r="K472" s="30"/>
      <c r="L472" s="33"/>
      <c r="M472" s="28"/>
    </row>
    <row r="473" spans="1:52" ht="30" customHeight="1">
      <c r="A473" s="24" t="s">
        <v>1721</v>
      </c>
      <c r="B473" s="25"/>
      <c r="C473" s="25"/>
      <c r="D473" s="25"/>
      <c r="E473" s="29"/>
      <c r="F473" s="32"/>
      <c r="G473" s="29"/>
      <c r="H473" s="32"/>
      <c r="I473" s="29"/>
      <c r="J473" s="32"/>
      <c r="K473" s="29"/>
      <c r="L473" s="32"/>
      <c r="M473" s="26"/>
      <c r="N473" s="1" t="s">
        <v>578</v>
      </c>
    </row>
    <row r="474" spans="1:52" ht="30" customHeight="1">
      <c r="A474" s="27" t="s">
        <v>1695</v>
      </c>
      <c r="B474" s="27" t="s">
        <v>1696</v>
      </c>
      <c r="C474" s="27" t="s">
        <v>1697</v>
      </c>
      <c r="D474" s="28">
        <v>0.28000000000000003</v>
      </c>
      <c r="E474" s="30">
        <f>일위대가목록!E199</f>
        <v>8844</v>
      </c>
      <c r="F474" s="33">
        <f>TRUNC(E474*D474,1)</f>
        <v>2476.3000000000002</v>
      </c>
      <c r="G474" s="30">
        <f>일위대가목록!F199</f>
        <v>0</v>
      </c>
      <c r="H474" s="33">
        <f>TRUNC(G474*D474,1)</f>
        <v>0</v>
      </c>
      <c r="I474" s="30">
        <f>일위대가목록!G199</f>
        <v>0</v>
      </c>
      <c r="J474" s="33">
        <f>TRUNC(I474*D474,1)</f>
        <v>0</v>
      </c>
      <c r="K474" s="30">
        <f>TRUNC(E474+G474+I474,1)</f>
        <v>8844</v>
      </c>
      <c r="L474" s="33">
        <f>TRUNC(F474+H474+J474,1)</f>
        <v>2476.3000000000002</v>
      </c>
      <c r="M474" s="27" t="s">
        <v>1698</v>
      </c>
      <c r="N474" s="2" t="s">
        <v>578</v>
      </c>
      <c r="O474" s="2" t="s">
        <v>1699</v>
      </c>
      <c r="P474" s="2" t="s">
        <v>64</v>
      </c>
      <c r="Q474" s="2" t="s">
        <v>65</v>
      </c>
      <c r="R474" s="2" t="s">
        <v>65</v>
      </c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2" t="s">
        <v>52</v>
      </c>
      <c r="AW474" s="2" t="s">
        <v>1722</v>
      </c>
      <c r="AX474" s="2" t="s">
        <v>52</v>
      </c>
      <c r="AY474" s="2" t="s">
        <v>52</v>
      </c>
      <c r="AZ474" s="2" t="s">
        <v>52</v>
      </c>
    </row>
    <row r="475" spans="1:52" ht="30" customHeight="1">
      <c r="A475" s="27" t="s">
        <v>1701</v>
      </c>
      <c r="B475" s="27" t="s">
        <v>1702</v>
      </c>
      <c r="C475" s="27" t="s">
        <v>218</v>
      </c>
      <c r="D475" s="28">
        <v>1</v>
      </c>
      <c r="E475" s="30">
        <f>일위대가목록!E200</f>
        <v>0</v>
      </c>
      <c r="F475" s="33">
        <f>TRUNC(E475*D475,1)</f>
        <v>0</v>
      </c>
      <c r="G475" s="30">
        <f>일위대가목록!F200</f>
        <v>4665</v>
      </c>
      <c r="H475" s="33">
        <f>TRUNC(G475*D475,1)</f>
        <v>4665</v>
      </c>
      <c r="I475" s="30">
        <f>일위대가목록!G200</f>
        <v>233</v>
      </c>
      <c r="J475" s="33">
        <f>TRUNC(I475*D475,1)</f>
        <v>233</v>
      </c>
      <c r="K475" s="30">
        <f>TRUNC(E475+G475+I475,1)</f>
        <v>4898</v>
      </c>
      <c r="L475" s="33">
        <f>TRUNC(F475+H475+J475,1)</f>
        <v>4898</v>
      </c>
      <c r="M475" s="27" t="s">
        <v>1703</v>
      </c>
      <c r="N475" s="2" t="s">
        <v>578</v>
      </c>
      <c r="O475" s="2" t="s">
        <v>1704</v>
      </c>
      <c r="P475" s="2" t="s">
        <v>64</v>
      </c>
      <c r="Q475" s="2" t="s">
        <v>65</v>
      </c>
      <c r="R475" s="2" t="s">
        <v>65</v>
      </c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2" t="s">
        <v>52</v>
      </c>
      <c r="AW475" s="2" t="s">
        <v>1723</v>
      </c>
      <c r="AX475" s="2" t="s">
        <v>52</v>
      </c>
      <c r="AY475" s="2" t="s">
        <v>52</v>
      </c>
      <c r="AZ475" s="2" t="s">
        <v>52</v>
      </c>
    </row>
    <row r="476" spans="1:52" ht="30" customHeight="1">
      <c r="A476" s="27" t="s">
        <v>1013</v>
      </c>
      <c r="B476" s="27" t="s">
        <v>52</v>
      </c>
      <c r="C476" s="27" t="s">
        <v>52</v>
      </c>
      <c r="D476" s="28"/>
      <c r="E476" s="30"/>
      <c r="F476" s="33">
        <f>TRUNC(SUMIF(N474:N475, N473, F474:F475),0)</f>
        <v>2476</v>
      </c>
      <c r="G476" s="30"/>
      <c r="H476" s="33">
        <f>TRUNC(SUMIF(N474:N475, N473, H474:H475),0)</f>
        <v>4665</v>
      </c>
      <c r="I476" s="30"/>
      <c r="J476" s="33">
        <f>TRUNC(SUMIF(N474:N475, N473, J474:J475),0)</f>
        <v>233</v>
      </c>
      <c r="K476" s="30"/>
      <c r="L476" s="33">
        <f>F476+H476+J476</f>
        <v>7374</v>
      </c>
      <c r="M476" s="27" t="s">
        <v>52</v>
      </c>
      <c r="N476" s="2" t="s">
        <v>107</v>
      </c>
      <c r="O476" s="2" t="s">
        <v>107</v>
      </c>
      <c r="P476" s="2" t="s">
        <v>52</v>
      </c>
      <c r="Q476" s="2" t="s">
        <v>52</v>
      </c>
      <c r="R476" s="2" t="s">
        <v>52</v>
      </c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2" t="s">
        <v>52</v>
      </c>
      <c r="AW476" s="2" t="s">
        <v>52</v>
      </c>
      <c r="AX476" s="2" t="s">
        <v>52</v>
      </c>
      <c r="AY476" s="2" t="s">
        <v>52</v>
      </c>
      <c r="AZ476" s="2" t="s">
        <v>52</v>
      </c>
    </row>
    <row r="477" spans="1:52" ht="30" customHeight="1">
      <c r="A477" s="28"/>
      <c r="B477" s="28"/>
      <c r="C477" s="28"/>
      <c r="D477" s="28"/>
      <c r="E477" s="30"/>
      <c r="F477" s="33"/>
      <c r="G477" s="30"/>
      <c r="H477" s="33"/>
      <c r="I477" s="30"/>
      <c r="J477" s="33"/>
      <c r="K477" s="30"/>
      <c r="L477" s="33"/>
      <c r="M477" s="28"/>
    </row>
    <row r="478" spans="1:52" ht="30" customHeight="1">
      <c r="A478" s="24" t="s">
        <v>1724</v>
      </c>
      <c r="B478" s="25"/>
      <c r="C478" s="25"/>
      <c r="D478" s="25"/>
      <c r="E478" s="29"/>
      <c r="F478" s="32"/>
      <c r="G478" s="29"/>
      <c r="H478" s="32"/>
      <c r="I478" s="29"/>
      <c r="J478" s="32"/>
      <c r="K478" s="29"/>
      <c r="L478" s="32"/>
      <c r="M478" s="26"/>
      <c r="N478" s="1" t="s">
        <v>583</v>
      </c>
    </row>
    <row r="479" spans="1:52" ht="30" customHeight="1">
      <c r="A479" s="27" t="s">
        <v>1695</v>
      </c>
      <c r="B479" s="27" t="s">
        <v>1696</v>
      </c>
      <c r="C479" s="27" t="s">
        <v>1697</v>
      </c>
      <c r="D479" s="28">
        <v>0.6</v>
      </c>
      <c r="E479" s="30">
        <f>일위대가목록!E199</f>
        <v>8844</v>
      </c>
      <c r="F479" s="33">
        <f>TRUNC(E479*D479,1)</f>
        <v>5306.4</v>
      </c>
      <c r="G479" s="30">
        <f>일위대가목록!F199</f>
        <v>0</v>
      </c>
      <c r="H479" s="33">
        <f>TRUNC(G479*D479,1)</f>
        <v>0</v>
      </c>
      <c r="I479" s="30">
        <f>일위대가목록!G199</f>
        <v>0</v>
      </c>
      <c r="J479" s="33">
        <f>TRUNC(I479*D479,1)</f>
        <v>0</v>
      </c>
      <c r="K479" s="30">
        <f>TRUNC(E479+G479+I479,1)</f>
        <v>8844</v>
      </c>
      <c r="L479" s="33">
        <f>TRUNC(F479+H479+J479,1)</f>
        <v>5306.4</v>
      </c>
      <c r="M479" s="27" t="s">
        <v>1698</v>
      </c>
      <c r="N479" s="2" t="s">
        <v>583</v>
      </c>
      <c r="O479" s="2" t="s">
        <v>1699</v>
      </c>
      <c r="P479" s="2" t="s">
        <v>64</v>
      </c>
      <c r="Q479" s="2" t="s">
        <v>65</v>
      </c>
      <c r="R479" s="2" t="s">
        <v>65</v>
      </c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2" t="s">
        <v>52</v>
      </c>
      <c r="AW479" s="2" t="s">
        <v>1725</v>
      </c>
      <c r="AX479" s="2" t="s">
        <v>52</v>
      </c>
      <c r="AY479" s="2" t="s">
        <v>52</v>
      </c>
      <c r="AZ479" s="2" t="s">
        <v>52</v>
      </c>
    </row>
    <row r="480" spans="1:52" ht="30" customHeight="1">
      <c r="A480" s="27" t="s">
        <v>1701</v>
      </c>
      <c r="B480" s="27" t="s">
        <v>1702</v>
      </c>
      <c r="C480" s="27" t="s">
        <v>218</v>
      </c>
      <c r="D480" s="28">
        <v>1</v>
      </c>
      <c r="E480" s="30">
        <f>일위대가목록!E200</f>
        <v>0</v>
      </c>
      <c r="F480" s="33">
        <f>TRUNC(E480*D480,1)</f>
        <v>0</v>
      </c>
      <c r="G480" s="30">
        <f>일위대가목록!F200</f>
        <v>4665</v>
      </c>
      <c r="H480" s="33">
        <f>TRUNC(G480*D480,1)</f>
        <v>4665</v>
      </c>
      <c r="I480" s="30">
        <f>일위대가목록!G200</f>
        <v>233</v>
      </c>
      <c r="J480" s="33">
        <f>TRUNC(I480*D480,1)</f>
        <v>233</v>
      </c>
      <c r="K480" s="30">
        <f>TRUNC(E480+G480+I480,1)</f>
        <v>4898</v>
      </c>
      <c r="L480" s="33">
        <f>TRUNC(F480+H480+J480,1)</f>
        <v>4898</v>
      </c>
      <c r="M480" s="27" t="s">
        <v>1703</v>
      </c>
      <c r="N480" s="2" t="s">
        <v>583</v>
      </c>
      <c r="O480" s="2" t="s">
        <v>1704</v>
      </c>
      <c r="P480" s="2" t="s">
        <v>64</v>
      </c>
      <c r="Q480" s="2" t="s">
        <v>65</v>
      </c>
      <c r="R480" s="2" t="s">
        <v>65</v>
      </c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2" t="s">
        <v>52</v>
      </c>
      <c r="AW480" s="2" t="s">
        <v>1726</v>
      </c>
      <c r="AX480" s="2" t="s">
        <v>52</v>
      </c>
      <c r="AY480" s="2" t="s">
        <v>52</v>
      </c>
      <c r="AZ480" s="2" t="s">
        <v>52</v>
      </c>
    </row>
    <row r="481" spans="1:52" ht="30" customHeight="1">
      <c r="A481" s="27" t="s">
        <v>1013</v>
      </c>
      <c r="B481" s="27" t="s">
        <v>52</v>
      </c>
      <c r="C481" s="27" t="s">
        <v>52</v>
      </c>
      <c r="D481" s="28"/>
      <c r="E481" s="30"/>
      <c r="F481" s="33">
        <f>TRUNC(SUMIF(N479:N480, N478, F479:F480),0)</f>
        <v>5306</v>
      </c>
      <c r="G481" s="30"/>
      <c r="H481" s="33">
        <f>TRUNC(SUMIF(N479:N480, N478, H479:H480),0)</f>
        <v>4665</v>
      </c>
      <c r="I481" s="30"/>
      <c r="J481" s="33">
        <f>TRUNC(SUMIF(N479:N480, N478, J479:J480),0)</f>
        <v>233</v>
      </c>
      <c r="K481" s="30"/>
      <c r="L481" s="33">
        <f>F481+H481+J481</f>
        <v>10204</v>
      </c>
      <c r="M481" s="27" t="s">
        <v>52</v>
      </c>
      <c r="N481" s="2" t="s">
        <v>107</v>
      </c>
      <c r="O481" s="2" t="s">
        <v>107</v>
      </c>
      <c r="P481" s="2" t="s">
        <v>52</v>
      </c>
      <c r="Q481" s="2" t="s">
        <v>52</v>
      </c>
      <c r="R481" s="2" t="s">
        <v>52</v>
      </c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2" t="s">
        <v>52</v>
      </c>
      <c r="AW481" s="2" t="s">
        <v>52</v>
      </c>
      <c r="AX481" s="2" t="s">
        <v>52</v>
      </c>
      <c r="AY481" s="2" t="s">
        <v>52</v>
      </c>
      <c r="AZ481" s="2" t="s">
        <v>52</v>
      </c>
    </row>
    <row r="482" spans="1:52" ht="30" customHeight="1">
      <c r="A482" s="28"/>
      <c r="B482" s="28"/>
      <c r="C482" s="28"/>
      <c r="D482" s="28"/>
      <c r="E482" s="30"/>
      <c r="F482" s="33"/>
      <c r="G482" s="30"/>
      <c r="H482" s="33"/>
      <c r="I482" s="30"/>
      <c r="J482" s="33"/>
      <c r="K482" s="30"/>
      <c r="L482" s="33"/>
      <c r="M482" s="28"/>
    </row>
    <row r="483" spans="1:52" ht="30" customHeight="1">
      <c r="A483" s="24" t="s">
        <v>1727</v>
      </c>
      <c r="B483" s="25"/>
      <c r="C483" s="25"/>
      <c r="D483" s="25"/>
      <c r="E483" s="29"/>
      <c r="F483" s="32"/>
      <c r="G483" s="29"/>
      <c r="H483" s="32"/>
      <c r="I483" s="29"/>
      <c r="J483" s="32"/>
      <c r="K483" s="29"/>
      <c r="L483" s="32"/>
      <c r="M483" s="26"/>
      <c r="N483" s="1" t="s">
        <v>587</v>
      </c>
    </row>
    <row r="484" spans="1:52" ht="30" customHeight="1">
      <c r="A484" s="27" t="s">
        <v>1695</v>
      </c>
      <c r="B484" s="27" t="s">
        <v>1696</v>
      </c>
      <c r="C484" s="27" t="s">
        <v>1697</v>
      </c>
      <c r="D484" s="28">
        <v>0.28000000000000003</v>
      </c>
      <c r="E484" s="30">
        <f>일위대가목록!E199</f>
        <v>8844</v>
      </c>
      <c r="F484" s="33">
        <f>TRUNC(E484*D484,1)</f>
        <v>2476.3000000000002</v>
      </c>
      <c r="G484" s="30">
        <f>일위대가목록!F199</f>
        <v>0</v>
      </c>
      <c r="H484" s="33">
        <f>TRUNC(G484*D484,1)</f>
        <v>0</v>
      </c>
      <c r="I484" s="30">
        <f>일위대가목록!G199</f>
        <v>0</v>
      </c>
      <c r="J484" s="33">
        <f>TRUNC(I484*D484,1)</f>
        <v>0</v>
      </c>
      <c r="K484" s="30">
        <f>TRUNC(E484+G484+I484,1)</f>
        <v>8844</v>
      </c>
      <c r="L484" s="33">
        <f>TRUNC(F484+H484+J484,1)</f>
        <v>2476.3000000000002</v>
      </c>
      <c r="M484" s="27" t="s">
        <v>1698</v>
      </c>
      <c r="N484" s="2" t="s">
        <v>587</v>
      </c>
      <c r="O484" s="2" t="s">
        <v>1699</v>
      </c>
      <c r="P484" s="2" t="s">
        <v>64</v>
      </c>
      <c r="Q484" s="2" t="s">
        <v>65</v>
      </c>
      <c r="R484" s="2" t="s">
        <v>65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2" t="s">
        <v>52</v>
      </c>
      <c r="AW484" s="2" t="s">
        <v>1728</v>
      </c>
      <c r="AX484" s="2" t="s">
        <v>52</v>
      </c>
      <c r="AY484" s="2" t="s">
        <v>52</v>
      </c>
      <c r="AZ484" s="2" t="s">
        <v>52</v>
      </c>
    </row>
    <row r="485" spans="1:52" ht="30" customHeight="1">
      <c r="A485" s="27" t="s">
        <v>1701</v>
      </c>
      <c r="B485" s="27" t="s">
        <v>1702</v>
      </c>
      <c r="C485" s="27" t="s">
        <v>218</v>
      </c>
      <c r="D485" s="28">
        <v>1</v>
      </c>
      <c r="E485" s="30">
        <f>일위대가목록!E200</f>
        <v>0</v>
      </c>
      <c r="F485" s="33">
        <f>TRUNC(E485*D485,1)</f>
        <v>0</v>
      </c>
      <c r="G485" s="30">
        <f>일위대가목록!F200</f>
        <v>4665</v>
      </c>
      <c r="H485" s="33">
        <f>TRUNC(G485*D485,1)</f>
        <v>4665</v>
      </c>
      <c r="I485" s="30">
        <f>일위대가목록!G200</f>
        <v>233</v>
      </c>
      <c r="J485" s="33">
        <f>TRUNC(I485*D485,1)</f>
        <v>233</v>
      </c>
      <c r="K485" s="30">
        <f>TRUNC(E485+G485+I485,1)</f>
        <v>4898</v>
      </c>
      <c r="L485" s="33">
        <f>TRUNC(F485+H485+J485,1)</f>
        <v>4898</v>
      </c>
      <c r="M485" s="27" t="s">
        <v>1703</v>
      </c>
      <c r="N485" s="2" t="s">
        <v>587</v>
      </c>
      <c r="O485" s="2" t="s">
        <v>1704</v>
      </c>
      <c r="P485" s="2" t="s">
        <v>64</v>
      </c>
      <c r="Q485" s="2" t="s">
        <v>65</v>
      </c>
      <c r="R485" s="2" t="s">
        <v>65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2" t="s">
        <v>52</v>
      </c>
      <c r="AW485" s="2" t="s">
        <v>1729</v>
      </c>
      <c r="AX485" s="2" t="s">
        <v>52</v>
      </c>
      <c r="AY485" s="2" t="s">
        <v>52</v>
      </c>
      <c r="AZ485" s="2" t="s">
        <v>52</v>
      </c>
    </row>
    <row r="486" spans="1:52" ht="30" customHeight="1">
      <c r="A486" s="27" t="s">
        <v>1013</v>
      </c>
      <c r="B486" s="27" t="s">
        <v>52</v>
      </c>
      <c r="C486" s="27" t="s">
        <v>52</v>
      </c>
      <c r="D486" s="28"/>
      <c r="E486" s="30"/>
      <c r="F486" s="33">
        <f>TRUNC(SUMIF(N484:N485, N483, F484:F485),0)</f>
        <v>2476</v>
      </c>
      <c r="G486" s="30"/>
      <c r="H486" s="33">
        <f>TRUNC(SUMIF(N484:N485, N483, H484:H485),0)</f>
        <v>4665</v>
      </c>
      <c r="I486" s="30"/>
      <c r="J486" s="33">
        <f>TRUNC(SUMIF(N484:N485, N483, J484:J485),0)</f>
        <v>233</v>
      </c>
      <c r="K486" s="30"/>
      <c r="L486" s="33">
        <f>F486+H486+J486</f>
        <v>7374</v>
      </c>
      <c r="M486" s="27" t="s">
        <v>52</v>
      </c>
      <c r="N486" s="2" t="s">
        <v>107</v>
      </c>
      <c r="O486" s="2" t="s">
        <v>107</v>
      </c>
      <c r="P486" s="2" t="s">
        <v>52</v>
      </c>
      <c r="Q486" s="2" t="s">
        <v>52</v>
      </c>
      <c r="R486" s="2" t="s">
        <v>52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2" t="s">
        <v>52</v>
      </c>
      <c r="AW486" s="2" t="s">
        <v>52</v>
      </c>
      <c r="AX486" s="2" t="s">
        <v>52</v>
      </c>
      <c r="AY486" s="2" t="s">
        <v>52</v>
      </c>
      <c r="AZ486" s="2" t="s">
        <v>52</v>
      </c>
    </row>
    <row r="487" spans="1:52" ht="30" customHeight="1">
      <c r="A487" s="28"/>
      <c r="B487" s="28"/>
      <c r="C487" s="28"/>
      <c r="D487" s="28"/>
      <c r="E487" s="30"/>
      <c r="F487" s="33"/>
      <c r="G487" s="30"/>
      <c r="H487" s="33"/>
      <c r="I487" s="30"/>
      <c r="J487" s="33"/>
      <c r="K487" s="30"/>
      <c r="L487" s="33"/>
      <c r="M487" s="28"/>
    </row>
    <row r="488" spans="1:52" ht="30" customHeight="1">
      <c r="A488" s="24" t="s">
        <v>1730</v>
      </c>
      <c r="B488" s="25"/>
      <c r="C488" s="25"/>
      <c r="D488" s="25"/>
      <c r="E488" s="29"/>
      <c r="F488" s="32"/>
      <c r="G488" s="29"/>
      <c r="H488" s="32"/>
      <c r="I488" s="29"/>
      <c r="J488" s="32"/>
      <c r="K488" s="29"/>
      <c r="L488" s="32"/>
      <c r="M488" s="26"/>
      <c r="N488" s="1" t="s">
        <v>592</v>
      </c>
    </row>
    <row r="489" spans="1:52" ht="30" customHeight="1">
      <c r="A489" s="27" t="s">
        <v>1695</v>
      </c>
      <c r="B489" s="27" t="s">
        <v>1696</v>
      </c>
      <c r="C489" s="27" t="s">
        <v>1697</v>
      </c>
      <c r="D489" s="28">
        <v>0.38500000000000001</v>
      </c>
      <c r="E489" s="30">
        <f>일위대가목록!E199</f>
        <v>8844</v>
      </c>
      <c r="F489" s="33">
        <f>TRUNC(E489*D489,1)</f>
        <v>3404.9</v>
      </c>
      <c r="G489" s="30">
        <f>일위대가목록!F199</f>
        <v>0</v>
      </c>
      <c r="H489" s="33">
        <f>TRUNC(G489*D489,1)</f>
        <v>0</v>
      </c>
      <c r="I489" s="30">
        <f>일위대가목록!G199</f>
        <v>0</v>
      </c>
      <c r="J489" s="33">
        <f>TRUNC(I489*D489,1)</f>
        <v>0</v>
      </c>
      <c r="K489" s="30">
        <f>TRUNC(E489+G489+I489,1)</f>
        <v>8844</v>
      </c>
      <c r="L489" s="33">
        <f>TRUNC(F489+H489+J489,1)</f>
        <v>3404.9</v>
      </c>
      <c r="M489" s="27" t="s">
        <v>1698</v>
      </c>
      <c r="N489" s="2" t="s">
        <v>592</v>
      </c>
      <c r="O489" s="2" t="s">
        <v>1699</v>
      </c>
      <c r="P489" s="2" t="s">
        <v>64</v>
      </c>
      <c r="Q489" s="2" t="s">
        <v>65</v>
      </c>
      <c r="R489" s="2" t="s">
        <v>65</v>
      </c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2" t="s">
        <v>52</v>
      </c>
      <c r="AW489" s="2" t="s">
        <v>1731</v>
      </c>
      <c r="AX489" s="2" t="s">
        <v>52</v>
      </c>
      <c r="AY489" s="2" t="s">
        <v>52</v>
      </c>
      <c r="AZ489" s="2" t="s">
        <v>52</v>
      </c>
    </row>
    <row r="490" spans="1:52" ht="30" customHeight="1">
      <c r="A490" s="27" t="s">
        <v>1701</v>
      </c>
      <c r="B490" s="27" t="s">
        <v>1702</v>
      </c>
      <c r="C490" s="27" t="s">
        <v>218</v>
      </c>
      <c r="D490" s="28">
        <v>1</v>
      </c>
      <c r="E490" s="30">
        <f>일위대가목록!E200</f>
        <v>0</v>
      </c>
      <c r="F490" s="33">
        <f>TRUNC(E490*D490,1)</f>
        <v>0</v>
      </c>
      <c r="G490" s="30">
        <f>일위대가목록!F200</f>
        <v>4665</v>
      </c>
      <c r="H490" s="33">
        <f>TRUNC(G490*D490,1)</f>
        <v>4665</v>
      </c>
      <c r="I490" s="30">
        <f>일위대가목록!G200</f>
        <v>233</v>
      </c>
      <c r="J490" s="33">
        <f>TRUNC(I490*D490,1)</f>
        <v>233</v>
      </c>
      <c r="K490" s="30">
        <f>TRUNC(E490+G490+I490,1)</f>
        <v>4898</v>
      </c>
      <c r="L490" s="33">
        <f>TRUNC(F490+H490+J490,1)</f>
        <v>4898</v>
      </c>
      <c r="M490" s="27" t="s">
        <v>1703</v>
      </c>
      <c r="N490" s="2" t="s">
        <v>592</v>
      </c>
      <c r="O490" s="2" t="s">
        <v>1704</v>
      </c>
      <c r="P490" s="2" t="s">
        <v>64</v>
      </c>
      <c r="Q490" s="2" t="s">
        <v>65</v>
      </c>
      <c r="R490" s="2" t="s">
        <v>65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2" t="s">
        <v>52</v>
      </c>
      <c r="AW490" s="2" t="s">
        <v>1732</v>
      </c>
      <c r="AX490" s="2" t="s">
        <v>52</v>
      </c>
      <c r="AY490" s="2" t="s">
        <v>52</v>
      </c>
      <c r="AZ490" s="2" t="s">
        <v>52</v>
      </c>
    </row>
    <row r="491" spans="1:52" ht="30" customHeight="1">
      <c r="A491" s="27" t="s">
        <v>1013</v>
      </c>
      <c r="B491" s="27" t="s">
        <v>52</v>
      </c>
      <c r="C491" s="27" t="s">
        <v>52</v>
      </c>
      <c r="D491" s="28"/>
      <c r="E491" s="30"/>
      <c r="F491" s="33">
        <f>TRUNC(SUMIF(N489:N490, N488, F489:F490),0)</f>
        <v>3404</v>
      </c>
      <c r="G491" s="30"/>
      <c r="H491" s="33">
        <f>TRUNC(SUMIF(N489:N490, N488, H489:H490),0)</f>
        <v>4665</v>
      </c>
      <c r="I491" s="30"/>
      <c r="J491" s="33">
        <f>TRUNC(SUMIF(N489:N490, N488, J489:J490),0)</f>
        <v>233</v>
      </c>
      <c r="K491" s="30"/>
      <c r="L491" s="33">
        <f>F491+H491+J491</f>
        <v>8302</v>
      </c>
      <c r="M491" s="27" t="s">
        <v>52</v>
      </c>
      <c r="N491" s="2" t="s">
        <v>107</v>
      </c>
      <c r="O491" s="2" t="s">
        <v>107</v>
      </c>
      <c r="P491" s="2" t="s">
        <v>52</v>
      </c>
      <c r="Q491" s="2" t="s">
        <v>52</v>
      </c>
      <c r="R491" s="2" t="s">
        <v>52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2" t="s">
        <v>52</v>
      </c>
      <c r="AW491" s="2" t="s">
        <v>52</v>
      </c>
      <c r="AX491" s="2" t="s">
        <v>52</v>
      </c>
      <c r="AY491" s="2" t="s">
        <v>52</v>
      </c>
      <c r="AZ491" s="2" t="s">
        <v>52</v>
      </c>
    </row>
    <row r="492" spans="1:52" ht="30" customHeight="1">
      <c r="A492" s="28"/>
      <c r="B492" s="28"/>
      <c r="C492" s="28"/>
      <c r="D492" s="28"/>
      <c r="E492" s="30"/>
      <c r="F492" s="33"/>
      <c r="G492" s="30"/>
      <c r="H492" s="33"/>
      <c r="I492" s="30"/>
      <c r="J492" s="33"/>
      <c r="K492" s="30"/>
      <c r="L492" s="33"/>
      <c r="M492" s="28"/>
    </row>
    <row r="493" spans="1:52" ht="30" customHeight="1">
      <c r="A493" s="24" t="s">
        <v>1733</v>
      </c>
      <c r="B493" s="25"/>
      <c r="C493" s="25"/>
      <c r="D493" s="25"/>
      <c r="E493" s="29"/>
      <c r="F493" s="32"/>
      <c r="G493" s="29"/>
      <c r="H493" s="32"/>
      <c r="I493" s="29"/>
      <c r="J493" s="32"/>
      <c r="K493" s="29"/>
      <c r="L493" s="32"/>
      <c r="M493" s="26"/>
      <c r="N493" s="1" t="s">
        <v>596</v>
      </c>
    </row>
    <row r="494" spans="1:52" ht="30" customHeight="1">
      <c r="A494" s="27" t="s">
        <v>1695</v>
      </c>
      <c r="B494" s="27" t="s">
        <v>1696</v>
      </c>
      <c r="C494" s="27" t="s">
        <v>1697</v>
      </c>
      <c r="D494" s="28">
        <v>0.38500000000000001</v>
      </c>
      <c r="E494" s="30">
        <f>일위대가목록!E199</f>
        <v>8844</v>
      </c>
      <c r="F494" s="33">
        <f>TRUNC(E494*D494,1)</f>
        <v>3404.9</v>
      </c>
      <c r="G494" s="30">
        <f>일위대가목록!F199</f>
        <v>0</v>
      </c>
      <c r="H494" s="33">
        <f>TRUNC(G494*D494,1)</f>
        <v>0</v>
      </c>
      <c r="I494" s="30">
        <f>일위대가목록!G199</f>
        <v>0</v>
      </c>
      <c r="J494" s="33">
        <f>TRUNC(I494*D494,1)</f>
        <v>0</v>
      </c>
      <c r="K494" s="30">
        <f>TRUNC(E494+G494+I494,1)</f>
        <v>8844</v>
      </c>
      <c r="L494" s="33">
        <f>TRUNC(F494+H494+J494,1)</f>
        <v>3404.9</v>
      </c>
      <c r="M494" s="27" t="s">
        <v>1698</v>
      </c>
      <c r="N494" s="2" t="s">
        <v>596</v>
      </c>
      <c r="O494" s="2" t="s">
        <v>1699</v>
      </c>
      <c r="P494" s="2" t="s">
        <v>64</v>
      </c>
      <c r="Q494" s="2" t="s">
        <v>65</v>
      </c>
      <c r="R494" s="2" t="s">
        <v>65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2" t="s">
        <v>52</v>
      </c>
      <c r="AW494" s="2" t="s">
        <v>1734</v>
      </c>
      <c r="AX494" s="2" t="s">
        <v>52</v>
      </c>
      <c r="AY494" s="2" t="s">
        <v>52</v>
      </c>
      <c r="AZ494" s="2" t="s">
        <v>52</v>
      </c>
    </row>
    <row r="495" spans="1:52" ht="30" customHeight="1">
      <c r="A495" s="27" t="s">
        <v>1701</v>
      </c>
      <c r="B495" s="27" t="s">
        <v>1702</v>
      </c>
      <c r="C495" s="27" t="s">
        <v>218</v>
      </c>
      <c r="D495" s="28">
        <v>1</v>
      </c>
      <c r="E495" s="30">
        <f>일위대가목록!E200</f>
        <v>0</v>
      </c>
      <c r="F495" s="33">
        <f>TRUNC(E495*D495,1)</f>
        <v>0</v>
      </c>
      <c r="G495" s="30">
        <f>일위대가목록!F200</f>
        <v>4665</v>
      </c>
      <c r="H495" s="33">
        <f>TRUNC(G495*D495,1)</f>
        <v>4665</v>
      </c>
      <c r="I495" s="30">
        <f>일위대가목록!G200</f>
        <v>233</v>
      </c>
      <c r="J495" s="33">
        <f>TRUNC(I495*D495,1)</f>
        <v>233</v>
      </c>
      <c r="K495" s="30">
        <f>TRUNC(E495+G495+I495,1)</f>
        <v>4898</v>
      </c>
      <c r="L495" s="33">
        <f>TRUNC(F495+H495+J495,1)</f>
        <v>4898</v>
      </c>
      <c r="M495" s="27" t="s">
        <v>1703</v>
      </c>
      <c r="N495" s="2" t="s">
        <v>596</v>
      </c>
      <c r="O495" s="2" t="s">
        <v>1704</v>
      </c>
      <c r="P495" s="2" t="s">
        <v>64</v>
      </c>
      <c r="Q495" s="2" t="s">
        <v>65</v>
      </c>
      <c r="R495" s="2" t="s">
        <v>65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2" t="s">
        <v>52</v>
      </c>
      <c r="AW495" s="2" t="s">
        <v>1735</v>
      </c>
      <c r="AX495" s="2" t="s">
        <v>52</v>
      </c>
      <c r="AY495" s="2" t="s">
        <v>52</v>
      </c>
      <c r="AZ495" s="2" t="s">
        <v>52</v>
      </c>
    </row>
    <row r="496" spans="1:52" ht="30" customHeight="1">
      <c r="A496" s="27" t="s">
        <v>1013</v>
      </c>
      <c r="B496" s="27" t="s">
        <v>52</v>
      </c>
      <c r="C496" s="27" t="s">
        <v>52</v>
      </c>
      <c r="D496" s="28"/>
      <c r="E496" s="30"/>
      <c r="F496" s="33">
        <f>TRUNC(SUMIF(N494:N495, N493, F494:F495),0)</f>
        <v>3404</v>
      </c>
      <c r="G496" s="30"/>
      <c r="H496" s="33">
        <f>TRUNC(SUMIF(N494:N495, N493, H494:H495),0)</f>
        <v>4665</v>
      </c>
      <c r="I496" s="30"/>
      <c r="J496" s="33">
        <f>TRUNC(SUMIF(N494:N495, N493, J494:J495),0)</f>
        <v>233</v>
      </c>
      <c r="K496" s="30"/>
      <c r="L496" s="33">
        <f>F496+H496+J496</f>
        <v>8302</v>
      </c>
      <c r="M496" s="27" t="s">
        <v>52</v>
      </c>
      <c r="N496" s="2" t="s">
        <v>107</v>
      </c>
      <c r="O496" s="2" t="s">
        <v>107</v>
      </c>
      <c r="P496" s="2" t="s">
        <v>52</v>
      </c>
      <c r="Q496" s="2" t="s">
        <v>52</v>
      </c>
      <c r="R496" s="2" t="s">
        <v>52</v>
      </c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2" t="s">
        <v>52</v>
      </c>
      <c r="AW496" s="2" t="s">
        <v>52</v>
      </c>
      <c r="AX496" s="2" t="s">
        <v>52</v>
      </c>
      <c r="AY496" s="2" t="s">
        <v>52</v>
      </c>
      <c r="AZ496" s="2" t="s">
        <v>52</v>
      </c>
    </row>
    <row r="497" spans="1:52" ht="30" customHeight="1">
      <c r="A497" s="28"/>
      <c r="B497" s="28"/>
      <c r="C497" s="28"/>
      <c r="D497" s="28"/>
      <c r="E497" s="30"/>
      <c r="F497" s="33"/>
      <c r="G497" s="30"/>
      <c r="H497" s="33"/>
      <c r="I497" s="30"/>
      <c r="J497" s="33"/>
      <c r="K497" s="30"/>
      <c r="L497" s="33"/>
      <c r="M497" s="28"/>
    </row>
    <row r="498" spans="1:52" ht="30" customHeight="1">
      <c r="A498" s="24" t="s">
        <v>1736</v>
      </c>
      <c r="B498" s="25"/>
      <c r="C498" s="25"/>
      <c r="D498" s="25"/>
      <c r="E498" s="29"/>
      <c r="F498" s="32"/>
      <c r="G498" s="29"/>
      <c r="H498" s="32"/>
      <c r="I498" s="29"/>
      <c r="J498" s="32"/>
      <c r="K498" s="29"/>
      <c r="L498" s="32"/>
      <c r="M498" s="26"/>
      <c r="N498" s="1" t="s">
        <v>601</v>
      </c>
    </row>
    <row r="499" spans="1:52" ht="30" customHeight="1">
      <c r="A499" s="27" t="s">
        <v>1695</v>
      </c>
      <c r="B499" s="27" t="s">
        <v>1696</v>
      </c>
      <c r="C499" s="27" t="s">
        <v>1697</v>
      </c>
      <c r="D499" s="28">
        <v>0.31</v>
      </c>
      <c r="E499" s="30">
        <f>일위대가목록!E199</f>
        <v>8844</v>
      </c>
      <c r="F499" s="33">
        <f>TRUNC(E499*D499,1)</f>
        <v>2741.6</v>
      </c>
      <c r="G499" s="30">
        <f>일위대가목록!F199</f>
        <v>0</v>
      </c>
      <c r="H499" s="33">
        <f>TRUNC(G499*D499,1)</f>
        <v>0</v>
      </c>
      <c r="I499" s="30">
        <f>일위대가목록!G199</f>
        <v>0</v>
      </c>
      <c r="J499" s="33">
        <f>TRUNC(I499*D499,1)</f>
        <v>0</v>
      </c>
      <c r="K499" s="30">
        <f>TRUNC(E499+G499+I499,1)</f>
        <v>8844</v>
      </c>
      <c r="L499" s="33">
        <f>TRUNC(F499+H499+J499,1)</f>
        <v>2741.6</v>
      </c>
      <c r="M499" s="27" t="s">
        <v>1698</v>
      </c>
      <c r="N499" s="2" t="s">
        <v>601</v>
      </c>
      <c r="O499" s="2" t="s">
        <v>1699</v>
      </c>
      <c r="P499" s="2" t="s">
        <v>64</v>
      </c>
      <c r="Q499" s="2" t="s">
        <v>65</v>
      </c>
      <c r="R499" s="2" t="s">
        <v>65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2" t="s">
        <v>52</v>
      </c>
      <c r="AW499" s="2" t="s">
        <v>1737</v>
      </c>
      <c r="AX499" s="2" t="s">
        <v>52</v>
      </c>
      <c r="AY499" s="2" t="s">
        <v>52</v>
      </c>
      <c r="AZ499" s="2" t="s">
        <v>52</v>
      </c>
    </row>
    <row r="500" spans="1:52" ht="30" customHeight="1">
      <c r="A500" s="27" t="s">
        <v>1701</v>
      </c>
      <c r="B500" s="27" t="s">
        <v>1702</v>
      </c>
      <c r="C500" s="27" t="s">
        <v>218</v>
      </c>
      <c r="D500" s="28">
        <v>1</v>
      </c>
      <c r="E500" s="30">
        <f>일위대가목록!E200</f>
        <v>0</v>
      </c>
      <c r="F500" s="33">
        <f>TRUNC(E500*D500,1)</f>
        <v>0</v>
      </c>
      <c r="G500" s="30">
        <f>일위대가목록!F200</f>
        <v>4665</v>
      </c>
      <c r="H500" s="33">
        <f>TRUNC(G500*D500,1)</f>
        <v>4665</v>
      </c>
      <c r="I500" s="30">
        <f>일위대가목록!G200</f>
        <v>233</v>
      </c>
      <c r="J500" s="33">
        <f>TRUNC(I500*D500,1)</f>
        <v>233</v>
      </c>
      <c r="K500" s="30">
        <f>TRUNC(E500+G500+I500,1)</f>
        <v>4898</v>
      </c>
      <c r="L500" s="33">
        <f>TRUNC(F500+H500+J500,1)</f>
        <v>4898</v>
      </c>
      <c r="M500" s="27" t="s">
        <v>1703</v>
      </c>
      <c r="N500" s="2" t="s">
        <v>601</v>
      </c>
      <c r="O500" s="2" t="s">
        <v>1704</v>
      </c>
      <c r="P500" s="2" t="s">
        <v>64</v>
      </c>
      <c r="Q500" s="2" t="s">
        <v>65</v>
      </c>
      <c r="R500" s="2" t="s">
        <v>65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2" t="s">
        <v>52</v>
      </c>
      <c r="AW500" s="2" t="s">
        <v>1738</v>
      </c>
      <c r="AX500" s="2" t="s">
        <v>52</v>
      </c>
      <c r="AY500" s="2" t="s">
        <v>52</v>
      </c>
      <c r="AZ500" s="2" t="s">
        <v>52</v>
      </c>
    </row>
    <row r="501" spans="1:52" ht="30" customHeight="1">
      <c r="A501" s="27" t="s">
        <v>1013</v>
      </c>
      <c r="B501" s="27" t="s">
        <v>52</v>
      </c>
      <c r="C501" s="27" t="s">
        <v>52</v>
      </c>
      <c r="D501" s="28"/>
      <c r="E501" s="30"/>
      <c r="F501" s="33">
        <f>TRUNC(SUMIF(N499:N500, N498, F499:F500),0)</f>
        <v>2741</v>
      </c>
      <c r="G501" s="30"/>
      <c r="H501" s="33">
        <f>TRUNC(SUMIF(N499:N500, N498, H499:H500),0)</f>
        <v>4665</v>
      </c>
      <c r="I501" s="30"/>
      <c r="J501" s="33">
        <f>TRUNC(SUMIF(N499:N500, N498, J499:J500),0)</f>
        <v>233</v>
      </c>
      <c r="K501" s="30"/>
      <c r="L501" s="33">
        <f>F501+H501+J501</f>
        <v>7639</v>
      </c>
      <c r="M501" s="27" t="s">
        <v>52</v>
      </c>
      <c r="N501" s="2" t="s">
        <v>107</v>
      </c>
      <c r="O501" s="2" t="s">
        <v>107</v>
      </c>
      <c r="P501" s="2" t="s">
        <v>52</v>
      </c>
      <c r="Q501" s="2" t="s">
        <v>52</v>
      </c>
      <c r="R501" s="2" t="s">
        <v>52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2" t="s">
        <v>52</v>
      </c>
      <c r="AW501" s="2" t="s">
        <v>52</v>
      </c>
      <c r="AX501" s="2" t="s">
        <v>52</v>
      </c>
      <c r="AY501" s="2" t="s">
        <v>52</v>
      </c>
      <c r="AZ501" s="2" t="s">
        <v>52</v>
      </c>
    </row>
    <row r="502" spans="1:52" ht="30" customHeight="1">
      <c r="A502" s="28"/>
      <c r="B502" s="28"/>
      <c r="C502" s="28"/>
      <c r="D502" s="28"/>
      <c r="E502" s="30"/>
      <c r="F502" s="33"/>
      <c r="G502" s="30"/>
      <c r="H502" s="33"/>
      <c r="I502" s="30"/>
      <c r="J502" s="33"/>
      <c r="K502" s="30"/>
      <c r="L502" s="33"/>
      <c r="M502" s="28"/>
    </row>
    <row r="503" spans="1:52" ht="30" customHeight="1">
      <c r="A503" s="24" t="s">
        <v>1739</v>
      </c>
      <c r="B503" s="25"/>
      <c r="C503" s="25"/>
      <c r="D503" s="25"/>
      <c r="E503" s="29"/>
      <c r="F503" s="32"/>
      <c r="G503" s="29"/>
      <c r="H503" s="32"/>
      <c r="I503" s="29"/>
      <c r="J503" s="32"/>
      <c r="K503" s="29"/>
      <c r="L503" s="32"/>
      <c r="M503" s="26"/>
      <c r="N503" s="1" t="s">
        <v>606</v>
      </c>
    </row>
    <row r="504" spans="1:52" ht="30" customHeight="1">
      <c r="A504" s="27" t="s">
        <v>1740</v>
      </c>
      <c r="B504" s="27" t="s">
        <v>1741</v>
      </c>
      <c r="C504" s="27" t="s">
        <v>83</v>
      </c>
      <c r="D504" s="28">
        <v>0.51</v>
      </c>
      <c r="E504" s="30">
        <f>일위대가목록!E201</f>
        <v>14444</v>
      </c>
      <c r="F504" s="33">
        <f>TRUNC(E504*D504,1)</f>
        <v>7366.4</v>
      </c>
      <c r="G504" s="30">
        <f>일위대가목록!F201</f>
        <v>71380</v>
      </c>
      <c r="H504" s="33">
        <f>TRUNC(G504*D504,1)</f>
        <v>36403.800000000003</v>
      </c>
      <c r="I504" s="30">
        <f>일위대가목록!G201</f>
        <v>3340</v>
      </c>
      <c r="J504" s="33">
        <f>TRUNC(I504*D504,1)</f>
        <v>1703.4</v>
      </c>
      <c r="K504" s="30">
        <f>TRUNC(E504+G504+I504,1)</f>
        <v>89164</v>
      </c>
      <c r="L504" s="33">
        <f>TRUNC(F504+H504+J504,1)</f>
        <v>45473.599999999999</v>
      </c>
      <c r="M504" s="27" t="s">
        <v>1742</v>
      </c>
      <c r="N504" s="2" t="s">
        <v>606</v>
      </c>
      <c r="O504" s="2" t="s">
        <v>1743</v>
      </c>
      <c r="P504" s="2" t="s">
        <v>64</v>
      </c>
      <c r="Q504" s="2" t="s">
        <v>65</v>
      </c>
      <c r="R504" s="2" t="s">
        <v>65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2" t="s">
        <v>52</v>
      </c>
      <c r="AW504" s="2" t="s">
        <v>1744</v>
      </c>
      <c r="AX504" s="2" t="s">
        <v>52</v>
      </c>
      <c r="AY504" s="2" t="s">
        <v>52</v>
      </c>
      <c r="AZ504" s="2" t="s">
        <v>52</v>
      </c>
    </row>
    <row r="505" spans="1:52" ht="30" customHeight="1">
      <c r="A505" s="27" t="s">
        <v>1745</v>
      </c>
      <c r="B505" s="27" t="s">
        <v>1746</v>
      </c>
      <c r="C505" s="27" t="s">
        <v>83</v>
      </c>
      <c r="D505" s="28">
        <v>0.51</v>
      </c>
      <c r="E505" s="30">
        <f>일위대가목록!E202</f>
        <v>1265</v>
      </c>
      <c r="F505" s="33">
        <f>TRUNC(E505*D505,1)</f>
        <v>645.1</v>
      </c>
      <c r="G505" s="30">
        <f>일위대가목록!F202</f>
        <v>11897</v>
      </c>
      <c r="H505" s="33">
        <f>TRUNC(G505*D505,1)</f>
        <v>6067.4</v>
      </c>
      <c r="I505" s="30">
        <f>일위대가목록!G202</f>
        <v>0</v>
      </c>
      <c r="J505" s="33">
        <f>TRUNC(I505*D505,1)</f>
        <v>0</v>
      </c>
      <c r="K505" s="30">
        <f>TRUNC(E505+G505+I505,1)</f>
        <v>13162</v>
      </c>
      <c r="L505" s="33">
        <f>TRUNC(F505+H505+J505,1)</f>
        <v>6712.5</v>
      </c>
      <c r="M505" s="27" t="s">
        <v>1747</v>
      </c>
      <c r="N505" s="2" t="s">
        <v>606</v>
      </c>
      <c r="O505" s="2" t="s">
        <v>1748</v>
      </c>
      <c r="P505" s="2" t="s">
        <v>64</v>
      </c>
      <c r="Q505" s="2" t="s">
        <v>65</v>
      </c>
      <c r="R505" s="2" t="s">
        <v>65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2" t="s">
        <v>52</v>
      </c>
      <c r="AW505" s="2" t="s">
        <v>1749</v>
      </c>
      <c r="AX505" s="2" t="s">
        <v>52</v>
      </c>
      <c r="AY505" s="2" t="s">
        <v>52</v>
      </c>
      <c r="AZ505" s="2" t="s">
        <v>52</v>
      </c>
    </row>
    <row r="506" spans="1:52" ht="30" customHeight="1">
      <c r="A506" s="27" t="s">
        <v>1013</v>
      </c>
      <c r="B506" s="27" t="s">
        <v>52</v>
      </c>
      <c r="C506" s="27" t="s">
        <v>52</v>
      </c>
      <c r="D506" s="28"/>
      <c r="E506" s="30"/>
      <c r="F506" s="33">
        <f>TRUNC(SUMIF(N504:N505, N503, F504:F505),0)</f>
        <v>8011</v>
      </c>
      <c r="G506" s="30"/>
      <c r="H506" s="33">
        <f>TRUNC(SUMIF(N504:N505, N503, H504:H505),0)</f>
        <v>42471</v>
      </c>
      <c r="I506" s="30"/>
      <c r="J506" s="33">
        <f>TRUNC(SUMIF(N504:N505, N503, J504:J505),0)</f>
        <v>1703</v>
      </c>
      <c r="K506" s="30"/>
      <c r="L506" s="33">
        <f>F506+H506+J506</f>
        <v>52185</v>
      </c>
      <c r="M506" s="27" t="s">
        <v>52</v>
      </c>
      <c r="N506" s="2" t="s">
        <v>107</v>
      </c>
      <c r="O506" s="2" t="s">
        <v>107</v>
      </c>
      <c r="P506" s="2" t="s">
        <v>52</v>
      </c>
      <c r="Q506" s="2" t="s">
        <v>52</v>
      </c>
      <c r="R506" s="2" t="s">
        <v>52</v>
      </c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2" t="s">
        <v>52</v>
      </c>
      <c r="AW506" s="2" t="s">
        <v>52</v>
      </c>
      <c r="AX506" s="2" t="s">
        <v>52</v>
      </c>
      <c r="AY506" s="2" t="s">
        <v>52</v>
      </c>
      <c r="AZ506" s="2" t="s">
        <v>52</v>
      </c>
    </row>
    <row r="507" spans="1:52" ht="30" customHeight="1">
      <c r="A507" s="28"/>
      <c r="B507" s="28"/>
      <c r="C507" s="28"/>
      <c r="D507" s="28"/>
      <c r="E507" s="30"/>
      <c r="F507" s="33"/>
      <c r="G507" s="30"/>
      <c r="H507" s="33"/>
      <c r="I507" s="30"/>
      <c r="J507" s="33"/>
      <c r="K507" s="30"/>
      <c r="L507" s="33"/>
      <c r="M507" s="28"/>
    </row>
    <row r="508" spans="1:52" ht="30" customHeight="1">
      <c r="A508" s="24" t="s">
        <v>1750</v>
      </c>
      <c r="B508" s="25"/>
      <c r="C508" s="25"/>
      <c r="D508" s="25"/>
      <c r="E508" s="29"/>
      <c r="F508" s="32"/>
      <c r="G508" s="29"/>
      <c r="H508" s="32"/>
      <c r="I508" s="29"/>
      <c r="J508" s="32"/>
      <c r="K508" s="29"/>
      <c r="L508" s="32"/>
      <c r="M508" s="26"/>
      <c r="N508" s="1" t="s">
        <v>613</v>
      </c>
    </row>
    <row r="509" spans="1:52" ht="30" customHeight="1">
      <c r="A509" s="27" t="s">
        <v>897</v>
      </c>
      <c r="B509" s="27" t="s">
        <v>1751</v>
      </c>
      <c r="C509" s="27" t="s">
        <v>235</v>
      </c>
      <c r="D509" s="28">
        <v>13.05</v>
      </c>
      <c r="E509" s="30">
        <f>단가대비표!O85</f>
        <v>0</v>
      </c>
      <c r="F509" s="33">
        <f t="shared" ref="F509:F514" si="77">TRUNC(E509*D509,1)</f>
        <v>0</v>
      </c>
      <c r="G509" s="30">
        <f>단가대비표!P85</f>
        <v>0</v>
      </c>
      <c r="H509" s="33">
        <f t="shared" ref="H509:H514" si="78">TRUNC(G509*D509,1)</f>
        <v>0</v>
      </c>
      <c r="I509" s="30">
        <f>단가대비표!V85</f>
        <v>0</v>
      </c>
      <c r="J509" s="33">
        <f t="shared" ref="J509:J514" si="79">TRUNC(I509*D509,1)</f>
        <v>0</v>
      </c>
      <c r="K509" s="30">
        <f t="shared" ref="K509:L514" si="80">TRUNC(E509+G509+I509,1)</f>
        <v>0</v>
      </c>
      <c r="L509" s="33">
        <f t="shared" si="80"/>
        <v>0</v>
      </c>
      <c r="M509" s="27" t="s">
        <v>1148</v>
      </c>
      <c r="N509" s="2" t="s">
        <v>613</v>
      </c>
      <c r="O509" s="2" t="s">
        <v>1752</v>
      </c>
      <c r="P509" s="2" t="s">
        <v>65</v>
      </c>
      <c r="Q509" s="2" t="s">
        <v>65</v>
      </c>
      <c r="R509" s="2" t="s">
        <v>64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2" t="s">
        <v>52</v>
      </c>
      <c r="AW509" s="2" t="s">
        <v>1753</v>
      </c>
      <c r="AX509" s="2" t="s">
        <v>52</v>
      </c>
      <c r="AY509" s="2" t="s">
        <v>52</v>
      </c>
      <c r="AZ509" s="2" t="s">
        <v>52</v>
      </c>
    </row>
    <row r="510" spans="1:52" ht="30" customHeight="1">
      <c r="A510" s="27" t="s">
        <v>902</v>
      </c>
      <c r="B510" s="27" t="s">
        <v>1152</v>
      </c>
      <c r="C510" s="27" t="s">
        <v>112</v>
      </c>
      <c r="D510" s="28">
        <v>1.7000000000000001E-2</v>
      </c>
      <c r="E510" s="30">
        <f>단가대비표!O30</f>
        <v>0</v>
      </c>
      <c r="F510" s="33">
        <f t="shared" si="77"/>
        <v>0</v>
      </c>
      <c r="G510" s="30">
        <f>단가대비표!P30</f>
        <v>0</v>
      </c>
      <c r="H510" s="33">
        <f t="shared" si="78"/>
        <v>0</v>
      </c>
      <c r="I510" s="30">
        <f>단가대비표!V30</f>
        <v>0</v>
      </c>
      <c r="J510" s="33">
        <f t="shared" si="79"/>
        <v>0</v>
      </c>
      <c r="K510" s="30">
        <f t="shared" si="80"/>
        <v>0</v>
      </c>
      <c r="L510" s="33">
        <f t="shared" si="80"/>
        <v>0</v>
      </c>
      <c r="M510" s="27" t="s">
        <v>1148</v>
      </c>
      <c r="N510" s="2" t="s">
        <v>613</v>
      </c>
      <c r="O510" s="2" t="s">
        <v>1754</v>
      </c>
      <c r="P510" s="2" t="s">
        <v>65</v>
      </c>
      <c r="Q510" s="2" t="s">
        <v>65</v>
      </c>
      <c r="R510" s="2" t="s">
        <v>64</v>
      </c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2" t="s">
        <v>52</v>
      </c>
      <c r="AW510" s="2" t="s">
        <v>1755</v>
      </c>
      <c r="AX510" s="2" t="s">
        <v>52</v>
      </c>
      <c r="AY510" s="2" t="s">
        <v>52</v>
      </c>
      <c r="AZ510" s="2" t="s">
        <v>52</v>
      </c>
    </row>
    <row r="511" spans="1:52" ht="30" customHeight="1">
      <c r="A511" s="27" t="s">
        <v>1756</v>
      </c>
      <c r="B511" s="27" t="s">
        <v>1757</v>
      </c>
      <c r="C511" s="27" t="s">
        <v>1310</v>
      </c>
      <c r="D511" s="28">
        <v>0.65500000000000003</v>
      </c>
      <c r="E511" s="30">
        <f>단가대비표!O40</f>
        <v>1777.7</v>
      </c>
      <c r="F511" s="33">
        <f t="shared" si="77"/>
        <v>1164.3</v>
      </c>
      <c r="G511" s="30">
        <f>단가대비표!P40</f>
        <v>0</v>
      </c>
      <c r="H511" s="33">
        <f t="shared" si="78"/>
        <v>0</v>
      </c>
      <c r="I511" s="30">
        <f>단가대비표!V40</f>
        <v>0</v>
      </c>
      <c r="J511" s="33">
        <f t="shared" si="79"/>
        <v>0</v>
      </c>
      <c r="K511" s="30">
        <f t="shared" si="80"/>
        <v>1777.7</v>
      </c>
      <c r="L511" s="33">
        <f t="shared" si="80"/>
        <v>1164.3</v>
      </c>
      <c r="M511" s="27" t="s">
        <v>52</v>
      </c>
      <c r="N511" s="2" t="s">
        <v>613</v>
      </c>
      <c r="O511" s="2" t="s">
        <v>1758</v>
      </c>
      <c r="P511" s="2" t="s">
        <v>65</v>
      </c>
      <c r="Q511" s="2" t="s">
        <v>65</v>
      </c>
      <c r="R511" s="2" t="s">
        <v>64</v>
      </c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2" t="s">
        <v>52</v>
      </c>
      <c r="AW511" s="2" t="s">
        <v>1759</v>
      </c>
      <c r="AX511" s="2" t="s">
        <v>52</v>
      </c>
      <c r="AY511" s="2" t="s">
        <v>52</v>
      </c>
      <c r="AZ511" s="2" t="s">
        <v>52</v>
      </c>
    </row>
    <row r="512" spans="1:52" ht="30" customHeight="1">
      <c r="A512" s="27" t="s">
        <v>1760</v>
      </c>
      <c r="B512" s="27" t="s">
        <v>1055</v>
      </c>
      <c r="C512" s="27" t="s">
        <v>1056</v>
      </c>
      <c r="D512" s="28">
        <v>7.4999999999999997E-2</v>
      </c>
      <c r="E512" s="30">
        <f>단가대비표!O246</f>
        <v>0</v>
      </c>
      <c r="F512" s="33">
        <f t="shared" si="77"/>
        <v>0</v>
      </c>
      <c r="G512" s="30">
        <f>단가대비표!P246</f>
        <v>228286</v>
      </c>
      <c r="H512" s="33">
        <f t="shared" si="78"/>
        <v>17121.400000000001</v>
      </c>
      <c r="I512" s="30">
        <f>단가대비표!V246</f>
        <v>0</v>
      </c>
      <c r="J512" s="33">
        <f t="shared" si="79"/>
        <v>0</v>
      </c>
      <c r="K512" s="30">
        <f t="shared" si="80"/>
        <v>228286</v>
      </c>
      <c r="L512" s="33">
        <f t="shared" si="80"/>
        <v>17121.400000000001</v>
      </c>
      <c r="M512" s="27" t="s">
        <v>52</v>
      </c>
      <c r="N512" s="2" t="s">
        <v>613</v>
      </c>
      <c r="O512" s="2" t="s">
        <v>1761</v>
      </c>
      <c r="P512" s="2" t="s">
        <v>65</v>
      </c>
      <c r="Q512" s="2" t="s">
        <v>65</v>
      </c>
      <c r="R512" s="2" t="s">
        <v>64</v>
      </c>
      <c r="S512" s="3"/>
      <c r="T512" s="3"/>
      <c r="U512" s="3"/>
      <c r="V512" s="3">
        <v>1</v>
      </c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2" t="s">
        <v>52</v>
      </c>
      <c r="AW512" s="2" t="s">
        <v>1762</v>
      </c>
      <c r="AX512" s="2" t="s">
        <v>52</v>
      </c>
      <c r="AY512" s="2" t="s">
        <v>52</v>
      </c>
      <c r="AZ512" s="2" t="s">
        <v>52</v>
      </c>
    </row>
    <row r="513" spans="1:52" ht="30" customHeight="1">
      <c r="A513" s="27" t="s">
        <v>1059</v>
      </c>
      <c r="B513" s="27" t="s">
        <v>1055</v>
      </c>
      <c r="C513" s="27" t="s">
        <v>1056</v>
      </c>
      <c r="D513" s="28">
        <v>0.04</v>
      </c>
      <c r="E513" s="30">
        <f>단가대비표!O234</f>
        <v>0</v>
      </c>
      <c r="F513" s="33">
        <f t="shared" si="77"/>
        <v>0</v>
      </c>
      <c r="G513" s="30">
        <f>단가대비표!P234</f>
        <v>172068</v>
      </c>
      <c r="H513" s="33">
        <f t="shared" si="78"/>
        <v>6882.7</v>
      </c>
      <c r="I513" s="30">
        <f>단가대비표!V234</f>
        <v>0</v>
      </c>
      <c r="J513" s="33">
        <f t="shared" si="79"/>
        <v>0</v>
      </c>
      <c r="K513" s="30">
        <f t="shared" si="80"/>
        <v>172068</v>
      </c>
      <c r="L513" s="33">
        <f t="shared" si="80"/>
        <v>6882.7</v>
      </c>
      <c r="M513" s="27" t="s">
        <v>52</v>
      </c>
      <c r="N513" s="2" t="s">
        <v>613</v>
      </c>
      <c r="O513" s="2" t="s">
        <v>1060</v>
      </c>
      <c r="P513" s="2" t="s">
        <v>65</v>
      </c>
      <c r="Q513" s="2" t="s">
        <v>65</v>
      </c>
      <c r="R513" s="2" t="s">
        <v>64</v>
      </c>
      <c r="S513" s="3"/>
      <c r="T513" s="3"/>
      <c r="U513" s="3"/>
      <c r="V513" s="3">
        <v>1</v>
      </c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2" t="s">
        <v>52</v>
      </c>
      <c r="AW513" s="2" t="s">
        <v>1763</v>
      </c>
      <c r="AX513" s="2" t="s">
        <v>52</v>
      </c>
      <c r="AY513" s="2" t="s">
        <v>52</v>
      </c>
      <c r="AZ513" s="2" t="s">
        <v>52</v>
      </c>
    </row>
    <row r="514" spans="1:52" ht="30" customHeight="1">
      <c r="A514" s="27" t="s">
        <v>1164</v>
      </c>
      <c r="B514" s="27" t="s">
        <v>1259</v>
      </c>
      <c r="C514" s="27" t="s">
        <v>502</v>
      </c>
      <c r="D514" s="28">
        <v>1</v>
      </c>
      <c r="E514" s="30">
        <v>0</v>
      </c>
      <c r="F514" s="33">
        <f t="shared" si="77"/>
        <v>0</v>
      </c>
      <c r="G514" s="30">
        <v>0</v>
      </c>
      <c r="H514" s="33">
        <f t="shared" si="78"/>
        <v>0</v>
      </c>
      <c r="I514" s="30">
        <f>TRUNC(SUMIF(V509:V514, RIGHTB(O514, 1), H509:H514)*U514, 2)</f>
        <v>720.12</v>
      </c>
      <c r="J514" s="33">
        <f t="shared" si="79"/>
        <v>720.1</v>
      </c>
      <c r="K514" s="30">
        <f t="shared" si="80"/>
        <v>720.1</v>
      </c>
      <c r="L514" s="33">
        <f t="shared" si="80"/>
        <v>720.1</v>
      </c>
      <c r="M514" s="27" t="s">
        <v>52</v>
      </c>
      <c r="N514" s="2" t="s">
        <v>613</v>
      </c>
      <c r="O514" s="2" t="s">
        <v>950</v>
      </c>
      <c r="P514" s="2" t="s">
        <v>65</v>
      </c>
      <c r="Q514" s="2" t="s">
        <v>65</v>
      </c>
      <c r="R514" s="2" t="s">
        <v>65</v>
      </c>
      <c r="S514" s="3">
        <v>1</v>
      </c>
      <c r="T514" s="3">
        <v>2</v>
      </c>
      <c r="U514" s="3">
        <v>0.03</v>
      </c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2" t="s">
        <v>52</v>
      </c>
      <c r="AW514" s="2" t="s">
        <v>1764</v>
      </c>
      <c r="AX514" s="2" t="s">
        <v>52</v>
      </c>
      <c r="AY514" s="2" t="s">
        <v>52</v>
      </c>
      <c r="AZ514" s="2" t="s">
        <v>52</v>
      </c>
    </row>
    <row r="515" spans="1:52" ht="30" customHeight="1">
      <c r="A515" s="27" t="s">
        <v>1013</v>
      </c>
      <c r="B515" s="27" t="s">
        <v>52</v>
      </c>
      <c r="C515" s="27" t="s">
        <v>52</v>
      </c>
      <c r="D515" s="28"/>
      <c r="E515" s="30"/>
      <c r="F515" s="33">
        <f>TRUNC(SUMIF(N509:N514, N508, F509:F514),0)</f>
        <v>1164</v>
      </c>
      <c r="G515" s="30"/>
      <c r="H515" s="33">
        <f>TRUNC(SUMIF(N509:N514, N508, H509:H514),0)</f>
        <v>24004</v>
      </c>
      <c r="I515" s="30"/>
      <c r="J515" s="33">
        <f>TRUNC(SUMIF(N509:N514, N508, J509:J514),0)</f>
        <v>720</v>
      </c>
      <c r="K515" s="30"/>
      <c r="L515" s="33">
        <f>F515+H515+J515</f>
        <v>25888</v>
      </c>
      <c r="M515" s="27" t="s">
        <v>52</v>
      </c>
      <c r="N515" s="2" t="s">
        <v>107</v>
      </c>
      <c r="O515" s="2" t="s">
        <v>107</v>
      </c>
      <c r="P515" s="2" t="s">
        <v>52</v>
      </c>
      <c r="Q515" s="2" t="s">
        <v>52</v>
      </c>
      <c r="R515" s="2" t="s">
        <v>52</v>
      </c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2" t="s">
        <v>52</v>
      </c>
      <c r="AW515" s="2" t="s">
        <v>52</v>
      </c>
      <c r="AX515" s="2" t="s">
        <v>52</v>
      </c>
      <c r="AY515" s="2" t="s">
        <v>52</v>
      </c>
      <c r="AZ515" s="2" t="s">
        <v>52</v>
      </c>
    </row>
    <row r="516" spans="1:52" ht="30" customHeight="1">
      <c r="A516" s="28"/>
      <c r="B516" s="28"/>
      <c r="C516" s="28"/>
      <c r="D516" s="28"/>
      <c r="E516" s="30"/>
      <c r="F516" s="33"/>
      <c r="G516" s="30"/>
      <c r="H516" s="33"/>
      <c r="I516" s="30"/>
      <c r="J516" s="33"/>
      <c r="K516" s="30"/>
      <c r="L516" s="33"/>
      <c r="M516" s="28"/>
    </row>
    <row r="517" spans="1:52" ht="30" customHeight="1">
      <c r="A517" s="24" t="s">
        <v>1765</v>
      </c>
      <c r="B517" s="25"/>
      <c r="C517" s="25"/>
      <c r="D517" s="25"/>
      <c r="E517" s="29"/>
      <c r="F517" s="32"/>
      <c r="G517" s="29"/>
      <c r="H517" s="32"/>
      <c r="I517" s="29"/>
      <c r="J517" s="32"/>
      <c r="K517" s="29"/>
      <c r="L517" s="32"/>
      <c r="M517" s="26"/>
      <c r="N517" s="1" t="s">
        <v>617</v>
      </c>
    </row>
    <row r="518" spans="1:52" ht="30" customHeight="1">
      <c r="A518" s="27" t="s">
        <v>1760</v>
      </c>
      <c r="B518" s="27" t="s">
        <v>1055</v>
      </c>
      <c r="C518" s="27" t="s">
        <v>1056</v>
      </c>
      <c r="D518" s="28">
        <v>0.06</v>
      </c>
      <c r="E518" s="30">
        <f>단가대비표!O246</f>
        <v>0</v>
      </c>
      <c r="F518" s="33">
        <f>TRUNC(E518*D518,1)</f>
        <v>0</v>
      </c>
      <c r="G518" s="30">
        <f>단가대비표!P246</f>
        <v>228286</v>
      </c>
      <c r="H518" s="33">
        <f>TRUNC(G518*D518,1)</f>
        <v>13697.1</v>
      </c>
      <c r="I518" s="30">
        <f>단가대비표!V246</f>
        <v>0</v>
      </c>
      <c r="J518" s="33">
        <f>TRUNC(I518*D518,1)</f>
        <v>0</v>
      </c>
      <c r="K518" s="30">
        <f t="shared" ref="K518:L522" si="81">TRUNC(E518+G518+I518,1)</f>
        <v>228286</v>
      </c>
      <c r="L518" s="33">
        <f t="shared" si="81"/>
        <v>13697.1</v>
      </c>
      <c r="M518" s="27" t="s">
        <v>52</v>
      </c>
      <c r="N518" s="2" t="s">
        <v>617</v>
      </c>
      <c r="O518" s="2" t="s">
        <v>1761</v>
      </c>
      <c r="P518" s="2" t="s">
        <v>65</v>
      </c>
      <c r="Q518" s="2" t="s">
        <v>65</v>
      </c>
      <c r="R518" s="2" t="s">
        <v>64</v>
      </c>
      <c r="S518" s="3"/>
      <c r="T518" s="3"/>
      <c r="U518" s="3"/>
      <c r="V518" s="3">
        <v>1</v>
      </c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2" t="s">
        <v>52</v>
      </c>
      <c r="AW518" s="2" t="s">
        <v>1766</v>
      </c>
      <c r="AX518" s="2" t="s">
        <v>52</v>
      </c>
      <c r="AY518" s="2" t="s">
        <v>52</v>
      </c>
      <c r="AZ518" s="2" t="s">
        <v>52</v>
      </c>
    </row>
    <row r="519" spans="1:52" ht="30" customHeight="1">
      <c r="A519" s="27" t="s">
        <v>1059</v>
      </c>
      <c r="B519" s="27" t="s">
        <v>1055</v>
      </c>
      <c r="C519" s="27" t="s">
        <v>1056</v>
      </c>
      <c r="D519" s="28">
        <v>0.03</v>
      </c>
      <c r="E519" s="30">
        <f>단가대비표!O234</f>
        <v>0</v>
      </c>
      <c r="F519" s="33">
        <f>TRUNC(E519*D519,1)</f>
        <v>0</v>
      </c>
      <c r="G519" s="30">
        <f>단가대비표!P234</f>
        <v>172068</v>
      </c>
      <c r="H519" s="33">
        <f>TRUNC(G519*D519,1)</f>
        <v>5162</v>
      </c>
      <c r="I519" s="30">
        <f>단가대비표!V234</f>
        <v>0</v>
      </c>
      <c r="J519" s="33">
        <f>TRUNC(I519*D519,1)</f>
        <v>0</v>
      </c>
      <c r="K519" s="30">
        <f t="shared" si="81"/>
        <v>172068</v>
      </c>
      <c r="L519" s="33">
        <f t="shared" si="81"/>
        <v>5162</v>
      </c>
      <c r="M519" s="27" t="s">
        <v>52</v>
      </c>
      <c r="N519" s="2" t="s">
        <v>617</v>
      </c>
      <c r="O519" s="2" t="s">
        <v>1060</v>
      </c>
      <c r="P519" s="2" t="s">
        <v>65</v>
      </c>
      <c r="Q519" s="2" t="s">
        <v>65</v>
      </c>
      <c r="R519" s="2" t="s">
        <v>64</v>
      </c>
      <c r="S519" s="3"/>
      <c r="T519" s="3"/>
      <c r="U519" s="3"/>
      <c r="V519" s="3">
        <v>1</v>
      </c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2" t="s">
        <v>52</v>
      </c>
      <c r="AW519" s="2" t="s">
        <v>1767</v>
      </c>
      <c r="AX519" s="2" t="s">
        <v>52</v>
      </c>
      <c r="AY519" s="2" t="s">
        <v>52</v>
      </c>
      <c r="AZ519" s="2" t="s">
        <v>52</v>
      </c>
    </row>
    <row r="520" spans="1:52" ht="30" customHeight="1">
      <c r="A520" s="27" t="s">
        <v>1164</v>
      </c>
      <c r="B520" s="27" t="s">
        <v>1259</v>
      </c>
      <c r="C520" s="27" t="s">
        <v>502</v>
      </c>
      <c r="D520" s="28">
        <v>1</v>
      </c>
      <c r="E520" s="30">
        <v>0</v>
      </c>
      <c r="F520" s="33">
        <f>TRUNC(E520*D520,1)</f>
        <v>0</v>
      </c>
      <c r="G520" s="30">
        <v>0</v>
      </c>
      <c r="H520" s="33">
        <f>TRUNC(G520*D520,1)</f>
        <v>0</v>
      </c>
      <c r="I520" s="30">
        <f>TRUNC(SUMIF(V518:V522, RIGHTB(O520, 1), H518:H522)*U520, 2)</f>
        <v>565.77</v>
      </c>
      <c r="J520" s="33">
        <f>TRUNC(I520*D520,1)</f>
        <v>565.70000000000005</v>
      </c>
      <c r="K520" s="30">
        <f t="shared" si="81"/>
        <v>565.70000000000005</v>
      </c>
      <c r="L520" s="33">
        <f t="shared" si="81"/>
        <v>565.70000000000005</v>
      </c>
      <c r="M520" s="27" t="s">
        <v>52</v>
      </c>
      <c r="N520" s="2" t="s">
        <v>617</v>
      </c>
      <c r="O520" s="2" t="s">
        <v>950</v>
      </c>
      <c r="P520" s="2" t="s">
        <v>65</v>
      </c>
      <c r="Q520" s="2" t="s">
        <v>65</v>
      </c>
      <c r="R520" s="2" t="s">
        <v>65</v>
      </c>
      <c r="S520" s="3">
        <v>1</v>
      </c>
      <c r="T520" s="3">
        <v>2</v>
      </c>
      <c r="U520" s="3">
        <v>0.03</v>
      </c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2" t="s">
        <v>52</v>
      </c>
      <c r="AW520" s="2" t="s">
        <v>1768</v>
      </c>
      <c r="AX520" s="2" t="s">
        <v>52</v>
      </c>
      <c r="AY520" s="2" t="s">
        <v>52</v>
      </c>
      <c r="AZ520" s="2" t="s">
        <v>52</v>
      </c>
    </row>
    <row r="521" spans="1:52" ht="30" customHeight="1">
      <c r="A521" s="27" t="s">
        <v>1339</v>
      </c>
      <c r="B521" s="27" t="s">
        <v>1340</v>
      </c>
      <c r="C521" s="27" t="s">
        <v>112</v>
      </c>
      <c r="D521" s="28">
        <v>1.4E-2</v>
      </c>
      <c r="E521" s="30">
        <f>일위대가목록!E157</f>
        <v>0</v>
      </c>
      <c r="F521" s="33">
        <f>TRUNC(E521*D521,1)</f>
        <v>0</v>
      </c>
      <c r="G521" s="30">
        <f>일위대가목록!F157</f>
        <v>113564</v>
      </c>
      <c r="H521" s="33">
        <f>TRUNC(G521*D521,1)</f>
        <v>1589.8</v>
      </c>
      <c r="I521" s="30">
        <f>일위대가목록!G157</f>
        <v>0</v>
      </c>
      <c r="J521" s="33">
        <f>TRUNC(I521*D521,1)</f>
        <v>0</v>
      </c>
      <c r="K521" s="30">
        <f t="shared" si="81"/>
        <v>113564</v>
      </c>
      <c r="L521" s="33">
        <f t="shared" si="81"/>
        <v>1589.8</v>
      </c>
      <c r="M521" s="27" t="s">
        <v>1341</v>
      </c>
      <c r="N521" s="2" t="s">
        <v>617</v>
      </c>
      <c r="O521" s="2" t="s">
        <v>1342</v>
      </c>
      <c r="P521" s="2" t="s">
        <v>64</v>
      </c>
      <c r="Q521" s="2" t="s">
        <v>65</v>
      </c>
      <c r="R521" s="2" t="s">
        <v>65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2" t="s">
        <v>52</v>
      </c>
      <c r="AW521" s="2" t="s">
        <v>1769</v>
      </c>
      <c r="AX521" s="2" t="s">
        <v>52</v>
      </c>
      <c r="AY521" s="2" t="s">
        <v>52</v>
      </c>
      <c r="AZ521" s="2" t="s">
        <v>52</v>
      </c>
    </row>
    <row r="522" spans="1:52" ht="30" customHeight="1">
      <c r="A522" s="27" t="s">
        <v>1756</v>
      </c>
      <c r="B522" s="27" t="s">
        <v>1757</v>
      </c>
      <c r="C522" s="27" t="s">
        <v>1310</v>
      </c>
      <c r="D522" s="28">
        <v>0.46</v>
      </c>
      <c r="E522" s="30">
        <f>단가대비표!O40</f>
        <v>1777.7</v>
      </c>
      <c r="F522" s="33">
        <f>TRUNC(E522*D522,1)</f>
        <v>817.7</v>
      </c>
      <c r="G522" s="30">
        <f>단가대비표!P40</f>
        <v>0</v>
      </c>
      <c r="H522" s="33">
        <f>TRUNC(G522*D522,1)</f>
        <v>0</v>
      </c>
      <c r="I522" s="30">
        <f>단가대비표!V40</f>
        <v>0</v>
      </c>
      <c r="J522" s="33">
        <f>TRUNC(I522*D522,1)</f>
        <v>0</v>
      </c>
      <c r="K522" s="30">
        <f t="shared" si="81"/>
        <v>1777.7</v>
      </c>
      <c r="L522" s="33">
        <f t="shared" si="81"/>
        <v>817.7</v>
      </c>
      <c r="M522" s="27" t="s">
        <v>52</v>
      </c>
      <c r="N522" s="2" t="s">
        <v>617</v>
      </c>
      <c r="O522" s="2" t="s">
        <v>1758</v>
      </c>
      <c r="P522" s="2" t="s">
        <v>65</v>
      </c>
      <c r="Q522" s="2" t="s">
        <v>65</v>
      </c>
      <c r="R522" s="2" t="s">
        <v>64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2" t="s">
        <v>52</v>
      </c>
      <c r="AW522" s="2" t="s">
        <v>1770</v>
      </c>
      <c r="AX522" s="2" t="s">
        <v>52</v>
      </c>
      <c r="AY522" s="2" t="s">
        <v>52</v>
      </c>
      <c r="AZ522" s="2" t="s">
        <v>52</v>
      </c>
    </row>
    <row r="523" spans="1:52" ht="30" customHeight="1">
      <c r="A523" s="27" t="s">
        <v>1013</v>
      </c>
      <c r="B523" s="27" t="s">
        <v>52</v>
      </c>
      <c r="C523" s="27" t="s">
        <v>52</v>
      </c>
      <c r="D523" s="28"/>
      <c r="E523" s="30"/>
      <c r="F523" s="33">
        <f>TRUNC(SUMIF(N518:N522, N517, F518:F522),0)</f>
        <v>817</v>
      </c>
      <c r="G523" s="30"/>
      <c r="H523" s="33">
        <f>TRUNC(SUMIF(N518:N522, N517, H518:H522),0)</f>
        <v>20448</v>
      </c>
      <c r="I523" s="30"/>
      <c r="J523" s="33">
        <f>TRUNC(SUMIF(N518:N522, N517, J518:J522),0)</f>
        <v>565</v>
      </c>
      <c r="K523" s="30"/>
      <c r="L523" s="33">
        <f>F523+H523+J523</f>
        <v>21830</v>
      </c>
      <c r="M523" s="27" t="s">
        <v>52</v>
      </c>
      <c r="N523" s="2" t="s">
        <v>107</v>
      </c>
      <c r="O523" s="2" t="s">
        <v>107</v>
      </c>
      <c r="P523" s="2" t="s">
        <v>52</v>
      </c>
      <c r="Q523" s="2" t="s">
        <v>52</v>
      </c>
      <c r="R523" s="2" t="s">
        <v>52</v>
      </c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2" t="s">
        <v>52</v>
      </c>
      <c r="AW523" s="2" t="s">
        <v>52</v>
      </c>
      <c r="AX523" s="2" t="s">
        <v>52</v>
      </c>
      <c r="AY523" s="2" t="s">
        <v>52</v>
      </c>
      <c r="AZ523" s="2" t="s">
        <v>52</v>
      </c>
    </row>
    <row r="524" spans="1:52" ht="30" customHeight="1">
      <c r="A524" s="28"/>
      <c r="B524" s="28"/>
      <c r="C524" s="28"/>
      <c r="D524" s="28"/>
      <c r="E524" s="30"/>
      <c r="F524" s="33"/>
      <c r="G524" s="30"/>
      <c r="H524" s="33"/>
      <c r="I524" s="30"/>
      <c r="J524" s="33"/>
      <c r="K524" s="30"/>
      <c r="L524" s="33"/>
      <c r="M524" s="28"/>
    </row>
    <row r="525" spans="1:52" ht="30" customHeight="1">
      <c r="A525" s="24" t="s">
        <v>1771</v>
      </c>
      <c r="B525" s="25"/>
      <c r="C525" s="25"/>
      <c r="D525" s="25"/>
      <c r="E525" s="29"/>
      <c r="F525" s="32"/>
      <c r="G525" s="29"/>
      <c r="H525" s="32"/>
      <c r="I525" s="29"/>
      <c r="J525" s="32"/>
      <c r="K525" s="29"/>
      <c r="L525" s="32"/>
      <c r="M525" s="26"/>
      <c r="N525" s="1" t="s">
        <v>622</v>
      </c>
    </row>
    <row r="526" spans="1:52" ht="30" customHeight="1">
      <c r="A526" s="27" t="s">
        <v>1772</v>
      </c>
      <c r="B526" s="27" t="s">
        <v>1773</v>
      </c>
      <c r="C526" s="27" t="s">
        <v>112</v>
      </c>
      <c r="D526" s="28">
        <v>2.52E-2</v>
      </c>
      <c r="E526" s="30">
        <f>일위대가목록!E208</f>
        <v>63286</v>
      </c>
      <c r="F526" s="33">
        <f>TRUNC(E526*D526,1)</f>
        <v>1594.8</v>
      </c>
      <c r="G526" s="30">
        <f>일위대가목록!F208</f>
        <v>0</v>
      </c>
      <c r="H526" s="33">
        <f>TRUNC(G526*D526,1)</f>
        <v>0</v>
      </c>
      <c r="I526" s="30">
        <f>일위대가목록!G208</f>
        <v>0</v>
      </c>
      <c r="J526" s="33">
        <f>TRUNC(I526*D526,1)</f>
        <v>0</v>
      </c>
      <c r="K526" s="30">
        <f t="shared" ref="K526:L528" si="82">TRUNC(E526+G526+I526,1)</f>
        <v>63286</v>
      </c>
      <c r="L526" s="33">
        <f t="shared" si="82"/>
        <v>1594.8</v>
      </c>
      <c r="M526" s="27" t="s">
        <v>1774</v>
      </c>
      <c r="N526" s="2" t="s">
        <v>622</v>
      </c>
      <c r="O526" s="2" t="s">
        <v>1775</v>
      </c>
      <c r="P526" s="2" t="s">
        <v>64</v>
      </c>
      <c r="Q526" s="2" t="s">
        <v>65</v>
      </c>
      <c r="R526" s="2" t="s">
        <v>65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2" t="s">
        <v>52</v>
      </c>
      <c r="AW526" s="2" t="s">
        <v>1776</v>
      </c>
      <c r="AX526" s="2" t="s">
        <v>52</v>
      </c>
      <c r="AY526" s="2" t="s">
        <v>52</v>
      </c>
      <c r="AZ526" s="2" t="s">
        <v>52</v>
      </c>
    </row>
    <row r="527" spans="1:52" ht="30" customHeight="1">
      <c r="A527" s="27" t="s">
        <v>1285</v>
      </c>
      <c r="B527" s="27" t="s">
        <v>1055</v>
      </c>
      <c r="C527" s="27" t="s">
        <v>1056</v>
      </c>
      <c r="D527" s="28">
        <v>7.2999999999999995E-2</v>
      </c>
      <c r="E527" s="30">
        <f>단가대비표!O247</f>
        <v>0</v>
      </c>
      <c r="F527" s="33">
        <f>TRUNC(E527*D527,1)</f>
        <v>0</v>
      </c>
      <c r="G527" s="30">
        <f>단가대비표!P247</f>
        <v>277276</v>
      </c>
      <c r="H527" s="33">
        <f>TRUNC(G527*D527,1)</f>
        <v>20241.099999999999</v>
      </c>
      <c r="I527" s="30">
        <f>단가대비표!V247</f>
        <v>0</v>
      </c>
      <c r="J527" s="33">
        <f>TRUNC(I527*D527,1)</f>
        <v>0</v>
      </c>
      <c r="K527" s="30">
        <f t="shared" si="82"/>
        <v>277276</v>
      </c>
      <c r="L527" s="33">
        <f t="shared" si="82"/>
        <v>20241.099999999999</v>
      </c>
      <c r="M527" s="27" t="s">
        <v>52</v>
      </c>
      <c r="N527" s="2" t="s">
        <v>622</v>
      </c>
      <c r="O527" s="2" t="s">
        <v>1286</v>
      </c>
      <c r="P527" s="2" t="s">
        <v>65</v>
      </c>
      <c r="Q527" s="2" t="s">
        <v>65</v>
      </c>
      <c r="R527" s="2" t="s">
        <v>64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2" t="s">
        <v>52</v>
      </c>
      <c r="AW527" s="2" t="s">
        <v>1777</v>
      </c>
      <c r="AX527" s="2" t="s">
        <v>52</v>
      </c>
      <c r="AY527" s="2" t="s">
        <v>52</v>
      </c>
      <c r="AZ527" s="2" t="s">
        <v>52</v>
      </c>
    </row>
    <row r="528" spans="1:52" ht="30" customHeight="1">
      <c r="A528" s="27" t="s">
        <v>1059</v>
      </c>
      <c r="B528" s="27" t="s">
        <v>1055</v>
      </c>
      <c r="C528" s="27" t="s">
        <v>1056</v>
      </c>
      <c r="D528" s="28">
        <v>4.8000000000000001E-2</v>
      </c>
      <c r="E528" s="30">
        <f>단가대비표!O234</f>
        <v>0</v>
      </c>
      <c r="F528" s="33">
        <f>TRUNC(E528*D528,1)</f>
        <v>0</v>
      </c>
      <c r="G528" s="30">
        <f>단가대비표!P234</f>
        <v>172068</v>
      </c>
      <c r="H528" s="33">
        <f>TRUNC(G528*D528,1)</f>
        <v>8259.2000000000007</v>
      </c>
      <c r="I528" s="30">
        <f>단가대비표!V234</f>
        <v>0</v>
      </c>
      <c r="J528" s="33">
        <f>TRUNC(I528*D528,1)</f>
        <v>0</v>
      </c>
      <c r="K528" s="30">
        <f t="shared" si="82"/>
        <v>172068</v>
      </c>
      <c r="L528" s="33">
        <f t="shared" si="82"/>
        <v>8259.2000000000007</v>
      </c>
      <c r="M528" s="27" t="s">
        <v>52</v>
      </c>
      <c r="N528" s="2" t="s">
        <v>622</v>
      </c>
      <c r="O528" s="2" t="s">
        <v>1060</v>
      </c>
      <c r="P528" s="2" t="s">
        <v>65</v>
      </c>
      <c r="Q528" s="2" t="s">
        <v>65</v>
      </c>
      <c r="R528" s="2" t="s">
        <v>64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2" t="s">
        <v>52</v>
      </c>
      <c r="AW528" s="2" t="s">
        <v>1778</v>
      </c>
      <c r="AX528" s="2" t="s">
        <v>52</v>
      </c>
      <c r="AY528" s="2" t="s">
        <v>52</v>
      </c>
      <c r="AZ528" s="2" t="s">
        <v>52</v>
      </c>
    </row>
    <row r="529" spans="1:52" ht="30" customHeight="1">
      <c r="A529" s="27" t="s">
        <v>1013</v>
      </c>
      <c r="B529" s="27" t="s">
        <v>52</v>
      </c>
      <c r="C529" s="27" t="s">
        <v>52</v>
      </c>
      <c r="D529" s="28"/>
      <c r="E529" s="30"/>
      <c r="F529" s="33">
        <f>TRUNC(SUMIF(N526:N528, N525, F526:F528),0)</f>
        <v>1594</v>
      </c>
      <c r="G529" s="30"/>
      <c r="H529" s="33">
        <f>TRUNC(SUMIF(N526:N528, N525, H526:H528),0)</f>
        <v>28500</v>
      </c>
      <c r="I529" s="30"/>
      <c r="J529" s="33">
        <f>TRUNC(SUMIF(N526:N528, N525, J526:J528),0)</f>
        <v>0</v>
      </c>
      <c r="K529" s="30"/>
      <c r="L529" s="33">
        <f>F529+H529+J529</f>
        <v>30094</v>
      </c>
      <c r="M529" s="27" t="s">
        <v>52</v>
      </c>
      <c r="N529" s="2" t="s">
        <v>107</v>
      </c>
      <c r="O529" s="2" t="s">
        <v>107</v>
      </c>
      <c r="P529" s="2" t="s">
        <v>52</v>
      </c>
      <c r="Q529" s="2" t="s">
        <v>52</v>
      </c>
      <c r="R529" s="2" t="s">
        <v>52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2" t="s">
        <v>52</v>
      </c>
      <c r="AW529" s="2" t="s">
        <v>52</v>
      </c>
      <c r="AX529" s="2" t="s">
        <v>52</v>
      </c>
      <c r="AY529" s="2" t="s">
        <v>52</v>
      </c>
      <c r="AZ529" s="2" t="s">
        <v>52</v>
      </c>
    </row>
    <row r="530" spans="1:52" ht="30" customHeight="1">
      <c r="A530" s="28"/>
      <c r="B530" s="28"/>
      <c r="C530" s="28"/>
      <c r="D530" s="28"/>
      <c r="E530" s="30"/>
      <c r="F530" s="33"/>
      <c r="G530" s="30"/>
      <c r="H530" s="33"/>
      <c r="I530" s="30"/>
      <c r="J530" s="33"/>
      <c r="K530" s="30"/>
      <c r="L530" s="33"/>
      <c r="M530" s="28"/>
    </row>
    <row r="531" spans="1:52" ht="30" customHeight="1">
      <c r="A531" s="24" t="s">
        <v>1779</v>
      </c>
      <c r="B531" s="25"/>
      <c r="C531" s="25"/>
      <c r="D531" s="25"/>
      <c r="E531" s="29"/>
      <c r="F531" s="32"/>
      <c r="G531" s="29"/>
      <c r="H531" s="32"/>
      <c r="I531" s="29"/>
      <c r="J531" s="32"/>
      <c r="K531" s="29"/>
      <c r="L531" s="32"/>
      <c r="M531" s="26"/>
      <c r="N531" s="1" t="s">
        <v>626</v>
      </c>
    </row>
    <row r="532" spans="1:52" ht="30" customHeight="1">
      <c r="A532" s="27" t="s">
        <v>1772</v>
      </c>
      <c r="B532" s="27" t="s">
        <v>1773</v>
      </c>
      <c r="C532" s="27" t="s">
        <v>112</v>
      </c>
      <c r="D532" s="28">
        <v>2.76E-2</v>
      </c>
      <c r="E532" s="30">
        <f>일위대가목록!E208</f>
        <v>63286</v>
      </c>
      <c r="F532" s="33">
        <f>TRUNC(E532*D532,1)</f>
        <v>1746.6</v>
      </c>
      <c r="G532" s="30">
        <f>일위대가목록!F208</f>
        <v>0</v>
      </c>
      <c r="H532" s="33">
        <f>TRUNC(G532*D532,1)</f>
        <v>0</v>
      </c>
      <c r="I532" s="30">
        <f>일위대가목록!G208</f>
        <v>0</v>
      </c>
      <c r="J532" s="33">
        <f>TRUNC(I532*D532,1)</f>
        <v>0</v>
      </c>
      <c r="K532" s="30">
        <f>TRUNC(E532+G532+I532,1)</f>
        <v>63286</v>
      </c>
      <c r="L532" s="33">
        <f>TRUNC(F532+H532+J532,1)</f>
        <v>1746.6</v>
      </c>
      <c r="M532" s="27" t="s">
        <v>1774</v>
      </c>
      <c r="N532" s="2" t="s">
        <v>626</v>
      </c>
      <c r="O532" s="2" t="s">
        <v>1775</v>
      </c>
      <c r="P532" s="2" t="s">
        <v>64</v>
      </c>
      <c r="Q532" s="2" t="s">
        <v>65</v>
      </c>
      <c r="R532" s="2" t="s">
        <v>65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2" t="s">
        <v>52</v>
      </c>
      <c r="AW532" s="2" t="s">
        <v>1780</v>
      </c>
      <c r="AX532" s="2" t="s">
        <v>52</v>
      </c>
      <c r="AY532" s="2" t="s">
        <v>52</v>
      </c>
      <c r="AZ532" s="2" t="s">
        <v>52</v>
      </c>
    </row>
    <row r="533" spans="1:52" ht="30" customHeight="1">
      <c r="A533" s="27" t="s">
        <v>1781</v>
      </c>
      <c r="B533" s="27" t="s">
        <v>1782</v>
      </c>
      <c r="C533" s="27" t="s">
        <v>83</v>
      </c>
      <c r="D533" s="28">
        <v>1</v>
      </c>
      <c r="E533" s="30">
        <f>일위대가목록!E209</f>
        <v>0</v>
      </c>
      <c r="F533" s="33">
        <f>TRUNC(E533*D533,1)</f>
        <v>0</v>
      </c>
      <c r="G533" s="30">
        <f>일위대가목록!F209</f>
        <v>28500</v>
      </c>
      <c r="H533" s="33">
        <f>TRUNC(G533*D533,1)</f>
        <v>28500</v>
      </c>
      <c r="I533" s="30">
        <f>일위대가목록!G209</f>
        <v>570</v>
      </c>
      <c r="J533" s="33">
        <f>TRUNC(I533*D533,1)</f>
        <v>570</v>
      </c>
      <c r="K533" s="30">
        <f>TRUNC(E533+G533+I533,1)</f>
        <v>29070</v>
      </c>
      <c r="L533" s="33">
        <f>TRUNC(F533+H533+J533,1)</f>
        <v>29070</v>
      </c>
      <c r="M533" s="27" t="s">
        <v>1783</v>
      </c>
      <c r="N533" s="2" t="s">
        <v>626</v>
      </c>
      <c r="O533" s="2" t="s">
        <v>1784</v>
      </c>
      <c r="P533" s="2" t="s">
        <v>64</v>
      </c>
      <c r="Q533" s="2" t="s">
        <v>65</v>
      </c>
      <c r="R533" s="2" t="s">
        <v>65</v>
      </c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2" t="s">
        <v>52</v>
      </c>
      <c r="AW533" s="2" t="s">
        <v>1785</v>
      </c>
      <c r="AX533" s="2" t="s">
        <v>52</v>
      </c>
      <c r="AY533" s="2" t="s">
        <v>52</v>
      </c>
      <c r="AZ533" s="2" t="s">
        <v>52</v>
      </c>
    </row>
    <row r="534" spans="1:52" ht="30" customHeight="1">
      <c r="A534" s="27" t="s">
        <v>1013</v>
      </c>
      <c r="B534" s="27" t="s">
        <v>52</v>
      </c>
      <c r="C534" s="27" t="s">
        <v>52</v>
      </c>
      <c r="D534" s="28"/>
      <c r="E534" s="30"/>
      <c r="F534" s="33">
        <f>TRUNC(SUMIF(N532:N533, N531, F532:F533),0)</f>
        <v>1746</v>
      </c>
      <c r="G534" s="30"/>
      <c r="H534" s="33">
        <f>TRUNC(SUMIF(N532:N533, N531, H532:H533),0)</f>
        <v>28500</v>
      </c>
      <c r="I534" s="30"/>
      <c r="J534" s="33">
        <f>TRUNC(SUMIF(N532:N533, N531, J532:J533),0)</f>
        <v>570</v>
      </c>
      <c r="K534" s="30"/>
      <c r="L534" s="33">
        <f>F534+H534+J534</f>
        <v>30816</v>
      </c>
      <c r="M534" s="27" t="s">
        <v>52</v>
      </c>
      <c r="N534" s="2" t="s">
        <v>107</v>
      </c>
      <c r="O534" s="2" t="s">
        <v>107</v>
      </c>
      <c r="P534" s="2" t="s">
        <v>52</v>
      </c>
      <c r="Q534" s="2" t="s">
        <v>52</v>
      </c>
      <c r="R534" s="2" t="s">
        <v>52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2" t="s">
        <v>52</v>
      </c>
      <c r="AW534" s="2" t="s">
        <v>52</v>
      </c>
      <c r="AX534" s="2" t="s">
        <v>52</v>
      </c>
      <c r="AY534" s="2" t="s">
        <v>52</v>
      </c>
      <c r="AZ534" s="2" t="s">
        <v>52</v>
      </c>
    </row>
    <row r="535" spans="1:52" ht="30" customHeight="1">
      <c r="A535" s="28"/>
      <c r="B535" s="28"/>
      <c r="C535" s="28"/>
      <c r="D535" s="28"/>
      <c r="E535" s="30"/>
      <c r="F535" s="33"/>
      <c r="G535" s="30"/>
      <c r="H535" s="33"/>
      <c r="I535" s="30"/>
      <c r="J535" s="33"/>
      <c r="K535" s="30"/>
      <c r="L535" s="33"/>
      <c r="M535" s="28"/>
    </row>
    <row r="536" spans="1:52" ht="30" customHeight="1">
      <c r="A536" s="24" t="s">
        <v>1786</v>
      </c>
      <c r="B536" s="25"/>
      <c r="C536" s="25"/>
      <c r="D536" s="25"/>
      <c r="E536" s="29"/>
      <c r="F536" s="32"/>
      <c r="G536" s="29"/>
      <c r="H536" s="32"/>
      <c r="I536" s="29"/>
      <c r="J536" s="32"/>
      <c r="K536" s="29"/>
      <c r="L536" s="32"/>
      <c r="M536" s="26"/>
      <c r="N536" s="1" t="s">
        <v>633</v>
      </c>
    </row>
    <row r="537" spans="1:52" ht="30" customHeight="1">
      <c r="A537" s="27" t="s">
        <v>1787</v>
      </c>
      <c r="B537" s="27" t="s">
        <v>1788</v>
      </c>
      <c r="C537" s="27" t="s">
        <v>1697</v>
      </c>
      <c r="D537" s="28">
        <v>0.32</v>
      </c>
      <c r="E537" s="30">
        <f>일위대가목록!E210</f>
        <v>16546</v>
      </c>
      <c r="F537" s="33">
        <f>TRUNC(E537*D537,1)</f>
        <v>5294.7</v>
      </c>
      <c r="G537" s="30">
        <f>일위대가목록!F210</f>
        <v>0</v>
      </c>
      <c r="H537" s="33">
        <f>TRUNC(G537*D537,1)</f>
        <v>0</v>
      </c>
      <c r="I537" s="30">
        <f>일위대가목록!G210</f>
        <v>0</v>
      </c>
      <c r="J537" s="33">
        <f>TRUNC(I537*D537,1)</f>
        <v>0</v>
      </c>
      <c r="K537" s="30">
        <f t="shared" ref="K537:L539" si="83">TRUNC(E537+G537+I537,1)</f>
        <v>16546</v>
      </c>
      <c r="L537" s="33">
        <f t="shared" si="83"/>
        <v>5294.7</v>
      </c>
      <c r="M537" s="27" t="s">
        <v>1789</v>
      </c>
      <c r="N537" s="2" t="s">
        <v>633</v>
      </c>
      <c r="O537" s="2" t="s">
        <v>1790</v>
      </c>
      <c r="P537" s="2" t="s">
        <v>64</v>
      </c>
      <c r="Q537" s="2" t="s">
        <v>65</v>
      </c>
      <c r="R537" s="2" t="s">
        <v>65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2" t="s">
        <v>52</v>
      </c>
      <c r="AW537" s="2" t="s">
        <v>1791</v>
      </c>
      <c r="AX537" s="2" t="s">
        <v>52</v>
      </c>
      <c r="AY537" s="2" t="s">
        <v>52</v>
      </c>
      <c r="AZ537" s="2" t="s">
        <v>52</v>
      </c>
    </row>
    <row r="538" spans="1:52" ht="30" customHeight="1">
      <c r="A538" s="27" t="s">
        <v>1792</v>
      </c>
      <c r="B538" s="27" t="s">
        <v>1793</v>
      </c>
      <c r="C538" s="27" t="s">
        <v>251</v>
      </c>
      <c r="D538" s="28">
        <v>1.1000000000000001</v>
      </c>
      <c r="E538" s="30">
        <f>단가대비표!O180</f>
        <v>1690</v>
      </c>
      <c r="F538" s="33">
        <f>TRUNC(E538*D538,1)</f>
        <v>1859</v>
      </c>
      <c r="G538" s="30">
        <f>단가대비표!P180</f>
        <v>0</v>
      </c>
      <c r="H538" s="33">
        <f>TRUNC(G538*D538,1)</f>
        <v>0</v>
      </c>
      <c r="I538" s="30">
        <f>단가대비표!V180</f>
        <v>0</v>
      </c>
      <c r="J538" s="33">
        <f>TRUNC(I538*D538,1)</f>
        <v>0</v>
      </c>
      <c r="K538" s="30">
        <f t="shared" si="83"/>
        <v>1690</v>
      </c>
      <c r="L538" s="33">
        <f t="shared" si="83"/>
        <v>1859</v>
      </c>
      <c r="M538" s="27" t="s">
        <v>52</v>
      </c>
      <c r="N538" s="2" t="s">
        <v>633</v>
      </c>
      <c r="O538" s="2" t="s">
        <v>1794</v>
      </c>
      <c r="P538" s="2" t="s">
        <v>65</v>
      </c>
      <c r="Q538" s="2" t="s">
        <v>65</v>
      </c>
      <c r="R538" s="2" t="s">
        <v>64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2" t="s">
        <v>52</v>
      </c>
      <c r="AW538" s="2" t="s">
        <v>1795</v>
      </c>
      <c r="AX538" s="2" t="s">
        <v>52</v>
      </c>
      <c r="AY538" s="2" t="s">
        <v>52</v>
      </c>
      <c r="AZ538" s="2" t="s">
        <v>52</v>
      </c>
    </row>
    <row r="539" spans="1:52" ht="30" customHeight="1">
      <c r="A539" s="27" t="s">
        <v>1796</v>
      </c>
      <c r="B539" s="27" t="s">
        <v>1797</v>
      </c>
      <c r="C539" s="27" t="s">
        <v>218</v>
      </c>
      <c r="D539" s="28">
        <v>1</v>
      </c>
      <c r="E539" s="30">
        <f>일위대가목록!E211</f>
        <v>0</v>
      </c>
      <c r="F539" s="33">
        <f>TRUNC(E539*D539,1)</f>
        <v>0</v>
      </c>
      <c r="G539" s="30">
        <f>일위대가목록!F211</f>
        <v>25752</v>
      </c>
      <c r="H539" s="33">
        <f>TRUNC(G539*D539,1)</f>
        <v>25752</v>
      </c>
      <c r="I539" s="30">
        <f>일위대가목록!G211</f>
        <v>515</v>
      </c>
      <c r="J539" s="33">
        <f>TRUNC(I539*D539,1)</f>
        <v>515</v>
      </c>
      <c r="K539" s="30">
        <f t="shared" si="83"/>
        <v>26267</v>
      </c>
      <c r="L539" s="33">
        <f t="shared" si="83"/>
        <v>26267</v>
      </c>
      <c r="M539" s="27" t="s">
        <v>1798</v>
      </c>
      <c r="N539" s="2" t="s">
        <v>633</v>
      </c>
      <c r="O539" s="2" t="s">
        <v>1799</v>
      </c>
      <c r="P539" s="2" t="s">
        <v>64</v>
      </c>
      <c r="Q539" s="2" t="s">
        <v>65</v>
      </c>
      <c r="R539" s="2" t="s">
        <v>65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2" t="s">
        <v>52</v>
      </c>
      <c r="AW539" s="2" t="s">
        <v>1800</v>
      </c>
      <c r="AX539" s="2" t="s">
        <v>52</v>
      </c>
      <c r="AY539" s="2" t="s">
        <v>52</v>
      </c>
      <c r="AZ539" s="2" t="s">
        <v>52</v>
      </c>
    </row>
    <row r="540" spans="1:52" ht="30" customHeight="1">
      <c r="A540" s="27" t="s">
        <v>1013</v>
      </c>
      <c r="B540" s="27" t="s">
        <v>52</v>
      </c>
      <c r="C540" s="27" t="s">
        <v>52</v>
      </c>
      <c r="D540" s="28"/>
      <c r="E540" s="30"/>
      <c r="F540" s="33">
        <f>TRUNC(SUMIF(N537:N539, N536, F537:F539),0)</f>
        <v>7153</v>
      </c>
      <c r="G540" s="30"/>
      <c r="H540" s="33">
        <f>TRUNC(SUMIF(N537:N539, N536, H537:H539),0)</f>
        <v>25752</v>
      </c>
      <c r="I540" s="30"/>
      <c r="J540" s="33">
        <f>TRUNC(SUMIF(N537:N539, N536, J537:J539),0)</f>
        <v>515</v>
      </c>
      <c r="K540" s="30"/>
      <c r="L540" s="33">
        <f>F540+H540+J540</f>
        <v>33420</v>
      </c>
      <c r="M540" s="27" t="s">
        <v>52</v>
      </c>
      <c r="N540" s="2" t="s">
        <v>107</v>
      </c>
      <c r="O540" s="2" t="s">
        <v>107</v>
      </c>
      <c r="P540" s="2" t="s">
        <v>52</v>
      </c>
      <c r="Q540" s="2" t="s">
        <v>52</v>
      </c>
      <c r="R540" s="2" t="s">
        <v>52</v>
      </c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2" t="s">
        <v>52</v>
      </c>
      <c r="AW540" s="2" t="s">
        <v>52</v>
      </c>
      <c r="AX540" s="2" t="s">
        <v>52</v>
      </c>
      <c r="AY540" s="2" t="s">
        <v>52</v>
      </c>
      <c r="AZ540" s="2" t="s">
        <v>52</v>
      </c>
    </row>
    <row r="541" spans="1:52" ht="30" customHeight="1">
      <c r="A541" s="28"/>
      <c r="B541" s="28"/>
      <c r="C541" s="28"/>
      <c r="D541" s="28"/>
      <c r="E541" s="30"/>
      <c r="F541" s="33"/>
      <c r="G541" s="30"/>
      <c r="H541" s="33"/>
      <c r="I541" s="30"/>
      <c r="J541" s="33"/>
      <c r="K541" s="30"/>
      <c r="L541" s="33"/>
      <c r="M541" s="28"/>
    </row>
    <row r="542" spans="1:52" ht="30" customHeight="1">
      <c r="A542" s="24" t="s">
        <v>1801</v>
      </c>
      <c r="B542" s="25"/>
      <c r="C542" s="25"/>
      <c r="D542" s="25"/>
      <c r="E542" s="29"/>
      <c r="F542" s="32"/>
      <c r="G542" s="29"/>
      <c r="H542" s="32"/>
      <c r="I542" s="29"/>
      <c r="J542" s="32"/>
      <c r="K542" s="29"/>
      <c r="L542" s="32"/>
      <c r="M542" s="26"/>
      <c r="N542" s="1" t="s">
        <v>638</v>
      </c>
    </row>
    <row r="543" spans="1:52" ht="30" customHeight="1">
      <c r="A543" s="27" t="s">
        <v>1787</v>
      </c>
      <c r="B543" s="27" t="s">
        <v>1788</v>
      </c>
      <c r="C543" s="27" t="s">
        <v>1697</v>
      </c>
      <c r="D543" s="28">
        <v>0.45</v>
      </c>
      <c r="E543" s="30">
        <f>일위대가목록!E210</f>
        <v>16546</v>
      </c>
      <c r="F543" s="33">
        <f>TRUNC(E543*D543,1)</f>
        <v>7445.7</v>
      </c>
      <c r="G543" s="30">
        <f>일위대가목록!F210</f>
        <v>0</v>
      </c>
      <c r="H543" s="33">
        <f>TRUNC(G543*D543,1)</f>
        <v>0</v>
      </c>
      <c r="I543" s="30">
        <f>일위대가목록!G210</f>
        <v>0</v>
      </c>
      <c r="J543" s="33">
        <f>TRUNC(I543*D543,1)</f>
        <v>0</v>
      </c>
      <c r="K543" s="30">
        <f>TRUNC(E543+G543+I543,1)</f>
        <v>16546</v>
      </c>
      <c r="L543" s="33">
        <f>TRUNC(F543+H543+J543,1)</f>
        <v>7445.7</v>
      </c>
      <c r="M543" s="27" t="s">
        <v>1789</v>
      </c>
      <c r="N543" s="2" t="s">
        <v>638</v>
      </c>
      <c r="O543" s="2" t="s">
        <v>1790</v>
      </c>
      <c r="P543" s="2" t="s">
        <v>64</v>
      </c>
      <c r="Q543" s="2" t="s">
        <v>65</v>
      </c>
      <c r="R543" s="2" t="s">
        <v>65</v>
      </c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2" t="s">
        <v>52</v>
      </c>
      <c r="AW543" s="2" t="s">
        <v>1802</v>
      </c>
      <c r="AX543" s="2" t="s">
        <v>52</v>
      </c>
      <c r="AY543" s="2" t="s">
        <v>52</v>
      </c>
      <c r="AZ543" s="2" t="s">
        <v>52</v>
      </c>
    </row>
    <row r="544" spans="1:52" ht="30" customHeight="1">
      <c r="A544" s="27" t="s">
        <v>1803</v>
      </c>
      <c r="B544" s="27" t="s">
        <v>1804</v>
      </c>
      <c r="C544" s="27" t="s">
        <v>218</v>
      </c>
      <c r="D544" s="28">
        <v>1</v>
      </c>
      <c r="E544" s="30">
        <f>일위대가목록!E212</f>
        <v>0</v>
      </c>
      <c r="F544" s="33">
        <f>TRUNC(E544*D544,1)</f>
        <v>0</v>
      </c>
      <c r="G544" s="30">
        <f>일위대가목록!F212</f>
        <v>16594</v>
      </c>
      <c r="H544" s="33">
        <f>TRUNC(G544*D544,1)</f>
        <v>16594</v>
      </c>
      <c r="I544" s="30">
        <f>일위대가목록!G212</f>
        <v>331</v>
      </c>
      <c r="J544" s="33">
        <f>TRUNC(I544*D544,1)</f>
        <v>331</v>
      </c>
      <c r="K544" s="30">
        <f>TRUNC(E544+G544+I544,1)</f>
        <v>16925</v>
      </c>
      <c r="L544" s="33">
        <f>TRUNC(F544+H544+J544,1)</f>
        <v>16925</v>
      </c>
      <c r="M544" s="27" t="s">
        <v>1805</v>
      </c>
      <c r="N544" s="2" t="s">
        <v>638</v>
      </c>
      <c r="O544" s="2" t="s">
        <v>1806</v>
      </c>
      <c r="P544" s="2" t="s">
        <v>64</v>
      </c>
      <c r="Q544" s="2" t="s">
        <v>65</v>
      </c>
      <c r="R544" s="2" t="s">
        <v>65</v>
      </c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2" t="s">
        <v>52</v>
      </c>
      <c r="AW544" s="2" t="s">
        <v>1807</v>
      </c>
      <c r="AX544" s="2" t="s">
        <v>52</v>
      </c>
      <c r="AY544" s="2" t="s">
        <v>52</v>
      </c>
      <c r="AZ544" s="2" t="s">
        <v>52</v>
      </c>
    </row>
    <row r="545" spans="1:52" ht="30" customHeight="1">
      <c r="A545" s="27" t="s">
        <v>1013</v>
      </c>
      <c r="B545" s="27" t="s">
        <v>52</v>
      </c>
      <c r="C545" s="27" t="s">
        <v>52</v>
      </c>
      <c r="D545" s="28"/>
      <c r="E545" s="30"/>
      <c r="F545" s="33">
        <f>TRUNC(SUMIF(N543:N544, N542, F543:F544),0)</f>
        <v>7445</v>
      </c>
      <c r="G545" s="30"/>
      <c r="H545" s="33">
        <f>TRUNC(SUMIF(N543:N544, N542, H543:H544),0)</f>
        <v>16594</v>
      </c>
      <c r="I545" s="30"/>
      <c r="J545" s="33">
        <f>TRUNC(SUMIF(N543:N544, N542, J543:J544),0)</f>
        <v>331</v>
      </c>
      <c r="K545" s="30"/>
      <c r="L545" s="33">
        <f>F545+H545+J545</f>
        <v>24370</v>
      </c>
      <c r="M545" s="27" t="s">
        <v>52</v>
      </c>
      <c r="N545" s="2" t="s">
        <v>107</v>
      </c>
      <c r="O545" s="2" t="s">
        <v>107</v>
      </c>
      <c r="P545" s="2" t="s">
        <v>52</v>
      </c>
      <c r="Q545" s="2" t="s">
        <v>52</v>
      </c>
      <c r="R545" s="2" t="s">
        <v>52</v>
      </c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2" t="s">
        <v>52</v>
      </c>
      <c r="AW545" s="2" t="s">
        <v>52</v>
      </c>
      <c r="AX545" s="2" t="s">
        <v>52</v>
      </c>
      <c r="AY545" s="2" t="s">
        <v>52</v>
      </c>
      <c r="AZ545" s="2" t="s">
        <v>52</v>
      </c>
    </row>
    <row r="546" spans="1:52" ht="30" customHeight="1">
      <c r="A546" s="28"/>
      <c r="B546" s="28"/>
      <c r="C546" s="28"/>
      <c r="D546" s="28"/>
      <c r="E546" s="30"/>
      <c r="F546" s="33"/>
      <c r="G546" s="30"/>
      <c r="H546" s="33"/>
      <c r="I546" s="30"/>
      <c r="J546" s="33"/>
      <c r="K546" s="30"/>
      <c r="L546" s="33"/>
      <c r="M546" s="28"/>
    </row>
    <row r="547" spans="1:52" ht="30" customHeight="1">
      <c r="A547" s="24" t="s">
        <v>1808</v>
      </c>
      <c r="B547" s="25"/>
      <c r="C547" s="25"/>
      <c r="D547" s="25"/>
      <c r="E547" s="29"/>
      <c r="F547" s="32"/>
      <c r="G547" s="29"/>
      <c r="H547" s="32"/>
      <c r="I547" s="29"/>
      <c r="J547" s="32"/>
      <c r="K547" s="29"/>
      <c r="L547" s="32"/>
      <c r="M547" s="26"/>
      <c r="N547" s="1" t="s">
        <v>643</v>
      </c>
    </row>
    <row r="548" spans="1:52" ht="30" customHeight="1">
      <c r="A548" s="27" t="s">
        <v>1809</v>
      </c>
      <c r="B548" s="27" t="s">
        <v>1810</v>
      </c>
      <c r="C548" s="27" t="s">
        <v>251</v>
      </c>
      <c r="D548" s="28">
        <v>1</v>
      </c>
      <c r="E548" s="30">
        <f>단가대비표!O107</f>
        <v>97750</v>
      </c>
      <c r="F548" s="33">
        <f>TRUNC(E548*D548,1)</f>
        <v>97750</v>
      </c>
      <c r="G548" s="30">
        <f>단가대비표!P107</f>
        <v>0</v>
      </c>
      <c r="H548" s="33">
        <f>TRUNC(G548*D548,1)</f>
        <v>0</v>
      </c>
      <c r="I548" s="30">
        <f>단가대비표!V107</f>
        <v>0</v>
      </c>
      <c r="J548" s="33">
        <f>TRUNC(I548*D548,1)</f>
        <v>0</v>
      </c>
      <c r="K548" s="30">
        <f t="shared" ref="K548:L550" si="84">TRUNC(E548+G548+I548,1)</f>
        <v>97750</v>
      </c>
      <c r="L548" s="33">
        <f t="shared" si="84"/>
        <v>97750</v>
      </c>
      <c r="M548" s="27" t="s">
        <v>52</v>
      </c>
      <c r="N548" s="2" t="s">
        <v>643</v>
      </c>
      <c r="O548" s="2" t="s">
        <v>1811</v>
      </c>
      <c r="P548" s="2" t="s">
        <v>65</v>
      </c>
      <c r="Q548" s="2" t="s">
        <v>65</v>
      </c>
      <c r="R548" s="2" t="s">
        <v>64</v>
      </c>
      <c r="S548" s="3"/>
      <c r="T548" s="3"/>
      <c r="U548" s="3"/>
      <c r="V548" s="3">
        <v>1</v>
      </c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2" t="s">
        <v>52</v>
      </c>
      <c r="AW548" s="2" t="s">
        <v>1812</v>
      </c>
      <c r="AX548" s="2" t="s">
        <v>52</v>
      </c>
      <c r="AY548" s="2" t="s">
        <v>52</v>
      </c>
      <c r="AZ548" s="2" t="s">
        <v>52</v>
      </c>
    </row>
    <row r="549" spans="1:52" ht="30" customHeight="1">
      <c r="A549" s="27" t="s">
        <v>1813</v>
      </c>
      <c r="B549" s="27" t="s">
        <v>1814</v>
      </c>
      <c r="C549" s="27" t="s">
        <v>502</v>
      </c>
      <c r="D549" s="28">
        <v>1</v>
      </c>
      <c r="E549" s="30">
        <f>TRUNC(SUMIF(V548:V550, RIGHTB(O549, 1), F548:F550)*U549, 2)</f>
        <v>1955</v>
      </c>
      <c r="F549" s="33">
        <f>TRUNC(E549*D549,1)</f>
        <v>1955</v>
      </c>
      <c r="G549" s="30">
        <v>0</v>
      </c>
      <c r="H549" s="33">
        <f>TRUNC(G549*D549,1)</f>
        <v>0</v>
      </c>
      <c r="I549" s="30">
        <v>0</v>
      </c>
      <c r="J549" s="33">
        <f>TRUNC(I549*D549,1)</f>
        <v>0</v>
      </c>
      <c r="K549" s="30">
        <f t="shared" si="84"/>
        <v>1955</v>
      </c>
      <c r="L549" s="33">
        <f t="shared" si="84"/>
        <v>1955</v>
      </c>
      <c r="M549" s="27" t="s">
        <v>52</v>
      </c>
      <c r="N549" s="2" t="s">
        <v>643</v>
      </c>
      <c r="O549" s="2" t="s">
        <v>950</v>
      </c>
      <c r="P549" s="2" t="s">
        <v>65</v>
      </c>
      <c r="Q549" s="2" t="s">
        <v>65</v>
      </c>
      <c r="R549" s="2" t="s">
        <v>65</v>
      </c>
      <c r="S549" s="3">
        <v>0</v>
      </c>
      <c r="T549" s="3">
        <v>0</v>
      </c>
      <c r="U549" s="3">
        <v>0.02</v>
      </c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2" t="s">
        <v>52</v>
      </c>
      <c r="AW549" s="2" t="s">
        <v>1815</v>
      </c>
      <c r="AX549" s="2" t="s">
        <v>52</v>
      </c>
      <c r="AY549" s="2" t="s">
        <v>52</v>
      </c>
      <c r="AZ549" s="2" t="s">
        <v>52</v>
      </c>
    </row>
    <row r="550" spans="1:52" ht="30" customHeight="1">
      <c r="A550" s="27" t="s">
        <v>1816</v>
      </c>
      <c r="B550" s="27" t="s">
        <v>52</v>
      </c>
      <c r="C550" s="27" t="s">
        <v>61</v>
      </c>
      <c r="D550" s="28">
        <v>1</v>
      </c>
      <c r="E550" s="30">
        <f>일위대가목록!E213</f>
        <v>0</v>
      </c>
      <c r="F550" s="33">
        <f>TRUNC(E550*D550,1)</f>
        <v>0</v>
      </c>
      <c r="G550" s="30">
        <f>일위대가목록!F213</f>
        <v>49025</v>
      </c>
      <c r="H550" s="33">
        <f>TRUNC(G550*D550,1)</f>
        <v>49025</v>
      </c>
      <c r="I550" s="30">
        <f>일위대가목록!G213</f>
        <v>0</v>
      </c>
      <c r="J550" s="33">
        <f>TRUNC(I550*D550,1)</f>
        <v>0</v>
      </c>
      <c r="K550" s="30">
        <f t="shared" si="84"/>
        <v>49025</v>
      </c>
      <c r="L550" s="33">
        <f t="shared" si="84"/>
        <v>49025</v>
      </c>
      <c r="M550" s="27" t="s">
        <v>1817</v>
      </c>
      <c r="N550" s="2" t="s">
        <v>643</v>
      </c>
      <c r="O550" s="2" t="s">
        <v>1818</v>
      </c>
      <c r="P550" s="2" t="s">
        <v>64</v>
      </c>
      <c r="Q550" s="2" t="s">
        <v>65</v>
      </c>
      <c r="R550" s="2" t="s">
        <v>65</v>
      </c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2" t="s">
        <v>52</v>
      </c>
      <c r="AW550" s="2" t="s">
        <v>1819</v>
      </c>
      <c r="AX550" s="2" t="s">
        <v>52</v>
      </c>
      <c r="AY550" s="2" t="s">
        <v>52</v>
      </c>
      <c r="AZ550" s="2" t="s">
        <v>52</v>
      </c>
    </row>
    <row r="551" spans="1:52" ht="30" customHeight="1">
      <c r="A551" s="27" t="s">
        <v>1013</v>
      </c>
      <c r="B551" s="27" t="s">
        <v>52</v>
      </c>
      <c r="C551" s="27" t="s">
        <v>52</v>
      </c>
      <c r="D551" s="28"/>
      <c r="E551" s="30"/>
      <c r="F551" s="33">
        <f>TRUNC(SUMIF(N548:N550, N547, F548:F550),0)</f>
        <v>99705</v>
      </c>
      <c r="G551" s="30"/>
      <c r="H551" s="33">
        <f>TRUNC(SUMIF(N548:N550, N547, H548:H550),0)</f>
        <v>49025</v>
      </c>
      <c r="I551" s="30"/>
      <c r="J551" s="33">
        <f>TRUNC(SUMIF(N548:N550, N547, J548:J550),0)</f>
        <v>0</v>
      </c>
      <c r="K551" s="30"/>
      <c r="L551" s="33">
        <f>F551+H551+J551</f>
        <v>148730</v>
      </c>
      <c r="M551" s="27" t="s">
        <v>52</v>
      </c>
      <c r="N551" s="2" t="s">
        <v>107</v>
      </c>
      <c r="O551" s="2" t="s">
        <v>107</v>
      </c>
      <c r="P551" s="2" t="s">
        <v>52</v>
      </c>
      <c r="Q551" s="2" t="s">
        <v>52</v>
      </c>
      <c r="R551" s="2" t="s">
        <v>52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2" t="s">
        <v>52</v>
      </c>
      <c r="AW551" s="2" t="s">
        <v>52</v>
      </c>
      <c r="AX551" s="2" t="s">
        <v>52</v>
      </c>
      <c r="AY551" s="2" t="s">
        <v>52</v>
      </c>
      <c r="AZ551" s="2" t="s">
        <v>52</v>
      </c>
    </row>
    <row r="552" spans="1:52" ht="30" customHeight="1">
      <c r="A552" s="28"/>
      <c r="B552" s="28"/>
      <c r="C552" s="28"/>
      <c r="D552" s="28"/>
      <c r="E552" s="30"/>
      <c r="F552" s="33"/>
      <c r="G552" s="30"/>
      <c r="H552" s="33"/>
      <c r="I552" s="30"/>
      <c r="J552" s="33"/>
      <c r="K552" s="30"/>
      <c r="L552" s="33"/>
      <c r="M552" s="28"/>
    </row>
    <row r="553" spans="1:52" ht="30" customHeight="1">
      <c r="A553" s="24" t="s">
        <v>1820</v>
      </c>
      <c r="B553" s="25"/>
      <c r="C553" s="25"/>
      <c r="D553" s="25"/>
      <c r="E553" s="29"/>
      <c r="F553" s="32"/>
      <c r="G553" s="29"/>
      <c r="H553" s="32"/>
      <c r="I553" s="29"/>
      <c r="J553" s="32"/>
      <c r="K553" s="29"/>
      <c r="L553" s="32"/>
      <c r="M553" s="26"/>
      <c r="N553" s="1" t="s">
        <v>648</v>
      </c>
    </row>
    <row r="554" spans="1:52" ht="30" customHeight="1">
      <c r="A554" s="27" t="s">
        <v>1821</v>
      </c>
      <c r="B554" s="27" t="s">
        <v>1822</v>
      </c>
      <c r="C554" s="27" t="s">
        <v>83</v>
      </c>
      <c r="D554" s="28">
        <v>0.9</v>
      </c>
      <c r="E554" s="30">
        <f>일위대가목록!E214</f>
        <v>0</v>
      </c>
      <c r="F554" s="33">
        <f>TRUNC(E554*D554,1)</f>
        <v>0</v>
      </c>
      <c r="G554" s="30">
        <f>일위대가목록!F214</f>
        <v>41613</v>
      </c>
      <c r="H554" s="33">
        <f>TRUNC(G554*D554,1)</f>
        <v>37451.699999999997</v>
      </c>
      <c r="I554" s="30">
        <f>일위대가목록!G214</f>
        <v>1248</v>
      </c>
      <c r="J554" s="33">
        <f>TRUNC(I554*D554,1)</f>
        <v>1123.2</v>
      </c>
      <c r="K554" s="30">
        <f>TRUNC(E554+G554+I554,1)</f>
        <v>42861</v>
      </c>
      <c r="L554" s="33">
        <f>TRUNC(F554+H554+J554,1)</f>
        <v>38574.9</v>
      </c>
      <c r="M554" s="27" t="s">
        <v>1823</v>
      </c>
      <c r="N554" s="2" t="s">
        <v>648</v>
      </c>
      <c r="O554" s="2" t="s">
        <v>1824</v>
      </c>
      <c r="P554" s="2" t="s">
        <v>64</v>
      </c>
      <c r="Q554" s="2" t="s">
        <v>65</v>
      </c>
      <c r="R554" s="2" t="s">
        <v>65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2" t="s">
        <v>52</v>
      </c>
      <c r="AW554" s="2" t="s">
        <v>1825</v>
      </c>
      <c r="AX554" s="2" t="s">
        <v>52</v>
      </c>
      <c r="AY554" s="2" t="s">
        <v>52</v>
      </c>
      <c r="AZ554" s="2" t="s">
        <v>52</v>
      </c>
    </row>
    <row r="555" spans="1:52" ht="30" customHeight="1">
      <c r="A555" s="27" t="s">
        <v>1826</v>
      </c>
      <c r="B555" s="27" t="s">
        <v>1827</v>
      </c>
      <c r="C555" s="27" t="s">
        <v>83</v>
      </c>
      <c r="D555" s="28">
        <v>1</v>
      </c>
      <c r="E555" s="30">
        <f>단가대비표!O222</f>
        <v>281400</v>
      </c>
      <c r="F555" s="33">
        <f>TRUNC(E555*D555,1)</f>
        <v>281400</v>
      </c>
      <c r="G555" s="30">
        <f>단가대비표!P222</f>
        <v>0</v>
      </c>
      <c r="H555" s="33">
        <f>TRUNC(G555*D555,1)</f>
        <v>0</v>
      </c>
      <c r="I555" s="30">
        <f>단가대비표!V222</f>
        <v>0</v>
      </c>
      <c r="J555" s="33">
        <f>TRUNC(I555*D555,1)</f>
        <v>0</v>
      </c>
      <c r="K555" s="30">
        <f>TRUNC(E555+G555+I555,1)</f>
        <v>281400</v>
      </c>
      <c r="L555" s="33">
        <f>TRUNC(F555+H555+J555,1)</f>
        <v>281400</v>
      </c>
      <c r="M555" s="27" t="s">
        <v>52</v>
      </c>
      <c r="N555" s="2" t="s">
        <v>648</v>
      </c>
      <c r="O555" s="2" t="s">
        <v>1828</v>
      </c>
      <c r="P555" s="2" t="s">
        <v>65</v>
      </c>
      <c r="Q555" s="2" t="s">
        <v>65</v>
      </c>
      <c r="R555" s="2" t="s">
        <v>64</v>
      </c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2" t="s">
        <v>52</v>
      </c>
      <c r="AW555" s="2" t="s">
        <v>1829</v>
      </c>
      <c r="AX555" s="2" t="s">
        <v>52</v>
      </c>
      <c r="AY555" s="2" t="s">
        <v>52</v>
      </c>
      <c r="AZ555" s="2" t="s">
        <v>52</v>
      </c>
    </row>
    <row r="556" spans="1:52" ht="30" customHeight="1">
      <c r="A556" s="27" t="s">
        <v>1013</v>
      </c>
      <c r="B556" s="27" t="s">
        <v>52</v>
      </c>
      <c r="C556" s="27" t="s">
        <v>52</v>
      </c>
      <c r="D556" s="28"/>
      <c r="E556" s="30"/>
      <c r="F556" s="33">
        <f>TRUNC(SUMIF(N554:N555, N553, F554:F555),0)</f>
        <v>281400</v>
      </c>
      <c r="G556" s="30"/>
      <c r="H556" s="33">
        <f>TRUNC(SUMIF(N554:N555, N553, H554:H555),0)</f>
        <v>37451</v>
      </c>
      <c r="I556" s="30"/>
      <c r="J556" s="33">
        <f>TRUNC(SUMIF(N554:N555, N553, J554:J555),0)</f>
        <v>1123</v>
      </c>
      <c r="K556" s="30"/>
      <c r="L556" s="33">
        <f>F556+H556+J556</f>
        <v>319974</v>
      </c>
      <c r="M556" s="27" t="s">
        <v>52</v>
      </c>
      <c r="N556" s="2" t="s">
        <v>107</v>
      </c>
      <c r="O556" s="2" t="s">
        <v>107</v>
      </c>
      <c r="P556" s="2" t="s">
        <v>52</v>
      </c>
      <c r="Q556" s="2" t="s">
        <v>52</v>
      </c>
      <c r="R556" s="2" t="s">
        <v>52</v>
      </c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2" t="s">
        <v>52</v>
      </c>
      <c r="AW556" s="2" t="s">
        <v>52</v>
      </c>
      <c r="AX556" s="2" t="s">
        <v>52</v>
      </c>
      <c r="AY556" s="2" t="s">
        <v>52</v>
      </c>
      <c r="AZ556" s="2" t="s">
        <v>52</v>
      </c>
    </row>
    <row r="557" spans="1:52" ht="30" customHeight="1">
      <c r="A557" s="28"/>
      <c r="B557" s="28"/>
      <c r="C557" s="28"/>
      <c r="D557" s="28"/>
      <c r="E557" s="30"/>
      <c r="F557" s="33"/>
      <c r="G557" s="30"/>
      <c r="H557" s="33"/>
      <c r="I557" s="30"/>
      <c r="J557" s="33"/>
      <c r="K557" s="30"/>
      <c r="L557" s="33"/>
      <c r="M557" s="28"/>
    </row>
    <row r="558" spans="1:52" ht="30" customHeight="1">
      <c r="A558" s="24" t="s">
        <v>1830</v>
      </c>
      <c r="B558" s="25"/>
      <c r="C558" s="25"/>
      <c r="D558" s="25"/>
      <c r="E558" s="29"/>
      <c r="F558" s="32"/>
      <c r="G558" s="29"/>
      <c r="H558" s="32"/>
      <c r="I558" s="29"/>
      <c r="J558" s="32"/>
      <c r="K558" s="29"/>
      <c r="L558" s="32"/>
      <c r="M558" s="26"/>
      <c r="N558" s="1" t="s">
        <v>655</v>
      </c>
    </row>
    <row r="559" spans="1:52" ht="30" customHeight="1">
      <c r="A559" s="27" t="s">
        <v>1831</v>
      </c>
      <c r="B559" s="27" t="s">
        <v>1832</v>
      </c>
      <c r="C559" s="27" t="s">
        <v>251</v>
      </c>
      <c r="D559" s="28">
        <v>1.3620000000000001</v>
      </c>
      <c r="E559" s="30">
        <f>단가대비표!O179</f>
        <v>180</v>
      </c>
      <c r="F559" s="33">
        <f t="shared" ref="F559:F569" si="85">TRUNC(E559*D559,1)</f>
        <v>245.1</v>
      </c>
      <c r="G559" s="30">
        <f>단가대비표!P179</f>
        <v>0</v>
      </c>
      <c r="H559" s="33">
        <f t="shared" ref="H559:H569" si="86">TRUNC(G559*D559,1)</f>
        <v>0</v>
      </c>
      <c r="I559" s="30">
        <f>단가대비표!V179</f>
        <v>0</v>
      </c>
      <c r="J559" s="33">
        <f t="shared" ref="J559:J569" si="87">TRUNC(I559*D559,1)</f>
        <v>0</v>
      </c>
      <c r="K559" s="30">
        <f t="shared" ref="K559:K569" si="88">TRUNC(E559+G559+I559,1)</f>
        <v>180</v>
      </c>
      <c r="L559" s="33">
        <f t="shared" ref="L559:L569" si="89">TRUNC(F559+H559+J559,1)</f>
        <v>245.1</v>
      </c>
      <c r="M559" s="27" t="s">
        <v>52</v>
      </c>
      <c r="N559" s="2" t="s">
        <v>655</v>
      </c>
      <c r="O559" s="2" t="s">
        <v>1833</v>
      </c>
      <c r="P559" s="2" t="s">
        <v>65</v>
      </c>
      <c r="Q559" s="2" t="s">
        <v>65</v>
      </c>
      <c r="R559" s="2" t="s">
        <v>64</v>
      </c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2" t="s">
        <v>52</v>
      </c>
      <c r="AW559" s="2" t="s">
        <v>1834</v>
      </c>
      <c r="AX559" s="2" t="s">
        <v>52</v>
      </c>
      <c r="AY559" s="2" t="s">
        <v>52</v>
      </c>
      <c r="AZ559" s="2" t="s">
        <v>52</v>
      </c>
    </row>
    <row r="560" spans="1:52" ht="30" customHeight="1">
      <c r="A560" s="27" t="s">
        <v>1835</v>
      </c>
      <c r="B560" s="27" t="s">
        <v>1836</v>
      </c>
      <c r="C560" s="27" t="s">
        <v>251</v>
      </c>
      <c r="D560" s="28">
        <v>1.3620000000000001</v>
      </c>
      <c r="E560" s="30">
        <f>단가대비표!O120</f>
        <v>540</v>
      </c>
      <c r="F560" s="33">
        <f t="shared" si="85"/>
        <v>735.4</v>
      </c>
      <c r="G560" s="30">
        <f>단가대비표!P120</f>
        <v>0</v>
      </c>
      <c r="H560" s="33">
        <f t="shared" si="86"/>
        <v>0</v>
      </c>
      <c r="I560" s="30">
        <f>단가대비표!V120</f>
        <v>0</v>
      </c>
      <c r="J560" s="33">
        <f t="shared" si="87"/>
        <v>0</v>
      </c>
      <c r="K560" s="30">
        <f t="shared" si="88"/>
        <v>540</v>
      </c>
      <c r="L560" s="33">
        <f t="shared" si="89"/>
        <v>735.4</v>
      </c>
      <c r="M560" s="27" t="s">
        <v>52</v>
      </c>
      <c r="N560" s="2" t="s">
        <v>655</v>
      </c>
      <c r="O560" s="2" t="s">
        <v>1837</v>
      </c>
      <c r="P560" s="2" t="s">
        <v>65</v>
      </c>
      <c r="Q560" s="2" t="s">
        <v>65</v>
      </c>
      <c r="R560" s="2" t="s">
        <v>64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2" t="s">
        <v>52</v>
      </c>
      <c r="AW560" s="2" t="s">
        <v>1838</v>
      </c>
      <c r="AX560" s="2" t="s">
        <v>52</v>
      </c>
      <c r="AY560" s="2" t="s">
        <v>52</v>
      </c>
      <c r="AZ560" s="2" t="s">
        <v>52</v>
      </c>
    </row>
    <row r="561" spans="1:52" ht="30" customHeight="1">
      <c r="A561" s="27" t="s">
        <v>1835</v>
      </c>
      <c r="B561" s="27" t="s">
        <v>1839</v>
      </c>
      <c r="C561" s="27" t="s">
        <v>218</v>
      </c>
      <c r="D561" s="28">
        <v>1.222</v>
      </c>
      <c r="E561" s="30">
        <f>단가대비표!O121</f>
        <v>1290</v>
      </c>
      <c r="F561" s="33">
        <f t="shared" si="85"/>
        <v>1576.3</v>
      </c>
      <c r="G561" s="30">
        <f>단가대비표!P121</f>
        <v>0</v>
      </c>
      <c r="H561" s="33">
        <f t="shared" si="86"/>
        <v>0</v>
      </c>
      <c r="I561" s="30">
        <f>단가대비표!V121</f>
        <v>0</v>
      </c>
      <c r="J561" s="33">
        <f t="shared" si="87"/>
        <v>0</v>
      </c>
      <c r="K561" s="30">
        <f t="shared" si="88"/>
        <v>1290</v>
      </c>
      <c r="L561" s="33">
        <f t="shared" si="89"/>
        <v>1576.3</v>
      </c>
      <c r="M561" s="27" t="s">
        <v>52</v>
      </c>
      <c r="N561" s="2" t="s">
        <v>655</v>
      </c>
      <c r="O561" s="2" t="s">
        <v>1840</v>
      </c>
      <c r="P561" s="2" t="s">
        <v>65</v>
      </c>
      <c r="Q561" s="2" t="s">
        <v>65</v>
      </c>
      <c r="R561" s="2" t="s">
        <v>64</v>
      </c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2" t="s">
        <v>52</v>
      </c>
      <c r="AW561" s="2" t="s">
        <v>1841</v>
      </c>
      <c r="AX561" s="2" t="s">
        <v>52</v>
      </c>
      <c r="AY561" s="2" t="s">
        <v>52</v>
      </c>
      <c r="AZ561" s="2" t="s">
        <v>52</v>
      </c>
    </row>
    <row r="562" spans="1:52" ht="30" customHeight="1">
      <c r="A562" s="27" t="s">
        <v>1835</v>
      </c>
      <c r="B562" s="27" t="s">
        <v>1842</v>
      </c>
      <c r="C562" s="27" t="s">
        <v>218</v>
      </c>
      <c r="D562" s="28">
        <v>0.52500000000000002</v>
      </c>
      <c r="E562" s="30">
        <f>단가대비표!O122</f>
        <v>800</v>
      </c>
      <c r="F562" s="33">
        <f t="shared" si="85"/>
        <v>420</v>
      </c>
      <c r="G562" s="30">
        <f>단가대비표!P122</f>
        <v>0</v>
      </c>
      <c r="H562" s="33">
        <f t="shared" si="86"/>
        <v>0</v>
      </c>
      <c r="I562" s="30">
        <f>단가대비표!V122</f>
        <v>0</v>
      </c>
      <c r="J562" s="33">
        <f t="shared" si="87"/>
        <v>0</v>
      </c>
      <c r="K562" s="30">
        <f t="shared" si="88"/>
        <v>800</v>
      </c>
      <c r="L562" s="33">
        <f t="shared" si="89"/>
        <v>420</v>
      </c>
      <c r="M562" s="27" t="s">
        <v>52</v>
      </c>
      <c r="N562" s="2" t="s">
        <v>655</v>
      </c>
      <c r="O562" s="2" t="s">
        <v>1843</v>
      </c>
      <c r="P562" s="2" t="s">
        <v>65</v>
      </c>
      <c r="Q562" s="2" t="s">
        <v>65</v>
      </c>
      <c r="R562" s="2" t="s">
        <v>64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2" t="s">
        <v>52</v>
      </c>
      <c r="AW562" s="2" t="s">
        <v>1844</v>
      </c>
      <c r="AX562" s="2" t="s">
        <v>52</v>
      </c>
      <c r="AY562" s="2" t="s">
        <v>52</v>
      </c>
      <c r="AZ562" s="2" t="s">
        <v>52</v>
      </c>
    </row>
    <row r="563" spans="1:52" ht="30" customHeight="1">
      <c r="A563" s="27" t="s">
        <v>1835</v>
      </c>
      <c r="B563" s="27" t="s">
        <v>1845</v>
      </c>
      <c r="C563" s="27" t="s">
        <v>256</v>
      </c>
      <c r="D563" s="28">
        <v>1.3620000000000001</v>
      </c>
      <c r="E563" s="30">
        <f>단가대비표!O123</f>
        <v>310</v>
      </c>
      <c r="F563" s="33">
        <f t="shared" si="85"/>
        <v>422.2</v>
      </c>
      <c r="G563" s="30">
        <f>단가대비표!P123</f>
        <v>0</v>
      </c>
      <c r="H563" s="33">
        <f t="shared" si="86"/>
        <v>0</v>
      </c>
      <c r="I563" s="30">
        <f>단가대비표!V123</f>
        <v>0</v>
      </c>
      <c r="J563" s="33">
        <f t="shared" si="87"/>
        <v>0</v>
      </c>
      <c r="K563" s="30">
        <f t="shared" si="88"/>
        <v>310</v>
      </c>
      <c r="L563" s="33">
        <f t="shared" si="89"/>
        <v>422.2</v>
      </c>
      <c r="M563" s="27" t="s">
        <v>52</v>
      </c>
      <c r="N563" s="2" t="s">
        <v>655</v>
      </c>
      <c r="O563" s="2" t="s">
        <v>1846</v>
      </c>
      <c r="P563" s="2" t="s">
        <v>65</v>
      </c>
      <c r="Q563" s="2" t="s">
        <v>65</v>
      </c>
      <c r="R563" s="2" t="s">
        <v>64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2" t="s">
        <v>52</v>
      </c>
      <c r="AW563" s="2" t="s">
        <v>1847</v>
      </c>
      <c r="AX563" s="2" t="s">
        <v>52</v>
      </c>
      <c r="AY563" s="2" t="s">
        <v>52</v>
      </c>
      <c r="AZ563" s="2" t="s">
        <v>52</v>
      </c>
    </row>
    <row r="564" spans="1:52" ht="30" customHeight="1">
      <c r="A564" s="27" t="s">
        <v>1835</v>
      </c>
      <c r="B564" s="27" t="s">
        <v>1848</v>
      </c>
      <c r="C564" s="27" t="s">
        <v>256</v>
      </c>
      <c r="D564" s="28">
        <v>0.58399999999999996</v>
      </c>
      <c r="E564" s="30">
        <f>단가대비표!O124</f>
        <v>111</v>
      </c>
      <c r="F564" s="33">
        <f t="shared" si="85"/>
        <v>64.8</v>
      </c>
      <c r="G564" s="30">
        <f>단가대비표!P124</f>
        <v>0</v>
      </c>
      <c r="H564" s="33">
        <f t="shared" si="86"/>
        <v>0</v>
      </c>
      <c r="I564" s="30">
        <f>단가대비표!V124</f>
        <v>0</v>
      </c>
      <c r="J564" s="33">
        <f t="shared" si="87"/>
        <v>0</v>
      </c>
      <c r="K564" s="30">
        <f t="shared" si="88"/>
        <v>111</v>
      </c>
      <c r="L564" s="33">
        <f t="shared" si="89"/>
        <v>64.8</v>
      </c>
      <c r="M564" s="27" t="s">
        <v>52</v>
      </c>
      <c r="N564" s="2" t="s">
        <v>655</v>
      </c>
      <c r="O564" s="2" t="s">
        <v>1849</v>
      </c>
      <c r="P564" s="2" t="s">
        <v>65</v>
      </c>
      <c r="Q564" s="2" t="s">
        <v>65</v>
      </c>
      <c r="R564" s="2" t="s">
        <v>64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2" t="s">
        <v>52</v>
      </c>
      <c r="AW564" s="2" t="s">
        <v>1850</v>
      </c>
      <c r="AX564" s="2" t="s">
        <v>52</v>
      </c>
      <c r="AY564" s="2" t="s">
        <v>52</v>
      </c>
      <c r="AZ564" s="2" t="s">
        <v>52</v>
      </c>
    </row>
    <row r="565" spans="1:52" ht="30" customHeight="1">
      <c r="A565" s="27" t="s">
        <v>1835</v>
      </c>
      <c r="B565" s="27" t="s">
        <v>1851</v>
      </c>
      <c r="C565" s="27" t="s">
        <v>256</v>
      </c>
      <c r="D565" s="28">
        <v>0.19500000000000001</v>
      </c>
      <c r="E565" s="30">
        <f>단가대비표!O125</f>
        <v>107</v>
      </c>
      <c r="F565" s="33">
        <f t="shared" si="85"/>
        <v>20.8</v>
      </c>
      <c r="G565" s="30">
        <f>단가대비표!P125</f>
        <v>0</v>
      </c>
      <c r="H565" s="33">
        <f t="shared" si="86"/>
        <v>0</v>
      </c>
      <c r="I565" s="30">
        <f>단가대비표!V125</f>
        <v>0</v>
      </c>
      <c r="J565" s="33">
        <f t="shared" si="87"/>
        <v>0</v>
      </c>
      <c r="K565" s="30">
        <f t="shared" si="88"/>
        <v>107</v>
      </c>
      <c r="L565" s="33">
        <f t="shared" si="89"/>
        <v>20.8</v>
      </c>
      <c r="M565" s="27" t="s">
        <v>52</v>
      </c>
      <c r="N565" s="2" t="s">
        <v>655</v>
      </c>
      <c r="O565" s="2" t="s">
        <v>1852</v>
      </c>
      <c r="P565" s="2" t="s">
        <v>65</v>
      </c>
      <c r="Q565" s="2" t="s">
        <v>65</v>
      </c>
      <c r="R565" s="2" t="s">
        <v>64</v>
      </c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2" t="s">
        <v>52</v>
      </c>
      <c r="AW565" s="2" t="s">
        <v>1853</v>
      </c>
      <c r="AX565" s="2" t="s">
        <v>52</v>
      </c>
      <c r="AY565" s="2" t="s">
        <v>52</v>
      </c>
      <c r="AZ565" s="2" t="s">
        <v>52</v>
      </c>
    </row>
    <row r="566" spans="1:52" ht="30" customHeight="1">
      <c r="A566" s="27" t="s">
        <v>1835</v>
      </c>
      <c r="B566" s="27" t="s">
        <v>1854</v>
      </c>
      <c r="C566" s="27" t="s">
        <v>218</v>
      </c>
      <c r="D566" s="28">
        <v>3.6749999999999998</v>
      </c>
      <c r="E566" s="30">
        <f>단가대비표!O119</f>
        <v>1160</v>
      </c>
      <c r="F566" s="33">
        <f t="shared" si="85"/>
        <v>4263</v>
      </c>
      <c r="G566" s="30">
        <f>단가대비표!P119</f>
        <v>0</v>
      </c>
      <c r="H566" s="33">
        <f t="shared" si="86"/>
        <v>0</v>
      </c>
      <c r="I566" s="30">
        <f>단가대비표!V119</f>
        <v>0</v>
      </c>
      <c r="J566" s="33">
        <f t="shared" si="87"/>
        <v>0</v>
      </c>
      <c r="K566" s="30">
        <f t="shared" si="88"/>
        <v>1160</v>
      </c>
      <c r="L566" s="33">
        <f t="shared" si="89"/>
        <v>4263</v>
      </c>
      <c r="M566" s="27" t="s">
        <v>52</v>
      </c>
      <c r="N566" s="2" t="s">
        <v>655</v>
      </c>
      <c r="O566" s="2" t="s">
        <v>1855</v>
      </c>
      <c r="P566" s="2" t="s">
        <v>65</v>
      </c>
      <c r="Q566" s="2" t="s">
        <v>65</v>
      </c>
      <c r="R566" s="2" t="s">
        <v>64</v>
      </c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2" t="s">
        <v>52</v>
      </c>
      <c r="AW566" s="2" t="s">
        <v>1856</v>
      </c>
      <c r="AX566" s="2" t="s">
        <v>52</v>
      </c>
      <c r="AY566" s="2" t="s">
        <v>52</v>
      </c>
      <c r="AZ566" s="2" t="s">
        <v>52</v>
      </c>
    </row>
    <row r="567" spans="1:52" ht="30" customHeight="1">
      <c r="A567" s="27" t="s">
        <v>1835</v>
      </c>
      <c r="B567" s="27" t="s">
        <v>1857</v>
      </c>
      <c r="C567" s="27" t="s">
        <v>251</v>
      </c>
      <c r="D567" s="28">
        <v>4.0839999999999996</v>
      </c>
      <c r="E567" s="30">
        <f>단가대비표!O126</f>
        <v>60</v>
      </c>
      <c r="F567" s="33">
        <f t="shared" si="85"/>
        <v>245</v>
      </c>
      <c r="G567" s="30">
        <f>단가대비표!P126</f>
        <v>0</v>
      </c>
      <c r="H567" s="33">
        <f t="shared" si="86"/>
        <v>0</v>
      </c>
      <c r="I567" s="30">
        <f>단가대비표!V126</f>
        <v>0</v>
      </c>
      <c r="J567" s="33">
        <f t="shared" si="87"/>
        <v>0</v>
      </c>
      <c r="K567" s="30">
        <f t="shared" si="88"/>
        <v>60</v>
      </c>
      <c r="L567" s="33">
        <f t="shared" si="89"/>
        <v>245</v>
      </c>
      <c r="M567" s="27" t="s">
        <v>52</v>
      </c>
      <c r="N567" s="2" t="s">
        <v>655</v>
      </c>
      <c r="O567" s="2" t="s">
        <v>1858</v>
      </c>
      <c r="P567" s="2" t="s">
        <v>65</v>
      </c>
      <c r="Q567" s="2" t="s">
        <v>65</v>
      </c>
      <c r="R567" s="2" t="s">
        <v>64</v>
      </c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2" t="s">
        <v>52</v>
      </c>
      <c r="AW567" s="2" t="s">
        <v>1859</v>
      </c>
      <c r="AX567" s="2" t="s">
        <v>52</v>
      </c>
      <c r="AY567" s="2" t="s">
        <v>52</v>
      </c>
      <c r="AZ567" s="2" t="s">
        <v>52</v>
      </c>
    </row>
    <row r="568" spans="1:52" ht="30" customHeight="1">
      <c r="A568" s="27" t="s">
        <v>1835</v>
      </c>
      <c r="B568" s="27" t="s">
        <v>1860</v>
      </c>
      <c r="C568" s="27" t="s">
        <v>251</v>
      </c>
      <c r="D568" s="28">
        <v>0.58399999999999996</v>
      </c>
      <c r="E568" s="30">
        <f>단가대비표!O127</f>
        <v>80</v>
      </c>
      <c r="F568" s="33">
        <f t="shared" si="85"/>
        <v>46.7</v>
      </c>
      <c r="G568" s="30">
        <f>단가대비표!P127</f>
        <v>0</v>
      </c>
      <c r="H568" s="33">
        <f t="shared" si="86"/>
        <v>0</v>
      </c>
      <c r="I568" s="30">
        <f>단가대비표!V127</f>
        <v>0</v>
      </c>
      <c r="J568" s="33">
        <f t="shared" si="87"/>
        <v>0</v>
      </c>
      <c r="K568" s="30">
        <f t="shared" si="88"/>
        <v>80</v>
      </c>
      <c r="L568" s="33">
        <f t="shared" si="89"/>
        <v>46.7</v>
      </c>
      <c r="M568" s="27" t="s">
        <v>52</v>
      </c>
      <c r="N568" s="2" t="s">
        <v>655</v>
      </c>
      <c r="O568" s="2" t="s">
        <v>1861</v>
      </c>
      <c r="P568" s="2" t="s">
        <v>65</v>
      </c>
      <c r="Q568" s="2" t="s">
        <v>65</v>
      </c>
      <c r="R568" s="2" t="s">
        <v>64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2" t="s">
        <v>52</v>
      </c>
      <c r="AW568" s="2" t="s">
        <v>1862</v>
      </c>
      <c r="AX568" s="2" t="s">
        <v>52</v>
      </c>
      <c r="AY568" s="2" t="s">
        <v>52</v>
      </c>
      <c r="AZ568" s="2" t="s">
        <v>52</v>
      </c>
    </row>
    <row r="569" spans="1:52" ht="30" customHeight="1">
      <c r="A569" s="27" t="s">
        <v>1863</v>
      </c>
      <c r="B569" s="27" t="s">
        <v>1864</v>
      </c>
      <c r="C569" s="27" t="s">
        <v>83</v>
      </c>
      <c r="D569" s="28">
        <v>1</v>
      </c>
      <c r="E569" s="30">
        <f>일위대가목록!E215</f>
        <v>0</v>
      </c>
      <c r="F569" s="33">
        <f t="shared" si="85"/>
        <v>0</v>
      </c>
      <c r="G569" s="30">
        <f>일위대가목록!F215</f>
        <v>11402</v>
      </c>
      <c r="H569" s="33">
        <f t="shared" si="86"/>
        <v>11402</v>
      </c>
      <c r="I569" s="30">
        <f>일위대가목록!G215</f>
        <v>684</v>
      </c>
      <c r="J569" s="33">
        <f t="shared" si="87"/>
        <v>684</v>
      </c>
      <c r="K569" s="30">
        <f t="shared" si="88"/>
        <v>12086</v>
      </c>
      <c r="L569" s="33">
        <f t="shared" si="89"/>
        <v>12086</v>
      </c>
      <c r="M569" s="27" t="s">
        <v>1865</v>
      </c>
      <c r="N569" s="2" t="s">
        <v>655</v>
      </c>
      <c r="O569" s="2" t="s">
        <v>1866</v>
      </c>
      <c r="P569" s="2" t="s">
        <v>64</v>
      </c>
      <c r="Q569" s="2" t="s">
        <v>65</v>
      </c>
      <c r="R569" s="2" t="s">
        <v>65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2" t="s">
        <v>52</v>
      </c>
      <c r="AW569" s="2" t="s">
        <v>1867</v>
      </c>
      <c r="AX569" s="2" t="s">
        <v>52</v>
      </c>
      <c r="AY569" s="2" t="s">
        <v>52</v>
      </c>
      <c r="AZ569" s="2" t="s">
        <v>52</v>
      </c>
    </row>
    <row r="570" spans="1:52" ht="30" customHeight="1">
      <c r="A570" s="27" t="s">
        <v>1013</v>
      </c>
      <c r="B570" s="27" t="s">
        <v>52</v>
      </c>
      <c r="C570" s="27" t="s">
        <v>52</v>
      </c>
      <c r="D570" s="28"/>
      <c r="E570" s="30"/>
      <c r="F570" s="33">
        <f>TRUNC(SUMIF(N559:N569, N558, F559:F569),0)</f>
        <v>8039</v>
      </c>
      <c r="G570" s="30"/>
      <c r="H570" s="33">
        <f>TRUNC(SUMIF(N559:N569, N558, H559:H569),0)</f>
        <v>11402</v>
      </c>
      <c r="I570" s="30"/>
      <c r="J570" s="33">
        <f>TRUNC(SUMIF(N559:N569, N558, J559:J569),0)</f>
        <v>684</v>
      </c>
      <c r="K570" s="30"/>
      <c r="L570" s="33">
        <f>F570+H570+J570</f>
        <v>20125</v>
      </c>
      <c r="M570" s="27" t="s">
        <v>52</v>
      </c>
      <c r="N570" s="2" t="s">
        <v>107</v>
      </c>
      <c r="O570" s="2" t="s">
        <v>107</v>
      </c>
      <c r="P570" s="2" t="s">
        <v>52</v>
      </c>
      <c r="Q570" s="2" t="s">
        <v>52</v>
      </c>
      <c r="R570" s="2" t="s">
        <v>52</v>
      </c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2" t="s">
        <v>52</v>
      </c>
      <c r="AW570" s="2" t="s">
        <v>52</v>
      </c>
      <c r="AX570" s="2" t="s">
        <v>52</v>
      </c>
      <c r="AY570" s="2" t="s">
        <v>52</v>
      </c>
      <c r="AZ570" s="2" t="s">
        <v>52</v>
      </c>
    </row>
    <row r="571" spans="1:52" ht="30" customHeight="1">
      <c r="A571" s="28"/>
      <c r="B571" s="28"/>
      <c r="C571" s="28"/>
      <c r="D571" s="28"/>
      <c r="E571" s="30"/>
      <c r="F571" s="33"/>
      <c r="G571" s="30"/>
      <c r="H571" s="33"/>
      <c r="I571" s="30"/>
      <c r="J571" s="33"/>
      <c r="K571" s="30"/>
      <c r="L571" s="33"/>
      <c r="M571" s="28"/>
    </row>
    <row r="572" spans="1:52" ht="30" customHeight="1">
      <c r="A572" s="24" t="s">
        <v>1868</v>
      </c>
      <c r="B572" s="25"/>
      <c r="C572" s="25"/>
      <c r="D572" s="25"/>
      <c r="E572" s="29"/>
      <c r="F572" s="32"/>
      <c r="G572" s="29"/>
      <c r="H572" s="32"/>
      <c r="I572" s="29"/>
      <c r="J572" s="32"/>
      <c r="K572" s="29"/>
      <c r="L572" s="32"/>
      <c r="M572" s="26"/>
      <c r="N572" s="1" t="s">
        <v>660</v>
      </c>
    </row>
    <row r="573" spans="1:52" ht="30" customHeight="1">
      <c r="A573" s="27" t="s">
        <v>1285</v>
      </c>
      <c r="B573" s="27" t="s">
        <v>1055</v>
      </c>
      <c r="C573" s="27" t="s">
        <v>1056</v>
      </c>
      <c r="D573" s="28">
        <v>2.4E-2</v>
      </c>
      <c r="E573" s="30">
        <f>단가대비표!O247</f>
        <v>0</v>
      </c>
      <c r="F573" s="33">
        <f>TRUNC(E573*D573,1)</f>
        <v>0</v>
      </c>
      <c r="G573" s="30">
        <f>단가대비표!P247</f>
        <v>277276</v>
      </c>
      <c r="H573" s="33">
        <f>TRUNC(G573*D573,1)</f>
        <v>6654.6</v>
      </c>
      <c r="I573" s="30">
        <f>단가대비표!V247</f>
        <v>0</v>
      </c>
      <c r="J573" s="33">
        <f>TRUNC(I573*D573,1)</f>
        <v>0</v>
      </c>
      <c r="K573" s="30">
        <f>TRUNC(E573+G573+I573,1)</f>
        <v>277276</v>
      </c>
      <c r="L573" s="33">
        <f>TRUNC(F573+H573+J573,1)</f>
        <v>6654.6</v>
      </c>
      <c r="M573" s="27" t="s">
        <v>52</v>
      </c>
      <c r="N573" s="2" t="s">
        <v>660</v>
      </c>
      <c r="O573" s="2" t="s">
        <v>1286</v>
      </c>
      <c r="P573" s="2" t="s">
        <v>65</v>
      </c>
      <c r="Q573" s="2" t="s">
        <v>65</v>
      </c>
      <c r="R573" s="2" t="s">
        <v>64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2" t="s">
        <v>52</v>
      </c>
      <c r="AW573" s="2" t="s">
        <v>1869</v>
      </c>
      <c r="AX573" s="2" t="s">
        <v>52</v>
      </c>
      <c r="AY573" s="2" t="s">
        <v>52</v>
      </c>
      <c r="AZ573" s="2" t="s">
        <v>52</v>
      </c>
    </row>
    <row r="574" spans="1:52" ht="30" customHeight="1">
      <c r="A574" s="27" t="s">
        <v>1870</v>
      </c>
      <c r="B574" s="27" t="s">
        <v>1871</v>
      </c>
      <c r="C574" s="27" t="s">
        <v>218</v>
      </c>
      <c r="D574" s="28">
        <v>1.05</v>
      </c>
      <c r="E574" s="30">
        <f>단가대비표!O112</f>
        <v>2500</v>
      </c>
      <c r="F574" s="33">
        <f>TRUNC(E574*D574,1)</f>
        <v>2625</v>
      </c>
      <c r="G574" s="30">
        <f>단가대비표!P112</f>
        <v>0</v>
      </c>
      <c r="H574" s="33">
        <f>TRUNC(G574*D574,1)</f>
        <v>0</v>
      </c>
      <c r="I574" s="30">
        <f>단가대비표!V112</f>
        <v>0</v>
      </c>
      <c r="J574" s="33">
        <f>TRUNC(I574*D574,1)</f>
        <v>0</v>
      </c>
      <c r="K574" s="30">
        <f>TRUNC(E574+G574+I574,1)</f>
        <v>2500</v>
      </c>
      <c r="L574" s="33">
        <f>TRUNC(F574+H574+J574,1)</f>
        <v>2625</v>
      </c>
      <c r="M574" s="27" t="s">
        <v>52</v>
      </c>
      <c r="N574" s="2" t="s">
        <v>660</v>
      </c>
      <c r="O574" s="2" t="s">
        <v>1872</v>
      </c>
      <c r="P574" s="2" t="s">
        <v>65</v>
      </c>
      <c r="Q574" s="2" t="s">
        <v>65</v>
      </c>
      <c r="R574" s="2" t="s">
        <v>64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2" t="s">
        <v>52</v>
      </c>
      <c r="AW574" s="2" t="s">
        <v>1873</v>
      </c>
      <c r="AX574" s="2" t="s">
        <v>52</v>
      </c>
      <c r="AY574" s="2" t="s">
        <v>52</v>
      </c>
      <c r="AZ574" s="2" t="s">
        <v>52</v>
      </c>
    </row>
    <row r="575" spans="1:52" ht="30" customHeight="1">
      <c r="A575" s="27" t="s">
        <v>1013</v>
      </c>
      <c r="B575" s="27" t="s">
        <v>52</v>
      </c>
      <c r="C575" s="27" t="s">
        <v>52</v>
      </c>
      <c r="D575" s="28"/>
      <c r="E575" s="30"/>
      <c r="F575" s="33">
        <f>TRUNC(SUMIF(N573:N574, N572, F573:F574),0)</f>
        <v>2625</v>
      </c>
      <c r="G575" s="30"/>
      <c r="H575" s="33">
        <f>TRUNC(SUMIF(N573:N574, N572, H573:H574),0)</f>
        <v>6654</v>
      </c>
      <c r="I575" s="30"/>
      <c r="J575" s="33">
        <f>TRUNC(SUMIF(N573:N574, N572, J573:J574),0)</f>
        <v>0</v>
      </c>
      <c r="K575" s="30"/>
      <c r="L575" s="33">
        <f>F575+H575+J575</f>
        <v>9279</v>
      </c>
      <c r="M575" s="27" t="s">
        <v>52</v>
      </c>
      <c r="N575" s="2" t="s">
        <v>107</v>
      </c>
      <c r="O575" s="2" t="s">
        <v>107</v>
      </c>
      <c r="P575" s="2" t="s">
        <v>52</v>
      </c>
      <c r="Q575" s="2" t="s">
        <v>52</v>
      </c>
      <c r="R575" s="2" t="s">
        <v>52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2" t="s">
        <v>52</v>
      </c>
      <c r="AW575" s="2" t="s">
        <v>52</v>
      </c>
      <c r="AX575" s="2" t="s">
        <v>52</v>
      </c>
      <c r="AY575" s="2" t="s">
        <v>52</v>
      </c>
      <c r="AZ575" s="2" t="s">
        <v>52</v>
      </c>
    </row>
    <row r="576" spans="1:52" ht="30" customHeight="1">
      <c r="A576" s="28"/>
      <c r="B576" s="28"/>
      <c r="C576" s="28"/>
      <c r="D576" s="28"/>
      <c r="E576" s="30"/>
      <c r="F576" s="33"/>
      <c r="G576" s="30"/>
      <c r="H576" s="33"/>
      <c r="I576" s="30"/>
      <c r="J576" s="33"/>
      <c r="K576" s="30"/>
      <c r="L576" s="33"/>
      <c r="M576" s="28"/>
    </row>
    <row r="577" spans="1:52" ht="30" customHeight="1">
      <c r="A577" s="24" t="s">
        <v>1874</v>
      </c>
      <c r="B577" s="25"/>
      <c r="C577" s="25"/>
      <c r="D577" s="25"/>
      <c r="E577" s="29"/>
      <c r="F577" s="32"/>
      <c r="G577" s="29"/>
      <c r="H577" s="32"/>
      <c r="I577" s="29"/>
      <c r="J577" s="32"/>
      <c r="K577" s="29"/>
      <c r="L577" s="32"/>
      <c r="M577" s="26"/>
      <c r="N577" s="1" t="s">
        <v>665</v>
      </c>
    </row>
    <row r="578" spans="1:52" ht="30" customHeight="1">
      <c r="A578" s="27" t="s">
        <v>1875</v>
      </c>
      <c r="B578" s="27" t="s">
        <v>1876</v>
      </c>
      <c r="C578" s="27" t="s">
        <v>218</v>
      </c>
      <c r="D578" s="28">
        <v>1</v>
      </c>
      <c r="E578" s="30">
        <f>일위대가목록!E216</f>
        <v>8543</v>
      </c>
      <c r="F578" s="33">
        <f>TRUNC(E578*D578,1)</f>
        <v>8543</v>
      </c>
      <c r="G578" s="30">
        <f>일위대가목록!F216</f>
        <v>6155</v>
      </c>
      <c r="H578" s="33">
        <f>TRUNC(G578*D578,1)</f>
        <v>6155</v>
      </c>
      <c r="I578" s="30">
        <f>일위대가목록!G216</f>
        <v>121</v>
      </c>
      <c r="J578" s="33">
        <f>TRUNC(I578*D578,1)</f>
        <v>121</v>
      </c>
      <c r="K578" s="30">
        <f t="shared" ref="K578:L581" si="90">TRUNC(E578+G578+I578,1)</f>
        <v>14819</v>
      </c>
      <c r="L578" s="33">
        <f t="shared" si="90"/>
        <v>14819</v>
      </c>
      <c r="M578" s="27" t="s">
        <v>1877</v>
      </c>
      <c r="N578" s="2" t="s">
        <v>665</v>
      </c>
      <c r="O578" s="2" t="s">
        <v>1878</v>
      </c>
      <c r="P578" s="2" t="s">
        <v>64</v>
      </c>
      <c r="Q578" s="2" t="s">
        <v>65</v>
      </c>
      <c r="R578" s="2" t="s">
        <v>65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2" t="s">
        <v>52</v>
      </c>
      <c r="AW578" s="2" t="s">
        <v>1879</v>
      </c>
      <c r="AX578" s="2" t="s">
        <v>52</v>
      </c>
      <c r="AY578" s="2" t="s">
        <v>52</v>
      </c>
      <c r="AZ578" s="2" t="s">
        <v>52</v>
      </c>
    </row>
    <row r="579" spans="1:52" ht="30" customHeight="1">
      <c r="A579" s="27" t="s">
        <v>1875</v>
      </c>
      <c r="B579" s="27" t="s">
        <v>1880</v>
      </c>
      <c r="C579" s="27" t="s">
        <v>218</v>
      </c>
      <c r="D579" s="28">
        <v>3</v>
      </c>
      <c r="E579" s="30">
        <f>일위대가목록!E217</f>
        <v>5593</v>
      </c>
      <c r="F579" s="33">
        <f>TRUNC(E579*D579,1)</f>
        <v>16779</v>
      </c>
      <c r="G579" s="30">
        <f>일위대가목록!F217</f>
        <v>4012</v>
      </c>
      <c r="H579" s="33">
        <f>TRUNC(G579*D579,1)</f>
        <v>12036</v>
      </c>
      <c r="I579" s="30">
        <f>일위대가목록!G217</f>
        <v>79</v>
      </c>
      <c r="J579" s="33">
        <f>TRUNC(I579*D579,1)</f>
        <v>237</v>
      </c>
      <c r="K579" s="30">
        <f t="shared" si="90"/>
        <v>9684</v>
      </c>
      <c r="L579" s="33">
        <f t="shared" si="90"/>
        <v>29052</v>
      </c>
      <c r="M579" s="27" t="s">
        <v>1881</v>
      </c>
      <c r="N579" s="2" t="s">
        <v>665</v>
      </c>
      <c r="O579" s="2" t="s">
        <v>1882</v>
      </c>
      <c r="P579" s="2" t="s">
        <v>64</v>
      </c>
      <c r="Q579" s="2" t="s">
        <v>65</v>
      </c>
      <c r="R579" s="2" t="s">
        <v>65</v>
      </c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2" t="s">
        <v>52</v>
      </c>
      <c r="AW579" s="2" t="s">
        <v>1883</v>
      </c>
      <c r="AX579" s="2" t="s">
        <v>52</v>
      </c>
      <c r="AY579" s="2" t="s">
        <v>52</v>
      </c>
      <c r="AZ579" s="2" t="s">
        <v>52</v>
      </c>
    </row>
    <row r="580" spans="1:52" ht="30" customHeight="1">
      <c r="A580" s="27" t="s">
        <v>1884</v>
      </c>
      <c r="B580" s="27" t="s">
        <v>1885</v>
      </c>
      <c r="C580" s="27" t="s">
        <v>251</v>
      </c>
      <c r="D580" s="28">
        <v>3.3330000000000002</v>
      </c>
      <c r="E580" s="30">
        <f>단가대비표!O175</f>
        <v>160</v>
      </c>
      <c r="F580" s="33">
        <f>TRUNC(E580*D580,1)</f>
        <v>533.20000000000005</v>
      </c>
      <c r="G580" s="30">
        <f>단가대비표!P175</f>
        <v>0</v>
      </c>
      <c r="H580" s="33">
        <f>TRUNC(G580*D580,1)</f>
        <v>0</v>
      </c>
      <c r="I580" s="30">
        <f>단가대비표!V175</f>
        <v>0</v>
      </c>
      <c r="J580" s="33">
        <f>TRUNC(I580*D580,1)</f>
        <v>0</v>
      </c>
      <c r="K580" s="30">
        <f t="shared" si="90"/>
        <v>160</v>
      </c>
      <c r="L580" s="33">
        <f t="shared" si="90"/>
        <v>533.20000000000005</v>
      </c>
      <c r="M580" s="27" t="s">
        <v>52</v>
      </c>
      <c r="N580" s="2" t="s">
        <v>665</v>
      </c>
      <c r="O580" s="2" t="s">
        <v>1886</v>
      </c>
      <c r="P580" s="2" t="s">
        <v>65</v>
      </c>
      <c r="Q580" s="2" t="s">
        <v>65</v>
      </c>
      <c r="R580" s="2" t="s">
        <v>64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2" t="s">
        <v>52</v>
      </c>
      <c r="AW580" s="2" t="s">
        <v>1887</v>
      </c>
      <c r="AX580" s="2" t="s">
        <v>52</v>
      </c>
      <c r="AY580" s="2" t="s">
        <v>52</v>
      </c>
      <c r="AZ580" s="2" t="s">
        <v>52</v>
      </c>
    </row>
    <row r="581" spans="1:52" ht="30" customHeight="1">
      <c r="A581" s="27" t="s">
        <v>1888</v>
      </c>
      <c r="B581" s="27" t="s">
        <v>1889</v>
      </c>
      <c r="C581" s="27" t="s">
        <v>251</v>
      </c>
      <c r="D581" s="28">
        <v>3.3330000000000002</v>
      </c>
      <c r="E581" s="30">
        <f>일위대가목록!E218</f>
        <v>138</v>
      </c>
      <c r="F581" s="33">
        <f>TRUNC(E581*D581,1)</f>
        <v>459.9</v>
      </c>
      <c r="G581" s="30">
        <f>일위대가목록!F218</f>
        <v>235</v>
      </c>
      <c r="H581" s="33">
        <f>TRUNC(G581*D581,1)</f>
        <v>783.2</v>
      </c>
      <c r="I581" s="30">
        <f>일위대가목록!G218</f>
        <v>9</v>
      </c>
      <c r="J581" s="33">
        <f>TRUNC(I581*D581,1)</f>
        <v>29.9</v>
      </c>
      <c r="K581" s="30">
        <f t="shared" si="90"/>
        <v>382</v>
      </c>
      <c r="L581" s="33">
        <f t="shared" si="90"/>
        <v>1273</v>
      </c>
      <c r="M581" s="27" t="s">
        <v>1890</v>
      </c>
      <c r="N581" s="2" t="s">
        <v>665</v>
      </c>
      <c r="O581" s="2" t="s">
        <v>1891</v>
      </c>
      <c r="P581" s="2" t="s">
        <v>64</v>
      </c>
      <c r="Q581" s="2" t="s">
        <v>65</v>
      </c>
      <c r="R581" s="2" t="s">
        <v>65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2" t="s">
        <v>52</v>
      </c>
      <c r="AW581" s="2" t="s">
        <v>1892</v>
      </c>
      <c r="AX581" s="2" t="s">
        <v>52</v>
      </c>
      <c r="AY581" s="2" t="s">
        <v>52</v>
      </c>
      <c r="AZ581" s="2" t="s">
        <v>52</v>
      </c>
    </row>
    <row r="582" spans="1:52" ht="30" customHeight="1">
      <c r="A582" s="27" t="s">
        <v>1013</v>
      </c>
      <c r="B582" s="27" t="s">
        <v>52</v>
      </c>
      <c r="C582" s="27" t="s">
        <v>52</v>
      </c>
      <c r="D582" s="28"/>
      <c r="E582" s="30"/>
      <c r="F582" s="33">
        <f>TRUNC(SUMIF(N578:N581, N577, F578:F581),0)</f>
        <v>26315</v>
      </c>
      <c r="G582" s="30"/>
      <c r="H582" s="33">
        <f>TRUNC(SUMIF(N578:N581, N577, H578:H581),0)</f>
        <v>18974</v>
      </c>
      <c r="I582" s="30"/>
      <c r="J582" s="33">
        <f>TRUNC(SUMIF(N578:N581, N577, J578:J581),0)</f>
        <v>387</v>
      </c>
      <c r="K582" s="30"/>
      <c r="L582" s="33">
        <f>F582+H582+J582</f>
        <v>45676</v>
      </c>
      <c r="M582" s="27" t="s">
        <v>52</v>
      </c>
      <c r="N582" s="2" t="s">
        <v>107</v>
      </c>
      <c r="O582" s="2" t="s">
        <v>107</v>
      </c>
      <c r="P582" s="2" t="s">
        <v>52</v>
      </c>
      <c r="Q582" s="2" t="s">
        <v>52</v>
      </c>
      <c r="R582" s="2" t="s">
        <v>52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2" t="s">
        <v>52</v>
      </c>
      <c r="AW582" s="2" t="s">
        <v>52</v>
      </c>
      <c r="AX582" s="2" t="s">
        <v>52</v>
      </c>
      <c r="AY582" s="2" t="s">
        <v>52</v>
      </c>
      <c r="AZ582" s="2" t="s">
        <v>52</v>
      </c>
    </row>
    <row r="583" spans="1:52" ht="30" customHeight="1">
      <c r="A583" s="28"/>
      <c r="B583" s="28"/>
      <c r="C583" s="28"/>
      <c r="D583" s="28"/>
      <c r="E583" s="30"/>
      <c r="F583" s="33"/>
      <c r="G583" s="30"/>
      <c r="H583" s="33"/>
      <c r="I583" s="30"/>
      <c r="J583" s="33"/>
      <c r="K583" s="30"/>
      <c r="L583" s="33"/>
      <c r="M583" s="28"/>
    </row>
    <row r="584" spans="1:52" ht="30" customHeight="1">
      <c r="A584" s="24" t="s">
        <v>1893</v>
      </c>
      <c r="B584" s="25"/>
      <c r="C584" s="25"/>
      <c r="D584" s="25"/>
      <c r="E584" s="29"/>
      <c r="F584" s="32"/>
      <c r="G584" s="29"/>
      <c r="H584" s="32"/>
      <c r="I584" s="29"/>
      <c r="J584" s="32"/>
      <c r="K584" s="29"/>
      <c r="L584" s="32"/>
      <c r="M584" s="26"/>
      <c r="N584" s="1" t="s">
        <v>670</v>
      </c>
    </row>
    <row r="585" spans="1:52" ht="30" customHeight="1">
      <c r="A585" s="27" t="s">
        <v>1894</v>
      </c>
      <c r="B585" s="27" t="s">
        <v>1895</v>
      </c>
      <c r="C585" s="27" t="s">
        <v>83</v>
      </c>
      <c r="D585" s="28">
        <v>0.12</v>
      </c>
      <c r="E585" s="30">
        <f>일위대가목록!E221</f>
        <v>46801</v>
      </c>
      <c r="F585" s="33">
        <f>TRUNC(E585*D585,1)</f>
        <v>5616.1</v>
      </c>
      <c r="G585" s="30">
        <f>일위대가목록!F221</f>
        <v>63376</v>
      </c>
      <c r="H585" s="33">
        <f>TRUNC(G585*D585,1)</f>
        <v>7605.1</v>
      </c>
      <c r="I585" s="30">
        <f>일위대가목록!G221</f>
        <v>3164</v>
      </c>
      <c r="J585" s="33">
        <f>TRUNC(I585*D585,1)</f>
        <v>379.6</v>
      </c>
      <c r="K585" s="30">
        <f t="shared" ref="K585:L587" si="91">TRUNC(E585+G585+I585,1)</f>
        <v>113341</v>
      </c>
      <c r="L585" s="33">
        <f t="shared" si="91"/>
        <v>13600.8</v>
      </c>
      <c r="M585" s="27" t="s">
        <v>1896</v>
      </c>
      <c r="N585" s="2" t="s">
        <v>670</v>
      </c>
      <c r="O585" s="2" t="s">
        <v>1897</v>
      </c>
      <c r="P585" s="2" t="s">
        <v>64</v>
      </c>
      <c r="Q585" s="2" t="s">
        <v>65</v>
      </c>
      <c r="R585" s="2" t="s">
        <v>65</v>
      </c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2" t="s">
        <v>52</v>
      </c>
      <c r="AW585" s="2" t="s">
        <v>1898</v>
      </c>
      <c r="AX585" s="2" t="s">
        <v>52</v>
      </c>
      <c r="AY585" s="2" t="s">
        <v>52</v>
      </c>
      <c r="AZ585" s="2" t="s">
        <v>52</v>
      </c>
    </row>
    <row r="586" spans="1:52" ht="30" customHeight="1">
      <c r="A586" s="27" t="s">
        <v>1899</v>
      </c>
      <c r="B586" s="27" t="s">
        <v>1741</v>
      </c>
      <c r="C586" s="27" t="s">
        <v>83</v>
      </c>
      <c r="D586" s="28">
        <v>0.12</v>
      </c>
      <c r="E586" s="30">
        <f>일위대가목록!E222</f>
        <v>15022</v>
      </c>
      <c r="F586" s="33">
        <f>TRUNC(E586*D586,1)</f>
        <v>1802.6</v>
      </c>
      <c r="G586" s="30">
        <f>일위대가목록!F222</f>
        <v>75841</v>
      </c>
      <c r="H586" s="33">
        <f>TRUNC(G586*D586,1)</f>
        <v>9100.9</v>
      </c>
      <c r="I586" s="30">
        <f>일위대가목록!G222</f>
        <v>3340</v>
      </c>
      <c r="J586" s="33">
        <f>TRUNC(I586*D586,1)</f>
        <v>400.8</v>
      </c>
      <c r="K586" s="30">
        <f t="shared" si="91"/>
        <v>94203</v>
      </c>
      <c r="L586" s="33">
        <f t="shared" si="91"/>
        <v>11304.3</v>
      </c>
      <c r="M586" s="27" t="s">
        <v>1900</v>
      </c>
      <c r="N586" s="2" t="s">
        <v>670</v>
      </c>
      <c r="O586" s="2" t="s">
        <v>1901</v>
      </c>
      <c r="P586" s="2" t="s">
        <v>64</v>
      </c>
      <c r="Q586" s="2" t="s">
        <v>65</v>
      </c>
      <c r="R586" s="2" t="s">
        <v>65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2" t="s">
        <v>52</v>
      </c>
      <c r="AW586" s="2" t="s">
        <v>1902</v>
      </c>
      <c r="AX586" s="2" t="s">
        <v>52</v>
      </c>
      <c r="AY586" s="2" t="s">
        <v>52</v>
      </c>
      <c r="AZ586" s="2" t="s">
        <v>52</v>
      </c>
    </row>
    <row r="587" spans="1:52" ht="30" customHeight="1">
      <c r="A587" s="27" t="s">
        <v>1903</v>
      </c>
      <c r="B587" s="27" t="s">
        <v>1904</v>
      </c>
      <c r="C587" s="27" t="s">
        <v>218</v>
      </c>
      <c r="D587" s="28">
        <v>0.35499999999999998</v>
      </c>
      <c r="E587" s="30">
        <f>일위대가목록!E223</f>
        <v>632</v>
      </c>
      <c r="F587" s="33">
        <f>TRUNC(E587*D587,1)</f>
        <v>224.3</v>
      </c>
      <c r="G587" s="30">
        <f>일위대가목록!F223</f>
        <v>745</v>
      </c>
      <c r="H587" s="33">
        <f>TRUNC(G587*D587,1)</f>
        <v>264.39999999999998</v>
      </c>
      <c r="I587" s="30">
        <f>일위대가목록!G223</f>
        <v>30</v>
      </c>
      <c r="J587" s="33">
        <f>TRUNC(I587*D587,1)</f>
        <v>10.6</v>
      </c>
      <c r="K587" s="30">
        <f t="shared" si="91"/>
        <v>1407</v>
      </c>
      <c r="L587" s="33">
        <f t="shared" si="91"/>
        <v>499.3</v>
      </c>
      <c r="M587" s="27" t="s">
        <v>1905</v>
      </c>
      <c r="N587" s="2" t="s">
        <v>670</v>
      </c>
      <c r="O587" s="2" t="s">
        <v>1906</v>
      </c>
      <c r="P587" s="2" t="s">
        <v>64</v>
      </c>
      <c r="Q587" s="2" t="s">
        <v>65</v>
      </c>
      <c r="R587" s="2" t="s">
        <v>65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2" t="s">
        <v>52</v>
      </c>
      <c r="AW587" s="2" t="s">
        <v>1907</v>
      </c>
      <c r="AX587" s="2" t="s">
        <v>52</v>
      </c>
      <c r="AY587" s="2" t="s">
        <v>52</v>
      </c>
      <c r="AZ587" s="2" t="s">
        <v>52</v>
      </c>
    </row>
    <row r="588" spans="1:52" ht="30" customHeight="1">
      <c r="A588" s="27" t="s">
        <v>1013</v>
      </c>
      <c r="B588" s="27" t="s">
        <v>52</v>
      </c>
      <c r="C588" s="27" t="s">
        <v>52</v>
      </c>
      <c r="D588" s="28"/>
      <c r="E588" s="30"/>
      <c r="F588" s="33">
        <f>TRUNC(SUMIF(N585:N587, N584, F585:F587),0)</f>
        <v>7643</v>
      </c>
      <c r="G588" s="30"/>
      <c r="H588" s="33">
        <f>TRUNC(SUMIF(N585:N587, N584, H585:H587),0)</f>
        <v>16970</v>
      </c>
      <c r="I588" s="30"/>
      <c r="J588" s="33">
        <f>TRUNC(SUMIF(N585:N587, N584, J585:J587),0)</f>
        <v>791</v>
      </c>
      <c r="K588" s="30"/>
      <c r="L588" s="33">
        <f>F588+H588+J588</f>
        <v>25404</v>
      </c>
      <c r="M588" s="27" t="s">
        <v>52</v>
      </c>
      <c r="N588" s="2" t="s">
        <v>107</v>
      </c>
      <c r="O588" s="2" t="s">
        <v>107</v>
      </c>
      <c r="P588" s="2" t="s">
        <v>52</v>
      </c>
      <c r="Q588" s="2" t="s">
        <v>52</v>
      </c>
      <c r="R588" s="2" t="s">
        <v>52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2" t="s">
        <v>52</v>
      </c>
      <c r="AW588" s="2" t="s">
        <v>52</v>
      </c>
      <c r="AX588" s="2" t="s">
        <v>52</v>
      </c>
      <c r="AY588" s="2" t="s">
        <v>52</v>
      </c>
      <c r="AZ588" s="2" t="s">
        <v>52</v>
      </c>
    </row>
    <row r="589" spans="1:52" ht="30" customHeight="1">
      <c r="A589" s="28"/>
      <c r="B589" s="28"/>
      <c r="C589" s="28"/>
      <c r="D589" s="28"/>
      <c r="E589" s="30"/>
      <c r="F589" s="33"/>
      <c r="G589" s="30"/>
      <c r="H589" s="33"/>
      <c r="I589" s="30"/>
      <c r="J589" s="33"/>
      <c r="K589" s="30"/>
      <c r="L589" s="33"/>
      <c r="M589" s="28"/>
    </row>
    <row r="590" spans="1:52" ht="30" customHeight="1">
      <c r="A590" s="24" t="s">
        <v>1908</v>
      </c>
      <c r="B590" s="25"/>
      <c r="C590" s="25"/>
      <c r="D590" s="25"/>
      <c r="E590" s="29"/>
      <c r="F590" s="32"/>
      <c r="G590" s="29"/>
      <c r="H590" s="32"/>
      <c r="I590" s="29"/>
      <c r="J590" s="32"/>
      <c r="K590" s="29"/>
      <c r="L590" s="32"/>
      <c r="M590" s="26"/>
      <c r="N590" s="1" t="s">
        <v>675</v>
      </c>
    </row>
    <row r="591" spans="1:52" ht="30" customHeight="1">
      <c r="A591" s="27" t="s">
        <v>1740</v>
      </c>
      <c r="B591" s="27" t="s">
        <v>1909</v>
      </c>
      <c r="C591" s="27" t="s">
        <v>83</v>
      </c>
      <c r="D591" s="28">
        <v>0.27</v>
      </c>
      <c r="E591" s="30">
        <f>일위대가목록!E225</f>
        <v>14137</v>
      </c>
      <c r="F591" s="33">
        <f>TRUNC(E591*D591,1)</f>
        <v>3816.9</v>
      </c>
      <c r="G591" s="30">
        <f>일위대가목록!F225</f>
        <v>71008</v>
      </c>
      <c r="H591" s="33">
        <f>TRUNC(G591*D591,1)</f>
        <v>19172.099999999999</v>
      </c>
      <c r="I591" s="30">
        <f>일위대가목록!G225</f>
        <v>2505</v>
      </c>
      <c r="J591" s="33">
        <f>TRUNC(I591*D591,1)</f>
        <v>676.3</v>
      </c>
      <c r="K591" s="30">
        <f t="shared" ref="K591:L593" si="92">TRUNC(E591+G591+I591,1)</f>
        <v>87650</v>
      </c>
      <c r="L591" s="33">
        <f t="shared" si="92"/>
        <v>23665.3</v>
      </c>
      <c r="M591" s="27" t="s">
        <v>1910</v>
      </c>
      <c r="N591" s="2" t="s">
        <v>675</v>
      </c>
      <c r="O591" s="2" t="s">
        <v>1911</v>
      </c>
      <c r="P591" s="2" t="s">
        <v>64</v>
      </c>
      <c r="Q591" s="2" t="s">
        <v>65</v>
      </c>
      <c r="R591" s="2" t="s">
        <v>65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2" t="s">
        <v>52</v>
      </c>
      <c r="AW591" s="2" t="s">
        <v>1912</v>
      </c>
      <c r="AX591" s="2" t="s">
        <v>52</v>
      </c>
      <c r="AY591" s="2" t="s">
        <v>52</v>
      </c>
      <c r="AZ591" s="2" t="s">
        <v>52</v>
      </c>
    </row>
    <row r="592" spans="1:52" ht="30" customHeight="1">
      <c r="A592" s="27" t="s">
        <v>1740</v>
      </c>
      <c r="B592" s="27" t="s">
        <v>1913</v>
      </c>
      <c r="C592" s="27" t="s">
        <v>83</v>
      </c>
      <c r="D592" s="28">
        <v>9.3299999999999994E-2</v>
      </c>
      <c r="E592" s="30">
        <f>일위대가목록!E226</f>
        <v>21456</v>
      </c>
      <c r="F592" s="33">
        <f>TRUNC(E592*D592,1)</f>
        <v>2001.8</v>
      </c>
      <c r="G592" s="30">
        <f>일위대가목록!F226</f>
        <v>105119</v>
      </c>
      <c r="H592" s="33">
        <f>TRUNC(G592*D592,1)</f>
        <v>9807.6</v>
      </c>
      <c r="I592" s="30">
        <f>일위대가목록!G226</f>
        <v>4802</v>
      </c>
      <c r="J592" s="33">
        <f>TRUNC(I592*D592,1)</f>
        <v>448</v>
      </c>
      <c r="K592" s="30">
        <f t="shared" si="92"/>
        <v>131377</v>
      </c>
      <c r="L592" s="33">
        <f t="shared" si="92"/>
        <v>12257.4</v>
      </c>
      <c r="M592" s="27" t="s">
        <v>1914</v>
      </c>
      <c r="N592" s="2" t="s">
        <v>675</v>
      </c>
      <c r="O592" s="2" t="s">
        <v>1915</v>
      </c>
      <c r="P592" s="2" t="s">
        <v>64</v>
      </c>
      <c r="Q592" s="2" t="s">
        <v>65</v>
      </c>
      <c r="R592" s="2" t="s">
        <v>65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2" t="s">
        <v>52</v>
      </c>
      <c r="AW592" s="2" t="s">
        <v>1916</v>
      </c>
      <c r="AX592" s="2" t="s">
        <v>52</v>
      </c>
      <c r="AY592" s="2" t="s">
        <v>52</v>
      </c>
      <c r="AZ592" s="2" t="s">
        <v>52</v>
      </c>
    </row>
    <row r="593" spans="1:52" ht="30" customHeight="1">
      <c r="A593" s="27" t="s">
        <v>1917</v>
      </c>
      <c r="B593" s="27" t="s">
        <v>1918</v>
      </c>
      <c r="C593" s="27" t="s">
        <v>218</v>
      </c>
      <c r="D593" s="28">
        <v>0.111</v>
      </c>
      <c r="E593" s="30">
        <f>일위대가목록!E227</f>
        <v>1558</v>
      </c>
      <c r="F593" s="33">
        <f>TRUNC(E593*D593,1)</f>
        <v>172.9</v>
      </c>
      <c r="G593" s="30">
        <f>일위대가목록!F227</f>
        <v>2224</v>
      </c>
      <c r="H593" s="33">
        <f>TRUNC(G593*D593,1)</f>
        <v>246.8</v>
      </c>
      <c r="I593" s="30">
        <f>일위대가목록!G227</f>
        <v>84</v>
      </c>
      <c r="J593" s="33">
        <f>TRUNC(I593*D593,1)</f>
        <v>9.3000000000000007</v>
      </c>
      <c r="K593" s="30">
        <f t="shared" si="92"/>
        <v>3866</v>
      </c>
      <c r="L593" s="33">
        <f t="shared" si="92"/>
        <v>429</v>
      </c>
      <c r="M593" s="27" t="s">
        <v>1919</v>
      </c>
      <c r="N593" s="2" t="s">
        <v>675</v>
      </c>
      <c r="O593" s="2" t="s">
        <v>1920</v>
      </c>
      <c r="P593" s="2" t="s">
        <v>64</v>
      </c>
      <c r="Q593" s="2" t="s">
        <v>65</v>
      </c>
      <c r="R593" s="2" t="s">
        <v>65</v>
      </c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2" t="s">
        <v>52</v>
      </c>
      <c r="AW593" s="2" t="s">
        <v>1921</v>
      </c>
      <c r="AX593" s="2" t="s">
        <v>52</v>
      </c>
      <c r="AY593" s="2" t="s">
        <v>52</v>
      </c>
      <c r="AZ593" s="2" t="s">
        <v>52</v>
      </c>
    </row>
    <row r="594" spans="1:52" ht="30" customHeight="1">
      <c r="A594" s="27" t="s">
        <v>1013</v>
      </c>
      <c r="B594" s="27" t="s">
        <v>52</v>
      </c>
      <c r="C594" s="27" t="s">
        <v>52</v>
      </c>
      <c r="D594" s="28"/>
      <c r="E594" s="30"/>
      <c r="F594" s="33">
        <f>TRUNC(SUMIF(N591:N593, N590, F591:F593),0)</f>
        <v>5991</v>
      </c>
      <c r="G594" s="30"/>
      <c r="H594" s="33">
        <f>TRUNC(SUMIF(N591:N593, N590, H591:H593),0)</f>
        <v>29226</v>
      </c>
      <c r="I594" s="30"/>
      <c r="J594" s="33">
        <f>TRUNC(SUMIF(N591:N593, N590, J591:J593),0)</f>
        <v>1133</v>
      </c>
      <c r="K594" s="30"/>
      <c r="L594" s="33">
        <f>F594+H594+J594</f>
        <v>36350</v>
      </c>
      <c r="M594" s="27" t="s">
        <v>52</v>
      </c>
      <c r="N594" s="2" t="s">
        <v>107</v>
      </c>
      <c r="O594" s="2" t="s">
        <v>107</v>
      </c>
      <c r="P594" s="2" t="s">
        <v>52</v>
      </c>
      <c r="Q594" s="2" t="s">
        <v>52</v>
      </c>
      <c r="R594" s="2" t="s">
        <v>52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2" t="s">
        <v>52</v>
      </c>
      <c r="AW594" s="2" t="s">
        <v>52</v>
      </c>
      <c r="AX594" s="2" t="s">
        <v>52</v>
      </c>
      <c r="AY594" s="2" t="s">
        <v>52</v>
      </c>
      <c r="AZ594" s="2" t="s">
        <v>52</v>
      </c>
    </row>
    <row r="595" spans="1:52" ht="30" customHeight="1">
      <c r="A595" s="28"/>
      <c r="B595" s="28"/>
      <c r="C595" s="28"/>
      <c r="D595" s="28"/>
      <c r="E595" s="30"/>
      <c r="F595" s="33"/>
      <c r="G595" s="30"/>
      <c r="H595" s="33"/>
      <c r="I595" s="30"/>
      <c r="J595" s="33"/>
      <c r="K595" s="30"/>
      <c r="L595" s="33"/>
      <c r="M595" s="28"/>
    </row>
    <row r="596" spans="1:52" ht="30" customHeight="1">
      <c r="A596" s="24" t="s">
        <v>1922</v>
      </c>
      <c r="B596" s="25"/>
      <c r="C596" s="25"/>
      <c r="D596" s="25"/>
      <c r="E596" s="29"/>
      <c r="F596" s="32"/>
      <c r="G596" s="29"/>
      <c r="H596" s="32"/>
      <c r="I596" s="29"/>
      <c r="J596" s="32"/>
      <c r="K596" s="29"/>
      <c r="L596" s="32"/>
      <c r="M596" s="26"/>
      <c r="N596" s="1" t="s">
        <v>680</v>
      </c>
    </row>
    <row r="597" spans="1:52" ht="30" customHeight="1">
      <c r="A597" s="27" t="s">
        <v>1835</v>
      </c>
      <c r="B597" s="27" t="s">
        <v>1923</v>
      </c>
      <c r="C597" s="27" t="s">
        <v>218</v>
      </c>
      <c r="D597" s="28">
        <v>1.1000000000000001</v>
      </c>
      <c r="E597" s="30">
        <f>단가대비표!O128</f>
        <v>1450</v>
      </c>
      <c r="F597" s="33">
        <f>TRUNC(E597*D597,1)</f>
        <v>1595</v>
      </c>
      <c r="G597" s="30">
        <f>단가대비표!P128</f>
        <v>0</v>
      </c>
      <c r="H597" s="33">
        <f>TRUNC(G597*D597,1)</f>
        <v>0</v>
      </c>
      <c r="I597" s="30">
        <f>단가대비표!V128</f>
        <v>0</v>
      </c>
      <c r="J597" s="33">
        <f>TRUNC(I597*D597,1)</f>
        <v>0</v>
      </c>
      <c r="K597" s="30">
        <f t="shared" ref="K597:L599" si="93">TRUNC(E597+G597+I597,1)</f>
        <v>1450</v>
      </c>
      <c r="L597" s="33">
        <f t="shared" si="93"/>
        <v>1595</v>
      </c>
      <c r="M597" s="27" t="s">
        <v>52</v>
      </c>
      <c r="N597" s="2" t="s">
        <v>680</v>
      </c>
      <c r="O597" s="2" t="s">
        <v>1924</v>
      </c>
      <c r="P597" s="2" t="s">
        <v>65</v>
      </c>
      <c r="Q597" s="2" t="s">
        <v>65</v>
      </c>
      <c r="R597" s="2" t="s">
        <v>64</v>
      </c>
      <c r="S597" s="3"/>
      <c r="T597" s="3"/>
      <c r="U597" s="3"/>
      <c r="V597" s="3">
        <v>1</v>
      </c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2" t="s">
        <v>52</v>
      </c>
      <c r="AW597" s="2" t="s">
        <v>1925</v>
      </c>
      <c r="AX597" s="2" t="s">
        <v>52</v>
      </c>
      <c r="AY597" s="2" t="s">
        <v>52</v>
      </c>
      <c r="AZ597" s="2" t="s">
        <v>52</v>
      </c>
    </row>
    <row r="598" spans="1:52" ht="30" customHeight="1">
      <c r="A598" s="27" t="s">
        <v>1813</v>
      </c>
      <c r="B598" s="27" t="s">
        <v>1926</v>
      </c>
      <c r="C598" s="27" t="s">
        <v>502</v>
      </c>
      <c r="D598" s="28">
        <v>1</v>
      </c>
      <c r="E598" s="30">
        <f>TRUNC(SUMIF(V597:V599, RIGHTB(O598, 1), F597:F599)*U598, 2)</f>
        <v>79.75</v>
      </c>
      <c r="F598" s="33">
        <f>TRUNC(E598*D598,1)</f>
        <v>79.7</v>
      </c>
      <c r="G598" s="30">
        <v>0</v>
      </c>
      <c r="H598" s="33">
        <f>TRUNC(G598*D598,1)</f>
        <v>0</v>
      </c>
      <c r="I598" s="30">
        <v>0</v>
      </c>
      <c r="J598" s="33">
        <f>TRUNC(I598*D598,1)</f>
        <v>0</v>
      </c>
      <c r="K598" s="30">
        <f t="shared" si="93"/>
        <v>79.7</v>
      </c>
      <c r="L598" s="33">
        <f t="shared" si="93"/>
        <v>79.7</v>
      </c>
      <c r="M598" s="27" t="s">
        <v>52</v>
      </c>
      <c r="N598" s="2" t="s">
        <v>680</v>
      </c>
      <c r="O598" s="2" t="s">
        <v>950</v>
      </c>
      <c r="P598" s="2" t="s">
        <v>65</v>
      </c>
      <c r="Q598" s="2" t="s">
        <v>65</v>
      </c>
      <c r="R598" s="2" t="s">
        <v>65</v>
      </c>
      <c r="S598" s="3">
        <v>0</v>
      </c>
      <c r="T598" s="3">
        <v>0</v>
      </c>
      <c r="U598" s="3">
        <v>0.05</v>
      </c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2" t="s">
        <v>52</v>
      </c>
      <c r="AW598" s="2" t="s">
        <v>1927</v>
      </c>
      <c r="AX598" s="2" t="s">
        <v>52</v>
      </c>
      <c r="AY598" s="2" t="s">
        <v>52</v>
      </c>
      <c r="AZ598" s="2" t="s">
        <v>52</v>
      </c>
    </row>
    <row r="599" spans="1:52" ht="30" customHeight="1">
      <c r="A599" s="27" t="s">
        <v>1928</v>
      </c>
      <c r="B599" s="27" t="s">
        <v>52</v>
      </c>
      <c r="C599" s="27" t="s">
        <v>218</v>
      </c>
      <c r="D599" s="28">
        <v>1</v>
      </c>
      <c r="E599" s="30">
        <f>일위대가목록!E230</f>
        <v>0</v>
      </c>
      <c r="F599" s="33">
        <f>TRUNC(E599*D599,1)</f>
        <v>0</v>
      </c>
      <c r="G599" s="30">
        <f>일위대가목록!F230</f>
        <v>3596</v>
      </c>
      <c r="H599" s="33">
        <f>TRUNC(G599*D599,1)</f>
        <v>3596</v>
      </c>
      <c r="I599" s="30">
        <f>일위대가목록!G230</f>
        <v>143</v>
      </c>
      <c r="J599" s="33">
        <f>TRUNC(I599*D599,1)</f>
        <v>143</v>
      </c>
      <c r="K599" s="30">
        <f t="shared" si="93"/>
        <v>3739</v>
      </c>
      <c r="L599" s="33">
        <f t="shared" si="93"/>
        <v>3739</v>
      </c>
      <c r="M599" s="27" t="s">
        <v>1929</v>
      </c>
      <c r="N599" s="2" t="s">
        <v>680</v>
      </c>
      <c r="O599" s="2" t="s">
        <v>1930</v>
      </c>
      <c r="P599" s="2" t="s">
        <v>64</v>
      </c>
      <c r="Q599" s="2" t="s">
        <v>65</v>
      </c>
      <c r="R599" s="2" t="s">
        <v>65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2" t="s">
        <v>52</v>
      </c>
      <c r="AW599" s="2" t="s">
        <v>1931</v>
      </c>
      <c r="AX599" s="2" t="s">
        <v>52</v>
      </c>
      <c r="AY599" s="2" t="s">
        <v>52</v>
      </c>
      <c r="AZ599" s="2" t="s">
        <v>52</v>
      </c>
    </row>
    <row r="600" spans="1:52" ht="30" customHeight="1">
      <c r="A600" s="27" t="s">
        <v>1013</v>
      </c>
      <c r="B600" s="27" t="s">
        <v>52</v>
      </c>
      <c r="C600" s="27" t="s">
        <v>52</v>
      </c>
      <c r="D600" s="28"/>
      <c r="E600" s="30"/>
      <c r="F600" s="33">
        <f>TRUNC(SUMIF(N597:N599, N596, F597:F599),0)</f>
        <v>1674</v>
      </c>
      <c r="G600" s="30"/>
      <c r="H600" s="33">
        <f>TRUNC(SUMIF(N597:N599, N596, H597:H599),0)</f>
        <v>3596</v>
      </c>
      <c r="I600" s="30"/>
      <c r="J600" s="33">
        <f>TRUNC(SUMIF(N597:N599, N596, J597:J599),0)</f>
        <v>143</v>
      </c>
      <c r="K600" s="30"/>
      <c r="L600" s="33">
        <f>F600+H600+J600</f>
        <v>5413</v>
      </c>
      <c r="M600" s="27" t="s">
        <v>52</v>
      </c>
      <c r="N600" s="2" t="s">
        <v>107</v>
      </c>
      <c r="O600" s="2" t="s">
        <v>107</v>
      </c>
      <c r="P600" s="2" t="s">
        <v>52</v>
      </c>
      <c r="Q600" s="2" t="s">
        <v>52</v>
      </c>
      <c r="R600" s="2" t="s">
        <v>52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2" t="s">
        <v>52</v>
      </c>
      <c r="AW600" s="2" t="s">
        <v>52</v>
      </c>
      <c r="AX600" s="2" t="s">
        <v>52</v>
      </c>
      <c r="AY600" s="2" t="s">
        <v>52</v>
      </c>
      <c r="AZ600" s="2" t="s">
        <v>52</v>
      </c>
    </row>
    <row r="601" spans="1:52" ht="30" customHeight="1">
      <c r="A601" s="28"/>
      <c r="B601" s="28"/>
      <c r="C601" s="28"/>
      <c r="D601" s="28"/>
      <c r="E601" s="30"/>
      <c r="F601" s="33"/>
      <c r="G601" s="30"/>
      <c r="H601" s="33"/>
      <c r="I601" s="30"/>
      <c r="J601" s="33"/>
      <c r="K601" s="30"/>
      <c r="L601" s="33"/>
      <c r="M601" s="28"/>
    </row>
    <row r="602" spans="1:52" ht="30" customHeight="1">
      <c r="A602" s="24" t="s">
        <v>1932</v>
      </c>
      <c r="B602" s="25"/>
      <c r="C602" s="25"/>
      <c r="D602" s="25"/>
      <c r="E602" s="29"/>
      <c r="F602" s="32"/>
      <c r="G602" s="29"/>
      <c r="H602" s="32"/>
      <c r="I602" s="29"/>
      <c r="J602" s="32"/>
      <c r="K602" s="29"/>
      <c r="L602" s="32"/>
      <c r="M602" s="26"/>
      <c r="N602" s="1" t="s">
        <v>687</v>
      </c>
    </row>
    <row r="603" spans="1:52" ht="30" customHeight="1">
      <c r="A603" s="27" t="s">
        <v>1339</v>
      </c>
      <c r="B603" s="27" t="s">
        <v>1340</v>
      </c>
      <c r="C603" s="27" t="s">
        <v>112</v>
      </c>
      <c r="D603" s="28">
        <v>1.0999999999999999E-2</v>
      </c>
      <c r="E603" s="30">
        <f>일위대가목록!E157</f>
        <v>0</v>
      </c>
      <c r="F603" s="33">
        <f>TRUNC(E603*D603,1)</f>
        <v>0</v>
      </c>
      <c r="G603" s="30">
        <f>일위대가목록!F157</f>
        <v>113564</v>
      </c>
      <c r="H603" s="33">
        <f>TRUNC(G603*D603,1)</f>
        <v>1249.2</v>
      </c>
      <c r="I603" s="30">
        <f>일위대가목록!G157</f>
        <v>0</v>
      </c>
      <c r="J603" s="33">
        <f>TRUNC(I603*D603,1)</f>
        <v>0</v>
      </c>
      <c r="K603" s="30">
        <f>TRUNC(E603+G603+I603,1)</f>
        <v>113564</v>
      </c>
      <c r="L603" s="33">
        <f>TRUNC(F603+H603+J603,1)</f>
        <v>1249.2</v>
      </c>
      <c r="M603" s="27" t="s">
        <v>1341</v>
      </c>
      <c r="N603" s="2" t="s">
        <v>687</v>
      </c>
      <c r="O603" s="2" t="s">
        <v>1342</v>
      </c>
      <c r="P603" s="2" t="s">
        <v>64</v>
      </c>
      <c r="Q603" s="2" t="s">
        <v>65</v>
      </c>
      <c r="R603" s="2" t="s">
        <v>65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2" t="s">
        <v>52</v>
      </c>
      <c r="AW603" s="2" t="s">
        <v>1933</v>
      </c>
      <c r="AX603" s="2" t="s">
        <v>52</v>
      </c>
      <c r="AY603" s="2" t="s">
        <v>52</v>
      </c>
      <c r="AZ603" s="2" t="s">
        <v>52</v>
      </c>
    </row>
    <row r="604" spans="1:52" ht="30" customHeight="1">
      <c r="A604" s="27" t="s">
        <v>684</v>
      </c>
      <c r="B604" s="27" t="s">
        <v>1934</v>
      </c>
      <c r="C604" s="27" t="s">
        <v>83</v>
      </c>
      <c r="D604" s="28">
        <v>1</v>
      </c>
      <c r="E604" s="30">
        <f>일위대가목록!E231</f>
        <v>0</v>
      </c>
      <c r="F604" s="33">
        <f>TRUNC(E604*D604,1)</f>
        <v>0</v>
      </c>
      <c r="G604" s="30">
        <f>일위대가목록!F231</f>
        <v>24982</v>
      </c>
      <c r="H604" s="33">
        <f>TRUNC(G604*D604,1)</f>
        <v>24982</v>
      </c>
      <c r="I604" s="30">
        <f>일위대가목록!G231</f>
        <v>499</v>
      </c>
      <c r="J604" s="33">
        <f>TRUNC(I604*D604,1)</f>
        <v>499</v>
      </c>
      <c r="K604" s="30">
        <f>TRUNC(E604+G604+I604,1)</f>
        <v>25481</v>
      </c>
      <c r="L604" s="33">
        <f>TRUNC(F604+H604+J604,1)</f>
        <v>25481</v>
      </c>
      <c r="M604" s="27" t="s">
        <v>1935</v>
      </c>
      <c r="N604" s="2" t="s">
        <v>687</v>
      </c>
      <c r="O604" s="2" t="s">
        <v>1936</v>
      </c>
      <c r="P604" s="2" t="s">
        <v>64</v>
      </c>
      <c r="Q604" s="2" t="s">
        <v>65</v>
      </c>
      <c r="R604" s="2" t="s">
        <v>65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2" t="s">
        <v>52</v>
      </c>
      <c r="AW604" s="2" t="s">
        <v>1937</v>
      </c>
      <c r="AX604" s="2" t="s">
        <v>52</v>
      </c>
      <c r="AY604" s="2" t="s">
        <v>52</v>
      </c>
      <c r="AZ604" s="2" t="s">
        <v>52</v>
      </c>
    </row>
    <row r="605" spans="1:52" ht="30" customHeight="1">
      <c r="A605" s="27" t="s">
        <v>1013</v>
      </c>
      <c r="B605" s="27" t="s">
        <v>52</v>
      </c>
      <c r="C605" s="27" t="s">
        <v>52</v>
      </c>
      <c r="D605" s="28"/>
      <c r="E605" s="30"/>
      <c r="F605" s="33">
        <f>TRUNC(SUMIF(N603:N604, N602, F603:F604),0)</f>
        <v>0</v>
      </c>
      <c r="G605" s="30"/>
      <c r="H605" s="33">
        <f>TRUNC(SUMIF(N603:N604, N602, H603:H604),0)</f>
        <v>26231</v>
      </c>
      <c r="I605" s="30"/>
      <c r="J605" s="33">
        <f>TRUNC(SUMIF(N603:N604, N602, J603:J604),0)</f>
        <v>499</v>
      </c>
      <c r="K605" s="30"/>
      <c r="L605" s="33">
        <f>F605+H605+J605</f>
        <v>26730</v>
      </c>
      <c r="M605" s="27" t="s">
        <v>52</v>
      </c>
      <c r="N605" s="2" t="s">
        <v>107</v>
      </c>
      <c r="O605" s="2" t="s">
        <v>107</v>
      </c>
      <c r="P605" s="2" t="s">
        <v>52</v>
      </c>
      <c r="Q605" s="2" t="s">
        <v>52</v>
      </c>
      <c r="R605" s="2" t="s">
        <v>52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2" t="s">
        <v>52</v>
      </c>
      <c r="AW605" s="2" t="s">
        <v>52</v>
      </c>
      <c r="AX605" s="2" t="s">
        <v>52</v>
      </c>
      <c r="AY605" s="2" t="s">
        <v>52</v>
      </c>
      <c r="AZ605" s="2" t="s">
        <v>52</v>
      </c>
    </row>
    <row r="606" spans="1:52" ht="30" customHeight="1">
      <c r="A606" s="28"/>
      <c r="B606" s="28"/>
      <c r="C606" s="28"/>
      <c r="D606" s="28"/>
      <c r="E606" s="30"/>
      <c r="F606" s="33"/>
      <c r="G606" s="30"/>
      <c r="H606" s="33"/>
      <c r="I606" s="30"/>
      <c r="J606" s="33"/>
      <c r="K606" s="30"/>
      <c r="L606" s="33"/>
      <c r="M606" s="28"/>
    </row>
    <row r="607" spans="1:52" ht="30" customHeight="1">
      <c r="A607" s="24" t="s">
        <v>1938</v>
      </c>
      <c r="B607" s="25"/>
      <c r="C607" s="25"/>
      <c r="D607" s="25"/>
      <c r="E607" s="29"/>
      <c r="F607" s="32"/>
      <c r="G607" s="29"/>
      <c r="H607" s="32"/>
      <c r="I607" s="29"/>
      <c r="J607" s="32"/>
      <c r="K607" s="29"/>
      <c r="L607" s="32"/>
      <c r="M607" s="26"/>
      <c r="N607" s="1" t="s">
        <v>691</v>
      </c>
    </row>
    <row r="608" spans="1:52" ht="30" customHeight="1">
      <c r="A608" s="27" t="s">
        <v>1339</v>
      </c>
      <c r="B608" s="27" t="s">
        <v>1340</v>
      </c>
      <c r="C608" s="27" t="s">
        <v>112</v>
      </c>
      <c r="D608" s="28">
        <v>1.4999999999999999E-2</v>
      </c>
      <c r="E608" s="30">
        <f>일위대가목록!E157</f>
        <v>0</v>
      </c>
      <c r="F608" s="33">
        <f>TRUNC(E608*D608,1)</f>
        <v>0</v>
      </c>
      <c r="G608" s="30">
        <f>일위대가목록!F157</f>
        <v>113564</v>
      </c>
      <c r="H608" s="33">
        <f>TRUNC(G608*D608,1)</f>
        <v>1703.4</v>
      </c>
      <c r="I608" s="30">
        <f>일위대가목록!G157</f>
        <v>0</v>
      </c>
      <c r="J608" s="33">
        <f>TRUNC(I608*D608,1)</f>
        <v>0</v>
      </c>
      <c r="K608" s="30">
        <f>TRUNC(E608+G608+I608,1)</f>
        <v>113564</v>
      </c>
      <c r="L608" s="33">
        <f>TRUNC(F608+H608+J608,1)</f>
        <v>1703.4</v>
      </c>
      <c r="M608" s="27" t="s">
        <v>1341</v>
      </c>
      <c r="N608" s="2" t="s">
        <v>691</v>
      </c>
      <c r="O608" s="2" t="s">
        <v>1342</v>
      </c>
      <c r="P608" s="2" t="s">
        <v>64</v>
      </c>
      <c r="Q608" s="2" t="s">
        <v>65</v>
      </c>
      <c r="R608" s="2" t="s">
        <v>65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2" t="s">
        <v>52</v>
      </c>
      <c r="AW608" s="2" t="s">
        <v>1939</v>
      </c>
      <c r="AX608" s="2" t="s">
        <v>52</v>
      </c>
      <c r="AY608" s="2" t="s">
        <v>52</v>
      </c>
      <c r="AZ608" s="2" t="s">
        <v>52</v>
      </c>
    </row>
    <row r="609" spans="1:52" ht="30" customHeight="1">
      <c r="A609" s="27" t="s">
        <v>684</v>
      </c>
      <c r="B609" s="27" t="s">
        <v>1934</v>
      </c>
      <c r="C609" s="27" t="s">
        <v>83</v>
      </c>
      <c r="D609" s="28">
        <v>1</v>
      </c>
      <c r="E609" s="30">
        <f>일위대가목록!E231</f>
        <v>0</v>
      </c>
      <c r="F609" s="33">
        <f>TRUNC(E609*D609,1)</f>
        <v>0</v>
      </c>
      <c r="G609" s="30">
        <f>일위대가목록!F231</f>
        <v>24982</v>
      </c>
      <c r="H609" s="33">
        <f>TRUNC(G609*D609,1)</f>
        <v>24982</v>
      </c>
      <c r="I609" s="30">
        <f>일위대가목록!G231</f>
        <v>499</v>
      </c>
      <c r="J609" s="33">
        <f>TRUNC(I609*D609,1)</f>
        <v>499</v>
      </c>
      <c r="K609" s="30">
        <f>TRUNC(E609+G609+I609,1)</f>
        <v>25481</v>
      </c>
      <c r="L609" s="33">
        <f>TRUNC(F609+H609+J609,1)</f>
        <v>25481</v>
      </c>
      <c r="M609" s="27" t="s">
        <v>1935</v>
      </c>
      <c r="N609" s="2" t="s">
        <v>691</v>
      </c>
      <c r="O609" s="2" t="s">
        <v>1936</v>
      </c>
      <c r="P609" s="2" t="s">
        <v>64</v>
      </c>
      <c r="Q609" s="2" t="s">
        <v>65</v>
      </c>
      <c r="R609" s="2" t="s">
        <v>65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2" t="s">
        <v>52</v>
      </c>
      <c r="AW609" s="2" t="s">
        <v>1940</v>
      </c>
      <c r="AX609" s="2" t="s">
        <v>52</v>
      </c>
      <c r="AY609" s="2" t="s">
        <v>52</v>
      </c>
      <c r="AZ609" s="2" t="s">
        <v>52</v>
      </c>
    </row>
    <row r="610" spans="1:52" ht="30" customHeight="1">
      <c r="A610" s="27" t="s">
        <v>1013</v>
      </c>
      <c r="B610" s="27" t="s">
        <v>52</v>
      </c>
      <c r="C610" s="27" t="s">
        <v>52</v>
      </c>
      <c r="D610" s="28"/>
      <c r="E610" s="30"/>
      <c r="F610" s="33">
        <f>TRUNC(SUMIF(N608:N609, N607, F608:F609),0)</f>
        <v>0</v>
      </c>
      <c r="G610" s="30"/>
      <c r="H610" s="33">
        <f>TRUNC(SUMIF(N608:N609, N607, H608:H609),0)</f>
        <v>26685</v>
      </c>
      <c r="I610" s="30"/>
      <c r="J610" s="33">
        <f>TRUNC(SUMIF(N608:N609, N607, J608:J609),0)</f>
        <v>499</v>
      </c>
      <c r="K610" s="30"/>
      <c r="L610" s="33">
        <f>F610+H610+J610</f>
        <v>27184</v>
      </c>
      <c r="M610" s="27" t="s">
        <v>52</v>
      </c>
      <c r="N610" s="2" t="s">
        <v>107</v>
      </c>
      <c r="O610" s="2" t="s">
        <v>107</v>
      </c>
      <c r="P610" s="2" t="s">
        <v>52</v>
      </c>
      <c r="Q610" s="2" t="s">
        <v>52</v>
      </c>
      <c r="R610" s="2" t="s">
        <v>52</v>
      </c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2" t="s">
        <v>52</v>
      </c>
      <c r="AW610" s="2" t="s">
        <v>52</v>
      </c>
      <c r="AX610" s="2" t="s">
        <v>52</v>
      </c>
      <c r="AY610" s="2" t="s">
        <v>52</v>
      </c>
      <c r="AZ610" s="2" t="s">
        <v>52</v>
      </c>
    </row>
    <row r="611" spans="1:52" ht="30" customHeight="1">
      <c r="A611" s="28"/>
      <c r="B611" s="28"/>
      <c r="C611" s="28"/>
      <c r="D611" s="28"/>
      <c r="E611" s="30"/>
      <c r="F611" s="33"/>
      <c r="G611" s="30"/>
      <c r="H611" s="33"/>
      <c r="I611" s="30"/>
      <c r="J611" s="33"/>
      <c r="K611" s="30"/>
      <c r="L611" s="33"/>
      <c r="M611" s="28"/>
    </row>
    <row r="612" spans="1:52" ht="30" customHeight="1">
      <c r="A612" s="24" t="s">
        <v>1941</v>
      </c>
      <c r="B612" s="25"/>
      <c r="C612" s="25"/>
      <c r="D612" s="25"/>
      <c r="E612" s="29"/>
      <c r="F612" s="32"/>
      <c r="G612" s="29"/>
      <c r="H612" s="32"/>
      <c r="I612" s="29"/>
      <c r="J612" s="32"/>
      <c r="K612" s="29"/>
      <c r="L612" s="32"/>
      <c r="M612" s="26"/>
      <c r="N612" s="1" t="s">
        <v>695</v>
      </c>
    </row>
    <row r="613" spans="1:52" ht="30" customHeight="1">
      <c r="A613" s="27" t="s">
        <v>1339</v>
      </c>
      <c r="B613" s="27" t="s">
        <v>1340</v>
      </c>
      <c r="C613" s="27" t="s">
        <v>112</v>
      </c>
      <c r="D613" s="28">
        <v>0.11</v>
      </c>
      <c r="E613" s="30">
        <f>일위대가목록!E157</f>
        <v>0</v>
      </c>
      <c r="F613" s="33">
        <f>TRUNC(E613*D613,1)</f>
        <v>0</v>
      </c>
      <c r="G613" s="30">
        <f>일위대가목록!F157</f>
        <v>113564</v>
      </c>
      <c r="H613" s="33">
        <f>TRUNC(G613*D613,1)</f>
        <v>12492</v>
      </c>
      <c r="I613" s="30">
        <f>일위대가목록!G157</f>
        <v>0</v>
      </c>
      <c r="J613" s="33">
        <f>TRUNC(I613*D613,1)</f>
        <v>0</v>
      </c>
      <c r="K613" s="30">
        <f t="shared" ref="K613:L615" si="94">TRUNC(E613+G613+I613,1)</f>
        <v>113564</v>
      </c>
      <c r="L613" s="33">
        <f t="shared" si="94"/>
        <v>12492</v>
      </c>
      <c r="M613" s="27" t="s">
        <v>1341</v>
      </c>
      <c r="N613" s="2" t="s">
        <v>695</v>
      </c>
      <c r="O613" s="2" t="s">
        <v>1342</v>
      </c>
      <c r="P613" s="2" t="s">
        <v>64</v>
      </c>
      <c r="Q613" s="2" t="s">
        <v>65</v>
      </c>
      <c r="R613" s="2" t="s">
        <v>65</v>
      </c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2" t="s">
        <v>52</v>
      </c>
      <c r="AW613" s="2" t="s">
        <v>1942</v>
      </c>
      <c r="AX613" s="2" t="s">
        <v>52</v>
      </c>
      <c r="AY613" s="2" t="s">
        <v>52</v>
      </c>
      <c r="AZ613" s="2" t="s">
        <v>52</v>
      </c>
    </row>
    <row r="614" spans="1:52" ht="30" customHeight="1">
      <c r="A614" s="27" t="s">
        <v>1448</v>
      </c>
      <c r="B614" s="27" t="s">
        <v>1449</v>
      </c>
      <c r="C614" s="27" t="s">
        <v>83</v>
      </c>
      <c r="D614" s="28">
        <v>1</v>
      </c>
      <c r="E614" s="30">
        <f>일위대가목록!E169</f>
        <v>0</v>
      </c>
      <c r="F614" s="33">
        <f>TRUNC(E614*D614,1)</f>
        <v>0</v>
      </c>
      <c r="G614" s="30">
        <f>일위대가목록!F169</f>
        <v>11625</v>
      </c>
      <c r="H614" s="33">
        <f>TRUNC(G614*D614,1)</f>
        <v>11625</v>
      </c>
      <c r="I614" s="30">
        <f>일위대가목록!G169</f>
        <v>232</v>
      </c>
      <c r="J614" s="33">
        <f>TRUNC(I614*D614,1)</f>
        <v>232</v>
      </c>
      <c r="K614" s="30">
        <f t="shared" si="94"/>
        <v>11857</v>
      </c>
      <c r="L614" s="33">
        <f t="shared" si="94"/>
        <v>11857</v>
      </c>
      <c r="M614" s="27" t="s">
        <v>1450</v>
      </c>
      <c r="N614" s="2" t="s">
        <v>695</v>
      </c>
      <c r="O614" s="2" t="s">
        <v>1451</v>
      </c>
      <c r="P614" s="2" t="s">
        <v>64</v>
      </c>
      <c r="Q614" s="2" t="s">
        <v>65</v>
      </c>
      <c r="R614" s="2" t="s">
        <v>65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2" t="s">
        <v>52</v>
      </c>
      <c r="AW614" s="2" t="s">
        <v>1943</v>
      </c>
      <c r="AX614" s="2" t="s">
        <v>52</v>
      </c>
      <c r="AY614" s="2" t="s">
        <v>52</v>
      </c>
      <c r="AZ614" s="2" t="s">
        <v>52</v>
      </c>
    </row>
    <row r="615" spans="1:52" ht="30" customHeight="1">
      <c r="A615" s="27" t="s">
        <v>1059</v>
      </c>
      <c r="B615" s="27" t="s">
        <v>1055</v>
      </c>
      <c r="C615" s="27" t="s">
        <v>1056</v>
      </c>
      <c r="D615" s="28">
        <v>3.3000000000000002E-2</v>
      </c>
      <c r="E615" s="30">
        <f>단가대비표!O234</f>
        <v>0</v>
      </c>
      <c r="F615" s="33">
        <f>TRUNC(E615*D615,1)</f>
        <v>0</v>
      </c>
      <c r="G615" s="30">
        <f>단가대비표!P234</f>
        <v>172068</v>
      </c>
      <c r="H615" s="33">
        <f>TRUNC(G615*D615,1)</f>
        <v>5678.2</v>
      </c>
      <c r="I615" s="30">
        <f>단가대비표!V234</f>
        <v>0</v>
      </c>
      <c r="J615" s="33">
        <f>TRUNC(I615*D615,1)</f>
        <v>0</v>
      </c>
      <c r="K615" s="30">
        <f t="shared" si="94"/>
        <v>172068</v>
      </c>
      <c r="L615" s="33">
        <f t="shared" si="94"/>
        <v>5678.2</v>
      </c>
      <c r="M615" s="27" t="s">
        <v>52</v>
      </c>
      <c r="N615" s="2" t="s">
        <v>695</v>
      </c>
      <c r="O615" s="2" t="s">
        <v>1060</v>
      </c>
      <c r="P615" s="2" t="s">
        <v>65</v>
      </c>
      <c r="Q615" s="2" t="s">
        <v>65</v>
      </c>
      <c r="R615" s="2" t="s">
        <v>64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2" t="s">
        <v>52</v>
      </c>
      <c r="AW615" s="2" t="s">
        <v>1944</v>
      </c>
      <c r="AX615" s="2" t="s">
        <v>52</v>
      </c>
      <c r="AY615" s="2" t="s">
        <v>52</v>
      </c>
      <c r="AZ615" s="2" t="s">
        <v>52</v>
      </c>
    </row>
    <row r="616" spans="1:52" ht="30" customHeight="1">
      <c r="A616" s="27" t="s">
        <v>1013</v>
      </c>
      <c r="B616" s="27" t="s">
        <v>52</v>
      </c>
      <c r="C616" s="27" t="s">
        <v>52</v>
      </c>
      <c r="D616" s="28"/>
      <c r="E616" s="30"/>
      <c r="F616" s="33">
        <f>TRUNC(SUMIF(N613:N615, N612, F613:F615),0)</f>
        <v>0</v>
      </c>
      <c r="G616" s="30"/>
      <c r="H616" s="33">
        <f>TRUNC(SUMIF(N613:N615, N612, H613:H615),0)</f>
        <v>29795</v>
      </c>
      <c r="I616" s="30"/>
      <c r="J616" s="33">
        <f>TRUNC(SUMIF(N613:N615, N612, J613:J615),0)</f>
        <v>232</v>
      </c>
      <c r="K616" s="30"/>
      <c r="L616" s="33">
        <f>F616+H616+J616</f>
        <v>30027</v>
      </c>
      <c r="M616" s="27" t="s">
        <v>52</v>
      </c>
      <c r="N616" s="2" t="s">
        <v>107</v>
      </c>
      <c r="O616" s="2" t="s">
        <v>107</v>
      </c>
      <c r="P616" s="2" t="s">
        <v>52</v>
      </c>
      <c r="Q616" s="2" t="s">
        <v>52</v>
      </c>
      <c r="R616" s="2" t="s">
        <v>52</v>
      </c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2" t="s">
        <v>52</v>
      </c>
      <c r="AW616" s="2" t="s">
        <v>52</v>
      </c>
      <c r="AX616" s="2" t="s">
        <v>52</v>
      </c>
      <c r="AY616" s="2" t="s">
        <v>52</v>
      </c>
      <c r="AZ616" s="2" t="s">
        <v>52</v>
      </c>
    </row>
    <row r="617" spans="1:52" ht="30" customHeight="1">
      <c r="A617" s="28"/>
      <c r="B617" s="28"/>
      <c r="C617" s="28"/>
      <c r="D617" s="28"/>
      <c r="E617" s="30"/>
      <c r="F617" s="33"/>
      <c r="G617" s="30"/>
      <c r="H617" s="33"/>
      <c r="I617" s="30"/>
      <c r="J617" s="33"/>
      <c r="K617" s="30"/>
      <c r="L617" s="33"/>
      <c r="M617" s="28"/>
    </row>
    <row r="618" spans="1:52" ht="30" customHeight="1">
      <c r="A618" s="24" t="s">
        <v>1945</v>
      </c>
      <c r="B618" s="25"/>
      <c r="C618" s="25"/>
      <c r="D618" s="25"/>
      <c r="E618" s="29"/>
      <c r="F618" s="32"/>
      <c r="G618" s="29"/>
      <c r="H618" s="32"/>
      <c r="I618" s="29"/>
      <c r="J618" s="32"/>
      <c r="K618" s="29"/>
      <c r="L618" s="32"/>
      <c r="M618" s="26"/>
      <c r="N618" s="1" t="s">
        <v>700</v>
      </c>
    </row>
    <row r="619" spans="1:52" ht="30" customHeight="1">
      <c r="A619" s="27" t="s">
        <v>1946</v>
      </c>
      <c r="B619" s="27" t="s">
        <v>1947</v>
      </c>
      <c r="C619" s="27" t="s">
        <v>83</v>
      </c>
      <c r="D619" s="28">
        <v>1</v>
      </c>
      <c r="E619" s="30">
        <f>일위대가목록!E232</f>
        <v>3111</v>
      </c>
      <c r="F619" s="33">
        <f>TRUNC(E619*D619,1)</f>
        <v>3111</v>
      </c>
      <c r="G619" s="30">
        <f>일위대가목록!F232</f>
        <v>2631</v>
      </c>
      <c r="H619" s="33">
        <f>TRUNC(G619*D619,1)</f>
        <v>2631</v>
      </c>
      <c r="I619" s="30">
        <f>일위대가목록!G232</f>
        <v>0</v>
      </c>
      <c r="J619" s="33">
        <f>TRUNC(I619*D619,1)</f>
        <v>0</v>
      </c>
      <c r="K619" s="30">
        <f t="shared" ref="K619:L622" si="95">TRUNC(E619+G619+I619,1)</f>
        <v>5742</v>
      </c>
      <c r="L619" s="33">
        <f t="shared" si="95"/>
        <v>5742</v>
      </c>
      <c r="M619" s="27" t="s">
        <v>1948</v>
      </c>
      <c r="N619" s="2" t="s">
        <v>700</v>
      </c>
      <c r="O619" s="2" t="s">
        <v>1949</v>
      </c>
      <c r="P619" s="2" t="s">
        <v>64</v>
      </c>
      <c r="Q619" s="2" t="s">
        <v>65</v>
      </c>
      <c r="R619" s="2" t="s">
        <v>65</v>
      </c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2" t="s">
        <v>52</v>
      </c>
      <c r="AW619" s="2" t="s">
        <v>1950</v>
      </c>
      <c r="AX619" s="2" t="s">
        <v>52</v>
      </c>
      <c r="AY619" s="2" t="s">
        <v>52</v>
      </c>
      <c r="AZ619" s="2" t="s">
        <v>52</v>
      </c>
    </row>
    <row r="620" spans="1:52" ht="30" customHeight="1">
      <c r="A620" s="27" t="s">
        <v>1951</v>
      </c>
      <c r="B620" s="27" t="s">
        <v>52</v>
      </c>
      <c r="C620" s="27" t="s">
        <v>112</v>
      </c>
      <c r="D620" s="28">
        <v>8.9700000000000002E-2</v>
      </c>
      <c r="E620" s="30">
        <f>일위대가목록!E233</f>
        <v>70045</v>
      </c>
      <c r="F620" s="33">
        <f>TRUNC(E620*D620,1)</f>
        <v>6283</v>
      </c>
      <c r="G620" s="30">
        <f>일위대가목록!F233</f>
        <v>0</v>
      </c>
      <c r="H620" s="33">
        <f>TRUNC(G620*D620,1)</f>
        <v>0</v>
      </c>
      <c r="I620" s="30">
        <f>일위대가목록!G233</f>
        <v>0</v>
      </c>
      <c r="J620" s="33">
        <f>TRUNC(I620*D620,1)</f>
        <v>0</v>
      </c>
      <c r="K620" s="30">
        <f t="shared" si="95"/>
        <v>70045</v>
      </c>
      <c r="L620" s="33">
        <f t="shared" si="95"/>
        <v>6283</v>
      </c>
      <c r="M620" s="27" t="s">
        <v>1952</v>
      </c>
      <c r="N620" s="2" t="s">
        <v>700</v>
      </c>
      <c r="O620" s="2" t="s">
        <v>1953</v>
      </c>
      <c r="P620" s="2" t="s">
        <v>64</v>
      </c>
      <c r="Q620" s="2" t="s">
        <v>65</v>
      </c>
      <c r="R620" s="2" t="s">
        <v>65</v>
      </c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2" t="s">
        <v>52</v>
      </c>
      <c r="AW620" s="2" t="s">
        <v>1954</v>
      </c>
      <c r="AX620" s="2" t="s">
        <v>52</v>
      </c>
      <c r="AY620" s="2" t="s">
        <v>52</v>
      </c>
      <c r="AZ620" s="2" t="s">
        <v>52</v>
      </c>
    </row>
    <row r="621" spans="1:52" ht="30" customHeight="1">
      <c r="A621" s="27" t="s">
        <v>1955</v>
      </c>
      <c r="B621" s="27" t="s">
        <v>1956</v>
      </c>
      <c r="C621" s="27" t="s">
        <v>112</v>
      </c>
      <c r="D621" s="28">
        <v>8.7999999999999995E-2</v>
      </c>
      <c r="E621" s="30">
        <f>일위대가목록!E234</f>
        <v>262</v>
      </c>
      <c r="F621" s="33">
        <f>TRUNC(E621*D621,1)</f>
        <v>23</v>
      </c>
      <c r="G621" s="30">
        <f>일위대가목록!F234</f>
        <v>17555</v>
      </c>
      <c r="H621" s="33">
        <f>TRUNC(G621*D621,1)</f>
        <v>1544.8</v>
      </c>
      <c r="I621" s="30">
        <f>일위대가목록!G234</f>
        <v>3158</v>
      </c>
      <c r="J621" s="33">
        <f>TRUNC(I621*D621,1)</f>
        <v>277.89999999999998</v>
      </c>
      <c r="K621" s="30">
        <f t="shared" si="95"/>
        <v>20975</v>
      </c>
      <c r="L621" s="33">
        <f t="shared" si="95"/>
        <v>1845.7</v>
      </c>
      <c r="M621" s="27" t="s">
        <v>1957</v>
      </c>
      <c r="N621" s="2" t="s">
        <v>700</v>
      </c>
      <c r="O621" s="2" t="s">
        <v>1958</v>
      </c>
      <c r="P621" s="2" t="s">
        <v>64</v>
      </c>
      <c r="Q621" s="2" t="s">
        <v>65</v>
      </c>
      <c r="R621" s="2" t="s">
        <v>65</v>
      </c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2" t="s">
        <v>52</v>
      </c>
      <c r="AW621" s="2" t="s">
        <v>1959</v>
      </c>
      <c r="AX621" s="2" t="s">
        <v>52</v>
      </c>
      <c r="AY621" s="2" t="s">
        <v>52</v>
      </c>
      <c r="AZ621" s="2" t="s">
        <v>52</v>
      </c>
    </row>
    <row r="622" spans="1:52" ht="30" customHeight="1">
      <c r="A622" s="27" t="s">
        <v>684</v>
      </c>
      <c r="B622" s="27" t="s">
        <v>1960</v>
      </c>
      <c r="C622" s="27" t="s">
        <v>83</v>
      </c>
      <c r="D622" s="28">
        <v>1</v>
      </c>
      <c r="E622" s="30">
        <f>일위대가목록!E235</f>
        <v>0</v>
      </c>
      <c r="F622" s="33">
        <f>TRUNC(E622*D622,1)</f>
        <v>0</v>
      </c>
      <c r="G622" s="30">
        <f>일위대가목록!F235</f>
        <v>16167</v>
      </c>
      <c r="H622" s="33">
        <f>TRUNC(G622*D622,1)</f>
        <v>16167</v>
      </c>
      <c r="I622" s="30">
        <f>일위대가목록!G235</f>
        <v>232</v>
      </c>
      <c r="J622" s="33">
        <f>TRUNC(I622*D622,1)</f>
        <v>232</v>
      </c>
      <c r="K622" s="30">
        <f t="shared" si="95"/>
        <v>16399</v>
      </c>
      <c r="L622" s="33">
        <f t="shared" si="95"/>
        <v>16399</v>
      </c>
      <c r="M622" s="27" t="s">
        <v>1961</v>
      </c>
      <c r="N622" s="2" t="s">
        <v>700</v>
      </c>
      <c r="O622" s="2" t="s">
        <v>1962</v>
      </c>
      <c r="P622" s="2" t="s">
        <v>64</v>
      </c>
      <c r="Q622" s="2" t="s">
        <v>65</v>
      </c>
      <c r="R622" s="2" t="s">
        <v>65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2" t="s">
        <v>52</v>
      </c>
      <c r="AW622" s="2" t="s">
        <v>1963</v>
      </c>
      <c r="AX622" s="2" t="s">
        <v>52</v>
      </c>
      <c r="AY622" s="2" t="s">
        <v>52</v>
      </c>
      <c r="AZ622" s="2" t="s">
        <v>52</v>
      </c>
    </row>
    <row r="623" spans="1:52" ht="30" customHeight="1">
      <c r="A623" s="27" t="s">
        <v>1013</v>
      </c>
      <c r="B623" s="27" t="s">
        <v>52</v>
      </c>
      <c r="C623" s="27" t="s">
        <v>52</v>
      </c>
      <c r="D623" s="28"/>
      <c r="E623" s="30"/>
      <c r="F623" s="33">
        <f>TRUNC(SUMIF(N619:N622, N618, F619:F622),0)</f>
        <v>9417</v>
      </c>
      <c r="G623" s="30"/>
      <c r="H623" s="33">
        <f>TRUNC(SUMIF(N619:N622, N618, H619:H622),0)</f>
        <v>20342</v>
      </c>
      <c r="I623" s="30"/>
      <c r="J623" s="33">
        <f>TRUNC(SUMIF(N619:N622, N618, J619:J622),0)</f>
        <v>509</v>
      </c>
      <c r="K623" s="30"/>
      <c r="L623" s="33">
        <f>F623+H623+J623</f>
        <v>30268</v>
      </c>
      <c r="M623" s="27" t="s">
        <v>52</v>
      </c>
      <c r="N623" s="2" t="s">
        <v>107</v>
      </c>
      <c r="O623" s="2" t="s">
        <v>107</v>
      </c>
      <c r="P623" s="2" t="s">
        <v>52</v>
      </c>
      <c r="Q623" s="2" t="s">
        <v>52</v>
      </c>
      <c r="R623" s="2" t="s">
        <v>52</v>
      </c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2" t="s">
        <v>52</v>
      </c>
      <c r="AW623" s="2" t="s">
        <v>52</v>
      </c>
      <c r="AX623" s="2" t="s">
        <v>52</v>
      </c>
      <c r="AY623" s="2" t="s">
        <v>52</v>
      </c>
      <c r="AZ623" s="2" t="s">
        <v>52</v>
      </c>
    </row>
    <row r="624" spans="1:52" ht="30" customHeight="1">
      <c r="A624" s="28"/>
      <c r="B624" s="28"/>
      <c r="C624" s="28"/>
      <c r="D624" s="28"/>
      <c r="E624" s="30"/>
      <c r="F624" s="33"/>
      <c r="G624" s="30"/>
      <c r="H624" s="33"/>
      <c r="I624" s="30"/>
      <c r="J624" s="33"/>
      <c r="K624" s="30"/>
      <c r="L624" s="33"/>
      <c r="M624" s="28"/>
    </row>
    <row r="625" spans="1:52" ht="30" customHeight="1">
      <c r="A625" s="24" t="s">
        <v>1964</v>
      </c>
      <c r="B625" s="25"/>
      <c r="C625" s="25"/>
      <c r="D625" s="25"/>
      <c r="E625" s="29"/>
      <c r="F625" s="32"/>
      <c r="G625" s="29"/>
      <c r="H625" s="32"/>
      <c r="I625" s="29"/>
      <c r="J625" s="32"/>
      <c r="K625" s="29"/>
      <c r="L625" s="32"/>
      <c r="M625" s="26"/>
      <c r="N625" s="1" t="s">
        <v>705</v>
      </c>
    </row>
    <row r="626" spans="1:52" ht="30" customHeight="1">
      <c r="A626" s="27" t="s">
        <v>1946</v>
      </c>
      <c r="B626" s="27" t="s">
        <v>1947</v>
      </c>
      <c r="C626" s="27" t="s">
        <v>83</v>
      </c>
      <c r="D626" s="28">
        <v>1</v>
      </c>
      <c r="E626" s="30">
        <f>일위대가목록!E232</f>
        <v>3111</v>
      </c>
      <c r="F626" s="33">
        <f>TRUNC(E626*D626,1)</f>
        <v>3111</v>
      </c>
      <c r="G626" s="30">
        <f>일위대가목록!F232</f>
        <v>2631</v>
      </c>
      <c r="H626" s="33">
        <f>TRUNC(G626*D626,1)</f>
        <v>2631</v>
      </c>
      <c r="I626" s="30">
        <f>일위대가목록!G232</f>
        <v>0</v>
      </c>
      <c r="J626" s="33">
        <f>TRUNC(I626*D626,1)</f>
        <v>0</v>
      </c>
      <c r="K626" s="30">
        <f t="shared" ref="K626:L629" si="96">TRUNC(E626+G626+I626,1)</f>
        <v>5742</v>
      </c>
      <c r="L626" s="33">
        <f t="shared" si="96"/>
        <v>5742</v>
      </c>
      <c r="M626" s="27" t="s">
        <v>1948</v>
      </c>
      <c r="N626" s="2" t="s">
        <v>705</v>
      </c>
      <c r="O626" s="2" t="s">
        <v>1949</v>
      </c>
      <c r="P626" s="2" t="s">
        <v>64</v>
      </c>
      <c r="Q626" s="2" t="s">
        <v>65</v>
      </c>
      <c r="R626" s="2" t="s">
        <v>65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2" t="s">
        <v>52</v>
      </c>
      <c r="AW626" s="2" t="s">
        <v>1965</v>
      </c>
      <c r="AX626" s="2" t="s">
        <v>52</v>
      </c>
      <c r="AY626" s="2" t="s">
        <v>52</v>
      </c>
      <c r="AZ626" s="2" t="s">
        <v>52</v>
      </c>
    </row>
    <row r="627" spans="1:52" ht="30" customHeight="1">
      <c r="A627" s="27" t="s">
        <v>1951</v>
      </c>
      <c r="B627" s="27" t="s">
        <v>52</v>
      </c>
      <c r="C627" s="27" t="s">
        <v>112</v>
      </c>
      <c r="D627" s="28">
        <v>8.1600000000000006E-2</v>
      </c>
      <c r="E627" s="30">
        <f>일위대가목록!E233</f>
        <v>70045</v>
      </c>
      <c r="F627" s="33">
        <f>TRUNC(E627*D627,1)</f>
        <v>5715.6</v>
      </c>
      <c r="G627" s="30">
        <f>일위대가목록!F233</f>
        <v>0</v>
      </c>
      <c r="H627" s="33">
        <f>TRUNC(G627*D627,1)</f>
        <v>0</v>
      </c>
      <c r="I627" s="30">
        <f>일위대가목록!G233</f>
        <v>0</v>
      </c>
      <c r="J627" s="33">
        <f>TRUNC(I627*D627,1)</f>
        <v>0</v>
      </c>
      <c r="K627" s="30">
        <f t="shared" si="96"/>
        <v>70045</v>
      </c>
      <c r="L627" s="33">
        <f t="shared" si="96"/>
        <v>5715.6</v>
      </c>
      <c r="M627" s="27" t="s">
        <v>1952</v>
      </c>
      <c r="N627" s="2" t="s">
        <v>705</v>
      </c>
      <c r="O627" s="2" t="s">
        <v>1953</v>
      </c>
      <c r="P627" s="2" t="s">
        <v>64</v>
      </c>
      <c r="Q627" s="2" t="s">
        <v>65</v>
      </c>
      <c r="R627" s="2" t="s">
        <v>65</v>
      </c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2" t="s">
        <v>52</v>
      </c>
      <c r="AW627" s="2" t="s">
        <v>1966</v>
      </c>
      <c r="AX627" s="2" t="s">
        <v>52</v>
      </c>
      <c r="AY627" s="2" t="s">
        <v>52</v>
      </c>
      <c r="AZ627" s="2" t="s">
        <v>52</v>
      </c>
    </row>
    <row r="628" spans="1:52" ht="30" customHeight="1">
      <c r="A628" s="27" t="s">
        <v>1955</v>
      </c>
      <c r="B628" s="27" t="s">
        <v>1956</v>
      </c>
      <c r="C628" s="27" t="s">
        <v>112</v>
      </c>
      <c r="D628" s="28">
        <v>0.08</v>
      </c>
      <c r="E628" s="30">
        <f>일위대가목록!E234</f>
        <v>262</v>
      </c>
      <c r="F628" s="33">
        <f>TRUNC(E628*D628,1)</f>
        <v>20.9</v>
      </c>
      <c r="G628" s="30">
        <f>일위대가목록!F234</f>
        <v>17555</v>
      </c>
      <c r="H628" s="33">
        <f>TRUNC(G628*D628,1)</f>
        <v>1404.4</v>
      </c>
      <c r="I628" s="30">
        <f>일위대가목록!G234</f>
        <v>3158</v>
      </c>
      <c r="J628" s="33">
        <f>TRUNC(I628*D628,1)</f>
        <v>252.6</v>
      </c>
      <c r="K628" s="30">
        <f t="shared" si="96"/>
        <v>20975</v>
      </c>
      <c r="L628" s="33">
        <f t="shared" si="96"/>
        <v>1677.9</v>
      </c>
      <c r="M628" s="27" t="s">
        <v>1957</v>
      </c>
      <c r="N628" s="2" t="s">
        <v>705</v>
      </c>
      <c r="O628" s="2" t="s">
        <v>1958</v>
      </c>
      <c r="P628" s="2" t="s">
        <v>64</v>
      </c>
      <c r="Q628" s="2" t="s">
        <v>65</v>
      </c>
      <c r="R628" s="2" t="s">
        <v>65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2" t="s">
        <v>52</v>
      </c>
      <c r="AW628" s="2" t="s">
        <v>1967</v>
      </c>
      <c r="AX628" s="2" t="s">
        <v>52</v>
      </c>
      <c r="AY628" s="2" t="s">
        <v>52</v>
      </c>
      <c r="AZ628" s="2" t="s">
        <v>52</v>
      </c>
    </row>
    <row r="629" spans="1:52" ht="30" customHeight="1">
      <c r="A629" s="27" t="s">
        <v>684</v>
      </c>
      <c r="B629" s="27" t="s">
        <v>1960</v>
      </c>
      <c r="C629" s="27" t="s">
        <v>83</v>
      </c>
      <c r="D629" s="28">
        <v>1</v>
      </c>
      <c r="E629" s="30">
        <f>일위대가목록!E235</f>
        <v>0</v>
      </c>
      <c r="F629" s="33">
        <f>TRUNC(E629*D629,1)</f>
        <v>0</v>
      </c>
      <c r="G629" s="30">
        <f>일위대가목록!F235</f>
        <v>16167</v>
      </c>
      <c r="H629" s="33">
        <f>TRUNC(G629*D629,1)</f>
        <v>16167</v>
      </c>
      <c r="I629" s="30">
        <f>일위대가목록!G235</f>
        <v>232</v>
      </c>
      <c r="J629" s="33">
        <f>TRUNC(I629*D629,1)</f>
        <v>232</v>
      </c>
      <c r="K629" s="30">
        <f t="shared" si="96"/>
        <v>16399</v>
      </c>
      <c r="L629" s="33">
        <f t="shared" si="96"/>
        <v>16399</v>
      </c>
      <c r="M629" s="27" t="s">
        <v>1961</v>
      </c>
      <c r="N629" s="2" t="s">
        <v>705</v>
      </c>
      <c r="O629" s="2" t="s">
        <v>1962</v>
      </c>
      <c r="P629" s="2" t="s">
        <v>64</v>
      </c>
      <c r="Q629" s="2" t="s">
        <v>65</v>
      </c>
      <c r="R629" s="2" t="s">
        <v>65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2" t="s">
        <v>52</v>
      </c>
      <c r="AW629" s="2" t="s">
        <v>1968</v>
      </c>
      <c r="AX629" s="2" t="s">
        <v>52</v>
      </c>
      <c r="AY629" s="2" t="s">
        <v>52</v>
      </c>
      <c r="AZ629" s="2" t="s">
        <v>52</v>
      </c>
    </row>
    <row r="630" spans="1:52" ht="30" customHeight="1">
      <c r="A630" s="27" t="s">
        <v>1013</v>
      </c>
      <c r="B630" s="27" t="s">
        <v>52</v>
      </c>
      <c r="C630" s="27" t="s">
        <v>52</v>
      </c>
      <c r="D630" s="28"/>
      <c r="E630" s="30"/>
      <c r="F630" s="33">
        <f>TRUNC(SUMIF(N626:N629, N625, F626:F629),0)</f>
        <v>8847</v>
      </c>
      <c r="G630" s="30"/>
      <c r="H630" s="33">
        <f>TRUNC(SUMIF(N626:N629, N625, H626:H629),0)</f>
        <v>20202</v>
      </c>
      <c r="I630" s="30"/>
      <c r="J630" s="33">
        <f>TRUNC(SUMIF(N626:N629, N625, J626:J629),0)</f>
        <v>484</v>
      </c>
      <c r="K630" s="30"/>
      <c r="L630" s="33">
        <f>F630+H630+J630</f>
        <v>29533</v>
      </c>
      <c r="M630" s="27" t="s">
        <v>52</v>
      </c>
      <c r="N630" s="2" t="s">
        <v>107</v>
      </c>
      <c r="O630" s="2" t="s">
        <v>107</v>
      </c>
      <c r="P630" s="2" t="s">
        <v>52</v>
      </c>
      <c r="Q630" s="2" t="s">
        <v>52</v>
      </c>
      <c r="R630" s="2" t="s">
        <v>52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2" t="s">
        <v>52</v>
      </c>
      <c r="AW630" s="2" t="s">
        <v>52</v>
      </c>
      <c r="AX630" s="2" t="s">
        <v>52</v>
      </c>
      <c r="AY630" s="2" t="s">
        <v>52</v>
      </c>
      <c r="AZ630" s="2" t="s">
        <v>52</v>
      </c>
    </row>
    <row r="631" spans="1:52" ht="30" customHeight="1">
      <c r="A631" s="28"/>
      <c r="B631" s="28"/>
      <c r="C631" s="28"/>
      <c r="D631" s="28"/>
      <c r="E631" s="30"/>
      <c r="F631" s="33"/>
      <c r="G631" s="30"/>
      <c r="H631" s="33"/>
      <c r="I631" s="30"/>
      <c r="J631" s="33"/>
      <c r="K631" s="30"/>
      <c r="L631" s="33"/>
      <c r="M631" s="28"/>
    </row>
    <row r="632" spans="1:52" ht="30" customHeight="1">
      <c r="A632" s="24" t="s">
        <v>1969</v>
      </c>
      <c r="B632" s="25"/>
      <c r="C632" s="25"/>
      <c r="D632" s="25"/>
      <c r="E632" s="29"/>
      <c r="F632" s="32"/>
      <c r="G632" s="29"/>
      <c r="H632" s="32"/>
      <c r="I632" s="29"/>
      <c r="J632" s="32"/>
      <c r="K632" s="29"/>
      <c r="L632" s="32"/>
      <c r="M632" s="26"/>
      <c r="N632" s="1" t="s">
        <v>712</v>
      </c>
    </row>
    <row r="633" spans="1:52" ht="30" customHeight="1">
      <c r="A633" s="27" t="s">
        <v>52</v>
      </c>
      <c r="B633" s="27" t="s">
        <v>52</v>
      </c>
      <c r="C633" s="27" t="s">
        <v>52</v>
      </c>
      <c r="D633" s="28"/>
      <c r="E633" s="30"/>
      <c r="F633" s="33"/>
      <c r="G633" s="30"/>
      <c r="H633" s="33"/>
      <c r="I633" s="30"/>
      <c r="J633" s="33"/>
      <c r="K633" s="30"/>
      <c r="L633" s="33"/>
      <c r="M633" s="27" t="s">
        <v>52</v>
      </c>
      <c r="N633" s="2" t="s">
        <v>52</v>
      </c>
      <c r="O633" s="2" t="s">
        <v>52</v>
      </c>
      <c r="P633" s="2" t="s">
        <v>52</v>
      </c>
      <c r="Q633" s="2" t="s">
        <v>52</v>
      </c>
      <c r="R633" s="2" t="s">
        <v>52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2" t="s">
        <v>52</v>
      </c>
      <c r="AW633" s="2" t="s">
        <v>52</v>
      </c>
      <c r="AX633" s="2" t="s">
        <v>52</v>
      </c>
      <c r="AY633" s="2" t="s">
        <v>52</v>
      </c>
      <c r="AZ633" s="2" t="s">
        <v>52</v>
      </c>
    </row>
    <row r="634" spans="1:52" ht="30" customHeight="1">
      <c r="A634" s="28"/>
      <c r="B634" s="28"/>
      <c r="C634" s="28"/>
      <c r="D634" s="28"/>
      <c r="E634" s="30"/>
      <c r="F634" s="33"/>
      <c r="G634" s="30"/>
      <c r="H634" s="33"/>
      <c r="I634" s="30"/>
      <c r="J634" s="33"/>
      <c r="K634" s="30"/>
      <c r="L634" s="33"/>
      <c r="M634" s="28"/>
    </row>
    <row r="635" spans="1:52" ht="30" customHeight="1">
      <c r="A635" s="24" t="s">
        <v>1970</v>
      </c>
      <c r="B635" s="25"/>
      <c r="C635" s="25"/>
      <c r="D635" s="25"/>
      <c r="E635" s="29"/>
      <c r="F635" s="32"/>
      <c r="G635" s="29"/>
      <c r="H635" s="32"/>
      <c r="I635" s="29"/>
      <c r="J635" s="32"/>
      <c r="K635" s="29"/>
      <c r="L635" s="32"/>
      <c r="M635" s="26"/>
      <c r="N635" s="1" t="s">
        <v>717</v>
      </c>
    </row>
    <row r="636" spans="1:52" ht="30" customHeight="1">
      <c r="A636" s="27" t="s">
        <v>52</v>
      </c>
      <c r="B636" s="27" t="s">
        <v>52</v>
      </c>
      <c r="C636" s="27" t="s">
        <v>52</v>
      </c>
      <c r="D636" s="28"/>
      <c r="E636" s="30"/>
      <c r="F636" s="33"/>
      <c r="G636" s="30"/>
      <c r="H636" s="33"/>
      <c r="I636" s="30"/>
      <c r="J636" s="33"/>
      <c r="K636" s="30"/>
      <c r="L636" s="33"/>
      <c r="M636" s="27" t="s">
        <v>52</v>
      </c>
      <c r="N636" s="2" t="s">
        <v>52</v>
      </c>
      <c r="O636" s="2" t="s">
        <v>52</v>
      </c>
      <c r="P636" s="2" t="s">
        <v>52</v>
      </c>
      <c r="Q636" s="2" t="s">
        <v>52</v>
      </c>
      <c r="R636" s="2" t="s">
        <v>52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2" t="s">
        <v>52</v>
      </c>
      <c r="AW636" s="2" t="s">
        <v>52</v>
      </c>
      <c r="AX636" s="2" t="s">
        <v>52</v>
      </c>
      <c r="AY636" s="2" t="s">
        <v>52</v>
      </c>
      <c r="AZ636" s="2" t="s">
        <v>52</v>
      </c>
    </row>
    <row r="637" spans="1:52" ht="30" customHeight="1">
      <c r="A637" s="28"/>
      <c r="B637" s="28"/>
      <c r="C637" s="28"/>
      <c r="D637" s="28"/>
      <c r="E637" s="30"/>
      <c r="F637" s="33"/>
      <c r="G637" s="30"/>
      <c r="H637" s="33"/>
      <c r="I637" s="30"/>
      <c r="J637" s="33"/>
      <c r="K637" s="30"/>
      <c r="L637" s="33"/>
      <c r="M637" s="28"/>
    </row>
    <row r="638" spans="1:52" ht="30" customHeight="1">
      <c r="A638" s="24" t="s">
        <v>1971</v>
      </c>
      <c r="B638" s="25"/>
      <c r="C638" s="25"/>
      <c r="D638" s="25"/>
      <c r="E638" s="29"/>
      <c r="F638" s="32"/>
      <c r="G638" s="29"/>
      <c r="H638" s="32"/>
      <c r="I638" s="29"/>
      <c r="J638" s="32"/>
      <c r="K638" s="29"/>
      <c r="L638" s="32"/>
      <c r="M638" s="26"/>
      <c r="N638" s="1" t="s">
        <v>722</v>
      </c>
    </row>
    <row r="639" spans="1:52" ht="30" customHeight="1">
      <c r="A639" s="27" t="s">
        <v>52</v>
      </c>
      <c r="B639" s="27" t="s">
        <v>52</v>
      </c>
      <c r="C639" s="27" t="s">
        <v>52</v>
      </c>
      <c r="D639" s="28"/>
      <c r="E639" s="30"/>
      <c r="F639" s="33"/>
      <c r="G639" s="30"/>
      <c r="H639" s="33"/>
      <c r="I639" s="30"/>
      <c r="J639" s="33"/>
      <c r="K639" s="30"/>
      <c r="L639" s="33"/>
      <c r="M639" s="27" t="s">
        <v>52</v>
      </c>
      <c r="N639" s="2" t="s">
        <v>52</v>
      </c>
      <c r="O639" s="2" t="s">
        <v>52</v>
      </c>
      <c r="P639" s="2" t="s">
        <v>52</v>
      </c>
      <c r="Q639" s="2" t="s">
        <v>52</v>
      </c>
      <c r="R639" s="2" t="s">
        <v>52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2" t="s">
        <v>52</v>
      </c>
      <c r="AW639" s="2" t="s">
        <v>52</v>
      </c>
      <c r="AX639" s="2" t="s">
        <v>52</v>
      </c>
      <c r="AY639" s="2" t="s">
        <v>52</v>
      </c>
      <c r="AZ639" s="2" t="s">
        <v>52</v>
      </c>
    </row>
    <row r="640" spans="1:52" ht="30" customHeight="1">
      <c r="A640" s="28"/>
      <c r="B640" s="28"/>
      <c r="C640" s="28"/>
      <c r="D640" s="28"/>
      <c r="E640" s="30"/>
      <c r="F640" s="33"/>
      <c r="G640" s="30"/>
      <c r="H640" s="33"/>
      <c r="I640" s="30"/>
      <c r="J640" s="33"/>
      <c r="K640" s="30"/>
      <c r="L640" s="33"/>
      <c r="M640" s="28"/>
    </row>
    <row r="641" spans="1:52" ht="30" customHeight="1">
      <c r="A641" s="24" t="s">
        <v>1972</v>
      </c>
      <c r="B641" s="25"/>
      <c r="C641" s="25"/>
      <c r="D641" s="25"/>
      <c r="E641" s="29"/>
      <c r="F641" s="32"/>
      <c r="G641" s="29"/>
      <c r="H641" s="32"/>
      <c r="I641" s="29"/>
      <c r="J641" s="32"/>
      <c r="K641" s="29"/>
      <c r="L641" s="32"/>
      <c r="M641" s="26"/>
      <c r="N641" s="1" t="s">
        <v>727</v>
      </c>
    </row>
    <row r="642" spans="1:52" ht="30" customHeight="1">
      <c r="A642" s="27" t="s">
        <v>52</v>
      </c>
      <c r="B642" s="27" t="s">
        <v>52</v>
      </c>
      <c r="C642" s="27" t="s">
        <v>52</v>
      </c>
      <c r="D642" s="28"/>
      <c r="E642" s="30"/>
      <c r="F642" s="33"/>
      <c r="G642" s="30"/>
      <c r="H642" s="33"/>
      <c r="I642" s="30"/>
      <c r="J642" s="33"/>
      <c r="K642" s="30"/>
      <c r="L642" s="33"/>
      <c r="M642" s="27" t="s">
        <v>52</v>
      </c>
      <c r="N642" s="2" t="s">
        <v>52</v>
      </c>
      <c r="O642" s="2" t="s">
        <v>52</v>
      </c>
      <c r="P642" s="2" t="s">
        <v>52</v>
      </c>
      <c r="Q642" s="2" t="s">
        <v>52</v>
      </c>
      <c r="R642" s="2" t="s">
        <v>52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2" t="s">
        <v>52</v>
      </c>
      <c r="AW642" s="2" t="s">
        <v>52</v>
      </c>
      <c r="AX642" s="2" t="s">
        <v>52</v>
      </c>
      <c r="AY642" s="2" t="s">
        <v>52</v>
      </c>
      <c r="AZ642" s="2" t="s">
        <v>52</v>
      </c>
    </row>
    <row r="643" spans="1:52" ht="30" customHeight="1">
      <c r="A643" s="28"/>
      <c r="B643" s="28"/>
      <c r="C643" s="28"/>
      <c r="D643" s="28"/>
      <c r="E643" s="30"/>
      <c r="F643" s="33"/>
      <c r="G643" s="30"/>
      <c r="H643" s="33"/>
      <c r="I643" s="30"/>
      <c r="J643" s="33"/>
      <c r="K643" s="30"/>
      <c r="L643" s="33"/>
      <c r="M643" s="28"/>
    </row>
    <row r="644" spans="1:52" ht="30" customHeight="1">
      <c r="A644" s="24" t="s">
        <v>1973</v>
      </c>
      <c r="B644" s="25"/>
      <c r="C644" s="25"/>
      <c r="D644" s="25"/>
      <c r="E644" s="29"/>
      <c r="F644" s="32"/>
      <c r="G644" s="29"/>
      <c r="H644" s="32"/>
      <c r="I644" s="29"/>
      <c r="J644" s="32"/>
      <c r="K644" s="29"/>
      <c r="L644" s="32"/>
      <c r="M644" s="26"/>
      <c r="N644" s="1" t="s">
        <v>732</v>
      </c>
    </row>
    <row r="645" spans="1:52" ht="30" customHeight="1">
      <c r="A645" s="27" t="s">
        <v>52</v>
      </c>
      <c r="B645" s="27" t="s">
        <v>52</v>
      </c>
      <c r="C645" s="27" t="s">
        <v>52</v>
      </c>
      <c r="D645" s="28"/>
      <c r="E645" s="30"/>
      <c r="F645" s="33"/>
      <c r="G645" s="30"/>
      <c r="H645" s="33"/>
      <c r="I645" s="30"/>
      <c r="J645" s="33"/>
      <c r="K645" s="30"/>
      <c r="L645" s="33"/>
      <c r="M645" s="27" t="s">
        <v>52</v>
      </c>
      <c r="N645" s="2" t="s">
        <v>52</v>
      </c>
      <c r="O645" s="2" t="s">
        <v>52</v>
      </c>
      <c r="P645" s="2" t="s">
        <v>52</v>
      </c>
      <c r="Q645" s="2" t="s">
        <v>52</v>
      </c>
      <c r="R645" s="2" t="s">
        <v>52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2" t="s">
        <v>52</v>
      </c>
      <c r="AW645" s="2" t="s">
        <v>52</v>
      </c>
      <c r="AX645" s="2" t="s">
        <v>52</v>
      </c>
      <c r="AY645" s="2" t="s">
        <v>52</v>
      </c>
      <c r="AZ645" s="2" t="s">
        <v>52</v>
      </c>
    </row>
    <row r="646" spans="1:52" ht="30" customHeight="1">
      <c r="A646" s="28"/>
      <c r="B646" s="28"/>
      <c r="C646" s="28"/>
      <c r="D646" s="28"/>
      <c r="E646" s="30"/>
      <c r="F646" s="33"/>
      <c r="G646" s="30"/>
      <c r="H646" s="33"/>
      <c r="I646" s="30"/>
      <c r="J646" s="33"/>
      <c r="K646" s="30"/>
      <c r="L646" s="33"/>
      <c r="M646" s="28"/>
    </row>
    <row r="647" spans="1:52" ht="30" customHeight="1">
      <c r="A647" s="24" t="s">
        <v>1974</v>
      </c>
      <c r="B647" s="25"/>
      <c r="C647" s="25"/>
      <c r="D647" s="25"/>
      <c r="E647" s="29"/>
      <c r="F647" s="32"/>
      <c r="G647" s="29"/>
      <c r="H647" s="32"/>
      <c r="I647" s="29"/>
      <c r="J647" s="32"/>
      <c r="K647" s="29"/>
      <c r="L647" s="32"/>
      <c r="M647" s="26"/>
      <c r="N647" s="1" t="s">
        <v>737</v>
      </c>
    </row>
    <row r="648" spans="1:52" ht="30" customHeight="1">
      <c r="A648" s="27" t="s">
        <v>52</v>
      </c>
      <c r="B648" s="27" t="s">
        <v>52</v>
      </c>
      <c r="C648" s="27" t="s">
        <v>52</v>
      </c>
      <c r="D648" s="28"/>
      <c r="E648" s="30"/>
      <c r="F648" s="33"/>
      <c r="G648" s="30"/>
      <c r="H648" s="33"/>
      <c r="I648" s="30"/>
      <c r="J648" s="33"/>
      <c r="K648" s="30"/>
      <c r="L648" s="33"/>
      <c r="M648" s="27" t="s">
        <v>52</v>
      </c>
      <c r="N648" s="2" t="s">
        <v>52</v>
      </c>
      <c r="O648" s="2" t="s">
        <v>52</v>
      </c>
      <c r="P648" s="2" t="s">
        <v>52</v>
      </c>
      <c r="Q648" s="2" t="s">
        <v>52</v>
      </c>
      <c r="R648" s="2" t="s">
        <v>52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2" t="s">
        <v>52</v>
      </c>
      <c r="AW648" s="2" t="s">
        <v>52</v>
      </c>
      <c r="AX648" s="2" t="s">
        <v>52</v>
      </c>
      <c r="AY648" s="2" t="s">
        <v>52</v>
      </c>
      <c r="AZ648" s="2" t="s">
        <v>52</v>
      </c>
    </row>
    <row r="649" spans="1:52" ht="30" customHeight="1">
      <c r="A649" s="28"/>
      <c r="B649" s="28"/>
      <c r="C649" s="28"/>
      <c r="D649" s="28"/>
      <c r="E649" s="30"/>
      <c r="F649" s="33"/>
      <c r="G649" s="30"/>
      <c r="H649" s="33"/>
      <c r="I649" s="30"/>
      <c r="J649" s="33"/>
      <c r="K649" s="30"/>
      <c r="L649" s="33"/>
      <c r="M649" s="28"/>
    </row>
    <row r="650" spans="1:52" ht="30" customHeight="1">
      <c r="A650" s="24" t="s">
        <v>1975</v>
      </c>
      <c r="B650" s="25"/>
      <c r="C650" s="25"/>
      <c r="D650" s="25"/>
      <c r="E650" s="29"/>
      <c r="F650" s="32"/>
      <c r="G650" s="29"/>
      <c r="H650" s="32"/>
      <c r="I650" s="29"/>
      <c r="J650" s="32"/>
      <c r="K650" s="29"/>
      <c r="L650" s="32"/>
      <c r="M650" s="26"/>
      <c r="N650" s="1" t="s">
        <v>794</v>
      </c>
    </row>
    <row r="651" spans="1:52" ht="30" customHeight="1">
      <c r="A651" s="27" t="s">
        <v>1637</v>
      </c>
      <c r="B651" s="27" t="s">
        <v>1976</v>
      </c>
      <c r="C651" s="27" t="s">
        <v>1310</v>
      </c>
      <c r="D651" s="28">
        <v>0.06</v>
      </c>
      <c r="E651" s="30">
        <f>단가대비표!O198</f>
        <v>10371</v>
      </c>
      <c r="F651" s="33">
        <f>TRUNC(E651*D651,1)</f>
        <v>622.20000000000005</v>
      </c>
      <c r="G651" s="30">
        <f>단가대비표!P198</f>
        <v>0</v>
      </c>
      <c r="H651" s="33">
        <f>TRUNC(G651*D651,1)</f>
        <v>0</v>
      </c>
      <c r="I651" s="30">
        <f>단가대비표!V198</f>
        <v>0</v>
      </c>
      <c r="J651" s="33">
        <f>TRUNC(I651*D651,1)</f>
        <v>0</v>
      </c>
      <c r="K651" s="30">
        <f>TRUNC(E651+G651+I651,1)</f>
        <v>10371</v>
      </c>
      <c r="L651" s="33">
        <f>TRUNC(F651+H651+J651,1)</f>
        <v>622.20000000000005</v>
      </c>
      <c r="M651" s="27" t="s">
        <v>52</v>
      </c>
      <c r="N651" s="2" t="s">
        <v>794</v>
      </c>
      <c r="O651" s="2" t="s">
        <v>1977</v>
      </c>
      <c r="P651" s="2" t="s">
        <v>65</v>
      </c>
      <c r="Q651" s="2" t="s">
        <v>65</v>
      </c>
      <c r="R651" s="2" t="s">
        <v>64</v>
      </c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2" t="s">
        <v>52</v>
      </c>
      <c r="AW651" s="2" t="s">
        <v>1978</v>
      </c>
      <c r="AX651" s="2" t="s">
        <v>52</v>
      </c>
      <c r="AY651" s="2" t="s">
        <v>52</v>
      </c>
      <c r="AZ651" s="2" t="s">
        <v>52</v>
      </c>
    </row>
    <row r="652" spans="1:52" ht="30" customHeight="1">
      <c r="A652" s="27" t="s">
        <v>1979</v>
      </c>
      <c r="B652" s="27" t="s">
        <v>1980</v>
      </c>
      <c r="C652" s="27" t="s">
        <v>218</v>
      </c>
      <c r="D652" s="28">
        <v>1</v>
      </c>
      <c r="E652" s="30">
        <f>일위대가목록!E241</f>
        <v>0</v>
      </c>
      <c r="F652" s="33">
        <f>TRUNC(E652*D652,1)</f>
        <v>0</v>
      </c>
      <c r="G652" s="30">
        <f>일위대가목록!F241</f>
        <v>5228</v>
      </c>
      <c r="H652" s="33">
        <f>TRUNC(G652*D652,1)</f>
        <v>5228</v>
      </c>
      <c r="I652" s="30">
        <f>일위대가목록!G241</f>
        <v>0</v>
      </c>
      <c r="J652" s="33">
        <f>TRUNC(I652*D652,1)</f>
        <v>0</v>
      </c>
      <c r="K652" s="30">
        <f>TRUNC(E652+G652+I652,1)</f>
        <v>5228</v>
      </c>
      <c r="L652" s="33">
        <f>TRUNC(F652+H652+J652,1)</f>
        <v>5228</v>
      </c>
      <c r="M652" s="27" t="s">
        <v>1981</v>
      </c>
      <c r="N652" s="2" t="s">
        <v>794</v>
      </c>
      <c r="O652" s="2" t="s">
        <v>1982</v>
      </c>
      <c r="P652" s="2" t="s">
        <v>64</v>
      </c>
      <c r="Q652" s="2" t="s">
        <v>65</v>
      </c>
      <c r="R652" s="2" t="s">
        <v>65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2" t="s">
        <v>52</v>
      </c>
      <c r="AW652" s="2" t="s">
        <v>1983</v>
      </c>
      <c r="AX652" s="2" t="s">
        <v>52</v>
      </c>
      <c r="AY652" s="2" t="s">
        <v>52</v>
      </c>
      <c r="AZ652" s="2" t="s">
        <v>52</v>
      </c>
    </row>
    <row r="653" spans="1:52" ht="30" customHeight="1">
      <c r="A653" s="27" t="s">
        <v>1013</v>
      </c>
      <c r="B653" s="27" t="s">
        <v>52</v>
      </c>
      <c r="C653" s="27" t="s">
        <v>52</v>
      </c>
      <c r="D653" s="28"/>
      <c r="E653" s="30"/>
      <c r="F653" s="33">
        <f>TRUNC(SUMIF(N651:N652, N650, F651:F652),0)</f>
        <v>622</v>
      </c>
      <c r="G653" s="30"/>
      <c r="H653" s="33">
        <f>TRUNC(SUMIF(N651:N652, N650, H651:H652),0)</f>
        <v>5228</v>
      </c>
      <c r="I653" s="30"/>
      <c r="J653" s="33">
        <f>TRUNC(SUMIF(N651:N652, N650, J651:J652),0)</f>
        <v>0</v>
      </c>
      <c r="K653" s="30"/>
      <c r="L653" s="33">
        <f>F653+H653+J653</f>
        <v>5850</v>
      </c>
      <c r="M653" s="27" t="s">
        <v>52</v>
      </c>
      <c r="N653" s="2" t="s">
        <v>107</v>
      </c>
      <c r="O653" s="2" t="s">
        <v>107</v>
      </c>
      <c r="P653" s="2" t="s">
        <v>52</v>
      </c>
      <c r="Q653" s="2" t="s">
        <v>52</v>
      </c>
      <c r="R653" s="2" t="s">
        <v>52</v>
      </c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2" t="s">
        <v>52</v>
      </c>
      <c r="AW653" s="2" t="s">
        <v>52</v>
      </c>
      <c r="AX653" s="2" t="s">
        <v>52</v>
      </c>
      <c r="AY653" s="2" t="s">
        <v>52</v>
      </c>
      <c r="AZ653" s="2" t="s">
        <v>52</v>
      </c>
    </row>
    <row r="654" spans="1:52" ht="30" customHeight="1">
      <c r="A654" s="28"/>
      <c r="B654" s="28"/>
      <c r="C654" s="28"/>
      <c r="D654" s="28"/>
      <c r="E654" s="30"/>
      <c r="F654" s="33"/>
      <c r="G654" s="30"/>
      <c r="H654" s="33"/>
      <c r="I654" s="30"/>
      <c r="J654" s="33"/>
      <c r="K654" s="30"/>
      <c r="L654" s="33"/>
      <c r="M654" s="28"/>
    </row>
    <row r="655" spans="1:52" ht="30" customHeight="1">
      <c r="A655" s="24" t="s">
        <v>1984</v>
      </c>
      <c r="B655" s="25"/>
      <c r="C655" s="25"/>
      <c r="D655" s="25"/>
      <c r="E655" s="29"/>
      <c r="F655" s="32"/>
      <c r="G655" s="29"/>
      <c r="H655" s="32"/>
      <c r="I655" s="29"/>
      <c r="J655" s="32"/>
      <c r="K655" s="29"/>
      <c r="L655" s="32"/>
      <c r="M655" s="26"/>
      <c r="N655" s="1" t="s">
        <v>799</v>
      </c>
    </row>
    <row r="656" spans="1:52" ht="30" customHeight="1">
      <c r="A656" s="27" t="s">
        <v>1637</v>
      </c>
      <c r="B656" s="27" t="s">
        <v>1985</v>
      </c>
      <c r="C656" s="27" t="s">
        <v>1310</v>
      </c>
      <c r="D656" s="28">
        <v>0.24479999999999999</v>
      </c>
      <c r="E656" s="30">
        <f>단가대비표!O200</f>
        <v>5318</v>
      </c>
      <c r="F656" s="33">
        <f>TRUNC(E656*D656,1)</f>
        <v>1301.8</v>
      </c>
      <c r="G656" s="30">
        <f>단가대비표!P200</f>
        <v>0</v>
      </c>
      <c r="H656" s="33">
        <f>TRUNC(G656*D656,1)</f>
        <v>0</v>
      </c>
      <c r="I656" s="30">
        <f>단가대비표!V200</f>
        <v>0</v>
      </c>
      <c r="J656" s="33">
        <f>TRUNC(I656*D656,1)</f>
        <v>0</v>
      </c>
      <c r="K656" s="30">
        <f t="shared" ref="K656:L658" si="97">TRUNC(E656+G656+I656,1)</f>
        <v>5318</v>
      </c>
      <c r="L656" s="33">
        <f t="shared" si="97"/>
        <v>1301.8</v>
      </c>
      <c r="M656" s="27" t="s">
        <v>52</v>
      </c>
      <c r="N656" s="2" t="s">
        <v>799</v>
      </c>
      <c r="O656" s="2" t="s">
        <v>1986</v>
      </c>
      <c r="P656" s="2" t="s">
        <v>65</v>
      </c>
      <c r="Q656" s="2" t="s">
        <v>65</v>
      </c>
      <c r="R656" s="2" t="s">
        <v>64</v>
      </c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2" t="s">
        <v>52</v>
      </c>
      <c r="AW656" s="2" t="s">
        <v>1987</v>
      </c>
      <c r="AX656" s="2" t="s">
        <v>52</v>
      </c>
      <c r="AY656" s="2" t="s">
        <v>52</v>
      </c>
      <c r="AZ656" s="2" t="s">
        <v>52</v>
      </c>
    </row>
    <row r="657" spans="1:52" ht="30" customHeight="1">
      <c r="A657" s="27" t="s">
        <v>1285</v>
      </c>
      <c r="B657" s="27" t="s">
        <v>1055</v>
      </c>
      <c r="C657" s="27" t="s">
        <v>1056</v>
      </c>
      <c r="D657" s="28">
        <v>8.0000000000000002E-3</v>
      </c>
      <c r="E657" s="30">
        <f>단가대비표!O247</f>
        <v>0</v>
      </c>
      <c r="F657" s="33">
        <f>TRUNC(E657*D657,1)</f>
        <v>0</v>
      </c>
      <c r="G657" s="30">
        <f>단가대비표!P247</f>
        <v>277276</v>
      </c>
      <c r="H657" s="33">
        <f>TRUNC(G657*D657,1)</f>
        <v>2218.1999999999998</v>
      </c>
      <c r="I657" s="30">
        <f>단가대비표!V247</f>
        <v>0</v>
      </c>
      <c r="J657" s="33">
        <f>TRUNC(I657*D657,1)</f>
        <v>0</v>
      </c>
      <c r="K657" s="30">
        <f t="shared" si="97"/>
        <v>277276</v>
      </c>
      <c r="L657" s="33">
        <f t="shared" si="97"/>
        <v>2218.1999999999998</v>
      </c>
      <c r="M657" s="27" t="s">
        <v>52</v>
      </c>
      <c r="N657" s="2" t="s">
        <v>799</v>
      </c>
      <c r="O657" s="2" t="s">
        <v>1286</v>
      </c>
      <c r="P657" s="2" t="s">
        <v>65</v>
      </c>
      <c r="Q657" s="2" t="s">
        <v>65</v>
      </c>
      <c r="R657" s="2" t="s">
        <v>64</v>
      </c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2" t="s">
        <v>52</v>
      </c>
      <c r="AW657" s="2" t="s">
        <v>1988</v>
      </c>
      <c r="AX657" s="2" t="s">
        <v>52</v>
      </c>
      <c r="AY657" s="2" t="s">
        <v>52</v>
      </c>
      <c r="AZ657" s="2" t="s">
        <v>52</v>
      </c>
    </row>
    <row r="658" spans="1:52" ht="30" customHeight="1">
      <c r="A658" s="27" t="s">
        <v>1059</v>
      </c>
      <c r="B658" s="27" t="s">
        <v>1055</v>
      </c>
      <c r="C658" s="27" t="s">
        <v>1056</v>
      </c>
      <c r="D658" s="28">
        <v>3.0000000000000001E-3</v>
      </c>
      <c r="E658" s="30">
        <f>단가대비표!O234</f>
        <v>0</v>
      </c>
      <c r="F658" s="33">
        <f>TRUNC(E658*D658,1)</f>
        <v>0</v>
      </c>
      <c r="G658" s="30">
        <f>단가대비표!P234</f>
        <v>172068</v>
      </c>
      <c r="H658" s="33">
        <f>TRUNC(G658*D658,1)</f>
        <v>516.20000000000005</v>
      </c>
      <c r="I658" s="30">
        <f>단가대비표!V234</f>
        <v>0</v>
      </c>
      <c r="J658" s="33">
        <f>TRUNC(I658*D658,1)</f>
        <v>0</v>
      </c>
      <c r="K658" s="30">
        <f t="shared" si="97"/>
        <v>172068</v>
      </c>
      <c r="L658" s="33">
        <f t="shared" si="97"/>
        <v>516.20000000000005</v>
      </c>
      <c r="M658" s="27" t="s">
        <v>52</v>
      </c>
      <c r="N658" s="2" t="s">
        <v>799</v>
      </c>
      <c r="O658" s="2" t="s">
        <v>1060</v>
      </c>
      <c r="P658" s="2" t="s">
        <v>65</v>
      </c>
      <c r="Q658" s="2" t="s">
        <v>65</v>
      </c>
      <c r="R658" s="2" t="s">
        <v>64</v>
      </c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2" t="s">
        <v>52</v>
      </c>
      <c r="AW658" s="2" t="s">
        <v>1989</v>
      </c>
      <c r="AX658" s="2" t="s">
        <v>52</v>
      </c>
      <c r="AY658" s="2" t="s">
        <v>52</v>
      </c>
      <c r="AZ658" s="2" t="s">
        <v>52</v>
      </c>
    </row>
    <row r="659" spans="1:52" ht="30" customHeight="1">
      <c r="A659" s="27" t="s">
        <v>1013</v>
      </c>
      <c r="B659" s="27" t="s">
        <v>52</v>
      </c>
      <c r="C659" s="27" t="s">
        <v>52</v>
      </c>
      <c r="D659" s="28"/>
      <c r="E659" s="30"/>
      <c r="F659" s="33">
        <f>TRUNC(SUMIF(N656:N658, N655, F656:F658),0)</f>
        <v>1301</v>
      </c>
      <c r="G659" s="30"/>
      <c r="H659" s="33">
        <f>TRUNC(SUMIF(N656:N658, N655, H656:H658),0)</f>
        <v>2734</v>
      </c>
      <c r="I659" s="30"/>
      <c r="J659" s="33">
        <f>TRUNC(SUMIF(N656:N658, N655, J656:J658),0)</f>
        <v>0</v>
      </c>
      <c r="K659" s="30"/>
      <c r="L659" s="33">
        <f>F659+H659+J659</f>
        <v>4035</v>
      </c>
      <c r="M659" s="27" t="s">
        <v>52</v>
      </c>
      <c r="N659" s="2" t="s">
        <v>107</v>
      </c>
      <c r="O659" s="2" t="s">
        <v>107</v>
      </c>
      <c r="P659" s="2" t="s">
        <v>52</v>
      </c>
      <c r="Q659" s="2" t="s">
        <v>52</v>
      </c>
      <c r="R659" s="2" t="s">
        <v>52</v>
      </c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2" t="s">
        <v>52</v>
      </c>
      <c r="AW659" s="2" t="s">
        <v>52</v>
      </c>
      <c r="AX659" s="2" t="s">
        <v>52</v>
      </c>
      <c r="AY659" s="2" t="s">
        <v>52</v>
      </c>
      <c r="AZ659" s="2" t="s">
        <v>52</v>
      </c>
    </row>
    <row r="660" spans="1:52" ht="30" customHeight="1">
      <c r="A660" s="28"/>
      <c r="B660" s="28"/>
      <c r="C660" s="28"/>
      <c r="D660" s="28"/>
      <c r="E660" s="30"/>
      <c r="F660" s="33"/>
      <c r="G660" s="30"/>
      <c r="H660" s="33"/>
      <c r="I660" s="30"/>
      <c r="J660" s="33"/>
      <c r="K660" s="30"/>
      <c r="L660" s="33"/>
      <c r="M660" s="28"/>
    </row>
    <row r="661" spans="1:52" ht="30" customHeight="1">
      <c r="A661" s="24" t="s">
        <v>1990</v>
      </c>
      <c r="B661" s="25"/>
      <c r="C661" s="25"/>
      <c r="D661" s="25"/>
      <c r="E661" s="29"/>
      <c r="F661" s="32"/>
      <c r="G661" s="29"/>
      <c r="H661" s="32"/>
      <c r="I661" s="29"/>
      <c r="J661" s="32"/>
      <c r="K661" s="29"/>
      <c r="L661" s="32"/>
      <c r="M661" s="26"/>
      <c r="N661" s="1" t="s">
        <v>804</v>
      </c>
    </row>
    <row r="662" spans="1:52" ht="30" customHeight="1">
      <c r="A662" s="27" t="s">
        <v>1991</v>
      </c>
      <c r="B662" s="27" t="s">
        <v>1055</v>
      </c>
      <c r="C662" s="27" t="s">
        <v>1056</v>
      </c>
      <c r="D662" s="28">
        <v>0.12</v>
      </c>
      <c r="E662" s="30">
        <f>단가대비표!O245</f>
        <v>0</v>
      </c>
      <c r="F662" s="33">
        <f>TRUNC(E662*D662,1)</f>
        <v>0</v>
      </c>
      <c r="G662" s="30">
        <f>단가대비표!P245</f>
        <v>253539</v>
      </c>
      <c r="H662" s="33">
        <f>TRUNC(G662*D662,1)</f>
        <v>30424.6</v>
      </c>
      <c r="I662" s="30">
        <f>단가대비표!V245</f>
        <v>0</v>
      </c>
      <c r="J662" s="33">
        <f>TRUNC(I662*D662,1)</f>
        <v>0</v>
      </c>
      <c r="K662" s="30">
        <f>TRUNC(E662+G662+I662,1)</f>
        <v>253539</v>
      </c>
      <c r="L662" s="33">
        <f>TRUNC(F662+H662+J662,1)</f>
        <v>30424.6</v>
      </c>
      <c r="M662" s="27" t="s">
        <v>52</v>
      </c>
      <c r="N662" s="2" t="s">
        <v>804</v>
      </c>
      <c r="O662" s="2" t="s">
        <v>1992</v>
      </c>
      <c r="P662" s="2" t="s">
        <v>65</v>
      </c>
      <c r="Q662" s="2" t="s">
        <v>65</v>
      </c>
      <c r="R662" s="2" t="s">
        <v>64</v>
      </c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2" t="s">
        <v>52</v>
      </c>
      <c r="AW662" s="2" t="s">
        <v>1993</v>
      </c>
      <c r="AX662" s="2" t="s">
        <v>52</v>
      </c>
      <c r="AY662" s="2" t="s">
        <v>52</v>
      </c>
      <c r="AZ662" s="2" t="s">
        <v>52</v>
      </c>
    </row>
    <row r="663" spans="1:52" ht="30" customHeight="1">
      <c r="A663" s="27" t="s">
        <v>1059</v>
      </c>
      <c r="B663" s="27" t="s">
        <v>1055</v>
      </c>
      <c r="C663" s="27" t="s">
        <v>1056</v>
      </c>
      <c r="D663" s="28">
        <v>1.9E-2</v>
      </c>
      <c r="E663" s="30">
        <f>단가대비표!O234</f>
        <v>0</v>
      </c>
      <c r="F663" s="33">
        <f>TRUNC(E663*D663,1)</f>
        <v>0</v>
      </c>
      <c r="G663" s="30">
        <f>단가대비표!P234</f>
        <v>172068</v>
      </c>
      <c r="H663" s="33">
        <f>TRUNC(G663*D663,1)</f>
        <v>3269.2</v>
      </c>
      <c r="I663" s="30">
        <f>단가대비표!V234</f>
        <v>0</v>
      </c>
      <c r="J663" s="33">
        <f>TRUNC(I663*D663,1)</f>
        <v>0</v>
      </c>
      <c r="K663" s="30">
        <f>TRUNC(E663+G663+I663,1)</f>
        <v>172068</v>
      </c>
      <c r="L663" s="33">
        <f>TRUNC(F663+H663+J663,1)</f>
        <v>3269.2</v>
      </c>
      <c r="M663" s="27" t="s">
        <v>52</v>
      </c>
      <c r="N663" s="2" t="s">
        <v>804</v>
      </c>
      <c r="O663" s="2" t="s">
        <v>1060</v>
      </c>
      <c r="P663" s="2" t="s">
        <v>65</v>
      </c>
      <c r="Q663" s="2" t="s">
        <v>65</v>
      </c>
      <c r="R663" s="2" t="s">
        <v>64</v>
      </c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2" t="s">
        <v>52</v>
      </c>
      <c r="AW663" s="2" t="s">
        <v>1994</v>
      </c>
      <c r="AX663" s="2" t="s">
        <v>52</v>
      </c>
      <c r="AY663" s="2" t="s">
        <v>52</v>
      </c>
      <c r="AZ663" s="2" t="s">
        <v>52</v>
      </c>
    </row>
    <row r="664" spans="1:52" ht="30" customHeight="1">
      <c r="A664" s="27" t="s">
        <v>1013</v>
      </c>
      <c r="B664" s="27" t="s">
        <v>52</v>
      </c>
      <c r="C664" s="27" t="s">
        <v>52</v>
      </c>
      <c r="D664" s="28"/>
      <c r="E664" s="30"/>
      <c r="F664" s="33">
        <f>TRUNC(SUMIF(N662:N663, N661, F662:F663),0)</f>
        <v>0</v>
      </c>
      <c r="G664" s="30"/>
      <c r="H664" s="33">
        <f>TRUNC(SUMIF(N662:N663, N661, H662:H663),0)</f>
        <v>33693</v>
      </c>
      <c r="I664" s="30"/>
      <c r="J664" s="33">
        <f>TRUNC(SUMIF(N662:N663, N661, J662:J663),0)</f>
        <v>0</v>
      </c>
      <c r="K664" s="30"/>
      <c r="L664" s="33">
        <f>F664+H664+J664</f>
        <v>33693</v>
      </c>
      <c r="M664" s="27" t="s">
        <v>52</v>
      </c>
      <c r="N664" s="2" t="s">
        <v>107</v>
      </c>
      <c r="O664" s="2" t="s">
        <v>107</v>
      </c>
      <c r="P664" s="2" t="s">
        <v>52</v>
      </c>
      <c r="Q664" s="2" t="s">
        <v>52</v>
      </c>
      <c r="R664" s="2" t="s">
        <v>52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2" t="s">
        <v>52</v>
      </c>
      <c r="AW664" s="2" t="s">
        <v>52</v>
      </c>
      <c r="AX664" s="2" t="s">
        <v>52</v>
      </c>
      <c r="AY664" s="2" t="s">
        <v>52</v>
      </c>
      <c r="AZ664" s="2" t="s">
        <v>52</v>
      </c>
    </row>
    <row r="665" spans="1:52" ht="30" customHeight="1">
      <c r="A665" s="28"/>
      <c r="B665" s="28"/>
      <c r="C665" s="28"/>
      <c r="D665" s="28"/>
      <c r="E665" s="30"/>
      <c r="F665" s="33"/>
      <c r="G665" s="30"/>
      <c r="H665" s="33"/>
      <c r="I665" s="30"/>
      <c r="J665" s="33"/>
      <c r="K665" s="30"/>
      <c r="L665" s="33"/>
      <c r="M665" s="28"/>
    </row>
    <row r="666" spans="1:52" ht="30" customHeight="1">
      <c r="A666" s="24" t="s">
        <v>1995</v>
      </c>
      <c r="B666" s="25"/>
      <c r="C666" s="25"/>
      <c r="D666" s="25"/>
      <c r="E666" s="29"/>
      <c r="F666" s="32"/>
      <c r="G666" s="29"/>
      <c r="H666" s="32"/>
      <c r="I666" s="29"/>
      <c r="J666" s="32"/>
      <c r="K666" s="29"/>
      <c r="L666" s="32"/>
      <c r="M666" s="26"/>
      <c r="N666" s="1" t="s">
        <v>809</v>
      </c>
    </row>
    <row r="667" spans="1:52" ht="30" customHeight="1">
      <c r="A667" s="27" t="s">
        <v>1637</v>
      </c>
      <c r="B667" s="27" t="s">
        <v>1976</v>
      </c>
      <c r="C667" s="27" t="s">
        <v>1310</v>
      </c>
      <c r="D667" s="28">
        <v>0.03</v>
      </c>
      <c r="E667" s="30">
        <f>단가대비표!O198</f>
        <v>10371</v>
      </c>
      <c r="F667" s="33">
        <f>TRUNC(E667*D667,1)</f>
        <v>311.10000000000002</v>
      </c>
      <c r="G667" s="30">
        <f>단가대비표!P198</f>
        <v>0</v>
      </c>
      <c r="H667" s="33">
        <f>TRUNC(G667*D667,1)</f>
        <v>0</v>
      </c>
      <c r="I667" s="30">
        <f>단가대비표!V198</f>
        <v>0</v>
      </c>
      <c r="J667" s="33">
        <f>TRUNC(I667*D667,1)</f>
        <v>0</v>
      </c>
      <c r="K667" s="30">
        <f>TRUNC(E667+G667+I667,1)</f>
        <v>10371</v>
      </c>
      <c r="L667" s="33">
        <f>TRUNC(F667+H667+J667,1)</f>
        <v>311.10000000000002</v>
      </c>
      <c r="M667" s="27" t="s">
        <v>52</v>
      </c>
      <c r="N667" s="2" t="s">
        <v>809</v>
      </c>
      <c r="O667" s="2" t="s">
        <v>1977</v>
      </c>
      <c r="P667" s="2" t="s">
        <v>65</v>
      </c>
      <c r="Q667" s="2" t="s">
        <v>65</v>
      </c>
      <c r="R667" s="2" t="s">
        <v>64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2" t="s">
        <v>52</v>
      </c>
      <c r="AW667" s="2" t="s">
        <v>1996</v>
      </c>
      <c r="AX667" s="2" t="s">
        <v>52</v>
      </c>
      <c r="AY667" s="2" t="s">
        <v>52</v>
      </c>
      <c r="AZ667" s="2" t="s">
        <v>52</v>
      </c>
    </row>
    <row r="668" spans="1:52" ht="30" customHeight="1">
      <c r="A668" s="27" t="s">
        <v>1013</v>
      </c>
      <c r="B668" s="27" t="s">
        <v>52</v>
      </c>
      <c r="C668" s="27" t="s">
        <v>52</v>
      </c>
      <c r="D668" s="28"/>
      <c r="E668" s="30"/>
      <c r="F668" s="33">
        <f>TRUNC(SUMIF(N667:N667, N666, F667:F667),0)</f>
        <v>311</v>
      </c>
      <c r="G668" s="30"/>
      <c r="H668" s="33">
        <f>TRUNC(SUMIF(N667:N667, N666, H667:H667),0)</f>
        <v>0</v>
      </c>
      <c r="I668" s="30"/>
      <c r="J668" s="33">
        <f>TRUNC(SUMIF(N667:N667, N666, J667:J667),0)</f>
        <v>0</v>
      </c>
      <c r="K668" s="30"/>
      <c r="L668" s="33">
        <f>F668+H668+J668</f>
        <v>311</v>
      </c>
      <c r="M668" s="27" t="s">
        <v>52</v>
      </c>
      <c r="N668" s="2" t="s">
        <v>107</v>
      </c>
      <c r="O668" s="2" t="s">
        <v>107</v>
      </c>
      <c r="P668" s="2" t="s">
        <v>52</v>
      </c>
      <c r="Q668" s="2" t="s">
        <v>52</v>
      </c>
      <c r="R668" s="2" t="s">
        <v>52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2" t="s">
        <v>52</v>
      </c>
      <c r="AW668" s="2" t="s">
        <v>52</v>
      </c>
      <c r="AX668" s="2" t="s">
        <v>52</v>
      </c>
      <c r="AY668" s="2" t="s">
        <v>52</v>
      </c>
      <c r="AZ668" s="2" t="s">
        <v>52</v>
      </c>
    </row>
    <row r="669" spans="1:52" ht="30" customHeight="1">
      <c r="A669" s="28"/>
      <c r="B669" s="28"/>
      <c r="C669" s="28"/>
      <c r="D669" s="28"/>
      <c r="E669" s="30"/>
      <c r="F669" s="33"/>
      <c r="G669" s="30"/>
      <c r="H669" s="33"/>
      <c r="I669" s="30"/>
      <c r="J669" s="33"/>
      <c r="K669" s="30"/>
      <c r="L669" s="33"/>
      <c r="M669" s="28"/>
    </row>
    <row r="670" spans="1:52" ht="30" customHeight="1">
      <c r="A670" s="24" t="s">
        <v>1997</v>
      </c>
      <c r="B670" s="25"/>
      <c r="C670" s="25"/>
      <c r="D670" s="25"/>
      <c r="E670" s="29"/>
      <c r="F670" s="32"/>
      <c r="G670" s="29"/>
      <c r="H670" s="32"/>
      <c r="I670" s="29"/>
      <c r="J670" s="32"/>
      <c r="K670" s="29"/>
      <c r="L670" s="32"/>
      <c r="M670" s="26"/>
      <c r="N670" s="1" t="s">
        <v>813</v>
      </c>
    </row>
    <row r="671" spans="1:52" ht="30" customHeight="1">
      <c r="A671" s="27" t="s">
        <v>1998</v>
      </c>
      <c r="B671" s="27" t="s">
        <v>1999</v>
      </c>
      <c r="C671" s="27" t="s">
        <v>83</v>
      </c>
      <c r="D671" s="28">
        <v>1.1000000000000001</v>
      </c>
      <c r="E671" s="30">
        <f>단가대비표!O103</f>
        <v>25000</v>
      </c>
      <c r="F671" s="33">
        <f>TRUNC(E671*D671,1)</f>
        <v>27500</v>
      </c>
      <c r="G671" s="30">
        <f>단가대비표!P103</f>
        <v>0</v>
      </c>
      <c r="H671" s="33">
        <f>TRUNC(G671*D671,1)</f>
        <v>0</v>
      </c>
      <c r="I671" s="30">
        <f>단가대비표!V103</f>
        <v>0</v>
      </c>
      <c r="J671" s="33">
        <f>TRUNC(I671*D671,1)</f>
        <v>0</v>
      </c>
      <c r="K671" s="30">
        <f t="shared" ref="K671:L673" si="98">TRUNC(E671+G671+I671,1)</f>
        <v>25000</v>
      </c>
      <c r="L671" s="33">
        <f t="shared" si="98"/>
        <v>27500</v>
      </c>
      <c r="M671" s="27" t="s">
        <v>52</v>
      </c>
      <c r="N671" s="2" t="s">
        <v>813</v>
      </c>
      <c r="O671" s="2" t="s">
        <v>2000</v>
      </c>
      <c r="P671" s="2" t="s">
        <v>65</v>
      </c>
      <c r="Q671" s="2" t="s">
        <v>65</v>
      </c>
      <c r="R671" s="2" t="s">
        <v>64</v>
      </c>
      <c r="S671" s="3"/>
      <c r="T671" s="3"/>
      <c r="U671" s="3"/>
      <c r="V671" s="3">
        <v>1</v>
      </c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2" t="s">
        <v>52</v>
      </c>
      <c r="AW671" s="2" t="s">
        <v>2001</v>
      </c>
      <c r="AX671" s="2" t="s">
        <v>52</v>
      </c>
      <c r="AY671" s="2" t="s">
        <v>52</v>
      </c>
      <c r="AZ671" s="2" t="s">
        <v>52</v>
      </c>
    </row>
    <row r="672" spans="1:52" ht="30" customHeight="1">
      <c r="A672" s="27" t="s">
        <v>1813</v>
      </c>
      <c r="B672" s="27" t="s">
        <v>2002</v>
      </c>
      <c r="C672" s="27" t="s">
        <v>502</v>
      </c>
      <c r="D672" s="28">
        <v>1</v>
      </c>
      <c r="E672" s="30">
        <f>TRUNC(SUMIF(V671:V673, RIGHTB(O672, 1), F671:F673)*U672, 2)</f>
        <v>825</v>
      </c>
      <c r="F672" s="33">
        <f>TRUNC(E672*D672,1)</f>
        <v>825</v>
      </c>
      <c r="G672" s="30">
        <v>0</v>
      </c>
      <c r="H672" s="33">
        <f>TRUNC(G672*D672,1)</f>
        <v>0</v>
      </c>
      <c r="I672" s="30">
        <v>0</v>
      </c>
      <c r="J672" s="33">
        <f>TRUNC(I672*D672,1)</f>
        <v>0</v>
      </c>
      <c r="K672" s="30">
        <f t="shared" si="98"/>
        <v>825</v>
      </c>
      <c r="L672" s="33">
        <f t="shared" si="98"/>
        <v>825</v>
      </c>
      <c r="M672" s="27" t="s">
        <v>52</v>
      </c>
      <c r="N672" s="2" t="s">
        <v>813</v>
      </c>
      <c r="O672" s="2" t="s">
        <v>950</v>
      </c>
      <c r="P672" s="2" t="s">
        <v>65</v>
      </c>
      <c r="Q672" s="2" t="s">
        <v>65</v>
      </c>
      <c r="R672" s="2" t="s">
        <v>65</v>
      </c>
      <c r="S672" s="3">
        <v>0</v>
      </c>
      <c r="T672" s="3">
        <v>0</v>
      </c>
      <c r="U672" s="3">
        <v>0.03</v>
      </c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2" t="s">
        <v>52</v>
      </c>
      <c r="AW672" s="2" t="s">
        <v>2003</v>
      </c>
      <c r="AX672" s="2" t="s">
        <v>52</v>
      </c>
      <c r="AY672" s="2" t="s">
        <v>52</v>
      </c>
      <c r="AZ672" s="2" t="s">
        <v>52</v>
      </c>
    </row>
    <row r="673" spans="1:52" ht="30" customHeight="1">
      <c r="A673" s="27" t="s">
        <v>1553</v>
      </c>
      <c r="B673" s="27" t="s">
        <v>1562</v>
      </c>
      <c r="C673" s="27" t="s">
        <v>83</v>
      </c>
      <c r="D673" s="28">
        <v>1</v>
      </c>
      <c r="E673" s="30">
        <f>일위대가목록!E191</f>
        <v>0</v>
      </c>
      <c r="F673" s="33">
        <f>TRUNC(E673*D673,1)</f>
        <v>0</v>
      </c>
      <c r="G673" s="30">
        <f>일위대가목록!F191</f>
        <v>6672</v>
      </c>
      <c r="H673" s="33">
        <f>TRUNC(G673*D673,1)</f>
        <v>6672</v>
      </c>
      <c r="I673" s="30">
        <f>일위대가목록!G191</f>
        <v>0</v>
      </c>
      <c r="J673" s="33">
        <f>TRUNC(I673*D673,1)</f>
        <v>0</v>
      </c>
      <c r="K673" s="30">
        <f t="shared" si="98"/>
        <v>6672</v>
      </c>
      <c r="L673" s="33">
        <f t="shared" si="98"/>
        <v>6672</v>
      </c>
      <c r="M673" s="27" t="s">
        <v>1563</v>
      </c>
      <c r="N673" s="2" t="s">
        <v>813</v>
      </c>
      <c r="O673" s="2" t="s">
        <v>1564</v>
      </c>
      <c r="P673" s="2" t="s">
        <v>64</v>
      </c>
      <c r="Q673" s="2" t="s">
        <v>65</v>
      </c>
      <c r="R673" s="2" t="s">
        <v>65</v>
      </c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2" t="s">
        <v>52</v>
      </c>
      <c r="AW673" s="2" t="s">
        <v>2004</v>
      </c>
      <c r="AX673" s="2" t="s">
        <v>52</v>
      </c>
      <c r="AY673" s="2" t="s">
        <v>52</v>
      </c>
      <c r="AZ673" s="2" t="s">
        <v>52</v>
      </c>
    </row>
    <row r="674" spans="1:52" ht="30" customHeight="1">
      <c r="A674" s="27" t="s">
        <v>1013</v>
      </c>
      <c r="B674" s="27" t="s">
        <v>52</v>
      </c>
      <c r="C674" s="27" t="s">
        <v>52</v>
      </c>
      <c r="D674" s="28"/>
      <c r="E674" s="30"/>
      <c r="F674" s="33">
        <f>TRUNC(SUMIF(N671:N673, N670, F671:F673),0)</f>
        <v>28325</v>
      </c>
      <c r="G674" s="30"/>
      <c r="H674" s="33">
        <f>TRUNC(SUMIF(N671:N673, N670, H671:H673),0)</f>
        <v>6672</v>
      </c>
      <c r="I674" s="30"/>
      <c r="J674" s="33">
        <f>TRUNC(SUMIF(N671:N673, N670, J671:J673),0)</f>
        <v>0</v>
      </c>
      <c r="K674" s="30"/>
      <c r="L674" s="33">
        <f>F674+H674+J674</f>
        <v>34997</v>
      </c>
      <c r="M674" s="27" t="s">
        <v>52</v>
      </c>
      <c r="N674" s="2" t="s">
        <v>107</v>
      </c>
      <c r="O674" s="2" t="s">
        <v>107</v>
      </c>
      <c r="P674" s="2" t="s">
        <v>52</v>
      </c>
      <c r="Q674" s="2" t="s">
        <v>52</v>
      </c>
      <c r="R674" s="2" t="s">
        <v>52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2" t="s">
        <v>52</v>
      </c>
      <c r="AW674" s="2" t="s">
        <v>52</v>
      </c>
      <c r="AX674" s="2" t="s">
        <v>52</v>
      </c>
      <c r="AY674" s="2" t="s">
        <v>52</v>
      </c>
      <c r="AZ674" s="2" t="s">
        <v>52</v>
      </c>
    </row>
    <row r="675" spans="1:52" ht="30" customHeight="1">
      <c r="A675" s="28"/>
      <c r="B675" s="28"/>
      <c r="C675" s="28"/>
      <c r="D675" s="28"/>
      <c r="E675" s="30"/>
      <c r="F675" s="33"/>
      <c r="G675" s="30"/>
      <c r="H675" s="33"/>
      <c r="I675" s="30"/>
      <c r="J675" s="33"/>
      <c r="K675" s="30"/>
      <c r="L675" s="33"/>
      <c r="M675" s="28"/>
    </row>
    <row r="676" spans="1:52" ht="30" customHeight="1">
      <c r="A676" s="24" t="s">
        <v>2005</v>
      </c>
      <c r="B676" s="25"/>
      <c r="C676" s="25"/>
      <c r="D676" s="25"/>
      <c r="E676" s="29"/>
      <c r="F676" s="32"/>
      <c r="G676" s="29"/>
      <c r="H676" s="32"/>
      <c r="I676" s="29"/>
      <c r="J676" s="32"/>
      <c r="K676" s="29"/>
      <c r="L676" s="32"/>
      <c r="M676" s="26"/>
      <c r="N676" s="1" t="s">
        <v>820</v>
      </c>
    </row>
    <row r="677" spans="1:52" ht="30" customHeight="1">
      <c r="A677" s="27" t="s">
        <v>2006</v>
      </c>
      <c r="B677" s="27" t="s">
        <v>2007</v>
      </c>
      <c r="C677" s="27" t="s">
        <v>83</v>
      </c>
      <c r="D677" s="28">
        <v>1</v>
      </c>
      <c r="E677" s="30">
        <f>일위대가목록!E242</f>
        <v>437</v>
      </c>
      <c r="F677" s="33">
        <f>TRUNC(E677*D677,1)</f>
        <v>437</v>
      </c>
      <c r="G677" s="30">
        <f>일위대가목록!F242</f>
        <v>10926</v>
      </c>
      <c r="H677" s="33">
        <f>TRUNC(G677*D677,1)</f>
        <v>10926</v>
      </c>
      <c r="I677" s="30">
        <f>일위대가목록!G242</f>
        <v>0</v>
      </c>
      <c r="J677" s="33">
        <f>TRUNC(I677*D677,1)</f>
        <v>0</v>
      </c>
      <c r="K677" s="30">
        <f t="shared" ref="K677:L679" si="99">TRUNC(E677+G677+I677,1)</f>
        <v>11363</v>
      </c>
      <c r="L677" s="33">
        <f t="shared" si="99"/>
        <v>11363</v>
      </c>
      <c r="M677" s="27" t="s">
        <v>2008</v>
      </c>
      <c r="N677" s="2" t="s">
        <v>820</v>
      </c>
      <c r="O677" s="2" t="s">
        <v>2009</v>
      </c>
      <c r="P677" s="2" t="s">
        <v>64</v>
      </c>
      <c r="Q677" s="2" t="s">
        <v>65</v>
      </c>
      <c r="R677" s="2" t="s">
        <v>65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2" t="s">
        <v>52</v>
      </c>
      <c r="AW677" s="2" t="s">
        <v>2010</v>
      </c>
      <c r="AX677" s="2" t="s">
        <v>52</v>
      </c>
      <c r="AY677" s="2" t="s">
        <v>52</v>
      </c>
      <c r="AZ677" s="2" t="s">
        <v>52</v>
      </c>
    </row>
    <row r="678" spans="1:52" ht="30" customHeight="1">
      <c r="A678" s="27" t="s">
        <v>2011</v>
      </c>
      <c r="B678" s="27" t="s">
        <v>2012</v>
      </c>
      <c r="C678" s="27" t="s">
        <v>83</v>
      </c>
      <c r="D678" s="28">
        <v>1</v>
      </c>
      <c r="E678" s="30">
        <f>일위대가목록!E243</f>
        <v>390</v>
      </c>
      <c r="F678" s="33">
        <f>TRUNC(E678*D678,1)</f>
        <v>390</v>
      </c>
      <c r="G678" s="30">
        <f>일위대가목록!F243</f>
        <v>19514</v>
      </c>
      <c r="H678" s="33">
        <f>TRUNC(G678*D678,1)</f>
        <v>19514</v>
      </c>
      <c r="I678" s="30">
        <f>일위대가목록!G243</f>
        <v>0</v>
      </c>
      <c r="J678" s="33">
        <f>TRUNC(I678*D678,1)</f>
        <v>0</v>
      </c>
      <c r="K678" s="30">
        <f t="shared" si="99"/>
        <v>19904</v>
      </c>
      <c r="L678" s="33">
        <f t="shared" si="99"/>
        <v>19904</v>
      </c>
      <c r="M678" s="27" t="s">
        <v>2013</v>
      </c>
      <c r="N678" s="2" t="s">
        <v>820</v>
      </c>
      <c r="O678" s="2" t="s">
        <v>2014</v>
      </c>
      <c r="P678" s="2" t="s">
        <v>64</v>
      </c>
      <c r="Q678" s="2" t="s">
        <v>65</v>
      </c>
      <c r="R678" s="2" t="s">
        <v>65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2" t="s">
        <v>52</v>
      </c>
      <c r="AW678" s="2" t="s">
        <v>2015</v>
      </c>
      <c r="AX678" s="2" t="s">
        <v>52</v>
      </c>
      <c r="AY678" s="2" t="s">
        <v>52</v>
      </c>
      <c r="AZ678" s="2" t="s">
        <v>52</v>
      </c>
    </row>
    <row r="679" spans="1:52" ht="30" customHeight="1">
      <c r="A679" s="27" t="s">
        <v>2016</v>
      </c>
      <c r="B679" s="27" t="s">
        <v>2017</v>
      </c>
      <c r="C679" s="27" t="s">
        <v>83</v>
      </c>
      <c r="D679" s="28">
        <v>1</v>
      </c>
      <c r="E679" s="30">
        <f>일위대가목록!E244</f>
        <v>1556</v>
      </c>
      <c r="F679" s="33">
        <f>TRUNC(E679*D679,1)</f>
        <v>1556</v>
      </c>
      <c r="G679" s="30">
        <f>일위대가목록!F244</f>
        <v>0</v>
      </c>
      <c r="H679" s="33">
        <f>TRUNC(G679*D679,1)</f>
        <v>0</v>
      </c>
      <c r="I679" s="30">
        <f>일위대가목록!G244</f>
        <v>0</v>
      </c>
      <c r="J679" s="33">
        <f>TRUNC(I679*D679,1)</f>
        <v>0</v>
      </c>
      <c r="K679" s="30">
        <f t="shared" si="99"/>
        <v>1556</v>
      </c>
      <c r="L679" s="33">
        <f t="shared" si="99"/>
        <v>1556</v>
      </c>
      <c r="M679" s="27" t="s">
        <v>2018</v>
      </c>
      <c r="N679" s="2" t="s">
        <v>820</v>
      </c>
      <c r="O679" s="2" t="s">
        <v>2019</v>
      </c>
      <c r="P679" s="2" t="s">
        <v>64</v>
      </c>
      <c r="Q679" s="2" t="s">
        <v>65</v>
      </c>
      <c r="R679" s="2" t="s">
        <v>65</v>
      </c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2" t="s">
        <v>52</v>
      </c>
      <c r="AW679" s="2" t="s">
        <v>2020</v>
      </c>
      <c r="AX679" s="2" t="s">
        <v>52</v>
      </c>
      <c r="AY679" s="2" t="s">
        <v>52</v>
      </c>
      <c r="AZ679" s="2" t="s">
        <v>52</v>
      </c>
    </row>
    <row r="680" spans="1:52" ht="30" customHeight="1">
      <c r="A680" s="27" t="s">
        <v>1013</v>
      </c>
      <c r="B680" s="27" t="s">
        <v>52</v>
      </c>
      <c r="C680" s="27" t="s">
        <v>52</v>
      </c>
      <c r="D680" s="28"/>
      <c r="E680" s="30"/>
      <c r="F680" s="33">
        <f>TRUNC(SUMIF(N677:N679, N676, F677:F679),0)</f>
        <v>2383</v>
      </c>
      <c r="G680" s="30"/>
      <c r="H680" s="33">
        <f>TRUNC(SUMIF(N677:N679, N676, H677:H679),0)</f>
        <v>30440</v>
      </c>
      <c r="I680" s="30"/>
      <c r="J680" s="33">
        <f>TRUNC(SUMIF(N677:N679, N676, J677:J679),0)</f>
        <v>0</v>
      </c>
      <c r="K680" s="30"/>
      <c r="L680" s="33">
        <f>F680+H680+J680</f>
        <v>32823</v>
      </c>
      <c r="M680" s="27" t="s">
        <v>52</v>
      </c>
      <c r="N680" s="2" t="s">
        <v>107</v>
      </c>
      <c r="O680" s="2" t="s">
        <v>107</v>
      </c>
      <c r="P680" s="2" t="s">
        <v>52</v>
      </c>
      <c r="Q680" s="2" t="s">
        <v>52</v>
      </c>
      <c r="R680" s="2" t="s">
        <v>52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2" t="s">
        <v>52</v>
      </c>
      <c r="AW680" s="2" t="s">
        <v>52</v>
      </c>
      <c r="AX680" s="2" t="s">
        <v>52</v>
      </c>
      <c r="AY680" s="2" t="s">
        <v>52</v>
      </c>
      <c r="AZ680" s="2" t="s">
        <v>52</v>
      </c>
    </row>
    <row r="681" spans="1:52" ht="30" customHeight="1">
      <c r="A681" s="28"/>
      <c r="B681" s="28"/>
      <c r="C681" s="28"/>
      <c r="D681" s="28"/>
      <c r="E681" s="30"/>
      <c r="F681" s="33"/>
      <c r="G681" s="30"/>
      <c r="H681" s="33"/>
      <c r="I681" s="30"/>
      <c r="J681" s="33"/>
      <c r="K681" s="30"/>
      <c r="L681" s="33"/>
      <c r="M681" s="28"/>
    </row>
    <row r="682" spans="1:52" ht="30" customHeight="1">
      <c r="A682" s="24" t="s">
        <v>2021</v>
      </c>
      <c r="B682" s="25"/>
      <c r="C682" s="25"/>
      <c r="D682" s="25"/>
      <c r="E682" s="29"/>
      <c r="F682" s="32"/>
      <c r="G682" s="29"/>
      <c r="H682" s="32"/>
      <c r="I682" s="29"/>
      <c r="J682" s="32"/>
      <c r="K682" s="29"/>
      <c r="L682" s="32"/>
      <c r="M682" s="26"/>
      <c r="N682" s="1" t="s">
        <v>825</v>
      </c>
    </row>
    <row r="683" spans="1:52" ht="30" customHeight="1">
      <c r="A683" s="27" t="s">
        <v>2006</v>
      </c>
      <c r="B683" s="27" t="s">
        <v>2022</v>
      </c>
      <c r="C683" s="27" t="s">
        <v>83</v>
      </c>
      <c r="D683" s="28">
        <v>1</v>
      </c>
      <c r="E683" s="30">
        <f>일위대가목록!E245</f>
        <v>437</v>
      </c>
      <c r="F683" s="33">
        <f>TRUNC(E683*D683,1)</f>
        <v>437</v>
      </c>
      <c r="G683" s="30">
        <f>일위대가목록!F245</f>
        <v>10926</v>
      </c>
      <c r="H683" s="33">
        <f>TRUNC(G683*D683,1)</f>
        <v>10926</v>
      </c>
      <c r="I683" s="30">
        <f>일위대가목록!G245</f>
        <v>0</v>
      </c>
      <c r="J683" s="33">
        <f>TRUNC(I683*D683,1)</f>
        <v>0</v>
      </c>
      <c r="K683" s="30">
        <f t="shared" ref="K683:L685" si="100">TRUNC(E683+G683+I683,1)</f>
        <v>11363</v>
      </c>
      <c r="L683" s="33">
        <f t="shared" si="100"/>
        <v>11363</v>
      </c>
      <c r="M683" s="27" t="s">
        <v>2023</v>
      </c>
      <c r="N683" s="2" t="s">
        <v>825</v>
      </c>
      <c r="O683" s="2" t="s">
        <v>2024</v>
      </c>
      <c r="P683" s="2" t="s">
        <v>64</v>
      </c>
      <c r="Q683" s="2" t="s">
        <v>65</v>
      </c>
      <c r="R683" s="2" t="s">
        <v>65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2" t="s">
        <v>52</v>
      </c>
      <c r="AW683" s="2" t="s">
        <v>2025</v>
      </c>
      <c r="AX683" s="2" t="s">
        <v>52</v>
      </c>
      <c r="AY683" s="2" t="s">
        <v>52</v>
      </c>
      <c r="AZ683" s="2" t="s">
        <v>52</v>
      </c>
    </row>
    <row r="684" spans="1:52" ht="30" customHeight="1">
      <c r="A684" s="27" t="s">
        <v>2026</v>
      </c>
      <c r="B684" s="27" t="s">
        <v>2027</v>
      </c>
      <c r="C684" s="27" t="s">
        <v>83</v>
      </c>
      <c r="D684" s="28">
        <v>1</v>
      </c>
      <c r="E684" s="30">
        <f>일위대가목록!E246</f>
        <v>140</v>
      </c>
      <c r="F684" s="33">
        <f>TRUNC(E684*D684,1)</f>
        <v>140</v>
      </c>
      <c r="G684" s="30">
        <f>일위대가목록!F246</f>
        <v>7000</v>
      </c>
      <c r="H684" s="33">
        <f>TRUNC(G684*D684,1)</f>
        <v>7000</v>
      </c>
      <c r="I684" s="30">
        <f>일위대가목록!G246</f>
        <v>0</v>
      </c>
      <c r="J684" s="33">
        <f>TRUNC(I684*D684,1)</f>
        <v>0</v>
      </c>
      <c r="K684" s="30">
        <f t="shared" si="100"/>
        <v>7140</v>
      </c>
      <c r="L684" s="33">
        <f t="shared" si="100"/>
        <v>7140</v>
      </c>
      <c r="M684" s="27" t="s">
        <v>2028</v>
      </c>
      <c r="N684" s="2" t="s">
        <v>825</v>
      </c>
      <c r="O684" s="2" t="s">
        <v>2029</v>
      </c>
      <c r="P684" s="2" t="s">
        <v>64</v>
      </c>
      <c r="Q684" s="2" t="s">
        <v>65</v>
      </c>
      <c r="R684" s="2" t="s">
        <v>65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2" t="s">
        <v>52</v>
      </c>
      <c r="AW684" s="2" t="s">
        <v>2030</v>
      </c>
      <c r="AX684" s="2" t="s">
        <v>52</v>
      </c>
      <c r="AY684" s="2" t="s">
        <v>52</v>
      </c>
      <c r="AZ684" s="2" t="s">
        <v>52</v>
      </c>
    </row>
    <row r="685" spans="1:52" ht="30" customHeight="1">
      <c r="A685" s="27" t="s">
        <v>2031</v>
      </c>
      <c r="B685" s="27" t="s">
        <v>2032</v>
      </c>
      <c r="C685" s="27" t="s">
        <v>83</v>
      </c>
      <c r="D685" s="28">
        <v>1</v>
      </c>
      <c r="E685" s="30">
        <f>일위대가목록!E247</f>
        <v>1983</v>
      </c>
      <c r="F685" s="33">
        <f>TRUNC(E685*D685,1)</f>
        <v>1983</v>
      </c>
      <c r="G685" s="30">
        <f>일위대가목록!F247</f>
        <v>0</v>
      </c>
      <c r="H685" s="33">
        <f>TRUNC(G685*D685,1)</f>
        <v>0</v>
      </c>
      <c r="I685" s="30">
        <f>일위대가목록!G247</f>
        <v>0</v>
      </c>
      <c r="J685" s="33">
        <f>TRUNC(I685*D685,1)</f>
        <v>0</v>
      </c>
      <c r="K685" s="30">
        <f t="shared" si="100"/>
        <v>1983</v>
      </c>
      <c r="L685" s="33">
        <f t="shared" si="100"/>
        <v>1983</v>
      </c>
      <c r="M685" s="27" t="s">
        <v>2033</v>
      </c>
      <c r="N685" s="2" t="s">
        <v>825</v>
      </c>
      <c r="O685" s="2" t="s">
        <v>2034</v>
      </c>
      <c r="P685" s="2" t="s">
        <v>64</v>
      </c>
      <c r="Q685" s="2" t="s">
        <v>65</v>
      </c>
      <c r="R685" s="2" t="s">
        <v>65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2" t="s">
        <v>52</v>
      </c>
      <c r="AW685" s="2" t="s">
        <v>2035</v>
      </c>
      <c r="AX685" s="2" t="s">
        <v>52</v>
      </c>
      <c r="AY685" s="2" t="s">
        <v>52</v>
      </c>
      <c r="AZ685" s="2" t="s">
        <v>52</v>
      </c>
    </row>
    <row r="686" spans="1:52" ht="30" customHeight="1">
      <c r="A686" s="27" t="s">
        <v>1013</v>
      </c>
      <c r="B686" s="27" t="s">
        <v>52</v>
      </c>
      <c r="C686" s="27" t="s">
        <v>52</v>
      </c>
      <c r="D686" s="28"/>
      <c r="E686" s="30"/>
      <c r="F686" s="33">
        <f>TRUNC(SUMIF(N683:N685, N682, F683:F685),0)</f>
        <v>2560</v>
      </c>
      <c r="G686" s="30"/>
      <c r="H686" s="33">
        <f>TRUNC(SUMIF(N683:N685, N682, H683:H685),0)</f>
        <v>17926</v>
      </c>
      <c r="I686" s="30"/>
      <c r="J686" s="33">
        <f>TRUNC(SUMIF(N683:N685, N682, J683:J685),0)</f>
        <v>0</v>
      </c>
      <c r="K686" s="30"/>
      <c r="L686" s="33">
        <f>F686+H686+J686</f>
        <v>20486</v>
      </c>
      <c r="M686" s="27" t="s">
        <v>52</v>
      </c>
      <c r="N686" s="2" t="s">
        <v>107</v>
      </c>
      <c r="O686" s="2" t="s">
        <v>107</v>
      </c>
      <c r="P686" s="2" t="s">
        <v>52</v>
      </c>
      <c r="Q686" s="2" t="s">
        <v>52</v>
      </c>
      <c r="R686" s="2" t="s">
        <v>52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2" t="s">
        <v>52</v>
      </c>
      <c r="AW686" s="2" t="s">
        <v>52</v>
      </c>
      <c r="AX686" s="2" t="s">
        <v>52</v>
      </c>
      <c r="AY686" s="2" t="s">
        <v>52</v>
      </c>
      <c r="AZ686" s="2" t="s">
        <v>52</v>
      </c>
    </row>
    <row r="687" spans="1:52" ht="30" customHeight="1">
      <c r="A687" s="28"/>
      <c r="B687" s="28"/>
      <c r="C687" s="28"/>
      <c r="D687" s="28"/>
      <c r="E687" s="30"/>
      <c r="F687" s="33"/>
      <c r="G687" s="30"/>
      <c r="H687" s="33"/>
      <c r="I687" s="30"/>
      <c r="J687" s="33"/>
      <c r="K687" s="30"/>
      <c r="L687" s="33"/>
      <c r="M687" s="28"/>
    </row>
    <row r="688" spans="1:52" ht="30" customHeight="1">
      <c r="A688" s="24" t="s">
        <v>2036</v>
      </c>
      <c r="B688" s="25"/>
      <c r="C688" s="25"/>
      <c r="D688" s="25"/>
      <c r="E688" s="29"/>
      <c r="F688" s="32"/>
      <c r="G688" s="29"/>
      <c r="H688" s="32"/>
      <c r="I688" s="29"/>
      <c r="J688" s="32"/>
      <c r="K688" s="29"/>
      <c r="L688" s="32"/>
      <c r="M688" s="26"/>
      <c r="N688" s="1" t="s">
        <v>829</v>
      </c>
    </row>
    <row r="689" spans="1:52" ht="30" customHeight="1">
      <c r="A689" s="27" t="s">
        <v>2006</v>
      </c>
      <c r="B689" s="27" t="s">
        <v>2037</v>
      </c>
      <c r="C689" s="27" t="s">
        <v>83</v>
      </c>
      <c r="D689" s="28">
        <v>1</v>
      </c>
      <c r="E689" s="30">
        <f>일위대가목록!E248</f>
        <v>437</v>
      </c>
      <c r="F689" s="33">
        <f>TRUNC(E689*D689,1)</f>
        <v>437</v>
      </c>
      <c r="G689" s="30">
        <f>일위대가목록!F248</f>
        <v>13111</v>
      </c>
      <c r="H689" s="33">
        <f>TRUNC(G689*D689,1)</f>
        <v>13111</v>
      </c>
      <c r="I689" s="30">
        <f>일위대가목록!G248</f>
        <v>0</v>
      </c>
      <c r="J689" s="33">
        <f>TRUNC(I689*D689,1)</f>
        <v>0</v>
      </c>
      <c r="K689" s="30">
        <f t="shared" ref="K689:L691" si="101">TRUNC(E689+G689+I689,1)</f>
        <v>13548</v>
      </c>
      <c r="L689" s="33">
        <f t="shared" si="101"/>
        <v>13548</v>
      </c>
      <c r="M689" s="27" t="s">
        <v>2038</v>
      </c>
      <c r="N689" s="2" t="s">
        <v>829</v>
      </c>
      <c r="O689" s="2" t="s">
        <v>2039</v>
      </c>
      <c r="P689" s="2" t="s">
        <v>64</v>
      </c>
      <c r="Q689" s="2" t="s">
        <v>65</v>
      </c>
      <c r="R689" s="2" t="s">
        <v>65</v>
      </c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2" t="s">
        <v>52</v>
      </c>
      <c r="AW689" s="2" t="s">
        <v>2040</v>
      </c>
      <c r="AX689" s="2" t="s">
        <v>52</v>
      </c>
      <c r="AY689" s="2" t="s">
        <v>52</v>
      </c>
      <c r="AZ689" s="2" t="s">
        <v>52</v>
      </c>
    </row>
    <row r="690" spans="1:52" ht="30" customHeight="1">
      <c r="A690" s="27" t="s">
        <v>2026</v>
      </c>
      <c r="B690" s="27" t="s">
        <v>2041</v>
      </c>
      <c r="C690" s="27" t="s">
        <v>83</v>
      </c>
      <c r="D690" s="28">
        <v>1</v>
      </c>
      <c r="E690" s="30">
        <f>일위대가목록!E249</f>
        <v>140</v>
      </c>
      <c r="F690" s="33">
        <f>TRUNC(E690*D690,1)</f>
        <v>140</v>
      </c>
      <c r="G690" s="30">
        <f>일위대가목록!F249</f>
        <v>8400</v>
      </c>
      <c r="H690" s="33">
        <f>TRUNC(G690*D690,1)</f>
        <v>8400</v>
      </c>
      <c r="I690" s="30">
        <f>일위대가목록!G249</f>
        <v>0</v>
      </c>
      <c r="J690" s="33">
        <f>TRUNC(I690*D690,1)</f>
        <v>0</v>
      </c>
      <c r="K690" s="30">
        <f t="shared" si="101"/>
        <v>8540</v>
      </c>
      <c r="L690" s="33">
        <f t="shared" si="101"/>
        <v>8540</v>
      </c>
      <c r="M690" s="27" t="s">
        <v>2042</v>
      </c>
      <c r="N690" s="2" t="s">
        <v>829</v>
      </c>
      <c r="O690" s="2" t="s">
        <v>2043</v>
      </c>
      <c r="P690" s="2" t="s">
        <v>64</v>
      </c>
      <c r="Q690" s="2" t="s">
        <v>65</v>
      </c>
      <c r="R690" s="2" t="s">
        <v>65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2" t="s">
        <v>52</v>
      </c>
      <c r="AW690" s="2" t="s">
        <v>2044</v>
      </c>
      <c r="AX690" s="2" t="s">
        <v>52</v>
      </c>
      <c r="AY690" s="2" t="s">
        <v>52</v>
      </c>
      <c r="AZ690" s="2" t="s">
        <v>52</v>
      </c>
    </row>
    <row r="691" spans="1:52" ht="30" customHeight="1">
      <c r="A691" s="27" t="s">
        <v>2031</v>
      </c>
      <c r="B691" s="27" t="s">
        <v>2032</v>
      </c>
      <c r="C691" s="27" t="s">
        <v>83</v>
      </c>
      <c r="D691" s="28">
        <v>1</v>
      </c>
      <c r="E691" s="30">
        <f>일위대가목록!E247</f>
        <v>1983</v>
      </c>
      <c r="F691" s="33">
        <f>TRUNC(E691*D691,1)</f>
        <v>1983</v>
      </c>
      <c r="G691" s="30">
        <f>일위대가목록!F247</f>
        <v>0</v>
      </c>
      <c r="H691" s="33">
        <f>TRUNC(G691*D691,1)</f>
        <v>0</v>
      </c>
      <c r="I691" s="30">
        <f>일위대가목록!G247</f>
        <v>0</v>
      </c>
      <c r="J691" s="33">
        <f>TRUNC(I691*D691,1)</f>
        <v>0</v>
      </c>
      <c r="K691" s="30">
        <f t="shared" si="101"/>
        <v>1983</v>
      </c>
      <c r="L691" s="33">
        <f t="shared" si="101"/>
        <v>1983</v>
      </c>
      <c r="M691" s="27" t="s">
        <v>2033</v>
      </c>
      <c r="N691" s="2" t="s">
        <v>829</v>
      </c>
      <c r="O691" s="2" t="s">
        <v>2034</v>
      </c>
      <c r="P691" s="2" t="s">
        <v>64</v>
      </c>
      <c r="Q691" s="2" t="s">
        <v>65</v>
      </c>
      <c r="R691" s="2" t="s">
        <v>65</v>
      </c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2" t="s">
        <v>52</v>
      </c>
      <c r="AW691" s="2" t="s">
        <v>2045</v>
      </c>
      <c r="AX691" s="2" t="s">
        <v>52</v>
      </c>
      <c r="AY691" s="2" t="s">
        <v>52</v>
      </c>
      <c r="AZ691" s="2" t="s">
        <v>52</v>
      </c>
    </row>
    <row r="692" spans="1:52" ht="30" customHeight="1">
      <c r="A692" s="27" t="s">
        <v>1013</v>
      </c>
      <c r="B692" s="27" t="s">
        <v>52</v>
      </c>
      <c r="C692" s="27" t="s">
        <v>52</v>
      </c>
      <c r="D692" s="28"/>
      <c r="E692" s="30"/>
      <c r="F692" s="33">
        <f>TRUNC(SUMIF(N689:N691, N688, F689:F691),0)</f>
        <v>2560</v>
      </c>
      <c r="G692" s="30"/>
      <c r="H692" s="33">
        <f>TRUNC(SUMIF(N689:N691, N688, H689:H691),0)</f>
        <v>21511</v>
      </c>
      <c r="I692" s="30"/>
      <c r="J692" s="33">
        <f>TRUNC(SUMIF(N689:N691, N688, J689:J691),0)</f>
        <v>0</v>
      </c>
      <c r="K692" s="30"/>
      <c r="L692" s="33">
        <f>F692+H692+J692</f>
        <v>24071</v>
      </c>
      <c r="M692" s="27" t="s">
        <v>52</v>
      </c>
      <c r="N692" s="2" t="s">
        <v>107</v>
      </c>
      <c r="O692" s="2" t="s">
        <v>107</v>
      </c>
      <c r="P692" s="2" t="s">
        <v>52</v>
      </c>
      <c r="Q692" s="2" t="s">
        <v>52</v>
      </c>
      <c r="R692" s="2" t="s">
        <v>52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2" t="s">
        <v>52</v>
      </c>
      <c r="AW692" s="2" t="s">
        <v>52</v>
      </c>
      <c r="AX692" s="2" t="s">
        <v>52</v>
      </c>
      <c r="AY692" s="2" t="s">
        <v>52</v>
      </c>
      <c r="AZ692" s="2" t="s">
        <v>52</v>
      </c>
    </row>
    <row r="693" spans="1:52" ht="30" customHeight="1">
      <c r="A693" s="28"/>
      <c r="B693" s="28"/>
      <c r="C693" s="28"/>
      <c r="D693" s="28"/>
      <c r="E693" s="30"/>
      <c r="F693" s="33"/>
      <c r="G693" s="30"/>
      <c r="H693" s="33"/>
      <c r="I693" s="30"/>
      <c r="J693" s="33"/>
      <c r="K693" s="30"/>
      <c r="L693" s="33"/>
      <c r="M693" s="28"/>
    </row>
    <row r="694" spans="1:52" ht="30" customHeight="1">
      <c r="A694" s="24" t="s">
        <v>2046</v>
      </c>
      <c r="B694" s="25"/>
      <c r="C694" s="25"/>
      <c r="D694" s="25"/>
      <c r="E694" s="29"/>
      <c r="F694" s="32"/>
      <c r="G694" s="29"/>
      <c r="H694" s="32"/>
      <c r="I694" s="29"/>
      <c r="J694" s="32"/>
      <c r="K694" s="29"/>
      <c r="L694" s="32"/>
      <c r="M694" s="26"/>
      <c r="N694" s="1" t="s">
        <v>833</v>
      </c>
    </row>
    <row r="695" spans="1:52" ht="30" customHeight="1">
      <c r="A695" s="27" t="s">
        <v>2047</v>
      </c>
      <c r="B695" s="27" t="s">
        <v>2048</v>
      </c>
      <c r="C695" s="27" t="s">
        <v>83</v>
      </c>
      <c r="D695" s="28">
        <v>1</v>
      </c>
      <c r="E695" s="30">
        <f>일위대가목록!E250</f>
        <v>84</v>
      </c>
      <c r="F695" s="33">
        <f>TRUNC(E695*D695,1)</f>
        <v>84</v>
      </c>
      <c r="G695" s="30">
        <f>일위대가목록!F250</f>
        <v>2802</v>
      </c>
      <c r="H695" s="33">
        <f>TRUNC(G695*D695,1)</f>
        <v>2802</v>
      </c>
      <c r="I695" s="30">
        <f>일위대가목록!G250</f>
        <v>0</v>
      </c>
      <c r="J695" s="33">
        <f>TRUNC(I695*D695,1)</f>
        <v>0</v>
      </c>
      <c r="K695" s="30">
        <f t="shared" ref="K695:L697" si="102">TRUNC(E695+G695+I695,1)</f>
        <v>2886</v>
      </c>
      <c r="L695" s="33">
        <f t="shared" si="102"/>
        <v>2886</v>
      </c>
      <c r="M695" s="27" t="s">
        <v>2049</v>
      </c>
      <c r="N695" s="2" t="s">
        <v>833</v>
      </c>
      <c r="O695" s="2" t="s">
        <v>2050</v>
      </c>
      <c r="P695" s="2" t="s">
        <v>64</v>
      </c>
      <c r="Q695" s="2" t="s">
        <v>65</v>
      </c>
      <c r="R695" s="2" t="s">
        <v>65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2" t="s">
        <v>52</v>
      </c>
      <c r="AW695" s="2" t="s">
        <v>2051</v>
      </c>
      <c r="AX695" s="2" t="s">
        <v>52</v>
      </c>
      <c r="AY695" s="2" t="s">
        <v>52</v>
      </c>
      <c r="AZ695" s="2" t="s">
        <v>52</v>
      </c>
    </row>
    <row r="696" spans="1:52" ht="30" customHeight="1">
      <c r="A696" s="27" t="s">
        <v>2026</v>
      </c>
      <c r="B696" s="27" t="s">
        <v>2027</v>
      </c>
      <c r="C696" s="27" t="s">
        <v>83</v>
      </c>
      <c r="D696" s="28">
        <v>1</v>
      </c>
      <c r="E696" s="30">
        <f>일위대가목록!E246</f>
        <v>140</v>
      </c>
      <c r="F696" s="33">
        <f>TRUNC(E696*D696,1)</f>
        <v>140</v>
      </c>
      <c r="G696" s="30">
        <f>일위대가목록!F246</f>
        <v>7000</v>
      </c>
      <c r="H696" s="33">
        <f>TRUNC(G696*D696,1)</f>
        <v>7000</v>
      </c>
      <c r="I696" s="30">
        <f>일위대가목록!G246</f>
        <v>0</v>
      </c>
      <c r="J696" s="33">
        <f>TRUNC(I696*D696,1)</f>
        <v>0</v>
      </c>
      <c r="K696" s="30">
        <f t="shared" si="102"/>
        <v>7140</v>
      </c>
      <c r="L696" s="33">
        <f t="shared" si="102"/>
        <v>7140</v>
      </c>
      <c r="M696" s="27" t="s">
        <v>2028</v>
      </c>
      <c r="N696" s="2" t="s">
        <v>833</v>
      </c>
      <c r="O696" s="2" t="s">
        <v>2029</v>
      </c>
      <c r="P696" s="2" t="s">
        <v>64</v>
      </c>
      <c r="Q696" s="2" t="s">
        <v>65</v>
      </c>
      <c r="R696" s="2" t="s">
        <v>65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2" t="s">
        <v>52</v>
      </c>
      <c r="AW696" s="2" t="s">
        <v>2052</v>
      </c>
      <c r="AX696" s="2" t="s">
        <v>52</v>
      </c>
      <c r="AY696" s="2" t="s">
        <v>52</v>
      </c>
      <c r="AZ696" s="2" t="s">
        <v>52</v>
      </c>
    </row>
    <row r="697" spans="1:52" ht="30" customHeight="1">
      <c r="A697" s="27" t="s">
        <v>2031</v>
      </c>
      <c r="B697" s="27" t="s">
        <v>2053</v>
      </c>
      <c r="C697" s="27" t="s">
        <v>83</v>
      </c>
      <c r="D697" s="28">
        <v>1</v>
      </c>
      <c r="E697" s="30">
        <f>일위대가목록!E251</f>
        <v>3266</v>
      </c>
      <c r="F697" s="33">
        <f>TRUNC(E697*D697,1)</f>
        <v>3266</v>
      </c>
      <c r="G697" s="30">
        <f>일위대가목록!F251</f>
        <v>0</v>
      </c>
      <c r="H697" s="33">
        <f>TRUNC(G697*D697,1)</f>
        <v>0</v>
      </c>
      <c r="I697" s="30">
        <f>일위대가목록!G251</f>
        <v>0</v>
      </c>
      <c r="J697" s="33">
        <f>TRUNC(I697*D697,1)</f>
        <v>0</v>
      </c>
      <c r="K697" s="30">
        <f t="shared" si="102"/>
        <v>3266</v>
      </c>
      <c r="L697" s="33">
        <f t="shared" si="102"/>
        <v>3266</v>
      </c>
      <c r="M697" s="27" t="s">
        <v>2054</v>
      </c>
      <c r="N697" s="2" t="s">
        <v>833</v>
      </c>
      <c r="O697" s="2" t="s">
        <v>2055</v>
      </c>
      <c r="P697" s="2" t="s">
        <v>64</v>
      </c>
      <c r="Q697" s="2" t="s">
        <v>65</v>
      </c>
      <c r="R697" s="2" t="s">
        <v>65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2" t="s">
        <v>52</v>
      </c>
      <c r="AW697" s="2" t="s">
        <v>2056</v>
      </c>
      <c r="AX697" s="2" t="s">
        <v>52</v>
      </c>
      <c r="AY697" s="2" t="s">
        <v>52</v>
      </c>
      <c r="AZ697" s="2" t="s">
        <v>52</v>
      </c>
    </row>
    <row r="698" spans="1:52" ht="30" customHeight="1">
      <c r="A698" s="27" t="s">
        <v>1013</v>
      </c>
      <c r="B698" s="27" t="s">
        <v>52</v>
      </c>
      <c r="C698" s="27" t="s">
        <v>52</v>
      </c>
      <c r="D698" s="28"/>
      <c r="E698" s="30"/>
      <c r="F698" s="33">
        <f>TRUNC(SUMIF(N695:N697, N694, F695:F697),0)</f>
        <v>3490</v>
      </c>
      <c r="G698" s="30"/>
      <c r="H698" s="33">
        <f>TRUNC(SUMIF(N695:N697, N694, H695:H697),0)</f>
        <v>9802</v>
      </c>
      <c r="I698" s="30"/>
      <c r="J698" s="33">
        <f>TRUNC(SUMIF(N695:N697, N694, J695:J697),0)</f>
        <v>0</v>
      </c>
      <c r="K698" s="30"/>
      <c r="L698" s="33">
        <f>F698+H698+J698</f>
        <v>13292</v>
      </c>
      <c r="M698" s="27" t="s">
        <v>52</v>
      </c>
      <c r="N698" s="2" t="s">
        <v>107</v>
      </c>
      <c r="O698" s="2" t="s">
        <v>107</v>
      </c>
      <c r="P698" s="2" t="s">
        <v>52</v>
      </c>
      <c r="Q698" s="2" t="s">
        <v>52</v>
      </c>
      <c r="R698" s="2" t="s">
        <v>52</v>
      </c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2" t="s">
        <v>52</v>
      </c>
      <c r="AW698" s="2" t="s">
        <v>52</v>
      </c>
      <c r="AX698" s="2" t="s">
        <v>52</v>
      </c>
      <c r="AY698" s="2" t="s">
        <v>52</v>
      </c>
      <c r="AZ698" s="2" t="s">
        <v>52</v>
      </c>
    </row>
    <row r="699" spans="1:52" ht="30" customHeight="1">
      <c r="A699" s="28"/>
      <c r="B699" s="28"/>
      <c r="C699" s="28"/>
      <c r="D699" s="28"/>
      <c r="E699" s="30"/>
      <c r="F699" s="33"/>
      <c r="G699" s="30"/>
      <c r="H699" s="33"/>
      <c r="I699" s="30"/>
      <c r="J699" s="33"/>
      <c r="K699" s="30"/>
      <c r="L699" s="33"/>
      <c r="M699" s="28"/>
    </row>
    <row r="700" spans="1:52" ht="30" customHeight="1">
      <c r="A700" s="24" t="s">
        <v>2057</v>
      </c>
      <c r="B700" s="25"/>
      <c r="C700" s="25"/>
      <c r="D700" s="25"/>
      <c r="E700" s="29"/>
      <c r="F700" s="32"/>
      <c r="G700" s="29"/>
      <c r="H700" s="32"/>
      <c r="I700" s="29"/>
      <c r="J700" s="32"/>
      <c r="K700" s="29"/>
      <c r="L700" s="32"/>
      <c r="M700" s="26"/>
      <c r="N700" s="1" t="s">
        <v>840</v>
      </c>
    </row>
    <row r="701" spans="1:52" ht="30" customHeight="1">
      <c r="A701" s="27" t="s">
        <v>110</v>
      </c>
      <c r="B701" s="27" t="s">
        <v>111</v>
      </c>
      <c r="C701" s="27" t="s">
        <v>112</v>
      </c>
      <c r="D701" s="28">
        <v>2.36</v>
      </c>
      <c r="E701" s="30">
        <f>단가산출목록!E4</f>
        <v>381</v>
      </c>
      <c r="F701" s="33">
        <f t="shared" ref="F701:F708" si="103">TRUNC(E701*D701,1)</f>
        <v>899.1</v>
      </c>
      <c r="G701" s="30">
        <f>단가산출목록!F4</f>
        <v>1000</v>
      </c>
      <c r="H701" s="33">
        <f t="shared" ref="H701:H708" si="104">TRUNC(G701*D701,1)</f>
        <v>2360</v>
      </c>
      <c r="I701" s="30">
        <f>단가산출목록!G4</f>
        <v>416</v>
      </c>
      <c r="J701" s="33">
        <f t="shared" ref="J701:J708" si="105">TRUNC(I701*D701,1)</f>
        <v>981.7</v>
      </c>
      <c r="K701" s="30">
        <f t="shared" ref="K701:L708" si="106">TRUNC(E701+G701+I701,1)</f>
        <v>1797</v>
      </c>
      <c r="L701" s="33">
        <f t="shared" si="106"/>
        <v>4240.8</v>
      </c>
      <c r="M701" s="27" t="s">
        <v>113</v>
      </c>
      <c r="N701" s="2" t="s">
        <v>840</v>
      </c>
      <c r="O701" s="2" t="s">
        <v>114</v>
      </c>
      <c r="P701" s="2" t="s">
        <v>65</v>
      </c>
      <c r="Q701" s="2" t="s">
        <v>64</v>
      </c>
      <c r="R701" s="2" t="s">
        <v>65</v>
      </c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2" t="s">
        <v>52</v>
      </c>
      <c r="AW701" s="2" t="s">
        <v>2058</v>
      </c>
      <c r="AX701" s="2" t="s">
        <v>52</v>
      </c>
      <c r="AY701" s="2" t="s">
        <v>52</v>
      </c>
      <c r="AZ701" s="2" t="s">
        <v>52</v>
      </c>
    </row>
    <row r="702" spans="1:52" ht="30" customHeight="1">
      <c r="A702" s="27" t="s">
        <v>2059</v>
      </c>
      <c r="B702" s="27" t="s">
        <v>2060</v>
      </c>
      <c r="C702" s="27" t="s">
        <v>112</v>
      </c>
      <c r="D702" s="28">
        <v>1.04</v>
      </c>
      <c r="E702" s="30">
        <f>단가산출목록!E9</f>
        <v>420</v>
      </c>
      <c r="F702" s="33">
        <f t="shared" si="103"/>
        <v>436.8</v>
      </c>
      <c r="G702" s="30">
        <f>단가산출목록!F9</f>
        <v>3529</v>
      </c>
      <c r="H702" s="33">
        <f t="shared" si="104"/>
        <v>3670.1</v>
      </c>
      <c r="I702" s="30">
        <f>단가산출목록!G9</f>
        <v>343</v>
      </c>
      <c r="J702" s="33">
        <f t="shared" si="105"/>
        <v>356.7</v>
      </c>
      <c r="K702" s="30">
        <f t="shared" si="106"/>
        <v>4292</v>
      </c>
      <c r="L702" s="33">
        <f t="shared" si="106"/>
        <v>4463.6000000000004</v>
      </c>
      <c r="M702" s="27" t="s">
        <v>2061</v>
      </c>
      <c r="N702" s="2" t="s">
        <v>840</v>
      </c>
      <c r="O702" s="2" t="s">
        <v>2062</v>
      </c>
      <c r="P702" s="2" t="s">
        <v>65</v>
      </c>
      <c r="Q702" s="2" t="s">
        <v>64</v>
      </c>
      <c r="R702" s="2" t="s">
        <v>65</v>
      </c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2" t="s">
        <v>52</v>
      </c>
      <c r="AW702" s="2" t="s">
        <v>2063</v>
      </c>
      <c r="AX702" s="2" t="s">
        <v>52</v>
      </c>
      <c r="AY702" s="2" t="s">
        <v>52</v>
      </c>
      <c r="AZ702" s="2" t="s">
        <v>52</v>
      </c>
    </row>
    <row r="703" spans="1:52" ht="30" customHeight="1">
      <c r="A703" s="27" t="s">
        <v>116</v>
      </c>
      <c r="B703" s="27" t="s">
        <v>2064</v>
      </c>
      <c r="C703" s="27" t="s">
        <v>112</v>
      </c>
      <c r="D703" s="28">
        <v>1.32</v>
      </c>
      <c r="E703" s="30">
        <f>단가산출목록!E10</f>
        <v>3433</v>
      </c>
      <c r="F703" s="33">
        <f t="shared" si="103"/>
        <v>4531.5</v>
      </c>
      <c r="G703" s="30">
        <f>단가산출목록!F10</f>
        <v>6009</v>
      </c>
      <c r="H703" s="33">
        <f t="shared" si="104"/>
        <v>7931.8</v>
      </c>
      <c r="I703" s="30">
        <f>단가산출목록!G10</f>
        <v>2181</v>
      </c>
      <c r="J703" s="33">
        <f t="shared" si="105"/>
        <v>2878.9</v>
      </c>
      <c r="K703" s="30">
        <f t="shared" si="106"/>
        <v>11623</v>
      </c>
      <c r="L703" s="33">
        <f t="shared" si="106"/>
        <v>15342.2</v>
      </c>
      <c r="M703" s="27" t="s">
        <v>2065</v>
      </c>
      <c r="N703" s="2" t="s">
        <v>840</v>
      </c>
      <c r="O703" s="2" t="s">
        <v>2066</v>
      </c>
      <c r="P703" s="2" t="s">
        <v>65</v>
      </c>
      <c r="Q703" s="2" t="s">
        <v>64</v>
      </c>
      <c r="R703" s="2" t="s">
        <v>65</v>
      </c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2" t="s">
        <v>52</v>
      </c>
      <c r="AW703" s="2" t="s">
        <v>2067</v>
      </c>
      <c r="AX703" s="2" t="s">
        <v>52</v>
      </c>
      <c r="AY703" s="2" t="s">
        <v>52</v>
      </c>
      <c r="AZ703" s="2" t="s">
        <v>52</v>
      </c>
    </row>
    <row r="704" spans="1:52" ht="30" customHeight="1">
      <c r="A704" s="27" t="s">
        <v>2068</v>
      </c>
      <c r="B704" s="27" t="s">
        <v>2069</v>
      </c>
      <c r="C704" s="27" t="s">
        <v>488</v>
      </c>
      <c r="D704" s="28">
        <v>1</v>
      </c>
      <c r="E704" s="30">
        <f>단가대비표!O89</f>
        <v>245000</v>
      </c>
      <c r="F704" s="33">
        <f t="shared" si="103"/>
        <v>245000</v>
      </c>
      <c r="G704" s="30">
        <f>단가대비표!P89</f>
        <v>0</v>
      </c>
      <c r="H704" s="33">
        <f t="shared" si="104"/>
        <v>0</v>
      </c>
      <c r="I704" s="30">
        <f>단가대비표!V89</f>
        <v>0</v>
      </c>
      <c r="J704" s="33">
        <f t="shared" si="105"/>
        <v>0</v>
      </c>
      <c r="K704" s="30">
        <f t="shared" si="106"/>
        <v>245000</v>
      </c>
      <c r="L704" s="33">
        <f t="shared" si="106"/>
        <v>245000</v>
      </c>
      <c r="M704" s="27" t="s">
        <v>52</v>
      </c>
      <c r="N704" s="2" t="s">
        <v>840</v>
      </c>
      <c r="O704" s="2" t="s">
        <v>2070</v>
      </c>
      <c r="P704" s="2" t="s">
        <v>65</v>
      </c>
      <c r="Q704" s="2" t="s">
        <v>65</v>
      </c>
      <c r="R704" s="2" t="s">
        <v>64</v>
      </c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2" t="s">
        <v>52</v>
      </c>
      <c r="AW704" s="2" t="s">
        <v>2071</v>
      </c>
      <c r="AX704" s="2" t="s">
        <v>52</v>
      </c>
      <c r="AY704" s="2" t="s">
        <v>52</v>
      </c>
      <c r="AZ704" s="2" t="s">
        <v>52</v>
      </c>
    </row>
    <row r="705" spans="1:52" ht="30" customHeight="1">
      <c r="A705" s="27" t="s">
        <v>2072</v>
      </c>
      <c r="B705" s="27" t="s">
        <v>2073</v>
      </c>
      <c r="C705" s="27" t="s">
        <v>256</v>
      </c>
      <c r="D705" s="28">
        <v>1</v>
      </c>
      <c r="E705" s="30">
        <f>단가대비표!O90</f>
        <v>595000</v>
      </c>
      <c r="F705" s="33">
        <f t="shared" si="103"/>
        <v>595000</v>
      </c>
      <c r="G705" s="30">
        <f>단가대비표!P90</f>
        <v>0</v>
      </c>
      <c r="H705" s="33">
        <f t="shared" si="104"/>
        <v>0</v>
      </c>
      <c r="I705" s="30">
        <f>단가대비표!V90</f>
        <v>0</v>
      </c>
      <c r="J705" s="33">
        <f t="shared" si="105"/>
        <v>0</v>
      </c>
      <c r="K705" s="30">
        <f t="shared" si="106"/>
        <v>595000</v>
      </c>
      <c r="L705" s="33">
        <f t="shared" si="106"/>
        <v>595000</v>
      </c>
      <c r="M705" s="27" t="s">
        <v>52</v>
      </c>
      <c r="N705" s="2" t="s">
        <v>840</v>
      </c>
      <c r="O705" s="2" t="s">
        <v>2074</v>
      </c>
      <c r="P705" s="2" t="s">
        <v>65</v>
      </c>
      <c r="Q705" s="2" t="s">
        <v>65</v>
      </c>
      <c r="R705" s="2" t="s">
        <v>64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2" t="s">
        <v>52</v>
      </c>
      <c r="AW705" s="2" t="s">
        <v>2075</v>
      </c>
      <c r="AX705" s="2" t="s">
        <v>52</v>
      </c>
      <c r="AY705" s="2" t="s">
        <v>52</v>
      </c>
      <c r="AZ705" s="2" t="s">
        <v>52</v>
      </c>
    </row>
    <row r="706" spans="1:52" ht="30" customHeight="1">
      <c r="A706" s="27" t="s">
        <v>1264</v>
      </c>
      <c r="B706" s="27" t="s">
        <v>2076</v>
      </c>
      <c r="C706" s="27" t="s">
        <v>1103</v>
      </c>
      <c r="D706" s="28">
        <v>0.46</v>
      </c>
      <c r="E706" s="30">
        <f>일위대가목록!E130</f>
        <v>8398</v>
      </c>
      <c r="F706" s="33">
        <f t="shared" si="103"/>
        <v>3863</v>
      </c>
      <c r="G706" s="30">
        <f>일위대가목록!F130</f>
        <v>59020</v>
      </c>
      <c r="H706" s="33">
        <f t="shared" si="104"/>
        <v>27149.200000000001</v>
      </c>
      <c r="I706" s="30">
        <f>일위대가목록!G130</f>
        <v>31344</v>
      </c>
      <c r="J706" s="33">
        <f t="shared" si="105"/>
        <v>14418.2</v>
      </c>
      <c r="K706" s="30">
        <f t="shared" si="106"/>
        <v>98762</v>
      </c>
      <c r="L706" s="33">
        <f t="shared" si="106"/>
        <v>45430.400000000001</v>
      </c>
      <c r="M706" s="27" t="s">
        <v>2077</v>
      </c>
      <c r="N706" s="2" t="s">
        <v>840</v>
      </c>
      <c r="O706" s="2" t="s">
        <v>2078</v>
      </c>
      <c r="P706" s="2" t="s">
        <v>64</v>
      </c>
      <c r="Q706" s="2" t="s">
        <v>65</v>
      </c>
      <c r="R706" s="2" t="s">
        <v>65</v>
      </c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2" t="s">
        <v>52</v>
      </c>
      <c r="AW706" s="2" t="s">
        <v>2079</v>
      </c>
      <c r="AX706" s="2" t="s">
        <v>52</v>
      </c>
      <c r="AY706" s="2" t="s">
        <v>52</v>
      </c>
      <c r="AZ706" s="2" t="s">
        <v>52</v>
      </c>
    </row>
    <row r="707" spans="1:52" ht="30" customHeight="1">
      <c r="A707" s="27" t="s">
        <v>1059</v>
      </c>
      <c r="B707" s="27" t="s">
        <v>1055</v>
      </c>
      <c r="C707" s="27" t="s">
        <v>1056</v>
      </c>
      <c r="D707" s="28">
        <v>0.74</v>
      </c>
      <c r="E707" s="30">
        <f>단가대비표!O234</f>
        <v>0</v>
      </c>
      <c r="F707" s="33">
        <f t="shared" si="103"/>
        <v>0</v>
      </c>
      <c r="G707" s="30">
        <f>단가대비표!P234</f>
        <v>172068</v>
      </c>
      <c r="H707" s="33">
        <f t="shared" si="104"/>
        <v>127330.3</v>
      </c>
      <c r="I707" s="30">
        <f>단가대비표!V234</f>
        <v>0</v>
      </c>
      <c r="J707" s="33">
        <f t="shared" si="105"/>
        <v>0</v>
      </c>
      <c r="K707" s="30">
        <f t="shared" si="106"/>
        <v>172068</v>
      </c>
      <c r="L707" s="33">
        <f t="shared" si="106"/>
        <v>127330.3</v>
      </c>
      <c r="M707" s="27" t="s">
        <v>52</v>
      </c>
      <c r="N707" s="2" t="s">
        <v>840</v>
      </c>
      <c r="O707" s="2" t="s">
        <v>1060</v>
      </c>
      <c r="P707" s="2" t="s">
        <v>65</v>
      </c>
      <c r="Q707" s="2" t="s">
        <v>65</v>
      </c>
      <c r="R707" s="2" t="s">
        <v>64</v>
      </c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2" t="s">
        <v>52</v>
      </c>
      <c r="AW707" s="2" t="s">
        <v>2080</v>
      </c>
      <c r="AX707" s="2" t="s">
        <v>52</v>
      </c>
      <c r="AY707" s="2" t="s">
        <v>52</v>
      </c>
      <c r="AZ707" s="2" t="s">
        <v>52</v>
      </c>
    </row>
    <row r="708" spans="1:52" ht="30" customHeight="1">
      <c r="A708" s="27" t="s">
        <v>2081</v>
      </c>
      <c r="B708" s="27" t="s">
        <v>1055</v>
      </c>
      <c r="C708" s="27" t="s">
        <v>1056</v>
      </c>
      <c r="D708" s="28">
        <v>0.24</v>
      </c>
      <c r="E708" s="30">
        <f>단가대비표!O255</f>
        <v>0</v>
      </c>
      <c r="F708" s="33">
        <f t="shared" si="103"/>
        <v>0</v>
      </c>
      <c r="G708" s="30">
        <f>단가대비표!P255</f>
        <v>247897</v>
      </c>
      <c r="H708" s="33">
        <f t="shared" si="104"/>
        <v>59495.199999999997</v>
      </c>
      <c r="I708" s="30">
        <f>단가대비표!V255</f>
        <v>0</v>
      </c>
      <c r="J708" s="33">
        <f t="shared" si="105"/>
        <v>0</v>
      </c>
      <c r="K708" s="30">
        <f t="shared" si="106"/>
        <v>247897</v>
      </c>
      <c r="L708" s="33">
        <f t="shared" si="106"/>
        <v>59495.199999999997</v>
      </c>
      <c r="M708" s="27" t="s">
        <v>52</v>
      </c>
      <c r="N708" s="2" t="s">
        <v>840</v>
      </c>
      <c r="O708" s="2" t="s">
        <v>2082</v>
      </c>
      <c r="P708" s="2" t="s">
        <v>65</v>
      </c>
      <c r="Q708" s="2" t="s">
        <v>65</v>
      </c>
      <c r="R708" s="2" t="s">
        <v>64</v>
      </c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2" t="s">
        <v>52</v>
      </c>
      <c r="AW708" s="2" t="s">
        <v>2083</v>
      </c>
      <c r="AX708" s="2" t="s">
        <v>52</v>
      </c>
      <c r="AY708" s="2" t="s">
        <v>52</v>
      </c>
      <c r="AZ708" s="2" t="s">
        <v>52</v>
      </c>
    </row>
    <row r="709" spans="1:52" ht="30" customHeight="1">
      <c r="A709" s="27" t="s">
        <v>1013</v>
      </c>
      <c r="B709" s="27" t="s">
        <v>52</v>
      </c>
      <c r="C709" s="27" t="s">
        <v>52</v>
      </c>
      <c r="D709" s="28"/>
      <c r="E709" s="30"/>
      <c r="F709" s="33">
        <f>TRUNC(SUMIF(N701:N708, N700, F701:F708),0)</f>
        <v>849730</v>
      </c>
      <c r="G709" s="30"/>
      <c r="H709" s="33">
        <f>TRUNC(SUMIF(N701:N708, N700, H701:H708),0)</f>
        <v>227936</v>
      </c>
      <c r="I709" s="30"/>
      <c r="J709" s="33">
        <f>TRUNC(SUMIF(N701:N708, N700, J701:J708),0)</f>
        <v>18635</v>
      </c>
      <c r="K709" s="30"/>
      <c r="L709" s="33">
        <f>F709+H709+J709</f>
        <v>1096301</v>
      </c>
      <c r="M709" s="27" t="s">
        <v>52</v>
      </c>
      <c r="N709" s="2" t="s">
        <v>107</v>
      </c>
      <c r="O709" s="2" t="s">
        <v>107</v>
      </c>
      <c r="P709" s="2" t="s">
        <v>52</v>
      </c>
      <c r="Q709" s="2" t="s">
        <v>52</v>
      </c>
      <c r="R709" s="2" t="s">
        <v>52</v>
      </c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2" t="s">
        <v>52</v>
      </c>
      <c r="AW709" s="2" t="s">
        <v>52</v>
      </c>
      <c r="AX709" s="2" t="s">
        <v>52</v>
      </c>
      <c r="AY709" s="2" t="s">
        <v>52</v>
      </c>
      <c r="AZ709" s="2" t="s">
        <v>52</v>
      </c>
    </row>
    <row r="710" spans="1:52" ht="30" customHeight="1">
      <c r="A710" s="28"/>
      <c r="B710" s="28"/>
      <c r="C710" s="28"/>
      <c r="D710" s="28"/>
      <c r="E710" s="30"/>
      <c r="F710" s="33"/>
      <c r="G710" s="30"/>
      <c r="H710" s="33"/>
      <c r="I710" s="30"/>
      <c r="J710" s="33"/>
      <c r="K710" s="30"/>
      <c r="L710" s="33"/>
      <c r="M710" s="28"/>
    </row>
    <row r="711" spans="1:52" ht="30" customHeight="1">
      <c r="A711" s="24" t="s">
        <v>2084</v>
      </c>
      <c r="B711" s="25"/>
      <c r="C711" s="25"/>
      <c r="D711" s="25"/>
      <c r="E711" s="29"/>
      <c r="F711" s="32"/>
      <c r="G711" s="29"/>
      <c r="H711" s="32"/>
      <c r="I711" s="29"/>
      <c r="J711" s="32"/>
      <c r="K711" s="29"/>
      <c r="L711" s="32"/>
      <c r="M711" s="26"/>
      <c r="N711" s="1" t="s">
        <v>845</v>
      </c>
    </row>
    <row r="712" spans="1:52" ht="30" customHeight="1">
      <c r="A712" s="27" t="s">
        <v>110</v>
      </c>
      <c r="B712" s="27" t="s">
        <v>111</v>
      </c>
      <c r="C712" s="27" t="s">
        <v>112</v>
      </c>
      <c r="D712" s="28">
        <v>0.9</v>
      </c>
      <c r="E712" s="30">
        <f>단가산출목록!E4</f>
        <v>381</v>
      </c>
      <c r="F712" s="33">
        <f>TRUNC(E712*D712,1)</f>
        <v>342.9</v>
      </c>
      <c r="G712" s="30">
        <f>단가산출목록!F4</f>
        <v>1000</v>
      </c>
      <c r="H712" s="33">
        <f>TRUNC(G712*D712,1)</f>
        <v>900</v>
      </c>
      <c r="I712" s="30">
        <f>단가산출목록!G4</f>
        <v>416</v>
      </c>
      <c r="J712" s="33">
        <f>TRUNC(I712*D712,1)</f>
        <v>374.4</v>
      </c>
      <c r="K712" s="30">
        <f t="shared" ref="K712:L716" si="107">TRUNC(E712+G712+I712,1)</f>
        <v>1797</v>
      </c>
      <c r="L712" s="33">
        <f t="shared" si="107"/>
        <v>1617.3</v>
      </c>
      <c r="M712" s="27" t="s">
        <v>113</v>
      </c>
      <c r="N712" s="2" t="s">
        <v>845</v>
      </c>
      <c r="O712" s="2" t="s">
        <v>114</v>
      </c>
      <c r="P712" s="2" t="s">
        <v>65</v>
      </c>
      <c r="Q712" s="2" t="s">
        <v>64</v>
      </c>
      <c r="R712" s="2" t="s">
        <v>65</v>
      </c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2" t="s">
        <v>52</v>
      </c>
      <c r="AW712" s="2" t="s">
        <v>2085</v>
      </c>
      <c r="AX712" s="2" t="s">
        <v>52</v>
      </c>
      <c r="AY712" s="2" t="s">
        <v>52</v>
      </c>
      <c r="AZ712" s="2" t="s">
        <v>52</v>
      </c>
    </row>
    <row r="713" spans="1:52" ht="30" customHeight="1">
      <c r="A713" s="27" t="s">
        <v>2059</v>
      </c>
      <c r="B713" s="27" t="s">
        <v>2060</v>
      </c>
      <c r="C713" s="27" t="s">
        <v>112</v>
      </c>
      <c r="D713" s="28">
        <v>0.89</v>
      </c>
      <c r="E713" s="30">
        <f>단가산출목록!E9</f>
        <v>420</v>
      </c>
      <c r="F713" s="33">
        <f>TRUNC(E713*D713,1)</f>
        <v>373.8</v>
      </c>
      <c r="G713" s="30">
        <f>단가산출목록!F9</f>
        <v>3529</v>
      </c>
      <c r="H713" s="33">
        <f>TRUNC(G713*D713,1)</f>
        <v>3140.8</v>
      </c>
      <c r="I713" s="30">
        <f>단가산출목록!G9</f>
        <v>343</v>
      </c>
      <c r="J713" s="33">
        <f>TRUNC(I713*D713,1)</f>
        <v>305.2</v>
      </c>
      <c r="K713" s="30">
        <f t="shared" si="107"/>
        <v>4292</v>
      </c>
      <c r="L713" s="33">
        <f t="shared" si="107"/>
        <v>3819.8</v>
      </c>
      <c r="M713" s="27" t="s">
        <v>2061</v>
      </c>
      <c r="N713" s="2" t="s">
        <v>845</v>
      </c>
      <c r="O713" s="2" t="s">
        <v>2062</v>
      </c>
      <c r="P713" s="2" t="s">
        <v>65</v>
      </c>
      <c r="Q713" s="2" t="s">
        <v>64</v>
      </c>
      <c r="R713" s="2" t="s">
        <v>65</v>
      </c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2" t="s">
        <v>52</v>
      </c>
      <c r="AW713" s="2" t="s">
        <v>2086</v>
      </c>
      <c r="AX713" s="2" t="s">
        <v>52</v>
      </c>
      <c r="AY713" s="2" t="s">
        <v>52</v>
      </c>
      <c r="AZ713" s="2" t="s">
        <v>52</v>
      </c>
    </row>
    <row r="714" spans="1:52" ht="30" customHeight="1">
      <c r="A714" s="27" t="s">
        <v>116</v>
      </c>
      <c r="B714" s="27" t="s">
        <v>2064</v>
      </c>
      <c r="C714" s="27" t="s">
        <v>112</v>
      </c>
      <c r="D714" s="28">
        <v>0.01</v>
      </c>
      <c r="E714" s="30">
        <f>단가산출목록!E10</f>
        <v>3433</v>
      </c>
      <c r="F714" s="33">
        <f>TRUNC(E714*D714,1)</f>
        <v>34.299999999999997</v>
      </c>
      <c r="G714" s="30">
        <f>단가산출목록!F10</f>
        <v>6009</v>
      </c>
      <c r="H714" s="33">
        <f>TRUNC(G714*D714,1)</f>
        <v>60</v>
      </c>
      <c r="I714" s="30">
        <f>단가산출목록!G10</f>
        <v>2181</v>
      </c>
      <c r="J714" s="33">
        <f>TRUNC(I714*D714,1)</f>
        <v>21.8</v>
      </c>
      <c r="K714" s="30">
        <f t="shared" si="107"/>
        <v>11623</v>
      </c>
      <c r="L714" s="33">
        <f t="shared" si="107"/>
        <v>116.1</v>
      </c>
      <c r="M714" s="27" t="s">
        <v>2065</v>
      </c>
      <c r="N714" s="2" t="s">
        <v>845</v>
      </c>
      <c r="O714" s="2" t="s">
        <v>2066</v>
      </c>
      <c r="P714" s="2" t="s">
        <v>65</v>
      </c>
      <c r="Q714" s="2" t="s">
        <v>64</v>
      </c>
      <c r="R714" s="2" t="s">
        <v>65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2" t="s">
        <v>52</v>
      </c>
      <c r="AW714" s="2" t="s">
        <v>2087</v>
      </c>
      <c r="AX714" s="2" t="s">
        <v>52</v>
      </c>
      <c r="AY714" s="2" t="s">
        <v>52</v>
      </c>
      <c r="AZ714" s="2" t="s">
        <v>52</v>
      </c>
    </row>
    <row r="715" spans="1:52" ht="30" customHeight="1">
      <c r="A715" s="27" t="s">
        <v>2088</v>
      </c>
      <c r="B715" s="27" t="s">
        <v>2089</v>
      </c>
      <c r="C715" s="27" t="s">
        <v>218</v>
      </c>
      <c r="D715" s="28">
        <v>1.05</v>
      </c>
      <c r="E715" s="30">
        <f>단가대비표!O208</f>
        <v>12490</v>
      </c>
      <c r="F715" s="33">
        <f>TRUNC(E715*D715,1)</f>
        <v>13114.5</v>
      </c>
      <c r="G715" s="30">
        <f>단가대비표!P208</f>
        <v>0</v>
      </c>
      <c r="H715" s="33">
        <f>TRUNC(G715*D715,1)</f>
        <v>0</v>
      </c>
      <c r="I715" s="30">
        <f>단가대비표!V208</f>
        <v>0</v>
      </c>
      <c r="J715" s="33">
        <f>TRUNC(I715*D715,1)</f>
        <v>0</v>
      </c>
      <c r="K715" s="30">
        <f t="shared" si="107"/>
        <v>12490</v>
      </c>
      <c r="L715" s="33">
        <f t="shared" si="107"/>
        <v>13114.5</v>
      </c>
      <c r="M715" s="27" t="s">
        <v>52</v>
      </c>
      <c r="N715" s="2" t="s">
        <v>845</v>
      </c>
      <c r="O715" s="2" t="s">
        <v>2090</v>
      </c>
      <c r="P715" s="2" t="s">
        <v>65</v>
      </c>
      <c r="Q715" s="2" t="s">
        <v>65</v>
      </c>
      <c r="R715" s="2" t="s">
        <v>64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2" t="s">
        <v>52</v>
      </c>
      <c r="AW715" s="2" t="s">
        <v>2091</v>
      </c>
      <c r="AX715" s="2" t="s">
        <v>52</v>
      </c>
      <c r="AY715" s="2" t="s">
        <v>52</v>
      </c>
      <c r="AZ715" s="2" t="s">
        <v>52</v>
      </c>
    </row>
    <row r="716" spans="1:52" ht="30" customHeight="1">
      <c r="A716" s="27" t="s">
        <v>2092</v>
      </c>
      <c r="B716" s="27" t="s">
        <v>2093</v>
      </c>
      <c r="C716" s="27" t="s">
        <v>61</v>
      </c>
      <c r="D716" s="28">
        <v>0.16669999999999999</v>
      </c>
      <c r="E716" s="30">
        <f>일위대가목록!E255</f>
        <v>0</v>
      </c>
      <c r="F716" s="33">
        <f>TRUNC(E716*D716,1)</f>
        <v>0</v>
      </c>
      <c r="G716" s="30">
        <f>일위대가목록!F255</f>
        <v>59856</v>
      </c>
      <c r="H716" s="33">
        <f>TRUNC(G716*D716,1)</f>
        <v>9977.9</v>
      </c>
      <c r="I716" s="30">
        <f>일위대가목록!G255</f>
        <v>0</v>
      </c>
      <c r="J716" s="33">
        <f>TRUNC(I716*D716,1)</f>
        <v>0</v>
      </c>
      <c r="K716" s="30">
        <f t="shared" si="107"/>
        <v>59856</v>
      </c>
      <c r="L716" s="33">
        <f t="shared" si="107"/>
        <v>9977.9</v>
      </c>
      <c r="M716" s="27" t="s">
        <v>2094</v>
      </c>
      <c r="N716" s="2" t="s">
        <v>845</v>
      </c>
      <c r="O716" s="2" t="s">
        <v>2095</v>
      </c>
      <c r="P716" s="2" t="s">
        <v>64</v>
      </c>
      <c r="Q716" s="2" t="s">
        <v>65</v>
      </c>
      <c r="R716" s="2" t="s">
        <v>65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2" t="s">
        <v>52</v>
      </c>
      <c r="AW716" s="2" t="s">
        <v>2096</v>
      </c>
      <c r="AX716" s="2" t="s">
        <v>52</v>
      </c>
      <c r="AY716" s="2" t="s">
        <v>52</v>
      </c>
      <c r="AZ716" s="2" t="s">
        <v>52</v>
      </c>
    </row>
    <row r="717" spans="1:52" ht="30" customHeight="1">
      <c r="A717" s="27" t="s">
        <v>1013</v>
      </c>
      <c r="B717" s="27" t="s">
        <v>52</v>
      </c>
      <c r="C717" s="27" t="s">
        <v>52</v>
      </c>
      <c r="D717" s="28"/>
      <c r="E717" s="30"/>
      <c r="F717" s="33">
        <f>TRUNC(SUMIF(N712:N716, N711, F712:F716),0)</f>
        <v>13865</v>
      </c>
      <c r="G717" s="30"/>
      <c r="H717" s="33">
        <f>TRUNC(SUMIF(N712:N716, N711, H712:H716),0)</f>
        <v>14078</v>
      </c>
      <c r="I717" s="30"/>
      <c r="J717" s="33">
        <f>TRUNC(SUMIF(N712:N716, N711, J712:J716),0)</f>
        <v>701</v>
      </c>
      <c r="K717" s="30"/>
      <c r="L717" s="33">
        <f>F717+H717+J717</f>
        <v>28644</v>
      </c>
      <c r="M717" s="27" t="s">
        <v>52</v>
      </c>
      <c r="N717" s="2" t="s">
        <v>107</v>
      </c>
      <c r="O717" s="2" t="s">
        <v>107</v>
      </c>
      <c r="P717" s="2" t="s">
        <v>52</v>
      </c>
      <c r="Q717" s="2" t="s">
        <v>52</v>
      </c>
      <c r="R717" s="2" t="s">
        <v>52</v>
      </c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2" t="s">
        <v>52</v>
      </c>
      <c r="AW717" s="2" t="s">
        <v>52</v>
      </c>
      <c r="AX717" s="2" t="s">
        <v>52</v>
      </c>
      <c r="AY717" s="2" t="s">
        <v>52</v>
      </c>
      <c r="AZ717" s="2" t="s">
        <v>52</v>
      </c>
    </row>
    <row r="718" spans="1:52" ht="30" customHeight="1">
      <c r="A718" s="28"/>
      <c r="B718" s="28"/>
      <c r="C718" s="28"/>
      <c r="D718" s="28"/>
      <c r="E718" s="30"/>
      <c r="F718" s="33"/>
      <c r="G718" s="30"/>
      <c r="H718" s="33"/>
      <c r="I718" s="30"/>
      <c r="J718" s="33"/>
      <c r="K718" s="30"/>
      <c r="L718" s="33"/>
      <c r="M718" s="28"/>
    </row>
    <row r="719" spans="1:52" ht="30" customHeight="1">
      <c r="A719" s="24" t="s">
        <v>2097</v>
      </c>
      <c r="B719" s="25"/>
      <c r="C719" s="25"/>
      <c r="D719" s="25"/>
      <c r="E719" s="29"/>
      <c r="F719" s="32"/>
      <c r="G719" s="29"/>
      <c r="H719" s="32"/>
      <c r="I719" s="29"/>
      <c r="J719" s="32"/>
      <c r="K719" s="29"/>
      <c r="L719" s="32"/>
      <c r="M719" s="26"/>
      <c r="N719" s="1" t="s">
        <v>850</v>
      </c>
    </row>
    <row r="720" spans="1:52" ht="30" customHeight="1">
      <c r="A720" s="27" t="s">
        <v>110</v>
      </c>
      <c r="B720" s="27" t="s">
        <v>111</v>
      </c>
      <c r="C720" s="27" t="s">
        <v>112</v>
      </c>
      <c r="D720" s="28">
        <v>0.9</v>
      </c>
      <c r="E720" s="30">
        <f>단가산출목록!E4</f>
        <v>381</v>
      </c>
      <c r="F720" s="33">
        <f>TRUNC(E720*D720,1)</f>
        <v>342.9</v>
      </c>
      <c r="G720" s="30">
        <f>단가산출목록!F4</f>
        <v>1000</v>
      </c>
      <c r="H720" s="33">
        <f>TRUNC(G720*D720,1)</f>
        <v>900</v>
      </c>
      <c r="I720" s="30">
        <f>단가산출목록!G4</f>
        <v>416</v>
      </c>
      <c r="J720" s="33">
        <f>TRUNC(I720*D720,1)</f>
        <v>374.4</v>
      </c>
      <c r="K720" s="30">
        <f t="shared" ref="K720:L724" si="108">TRUNC(E720+G720+I720,1)</f>
        <v>1797</v>
      </c>
      <c r="L720" s="33">
        <f t="shared" si="108"/>
        <v>1617.3</v>
      </c>
      <c r="M720" s="27" t="s">
        <v>113</v>
      </c>
      <c r="N720" s="2" t="s">
        <v>850</v>
      </c>
      <c r="O720" s="2" t="s">
        <v>114</v>
      </c>
      <c r="P720" s="2" t="s">
        <v>65</v>
      </c>
      <c r="Q720" s="2" t="s">
        <v>64</v>
      </c>
      <c r="R720" s="2" t="s">
        <v>65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2" t="s">
        <v>52</v>
      </c>
      <c r="AW720" s="2" t="s">
        <v>2098</v>
      </c>
      <c r="AX720" s="2" t="s">
        <v>52</v>
      </c>
      <c r="AY720" s="2" t="s">
        <v>52</v>
      </c>
      <c r="AZ720" s="2" t="s">
        <v>52</v>
      </c>
    </row>
    <row r="721" spans="1:52" ht="30" customHeight="1">
      <c r="A721" s="27" t="s">
        <v>2059</v>
      </c>
      <c r="B721" s="27" t="s">
        <v>2060</v>
      </c>
      <c r="C721" s="27" t="s">
        <v>112</v>
      </c>
      <c r="D721" s="28">
        <v>0.89</v>
      </c>
      <c r="E721" s="30">
        <f>단가산출목록!E9</f>
        <v>420</v>
      </c>
      <c r="F721" s="33">
        <f>TRUNC(E721*D721,1)</f>
        <v>373.8</v>
      </c>
      <c r="G721" s="30">
        <f>단가산출목록!F9</f>
        <v>3529</v>
      </c>
      <c r="H721" s="33">
        <f>TRUNC(G721*D721,1)</f>
        <v>3140.8</v>
      </c>
      <c r="I721" s="30">
        <f>단가산출목록!G9</f>
        <v>343</v>
      </c>
      <c r="J721" s="33">
        <f>TRUNC(I721*D721,1)</f>
        <v>305.2</v>
      </c>
      <c r="K721" s="30">
        <f t="shared" si="108"/>
        <v>4292</v>
      </c>
      <c r="L721" s="33">
        <f t="shared" si="108"/>
        <v>3819.8</v>
      </c>
      <c r="M721" s="27" t="s">
        <v>2061</v>
      </c>
      <c r="N721" s="2" t="s">
        <v>850</v>
      </c>
      <c r="O721" s="2" t="s">
        <v>2062</v>
      </c>
      <c r="P721" s="2" t="s">
        <v>65</v>
      </c>
      <c r="Q721" s="2" t="s">
        <v>64</v>
      </c>
      <c r="R721" s="2" t="s">
        <v>65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2" t="s">
        <v>52</v>
      </c>
      <c r="AW721" s="2" t="s">
        <v>2099</v>
      </c>
      <c r="AX721" s="2" t="s">
        <v>52</v>
      </c>
      <c r="AY721" s="2" t="s">
        <v>52</v>
      </c>
      <c r="AZ721" s="2" t="s">
        <v>52</v>
      </c>
    </row>
    <row r="722" spans="1:52" ht="30" customHeight="1">
      <c r="A722" s="27" t="s">
        <v>116</v>
      </c>
      <c r="B722" s="27" t="s">
        <v>2064</v>
      </c>
      <c r="C722" s="27" t="s">
        <v>112</v>
      </c>
      <c r="D722" s="28">
        <v>0.01</v>
      </c>
      <c r="E722" s="30">
        <f>단가산출목록!E10</f>
        <v>3433</v>
      </c>
      <c r="F722" s="33">
        <f>TRUNC(E722*D722,1)</f>
        <v>34.299999999999997</v>
      </c>
      <c r="G722" s="30">
        <f>단가산출목록!F10</f>
        <v>6009</v>
      </c>
      <c r="H722" s="33">
        <f>TRUNC(G722*D722,1)</f>
        <v>60</v>
      </c>
      <c r="I722" s="30">
        <f>단가산출목록!G10</f>
        <v>2181</v>
      </c>
      <c r="J722" s="33">
        <f>TRUNC(I722*D722,1)</f>
        <v>21.8</v>
      </c>
      <c r="K722" s="30">
        <f t="shared" si="108"/>
        <v>11623</v>
      </c>
      <c r="L722" s="33">
        <f t="shared" si="108"/>
        <v>116.1</v>
      </c>
      <c r="M722" s="27" t="s">
        <v>2065</v>
      </c>
      <c r="N722" s="2" t="s">
        <v>850</v>
      </c>
      <c r="O722" s="2" t="s">
        <v>2066</v>
      </c>
      <c r="P722" s="2" t="s">
        <v>65</v>
      </c>
      <c r="Q722" s="2" t="s">
        <v>64</v>
      </c>
      <c r="R722" s="2" t="s">
        <v>65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2" t="s">
        <v>52</v>
      </c>
      <c r="AW722" s="2" t="s">
        <v>2100</v>
      </c>
      <c r="AX722" s="2" t="s">
        <v>52</v>
      </c>
      <c r="AY722" s="2" t="s">
        <v>52</v>
      </c>
      <c r="AZ722" s="2" t="s">
        <v>52</v>
      </c>
    </row>
    <row r="723" spans="1:52" ht="30" customHeight="1">
      <c r="A723" s="27" t="s">
        <v>2088</v>
      </c>
      <c r="B723" s="27" t="s">
        <v>2101</v>
      </c>
      <c r="C723" s="27" t="s">
        <v>218</v>
      </c>
      <c r="D723" s="28">
        <v>1.05</v>
      </c>
      <c r="E723" s="30">
        <f>단가대비표!O209</f>
        <v>27347.5</v>
      </c>
      <c r="F723" s="33">
        <f>TRUNC(E723*D723,1)</f>
        <v>28714.799999999999</v>
      </c>
      <c r="G723" s="30">
        <f>단가대비표!P209</f>
        <v>0</v>
      </c>
      <c r="H723" s="33">
        <f>TRUNC(G723*D723,1)</f>
        <v>0</v>
      </c>
      <c r="I723" s="30">
        <f>단가대비표!V209</f>
        <v>0</v>
      </c>
      <c r="J723" s="33">
        <f>TRUNC(I723*D723,1)</f>
        <v>0</v>
      </c>
      <c r="K723" s="30">
        <f t="shared" si="108"/>
        <v>27347.5</v>
      </c>
      <c r="L723" s="33">
        <f t="shared" si="108"/>
        <v>28714.799999999999</v>
      </c>
      <c r="M723" s="27" t="s">
        <v>52</v>
      </c>
      <c r="N723" s="2" t="s">
        <v>850</v>
      </c>
      <c r="O723" s="2" t="s">
        <v>2102</v>
      </c>
      <c r="P723" s="2" t="s">
        <v>65</v>
      </c>
      <c r="Q723" s="2" t="s">
        <v>65</v>
      </c>
      <c r="R723" s="2" t="s">
        <v>64</v>
      </c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2" t="s">
        <v>52</v>
      </c>
      <c r="AW723" s="2" t="s">
        <v>2103</v>
      </c>
      <c r="AX723" s="2" t="s">
        <v>52</v>
      </c>
      <c r="AY723" s="2" t="s">
        <v>52</v>
      </c>
      <c r="AZ723" s="2" t="s">
        <v>52</v>
      </c>
    </row>
    <row r="724" spans="1:52" ht="30" customHeight="1">
      <c r="A724" s="27" t="s">
        <v>2092</v>
      </c>
      <c r="B724" s="27" t="s">
        <v>2093</v>
      </c>
      <c r="C724" s="27" t="s">
        <v>61</v>
      </c>
      <c r="D724" s="28">
        <v>0.16669999999999999</v>
      </c>
      <c r="E724" s="30">
        <f>일위대가목록!E255</f>
        <v>0</v>
      </c>
      <c r="F724" s="33">
        <f>TRUNC(E724*D724,1)</f>
        <v>0</v>
      </c>
      <c r="G724" s="30">
        <f>일위대가목록!F255</f>
        <v>59856</v>
      </c>
      <c r="H724" s="33">
        <f>TRUNC(G724*D724,1)</f>
        <v>9977.9</v>
      </c>
      <c r="I724" s="30">
        <f>일위대가목록!G255</f>
        <v>0</v>
      </c>
      <c r="J724" s="33">
        <f>TRUNC(I724*D724,1)</f>
        <v>0</v>
      </c>
      <c r="K724" s="30">
        <f t="shared" si="108"/>
        <v>59856</v>
      </c>
      <c r="L724" s="33">
        <f t="shared" si="108"/>
        <v>9977.9</v>
      </c>
      <c r="M724" s="27" t="s">
        <v>2094</v>
      </c>
      <c r="N724" s="2" t="s">
        <v>850</v>
      </c>
      <c r="O724" s="2" t="s">
        <v>2095</v>
      </c>
      <c r="P724" s="2" t="s">
        <v>64</v>
      </c>
      <c r="Q724" s="2" t="s">
        <v>65</v>
      </c>
      <c r="R724" s="2" t="s">
        <v>65</v>
      </c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2" t="s">
        <v>52</v>
      </c>
      <c r="AW724" s="2" t="s">
        <v>2104</v>
      </c>
      <c r="AX724" s="2" t="s">
        <v>52</v>
      </c>
      <c r="AY724" s="2" t="s">
        <v>52</v>
      </c>
      <c r="AZ724" s="2" t="s">
        <v>52</v>
      </c>
    </row>
    <row r="725" spans="1:52" ht="30" customHeight="1">
      <c r="A725" s="27" t="s">
        <v>1013</v>
      </c>
      <c r="B725" s="27" t="s">
        <v>52</v>
      </c>
      <c r="C725" s="27" t="s">
        <v>52</v>
      </c>
      <c r="D725" s="28"/>
      <c r="E725" s="30"/>
      <c r="F725" s="33">
        <f>TRUNC(SUMIF(N720:N724, N719, F720:F724),0)</f>
        <v>29465</v>
      </c>
      <c r="G725" s="30"/>
      <c r="H725" s="33">
        <f>TRUNC(SUMIF(N720:N724, N719, H720:H724),0)</f>
        <v>14078</v>
      </c>
      <c r="I725" s="30"/>
      <c r="J725" s="33">
        <f>TRUNC(SUMIF(N720:N724, N719, J720:J724),0)</f>
        <v>701</v>
      </c>
      <c r="K725" s="30"/>
      <c r="L725" s="33">
        <f>F725+H725+J725</f>
        <v>44244</v>
      </c>
      <c r="M725" s="27" t="s">
        <v>52</v>
      </c>
      <c r="N725" s="2" t="s">
        <v>107</v>
      </c>
      <c r="O725" s="2" t="s">
        <v>107</v>
      </c>
      <c r="P725" s="2" t="s">
        <v>52</v>
      </c>
      <c r="Q725" s="2" t="s">
        <v>52</v>
      </c>
      <c r="R725" s="2" t="s">
        <v>52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2" t="s">
        <v>52</v>
      </c>
      <c r="AW725" s="2" t="s">
        <v>52</v>
      </c>
      <c r="AX725" s="2" t="s">
        <v>52</v>
      </c>
      <c r="AY725" s="2" t="s">
        <v>52</v>
      </c>
      <c r="AZ725" s="2" t="s">
        <v>52</v>
      </c>
    </row>
    <row r="726" spans="1:52" ht="30" customHeight="1">
      <c r="A726" s="28"/>
      <c r="B726" s="28"/>
      <c r="C726" s="28"/>
      <c r="D726" s="28"/>
      <c r="E726" s="30"/>
      <c r="F726" s="33"/>
      <c r="G726" s="30"/>
      <c r="H726" s="33"/>
      <c r="I726" s="30"/>
      <c r="J726" s="33"/>
      <c r="K726" s="30"/>
      <c r="L726" s="33"/>
      <c r="M726" s="28"/>
    </row>
    <row r="727" spans="1:52" ht="30" customHeight="1">
      <c r="A727" s="24" t="s">
        <v>2105</v>
      </c>
      <c r="B727" s="25"/>
      <c r="C727" s="25"/>
      <c r="D727" s="25"/>
      <c r="E727" s="29"/>
      <c r="F727" s="32"/>
      <c r="G727" s="29"/>
      <c r="H727" s="32"/>
      <c r="I727" s="29"/>
      <c r="J727" s="32"/>
      <c r="K727" s="29"/>
      <c r="L727" s="32"/>
      <c r="M727" s="26"/>
      <c r="N727" s="1" t="s">
        <v>854</v>
      </c>
    </row>
    <row r="728" spans="1:52" ht="30" customHeight="1">
      <c r="A728" s="27" t="s">
        <v>110</v>
      </c>
      <c r="B728" s="27" t="s">
        <v>111</v>
      </c>
      <c r="C728" s="27" t="s">
        <v>112</v>
      </c>
      <c r="D728" s="28">
        <v>0.9</v>
      </c>
      <c r="E728" s="30">
        <f>단가산출목록!E4</f>
        <v>381</v>
      </c>
      <c r="F728" s="33">
        <f>TRUNC(E728*D728,1)</f>
        <v>342.9</v>
      </c>
      <c r="G728" s="30">
        <f>단가산출목록!F4</f>
        <v>1000</v>
      </c>
      <c r="H728" s="33">
        <f>TRUNC(G728*D728,1)</f>
        <v>900</v>
      </c>
      <c r="I728" s="30">
        <f>단가산출목록!G4</f>
        <v>416</v>
      </c>
      <c r="J728" s="33">
        <f>TRUNC(I728*D728,1)</f>
        <v>374.4</v>
      </c>
      <c r="K728" s="30">
        <f t="shared" ref="K728:L732" si="109">TRUNC(E728+G728+I728,1)</f>
        <v>1797</v>
      </c>
      <c r="L728" s="33">
        <f t="shared" si="109"/>
        <v>1617.3</v>
      </c>
      <c r="M728" s="27" t="s">
        <v>113</v>
      </c>
      <c r="N728" s="2" t="s">
        <v>854</v>
      </c>
      <c r="O728" s="2" t="s">
        <v>114</v>
      </c>
      <c r="P728" s="2" t="s">
        <v>65</v>
      </c>
      <c r="Q728" s="2" t="s">
        <v>64</v>
      </c>
      <c r="R728" s="2" t="s">
        <v>65</v>
      </c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2" t="s">
        <v>52</v>
      </c>
      <c r="AW728" s="2" t="s">
        <v>2106</v>
      </c>
      <c r="AX728" s="2" t="s">
        <v>52</v>
      </c>
      <c r="AY728" s="2" t="s">
        <v>52</v>
      </c>
      <c r="AZ728" s="2" t="s">
        <v>52</v>
      </c>
    </row>
    <row r="729" spans="1:52" ht="30" customHeight="1">
      <c r="A729" s="27" t="s">
        <v>2059</v>
      </c>
      <c r="B729" s="27" t="s">
        <v>2060</v>
      </c>
      <c r="C729" s="27" t="s">
        <v>112</v>
      </c>
      <c r="D729" s="28">
        <v>0.89</v>
      </c>
      <c r="E729" s="30">
        <f>단가산출목록!E9</f>
        <v>420</v>
      </c>
      <c r="F729" s="33">
        <f>TRUNC(E729*D729,1)</f>
        <v>373.8</v>
      </c>
      <c r="G729" s="30">
        <f>단가산출목록!F9</f>
        <v>3529</v>
      </c>
      <c r="H729" s="33">
        <f>TRUNC(G729*D729,1)</f>
        <v>3140.8</v>
      </c>
      <c r="I729" s="30">
        <f>단가산출목록!G9</f>
        <v>343</v>
      </c>
      <c r="J729" s="33">
        <f>TRUNC(I729*D729,1)</f>
        <v>305.2</v>
      </c>
      <c r="K729" s="30">
        <f t="shared" si="109"/>
        <v>4292</v>
      </c>
      <c r="L729" s="33">
        <f t="shared" si="109"/>
        <v>3819.8</v>
      </c>
      <c r="M729" s="27" t="s">
        <v>2061</v>
      </c>
      <c r="N729" s="2" t="s">
        <v>854</v>
      </c>
      <c r="O729" s="2" t="s">
        <v>2062</v>
      </c>
      <c r="P729" s="2" t="s">
        <v>65</v>
      </c>
      <c r="Q729" s="2" t="s">
        <v>64</v>
      </c>
      <c r="R729" s="2" t="s">
        <v>65</v>
      </c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2" t="s">
        <v>52</v>
      </c>
      <c r="AW729" s="2" t="s">
        <v>2107</v>
      </c>
      <c r="AX729" s="2" t="s">
        <v>52</v>
      </c>
      <c r="AY729" s="2" t="s">
        <v>52</v>
      </c>
      <c r="AZ729" s="2" t="s">
        <v>52</v>
      </c>
    </row>
    <row r="730" spans="1:52" ht="30" customHeight="1">
      <c r="A730" s="27" t="s">
        <v>116</v>
      </c>
      <c r="B730" s="27" t="s">
        <v>2064</v>
      </c>
      <c r="C730" s="27" t="s">
        <v>112</v>
      </c>
      <c r="D730" s="28">
        <v>0.01</v>
      </c>
      <c r="E730" s="30">
        <f>단가산출목록!E10</f>
        <v>3433</v>
      </c>
      <c r="F730" s="33">
        <f>TRUNC(E730*D730,1)</f>
        <v>34.299999999999997</v>
      </c>
      <c r="G730" s="30">
        <f>단가산출목록!F10</f>
        <v>6009</v>
      </c>
      <c r="H730" s="33">
        <f>TRUNC(G730*D730,1)</f>
        <v>60</v>
      </c>
      <c r="I730" s="30">
        <f>단가산출목록!G10</f>
        <v>2181</v>
      </c>
      <c r="J730" s="33">
        <f>TRUNC(I730*D730,1)</f>
        <v>21.8</v>
      </c>
      <c r="K730" s="30">
        <f t="shared" si="109"/>
        <v>11623</v>
      </c>
      <c r="L730" s="33">
        <f t="shared" si="109"/>
        <v>116.1</v>
      </c>
      <c r="M730" s="27" t="s">
        <v>2065</v>
      </c>
      <c r="N730" s="2" t="s">
        <v>854</v>
      </c>
      <c r="O730" s="2" t="s">
        <v>2066</v>
      </c>
      <c r="P730" s="2" t="s">
        <v>65</v>
      </c>
      <c r="Q730" s="2" t="s">
        <v>64</v>
      </c>
      <c r="R730" s="2" t="s">
        <v>65</v>
      </c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2" t="s">
        <v>52</v>
      </c>
      <c r="AW730" s="2" t="s">
        <v>2108</v>
      </c>
      <c r="AX730" s="2" t="s">
        <v>52</v>
      </c>
      <c r="AY730" s="2" t="s">
        <v>52</v>
      </c>
      <c r="AZ730" s="2" t="s">
        <v>52</v>
      </c>
    </row>
    <row r="731" spans="1:52" ht="30" customHeight="1">
      <c r="A731" s="27" t="s">
        <v>2088</v>
      </c>
      <c r="B731" s="27" t="s">
        <v>2101</v>
      </c>
      <c r="C731" s="27" t="s">
        <v>218</v>
      </c>
      <c r="D731" s="28">
        <v>1.05</v>
      </c>
      <c r="E731" s="30">
        <f>단가대비표!O209</f>
        <v>27347.5</v>
      </c>
      <c r="F731" s="33">
        <f>TRUNC(E731*D731,1)</f>
        <v>28714.799999999999</v>
      </c>
      <c r="G731" s="30">
        <f>단가대비표!P209</f>
        <v>0</v>
      </c>
      <c r="H731" s="33">
        <f>TRUNC(G731*D731,1)</f>
        <v>0</v>
      </c>
      <c r="I731" s="30">
        <f>단가대비표!V209</f>
        <v>0</v>
      </c>
      <c r="J731" s="33">
        <f>TRUNC(I731*D731,1)</f>
        <v>0</v>
      </c>
      <c r="K731" s="30">
        <f t="shared" si="109"/>
        <v>27347.5</v>
      </c>
      <c r="L731" s="33">
        <f t="shared" si="109"/>
        <v>28714.799999999999</v>
      </c>
      <c r="M731" s="27" t="s">
        <v>52</v>
      </c>
      <c r="N731" s="2" t="s">
        <v>854</v>
      </c>
      <c r="O731" s="2" t="s">
        <v>2102</v>
      </c>
      <c r="P731" s="2" t="s">
        <v>65</v>
      </c>
      <c r="Q731" s="2" t="s">
        <v>65</v>
      </c>
      <c r="R731" s="2" t="s">
        <v>64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2" t="s">
        <v>52</v>
      </c>
      <c r="AW731" s="2" t="s">
        <v>2109</v>
      </c>
      <c r="AX731" s="2" t="s">
        <v>52</v>
      </c>
      <c r="AY731" s="2" t="s">
        <v>52</v>
      </c>
      <c r="AZ731" s="2" t="s">
        <v>52</v>
      </c>
    </row>
    <row r="732" spans="1:52" ht="30" customHeight="1">
      <c r="A732" s="27" t="s">
        <v>2092</v>
      </c>
      <c r="B732" s="27" t="s">
        <v>2093</v>
      </c>
      <c r="C732" s="27" t="s">
        <v>61</v>
      </c>
      <c r="D732" s="28">
        <v>0.16669999999999999</v>
      </c>
      <c r="E732" s="30">
        <f>일위대가목록!E255</f>
        <v>0</v>
      </c>
      <c r="F732" s="33">
        <f>TRUNC(E732*D732,1)</f>
        <v>0</v>
      </c>
      <c r="G732" s="30">
        <f>일위대가목록!F255</f>
        <v>59856</v>
      </c>
      <c r="H732" s="33">
        <f>TRUNC(G732*D732,1)</f>
        <v>9977.9</v>
      </c>
      <c r="I732" s="30">
        <f>일위대가목록!G255</f>
        <v>0</v>
      </c>
      <c r="J732" s="33">
        <f>TRUNC(I732*D732,1)</f>
        <v>0</v>
      </c>
      <c r="K732" s="30">
        <f t="shared" si="109"/>
        <v>59856</v>
      </c>
      <c r="L732" s="33">
        <f t="shared" si="109"/>
        <v>9977.9</v>
      </c>
      <c r="M732" s="27" t="s">
        <v>2094</v>
      </c>
      <c r="N732" s="2" t="s">
        <v>854</v>
      </c>
      <c r="O732" s="2" t="s">
        <v>2095</v>
      </c>
      <c r="P732" s="2" t="s">
        <v>64</v>
      </c>
      <c r="Q732" s="2" t="s">
        <v>65</v>
      </c>
      <c r="R732" s="2" t="s">
        <v>65</v>
      </c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2" t="s">
        <v>52</v>
      </c>
      <c r="AW732" s="2" t="s">
        <v>2110</v>
      </c>
      <c r="AX732" s="2" t="s">
        <v>52</v>
      </c>
      <c r="AY732" s="2" t="s">
        <v>52</v>
      </c>
      <c r="AZ732" s="2" t="s">
        <v>52</v>
      </c>
    </row>
    <row r="733" spans="1:52" ht="30" customHeight="1">
      <c r="A733" s="27" t="s">
        <v>1013</v>
      </c>
      <c r="B733" s="27" t="s">
        <v>52</v>
      </c>
      <c r="C733" s="27" t="s">
        <v>52</v>
      </c>
      <c r="D733" s="28"/>
      <c r="E733" s="30"/>
      <c r="F733" s="33">
        <f>TRUNC(SUMIF(N728:N732, N727, F728:F732),0)</f>
        <v>29465</v>
      </c>
      <c r="G733" s="30"/>
      <c r="H733" s="33">
        <f>TRUNC(SUMIF(N728:N732, N727, H728:H732),0)</f>
        <v>14078</v>
      </c>
      <c r="I733" s="30"/>
      <c r="J733" s="33">
        <f>TRUNC(SUMIF(N728:N732, N727, J728:J732),0)</f>
        <v>701</v>
      </c>
      <c r="K733" s="30"/>
      <c r="L733" s="33">
        <f>F733+H733+J733</f>
        <v>44244</v>
      </c>
      <c r="M733" s="27" t="s">
        <v>52</v>
      </c>
      <c r="N733" s="2" t="s">
        <v>107</v>
      </c>
      <c r="O733" s="2" t="s">
        <v>107</v>
      </c>
      <c r="P733" s="2" t="s">
        <v>52</v>
      </c>
      <c r="Q733" s="2" t="s">
        <v>52</v>
      </c>
      <c r="R733" s="2" t="s">
        <v>52</v>
      </c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2" t="s">
        <v>52</v>
      </c>
      <c r="AW733" s="2" t="s">
        <v>52</v>
      </c>
      <c r="AX733" s="2" t="s">
        <v>52</v>
      </c>
      <c r="AY733" s="2" t="s">
        <v>52</v>
      </c>
      <c r="AZ733" s="2" t="s">
        <v>52</v>
      </c>
    </row>
    <row r="734" spans="1:52" ht="30" customHeight="1">
      <c r="A734" s="28"/>
      <c r="B734" s="28"/>
      <c r="C734" s="28"/>
      <c r="D734" s="28"/>
      <c r="E734" s="30"/>
      <c r="F734" s="33"/>
      <c r="G734" s="30"/>
      <c r="H734" s="33"/>
      <c r="I734" s="30"/>
      <c r="J734" s="33"/>
      <c r="K734" s="30"/>
      <c r="L734" s="33"/>
      <c r="M734" s="28"/>
    </row>
    <row r="735" spans="1:52" ht="30" customHeight="1">
      <c r="A735" s="24" t="s">
        <v>2111</v>
      </c>
      <c r="B735" s="25"/>
      <c r="C735" s="25"/>
      <c r="D735" s="25"/>
      <c r="E735" s="29"/>
      <c r="F735" s="32"/>
      <c r="G735" s="29"/>
      <c r="H735" s="32"/>
      <c r="I735" s="29"/>
      <c r="J735" s="32"/>
      <c r="K735" s="29"/>
      <c r="L735" s="32"/>
      <c r="M735" s="26"/>
      <c r="N735" s="1" t="s">
        <v>859</v>
      </c>
    </row>
    <row r="736" spans="1:52" ht="30" customHeight="1">
      <c r="A736" s="27" t="s">
        <v>110</v>
      </c>
      <c r="B736" s="27" t="s">
        <v>111</v>
      </c>
      <c r="C736" s="27" t="s">
        <v>112</v>
      </c>
      <c r="D736" s="28">
        <v>0.46800000000000003</v>
      </c>
      <c r="E736" s="30">
        <f>단가산출목록!E4</f>
        <v>381</v>
      </c>
      <c r="F736" s="33">
        <f t="shared" ref="F736:F741" si="110">TRUNC(E736*D736,1)</f>
        <v>178.3</v>
      </c>
      <c r="G736" s="30">
        <f>단가산출목록!F4</f>
        <v>1000</v>
      </c>
      <c r="H736" s="33">
        <f t="shared" ref="H736:H741" si="111">TRUNC(G736*D736,1)</f>
        <v>468</v>
      </c>
      <c r="I736" s="30">
        <f>단가산출목록!G4</f>
        <v>416</v>
      </c>
      <c r="J736" s="33">
        <f t="shared" ref="J736:J741" si="112">TRUNC(I736*D736,1)</f>
        <v>194.6</v>
      </c>
      <c r="K736" s="30">
        <f t="shared" ref="K736:L741" si="113">TRUNC(E736+G736+I736,1)</f>
        <v>1797</v>
      </c>
      <c r="L736" s="33">
        <f t="shared" si="113"/>
        <v>840.9</v>
      </c>
      <c r="M736" s="27" t="s">
        <v>113</v>
      </c>
      <c r="N736" s="2" t="s">
        <v>859</v>
      </c>
      <c r="O736" s="2" t="s">
        <v>114</v>
      </c>
      <c r="P736" s="2" t="s">
        <v>65</v>
      </c>
      <c r="Q736" s="2" t="s">
        <v>64</v>
      </c>
      <c r="R736" s="2" t="s">
        <v>65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2" t="s">
        <v>52</v>
      </c>
      <c r="AW736" s="2" t="s">
        <v>2112</v>
      </c>
      <c r="AX736" s="2" t="s">
        <v>52</v>
      </c>
      <c r="AY736" s="2" t="s">
        <v>52</v>
      </c>
      <c r="AZ736" s="2" t="s">
        <v>52</v>
      </c>
    </row>
    <row r="737" spans="1:52" ht="30" customHeight="1">
      <c r="A737" s="27" t="s">
        <v>2059</v>
      </c>
      <c r="B737" s="27" t="s">
        <v>2060</v>
      </c>
      <c r="C737" s="27" t="s">
        <v>112</v>
      </c>
      <c r="D737" s="28">
        <v>0.33300000000000002</v>
      </c>
      <c r="E737" s="30">
        <f>단가산출목록!E9</f>
        <v>420</v>
      </c>
      <c r="F737" s="33">
        <f t="shared" si="110"/>
        <v>139.80000000000001</v>
      </c>
      <c r="G737" s="30">
        <f>단가산출목록!F9</f>
        <v>3529</v>
      </c>
      <c r="H737" s="33">
        <f t="shared" si="111"/>
        <v>1175.0999999999999</v>
      </c>
      <c r="I737" s="30">
        <f>단가산출목록!G9</f>
        <v>343</v>
      </c>
      <c r="J737" s="33">
        <f t="shared" si="112"/>
        <v>114.2</v>
      </c>
      <c r="K737" s="30">
        <f t="shared" si="113"/>
        <v>4292</v>
      </c>
      <c r="L737" s="33">
        <f t="shared" si="113"/>
        <v>1429.1</v>
      </c>
      <c r="M737" s="27" t="s">
        <v>2061</v>
      </c>
      <c r="N737" s="2" t="s">
        <v>859</v>
      </c>
      <c r="O737" s="2" t="s">
        <v>2062</v>
      </c>
      <c r="P737" s="2" t="s">
        <v>65</v>
      </c>
      <c r="Q737" s="2" t="s">
        <v>64</v>
      </c>
      <c r="R737" s="2" t="s">
        <v>65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2" t="s">
        <v>52</v>
      </c>
      <c r="AW737" s="2" t="s">
        <v>2113</v>
      </c>
      <c r="AX737" s="2" t="s">
        <v>52</v>
      </c>
      <c r="AY737" s="2" t="s">
        <v>52</v>
      </c>
      <c r="AZ737" s="2" t="s">
        <v>52</v>
      </c>
    </row>
    <row r="738" spans="1:52" ht="30" customHeight="1">
      <c r="A738" s="27" t="s">
        <v>116</v>
      </c>
      <c r="B738" s="27" t="s">
        <v>2064</v>
      </c>
      <c r="C738" s="27" t="s">
        <v>112</v>
      </c>
      <c r="D738" s="28">
        <v>0.13500000000000001</v>
      </c>
      <c r="E738" s="30">
        <f>단가산출목록!E10</f>
        <v>3433</v>
      </c>
      <c r="F738" s="33">
        <f t="shared" si="110"/>
        <v>463.4</v>
      </c>
      <c r="G738" s="30">
        <f>단가산출목록!F10</f>
        <v>6009</v>
      </c>
      <c r="H738" s="33">
        <f t="shared" si="111"/>
        <v>811.2</v>
      </c>
      <c r="I738" s="30">
        <f>단가산출목록!G10</f>
        <v>2181</v>
      </c>
      <c r="J738" s="33">
        <f t="shared" si="112"/>
        <v>294.39999999999998</v>
      </c>
      <c r="K738" s="30">
        <f t="shared" si="113"/>
        <v>11623</v>
      </c>
      <c r="L738" s="33">
        <f t="shared" si="113"/>
        <v>1569</v>
      </c>
      <c r="M738" s="27" t="s">
        <v>2065</v>
      </c>
      <c r="N738" s="2" t="s">
        <v>859</v>
      </c>
      <c r="O738" s="2" t="s">
        <v>2066</v>
      </c>
      <c r="P738" s="2" t="s">
        <v>65</v>
      </c>
      <c r="Q738" s="2" t="s">
        <v>64</v>
      </c>
      <c r="R738" s="2" t="s">
        <v>65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2" t="s">
        <v>52</v>
      </c>
      <c r="AW738" s="2" t="s">
        <v>2114</v>
      </c>
      <c r="AX738" s="2" t="s">
        <v>52</v>
      </c>
      <c r="AY738" s="2" t="s">
        <v>52</v>
      </c>
      <c r="AZ738" s="2" t="s">
        <v>52</v>
      </c>
    </row>
    <row r="739" spans="1:52" ht="30" customHeight="1">
      <c r="A739" s="27" t="s">
        <v>1339</v>
      </c>
      <c r="B739" s="27" t="s">
        <v>1340</v>
      </c>
      <c r="C739" s="27" t="s">
        <v>112</v>
      </c>
      <c r="D739" s="28">
        <v>1.6E-2</v>
      </c>
      <c r="E739" s="30">
        <f>일위대가목록!E157</f>
        <v>0</v>
      </c>
      <c r="F739" s="33">
        <f t="shared" si="110"/>
        <v>0</v>
      </c>
      <c r="G739" s="30">
        <f>일위대가목록!F157</f>
        <v>113564</v>
      </c>
      <c r="H739" s="33">
        <f t="shared" si="111"/>
        <v>1817</v>
      </c>
      <c r="I739" s="30">
        <f>일위대가목록!G157</f>
        <v>0</v>
      </c>
      <c r="J739" s="33">
        <f t="shared" si="112"/>
        <v>0</v>
      </c>
      <c r="K739" s="30">
        <f t="shared" si="113"/>
        <v>113564</v>
      </c>
      <c r="L739" s="33">
        <f t="shared" si="113"/>
        <v>1817</v>
      </c>
      <c r="M739" s="27" t="s">
        <v>1341</v>
      </c>
      <c r="N739" s="2" t="s">
        <v>859</v>
      </c>
      <c r="O739" s="2" t="s">
        <v>1342</v>
      </c>
      <c r="P739" s="2" t="s">
        <v>64</v>
      </c>
      <c r="Q739" s="2" t="s">
        <v>65</v>
      </c>
      <c r="R739" s="2" t="s">
        <v>65</v>
      </c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2" t="s">
        <v>52</v>
      </c>
      <c r="AW739" s="2" t="s">
        <v>2115</v>
      </c>
      <c r="AX739" s="2" t="s">
        <v>52</v>
      </c>
      <c r="AY739" s="2" t="s">
        <v>52</v>
      </c>
      <c r="AZ739" s="2" t="s">
        <v>52</v>
      </c>
    </row>
    <row r="740" spans="1:52" ht="30" customHeight="1">
      <c r="A740" s="27" t="s">
        <v>2116</v>
      </c>
      <c r="B740" s="27" t="s">
        <v>2117</v>
      </c>
      <c r="C740" s="27" t="s">
        <v>251</v>
      </c>
      <c r="D740" s="28">
        <v>1</v>
      </c>
      <c r="E740" s="30">
        <f>단가대비표!O207</f>
        <v>40000</v>
      </c>
      <c r="F740" s="33">
        <f t="shared" si="110"/>
        <v>40000</v>
      </c>
      <c r="G740" s="30">
        <f>단가대비표!P207</f>
        <v>0</v>
      </c>
      <c r="H740" s="33">
        <f t="shared" si="111"/>
        <v>0</v>
      </c>
      <c r="I740" s="30">
        <f>단가대비표!V207</f>
        <v>0</v>
      </c>
      <c r="J740" s="33">
        <f t="shared" si="112"/>
        <v>0</v>
      </c>
      <c r="K740" s="30">
        <f t="shared" si="113"/>
        <v>40000</v>
      </c>
      <c r="L740" s="33">
        <f t="shared" si="113"/>
        <v>40000</v>
      </c>
      <c r="M740" s="27" t="s">
        <v>2118</v>
      </c>
      <c r="N740" s="2" t="s">
        <v>859</v>
      </c>
      <c r="O740" s="2" t="s">
        <v>2119</v>
      </c>
      <c r="P740" s="2" t="s">
        <v>65</v>
      </c>
      <c r="Q740" s="2" t="s">
        <v>65</v>
      </c>
      <c r="R740" s="2" t="s">
        <v>64</v>
      </c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2" t="s">
        <v>52</v>
      </c>
      <c r="AW740" s="2" t="s">
        <v>2120</v>
      </c>
      <c r="AX740" s="2" t="s">
        <v>52</v>
      </c>
      <c r="AY740" s="2" t="s">
        <v>52</v>
      </c>
      <c r="AZ740" s="2" t="s">
        <v>52</v>
      </c>
    </row>
    <row r="741" spans="1:52" ht="30" customHeight="1">
      <c r="A741" s="27" t="s">
        <v>1059</v>
      </c>
      <c r="B741" s="27" t="s">
        <v>1055</v>
      </c>
      <c r="C741" s="27" t="s">
        <v>1056</v>
      </c>
      <c r="D741" s="28">
        <v>0.2</v>
      </c>
      <c r="E741" s="30">
        <f>단가대비표!O234</f>
        <v>0</v>
      </c>
      <c r="F741" s="33">
        <f t="shared" si="110"/>
        <v>0</v>
      </c>
      <c r="G741" s="30">
        <f>단가대비표!P234</f>
        <v>172068</v>
      </c>
      <c r="H741" s="33">
        <f t="shared" si="111"/>
        <v>34413.599999999999</v>
      </c>
      <c r="I741" s="30">
        <f>단가대비표!V234</f>
        <v>0</v>
      </c>
      <c r="J741" s="33">
        <f t="shared" si="112"/>
        <v>0</v>
      </c>
      <c r="K741" s="30">
        <f t="shared" si="113"/>
        <v>172068</v>
      </c>
      <c r="L741" s="33">
        <f t="shared" si="113"/>
        <v>34413.599999999999</v>
      </c>
      <c r="M741" s="27" t="s">
        <v>52</v>
      </c>
      <c r="N741" s="2" t="s">
        <v>859</v>
      </c>
      <c r="O741" s="2" t="s">
        <v>1060</v>
      </c>
      <c r="P741" s="2" t="s">
        <v>65</v>
      </c>
      <c r="Q741" s="2" t="s">
        <v>65</v>
      </c>
      <c r="R741" s="2" t="s">
        <v>64</v>
      </c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2" t="s">
        <v>52</v>
      </c>
      <c r="AW741" s="2" t="s">
        <v>2121</v>
      </c>
      <c r="AX741" s="2" t="s">
        <v>52</v>
      </c>
      <c r="AY741" s="2" t="s">
        <v>52</v>
      </c>
      <c r="AZ741" s="2" t="s">
        <v>52</v>
      </c>
    </row>
    <row r="742" spans="1:52" ht="30" customHeight="1">
      <c r="A742" s="27" t="s">
        <v>1013</v>
      </c>
      <c r="B742" s="27" t="s">
        <v>52</v>
      </c>
      <c r="C742" s="27" t="s">
        <v>52</v>
      </c>
      <c r="D742" s="28"/>
      <c r="E742" s="30"/>
      <c r="F742" s="33">
        <f>TRUNC(SUMIF(N736:N741, N735, F736:F741),0)</f>
        <v>40781</v>
      </c>
      <c r="G742" s="30"/>
      <c r="H742" s="33">
        <f>TRUNC(SUMIF(N736:N741, N735, H736:H741),0)</f>
        <v>38684</v>
      </c>
      <c r="I742" s="30"/>
      <c r="J742" s="33">
        <f>TRUNC(SUMIF(N736:N741, N735, J736:J741),0)</f>
        <v>603</v>
      </c>
      <c r="K742" s="30"/>
      <c r="L742" s="33">
        <f>F742+H742+J742</f>
        <v>80068</v>
      </c>
      <c r="M742" s="27" t="s">
        <v>52</v>
      </c>
      <c r="N742" s="2" t="s">
        <v>107</v>
      </c>
      <c r="O742" s="2" t="s">
        <v>107</v>
      </c>
      <c r="P742" s="2" t="s">
        <v>52</v>
      </c>
      <c r="Q742" s="2" t="s">
        <v>52</v>
      </c>
      <c r="R742" s="2" t="s">
        <v>52</v>
      </c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2" t="s">
        <v>52</v>
      </c>
      <c r="AW742" s="2" t="s">
        <v>52</v>
      </c>
      <c r="AX742" s="2" t="s">
        <v>52</v>
      </c>
      <c r="AY742" s="2" t="s">
        <v>52</v>
      </c>
      <c r="AZ742" s="2" t="s">
        <v>52</v>
      </c>
    </row>
    <row r="743" spans="1:52" ht="30" customHeight="1">
      <c r="A743" s="28"/>
      <c r="B743" s="28"/>
      <c r="C743" s="28"/>
      <c r="D743" s="28"/>
      <c r="E743" s="30"/>
      <c r="F743" s="33"/>
      <c r="G743" s="30"/>
      <c r="H743" s="33"/>
      <c r="I743" s="30"/>
      <c r="J743" s="33"/>
      <c r="K743" s="30"/>
      <c r="L743" s="33"/>
      <c r="M743" s="28"/>
    </row>
    <row r="744" spans="1:52" ht="30" customHeight="1">
      <c r="A744" s="24" t="s">
        <v>2122</v>
      </c>
      <c r="B744" s="25"/>
      <c r="C744" s="25"/>
      <c r="D744" s="25"/>
      <c r="E744" s="29"/>
      <c r="F744" s="32"/>
      <c r="G744" s="29"/>
      <c r="H744" s="32"/>
      <c r="I744" s="29"/>
      <c r="J744" s="32"/>
      <c r="K744" s="29"/>
      <c r="L744" s="32"/>
      <c r="M744" s="26"/>
      <c r="N744" s="1" t="s">
        <v>864</v>
      </c>
    </row>
    <row r="745" spans="1:52" ht="30" customHeight="1">
      <c r="A745" s="27" t="s">
        <v>2123</v>
      </c>
      <c r="B745" s="27" t="s">
        <v>2124</v>
      </c>
      <c r="C745" s="27" t="s">
        <v>218</v>
      </c>
      <c r="D745" s="28">
        <v>15.6</v>
      </c>
      <c r="E745" s="30">
        <f>일위대가목록!E256</f>
        <v>31557</v>
      </c>
      <c r="F745" s="33">
        <f t="shared" ref="F745:F757" si="114">TRUNC(E745*D745,1)</f>
        <v>492289.2</v>
      </c>
      <c r="G745" s="30">
        <f>일위대가목록!F256</f>
        <v>22285</v>
      </c>
      <c r="H745" s="33">
        <f t="shared" ref="H745:H757" si="115">TRUNC(G745*D745,1)</f>
        <v>347646</v>
      </c>
      <c r="I745" s="30">
        <f>일위대가목록!G256</f>
        <v>441</v>
      </c>
      <c r="J745" s="33">
        <f t="shared" ref="J745:J757" si="116">TRUNC(I745*D745,1)</f>
        <v>6879.6</v>
      </c>
      <c r="K745" s="30">
        <f t="shared" ref="K745:K757" si="117">TRUNC(E745+G745+I745,1)</f>
        <v>54283</v>
      </c>
      <c r="L745" s="33">
        <f t="shared" ref="L745:L757" si="118">TRUNC(F745+H745+J745,1)</f>
        <v>846814.8</v>
      </c>
      <c r="M745" s="27" t="s">
        <v>2125</v>
      </c>
      <c r="N745" s="2" t="s">
        <v>864</v>
      </c>
      <c r="O745" s="2" t="s">
        <v>2126</v>
      </c>
      <c r="P745" s="2" t="s">
        <v>64</v>
      </c>
      <c r="Q745" s="2" t="s">
        <v>65</v>
      </c>
      <c r="R745" s="2" t="s">
        <v>65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2" t="s">
        <v>52</v>
      </c>
      <c r="AW745" s="2" t="s">
        <v>2127</v>
      </c>
      <c r="AX745" s="2" t="s">
        <v>52</v>
      </c>
      <c r="AY745" s="2" t="s">
        <v>52</v>
      </c>
      <c r="AZ745" s="2" t="s">
        <v>52</v>
      </c>
    </row>
    <row r="746" spans="1:52" ht="30" customHeight="1">
      <c r="A746" s="27" t="s">
        <v>2123</v>
      </c>
      <c r="B746" s="27" t="s">
        <v>2128</v>
      </c>
      <c r="C746" s="27" t="s">
        <v>218</v>
      </c>
      <c r="D746" s="28">
        <v>6.6</v>
      </c>
      <c r="E746" s="30">
        <f>일위대가목록!E257</f>
        <v>22857</v>
      </c>
      <c r="F746" s="33">
        <f t="shared" si="114"/>
        <v>150856.20000000001</v>
      </c>
      <c r="G746" s="30">
        <f>일위대가목록!F257</f>
        <v>5979</v>
      </c>
      <c r="H746" s="33">
        <f t="shared" si="115"/>
        <v>39461.4</v>
      </c>
      <c r="I746" s="30">
        <f>일위대가목록!G257</f>
        <v>236</v>
      </c>
      <c r="J746" s="33">
        <f t="shared" si="116"/>
        <v>1557.6</v>
      </c>
      <c r="K746" s="30">
        <f t="shared" si="117"/>
        <v>29072</v>
      </c>
      <c r="L746" s="33">
        <f t="shared" si="118"/>
        <v>191875.20000000001</v>
      </c>
      <c r="M746" s="27" t="s">
        <v>2129</v>
      </c>
      <c r="N746" s="2" t="s">
        <v>864</v>
      </c>
      <c r="O746" s="2" t="s">
        <v>2130</v>
      </c>
      <c r="P746" s="2" t="s">
        <v>64</v>
      </c>
      <c r="Q746" s="2" t="s">
        <v>65</v>
      </c>
      <c r="R746" s="2" t="s">
        <v>65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2" t="s">
        <v>52</v>
      </c>
      <c r="AW746" s="2" t="s">
        <v>2131</v>
      </c>
      <c r="AX746" s="2" t="s">
        <v>52</v>
      </c>
      <c r="AY746" s="2" t="s">
        <v>52</v>
      </c>
      <c r="AZ746" s="2" t="s">
        <v>52</v>
      </c>
    </row>
    <row r="747" spans="1:52" ht="30" customHeight="1">
      <c r="A747" s="27" t="s">
        <v>2123</v>
      </c>
      <c r="B747" s="27" t="s">
        <v>2132</v>
      </c>
      <c r="C747" s="27" t="s">
        <v>218</v>
      </c>
      <c r="D747" s="28">
        <v>6.3</v>
      </c>
      <c r="E747" s="30">
        <f>일위대가목록!E258</f>
        <v>14995</v>
      </c>
      <c r="F747" s="33">
        <f t="shared" si="114"/>
        <v>94468.5</v>
      </c>
      <c r="G747" s="30">
        <f>일위대가목록!F258</f>
        <v>3926</v>
      </c>
      <c r="H747" s="33">
        <f t="shared" si="115"/>
        <v>24733.8</v>
      </c>
      <c r="I747" s="30">
        <f>일위대가목록!G258</f>
        <v>155</v>
      </c>
      <c r="J747" s="33">
        <f t="shared" si="116"/>
        <v>976.5</v>
      </c>
      <c r="K747" s="30">
        <f t="shared" si="117"/>
        <v>19076</v>
      </c>
      <c r="L747" s="33">
        <f t="shared" si="118"/>
        <v>120178.8</v>
      </c>
      <c r="M747" s="27" t="s">
        <v>2133</v>
      </c>
      <c r="N747" s="2" t="s">
        <v>864</v>
      </c>
      <c r="O747" s="2" t="s">
        <v>2134</v>
      </c>
      <c r="P747" s="2" t="s">
        <v>64</v>
      </c>
      <c r="Q747" s="2" t="s">
        <v>65</v>
      </c>
      <c r="R747" s="2" t="s">
        <v>65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2" t="s">
        <v>52</v>
      </c>
      <c r="AW747" s="2" t="s">
        <v>2135</v>
      </c>
      <c r="AX747" s="2" t="s">
        <v>52</v>
      </c>
      <c r="AY747" s="2" t="s">
        <v>52</v>
      </c>
      <c r="AZ747" s="2" t="s">
        <v>52</v>
      </c>
    </row>
    <row r="748" spans="1:52" ht="30" customHeight="1">
      <c r="A748" s="27" t="s">
        <v>1894</v>
      </c>
      <c r="B748" s="27" t="s">
        <v>2136</v>
      </c>
      <c r="C748" s="27" t="s">
        <v>83</v>
      </c>
      <c r="D748" s="28">
        <v>3.7499999999999999E-2</v>
      </c>
      <c r="E748" s="30">
        <f>일위대가목록!E259</f>
        <v>162545</v>
      </c>
      <c r="F748" s="33">
        <f t="shared" si="114"/>
        <v>6095.4</v>
      </c>
      <c r="G748" s="30">
        <f>일위대가목록!F259</f>
        <v>211255</v>
      </c>
      <c r="H748" s="33">
        <f t="shared" si="115"/>
        <v>7922</v>
      </c>
      <c r="I748" s="30">
        <f>일위대가목록!G259</f>
        <v>10546</v>
      </c>
      <c r="J748" s="33">
        <f t="shared" si="116"/>
        <v>395.4</v>
      </c>
      <c r="K748" s="30">
        <f t="shared" si="117"/>
        <v>384346</v>
      </c>
      <c r="L748" s="33">
        <f t="shared" si="118"/>
        <v>14412.8</v>
      </c>
      <c r="M748" s="27" t="s">
        <v>2137</v>
      </c>
      <c r="N748" s="2" t="s">
        <v>864</v>
      </c>
      <c r="O748" s="2" t="s">
        <v>2138</v>
      </c>
      <c r="P748" s="2" t="s">
        <v>64</v>
      </c>
      <c r="Q748" s="2" t="s">
        <v>65</v>
      </c>
      <c r="R748" s="2" t="s">
        <v>65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2" t="s">
        <v>52</v>
      </c>
      <c r="AW748" s="2" t="s">
        <v>2139</v>
      </c>
      <c r="AX748" s="2" t="s">
        <v>52</v>
      </c>
      <c r="AY748" s="2" t="s">
        <v>52</v>
      </c>
      <c r="AZ748" s="2" t="s">
        <v>52</v>
      </c>
    </row>
    <row r="749" spans="1:52" ht="30" customHeight="1">
      <c r="A749" s="27" t="s">
        <v>2140</v>
      </c>
      <c r="B749" s="27" t="s">
        <v>2141</v>
      </c>
      <c r="C749" s="27" t="s">
        <v>251</v>
      </c>
      <c r="D749" s="28">
        <v>9.27</v>
      </c>
      <c r="E749" s="30">
        <f>단가대비표!O171</f>
        <v>2187</v>
      </c>
      <c r="F749" s="33">
        <f t="shared" si="114"/>
        <v>20273.400000000001</v>
      </c>
      <c r="G749" s="30">
        <f>단가대비표!P171</f>
        <v>0</v>
      </c>
      <c r="H749" s="33">
        <f t="shared" si="115"/>
        <v>0</v>
      </c>
      <c r="I749" s="30">
        <f>단가대비표!V171</f>
        <v>0</v>
      </c>
      <c r="J749" s="33">
        <f t="shared" si="116"/>
        <v>0</v>
      </c>
      <c r="K749" s="30">
        <f t="shared" si="117"/>
        <v>2187</v>
      </c>
      <c r="L749" s="33">
        <f t="shared" si="118"/>
        <v>20273.400000000001</v>
      </c>
      <c r="M749" s="27" t="s">
        <v>52</v>
      </c>
      <c r="N749" s="2" t="s">
        <v>864</v>
      </c>
      <c r="O749" s="2" t="s">
        <v>2142</v>
      </c>
      <c r="P749" s="2" t="s">
        <v>65</v>
      </c>
      <c r="Q749" s="2" t="s">
        <v>65</v>
      </c>
      <c r="R749" s="2" t="s">
        <v>64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2" t="s">
        <v>52</v>
      </c>
      <c r="AW749" s="2" t="s">
        <v>2143</v>
      </c>
      <c r="AX749" s="2" t="s">
        <v>52</v>
      </c>
      <c r="AY749" s="2" t="s">
        <v>52</v>
      </c>
      <c r="AZ749" s="2" t="s">
        <v>52</v>
      </c>
    </row>
    <row r="750" spans="1:52" ht="30" customHeight="1">
      <c r="A750" s="27" t="s">
        <v>2144</v>
      </c>
      <c r="B750" s="27" t="s">
        <v>2145</v>
      </c>
      <c r="C750" s="27" t="s">
        <v>251</v>
      </c>
      <c r="D750" s="28">
        <v>3</v>
      </c>
      <c r="E750" s="30">
        <f>단가대비표!O163</f>
        <v>10200</v>
      </c>
      <c r="F750" s="33">
        <f t="shared" si="114"/>
        <v>30600</v>
      </c>
      <c r="G750" s="30">
        <f>단가대비표!P163</f>
        <v>0</v>
      </c>
      <c r="H750" s="33">
        <f t="shared" si="115"/>
        <v>0</v>
      </c>
      <c r="I750" s="30">
        <f>단가대비표!V163</f>
        <v>0</v>
      </c>
      <c r="J750" s="33">
        <f t="shared" si="116"/>
        <v>0</v>
      </c>
      <c r="K750" s="30">
        <f t="shared" si="117"/>
        <v>10200</v>
      </c>
      <c r="L750" s="33">
        <f t="shared" si="118"/>
        <v>30600</v>
      </c>
      <c r="M750" s="27" t="s">
        <v>52</v>
      </c>
      <c r="N750" s="2" t="s">
        <v>864</v>
      </c>
      <c r="O750" s="2" t="s">
        <v>2146</v>
      </c>
      <c r="P750" s="2" t="s">
        <v>65</v>
      </c>
      <c r="Q750" s="2" t="s">
        <v>65</v>
      </c>
      <c r="R750" s="2" t="s">
        <v>64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2" t="s">
        <v>52</v>
      </c>
      <c r="AW750" s="2" t="s">
        <v>2147</v>
      </c>
      <c r="AX750" s="2" t="s">
        <v>52</v>
      </c>
      <c r="AY750" s="2" t="s">
        <v>52</v>
      </c>
      <c r="AZ750" s="2" t="s">
        <v>52</v>
      </c>
    </row>
    <row r="751" spans="1:52" ht="30" customHeight="1">
      <c r="A751" s="27" t="s">
        <v>2148</v>
      </c>
      <c r="B751" s="27" t="s">
        <v>2145</v>
      </c>
      <c r="C751" s="27" t="s">
        <v>251</v>
      </c>
      <c r="D751" s="28">
        <v>3</v>
      </c>
      <c r="E751" s="30">
        <f>단가대비표!O162</f>
        <v>3854</v>
      </c>
      <c r="F751" s="33">
        <f t="shared" si="114"/>
        <v>11562</v>
      </c>
      <c r="G751" s="30">
        <f>단가대비표!P162</f>
        <v>0</v>
      </c>
      <c r="H751" s="33">
        <f t="shared" si="115"/>
        <v>0</v>
      </c>
      <c r="I751" s="30">
        <f>단가대비표!V162</f>
        <v>0</v>
      </c>
      <c r="J751" s="33">
        <f t="shared" si="116"/>
        <v>0</v>
      </c>
      <c r="K751" s="30">
        <f t="shared" si="117"/>
        <v>3854</v>
      </c>
      <c r="L751" s="33">
        <f t="shared" si="118"/>
        <v>11562</v>
      </c>
      <c r="M751" s="27" t="s">
        <v>52</v>
      </c>
      <c r="N751" s="2" t="s">
        <v>864</v>
      </c>
      <c r="O751" s="2" t="s">
        <v>2149</v>
      </c>
      <c r="P751" s="2" t="s">
        <v>65</v>
      </c>
      <c r="Q751" s="2" t="s">
        <v>65</v>
      </c>
      <c r="R751" s="2" t="s">
        <v>64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2" t="s">
        <v>52</v>
      </c>
      <c r="AW751" s="2" t="s">
        <v>2150</v>
      </c>
      <c r="AX751" s="2" t="s">
        <v>52</v>
      </c>
      <c r="AY751" s="2" t="s">
        <v>52</v>
      </c>
      <c r="AZ751" s="2" t="s">
        <v>52</v>
      </c>
    </row>
    <row r="752" spans="1:52" ht="30" customHeight="1">
      <c r="A752" s="27" t="s">
        <v>2151</v>
      </c>
      <c r="B752" s="27" t="s">
        <v>2152</v>
      </c>
      <c r="C752" s="27" t="s">
        <v>218</v>
      </c>
      <c r="D752" s="28">
        <v>37.4</v>
      </c>
      <c r="E752" s="30">
        <f>단가대비표!O161</f>
        <v>235</v>
      </c>
      <c r="F752" s="33">
        <f t="shared" si="114"/>
        <v>8789</v>
      </c>
      <c r="G752" s="30">
        <f>단가대비표!P161</f>
        <v>0</v>
      </c>
      <c r="H752" s="33">
        <f t="shared" si="115"/>
        <v>0</v>
      </c>
      <c r="I752" s="30">
        <f>단가대비표!V161</f>
        <v>0</v>
      </c>
      <c r="J752" s="33">
        <f t="shared" si="116"/>
        <v>0</v>
      </c>
      <c r="K752" s="30">
        <f t="shared" si="117"/>
        <v>235</v>
      </c>
      <c r="L752" s="33">
        <f t="shared" si="118"/>
        <v>8789</v>
      </c>
      <c r="M752" s="27" t="s">
        <v>52</v>
      </c>
      <c r="N752" s="2" t="s">
        <v>864</v>
      </c>
      <c r="O752" s="2" t="s">
        <v>2153</v>
      </c>
      <c r="P752" s="2" t="s">
        <v>65</v>
      </c>
      <c r="Q752" s="2" t="s">
        <v>65</v>
      </c>
      <c r="R752" s="2" t="s">
        <v>64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2" t="s">
        <v>52</v>
      </c>
      <c r="AW752" s="2" t="s">
        <v>2154</v>
      </c>
      <c r="AX752" s="2" t="s">
        <v>52</v>
      </c>
      <c r="AY752" s="2" t="s">
        <v>52</v>
      </c>
      <c r="AZ752" s="2" t="s">
        <v>52</v>
      </c>
    </row>
    <row r="753" spans="1:52" ht="30" customHeight="1">
      <c r="A753" s="27" t="s">
        <v>2155</v>
      </c>
      <c r="B753" s="27" t="s">
        <v>2156</v>
      </c>
      <c r="C753" s="27" t="s">
        <v>83</v>
      </c>
      <c r="D753" s="28">
        <v>1.026</v>
      </c>
      <c r="E753" s="30">
        <f>일위대가목록!E260</f>
        <v>36802</v>
      </c>
      <c r="F753" s="33">
        <f t="shared" si="114"/>
        <v>37758.800000000003</v>
      </c>
      <c r="G753" s="30">
        <f>일위대가목록!F260</f>
        <v>31562</v>
      </c>
      <c r="H753" s="33">
        <f t="shared" si="115"/>
        <v>32382.6</v>
      </c>
      <c r="I753" s="30">
        <f>일위대가목록!G260</f>
        <v>631</v>
      </c>
      <c r="J753" s="33">
        <f t="shared" si="116"/>
        <v>647.4</v>
      </c>
      <c r="K753" s="30">
        <f t="shared" si="117"/>
        <v>68995</v>
      </c>
      <c r="L753" s="33">
        <f t="shared" si="118"/>
        <v>70788.800000000003</v>
      </c>
      <c r="M753" s="27" t="s">
        <v>2157</v>
      </c>
      <c r="N753" s="2" t="s">
        <v>864</v>
      </c>
      <c r="O753" s="2" t="s">
        <v>2158</v>
      </c>
      <c r="P753" s="2" t="s">
        <v>64</v>
      </c>
      <c r="Q753" s="2" t="s">
        <v>65</v>
      </c>
      <c r="R753" s="2" t="s">
        <v>65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2" t="s">
        <v>52</v>
      </c>
      <c r="AW753" s="2" t="s">
        <v>2159</v>
      </c>
      <c r="AX753" s="2" t="s">
        <v>52</v>
      </c>
      <c r="AY753" s="2" t="s">
        <v>52</v>
      </c>
      <c r="AZ753" s="2" t="s">
        <v>52</v>
      </c>
    </row>
    <row r="754" spans="1:52" ht="30" customHeight="1">
      <c r="A754" s="27" t="s">
        <v>1740</v>
      </c>
      <c r="B754" s="27" t="s">
        <v>2160</v>
      </c>
      <c r="C754" s="27" t="s">
        <v>83</v>
      </c>
      <c r="D754" s="28">
        <v>1.026</v>
      </c>
      <c r="E754" s="30">
        <f>일위대가목록!E261</f>
        <v>193016</v>
      </c>
      <c r="F754" s="33">
        <f t="shared" si="114"/>
        <v>198034.4</v>
      </c>
      <c r="G754" s="30">
        <f>일위대가목록!F261</f>
        <v>845418</v>
      </c>
      <c r="H754" s="33">
        <f t="shared" si="115"/>
        <v>867398.8</v>
      </c>
      <c r="I754" s="30">
        <f>일위대가목록!G261</f>
        <v>41762</v>
      </c>
      <c r="J754" s="33">
        <f t="shared" si="116"/>
        <v>42847.8</v>
      </c>
      <c r="K754" s="30">
        <f t="shared" si="117"/>
        <v>1080196</v>
      </c>
      <c r="L754" s="33">
        <f t="shared" si="118"/>
        <v>1108281</v>
      </c>
      <c r="M754" s="27" t="s">
        <v>2161</v>
      </c>
      <c r="N754" s="2" t="s">
        <v>864</v>
      </c>
      <c r="O754" s="2" t="s">
        <v>2162</v>
      </c>
      <c r="P754" s="2" t="s">
        <v>64</v>
      </c>
      <c r="Q754" s="2" t="s">
        <v>65</v>
      </c>
      <c r="R754" s="2" t="s">
        <v>65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2" t="s">
        <v>52</v>
      </c>
      <c r="AW754" s="2" t="s">
        <v>2163</v>
      </c>
      <c r="AX754" s="2" t="s">
        <v>52</v>
      </c>
      <c r="AY754" s="2" t="s">
        <v>52</v>
      </c>
      <c r="AZ754" s="2" t="s">
        <v>52</v>
      </c>
    </row>
    <row r="755" spans="1:52" ht="30" customHeight="1">
      <c r="A755" s="27" t="s">
        <v>1740</v>
      </c>
      <c r="B755" s="27" t="s">
        <v>2164</v>
      </c>
      <c r="C755" s="27" t="s">
        <v>83</v>
      </c>
      <c r="D755" s="28">
        <v>0.24</v>
      </c>
      <c r="E755" s="30">
        <f>일위대가목록!E262</f>
        <v>74146</v>
      </c>
      <c r="F755" s="33">
        <f t="shared" si="114"/>
        <v>17795</v>
      </c>
      <c r="G755" s="30">
        <f>일위대가목록!F262</f>
        <v>301695</v>
      </c>
      <c r="H755" s="33">
        <f t="shared" si="115"/>
        <v>72406.8</v>
      </c>
      <c r="I755" s="30">
        <f>일위대가목록!G262</f>
        <v>14616</v>
      </c>
      <c r="J755" s="33">
        <f t="shared" si="116"/>
        <v>3507.8</v>
      </c>
      <c r="K755" s="30">
        <f t="shared" si="117"/>
        <v>390457</v>
      </c>
      <c r="L755" s="33">
        <f t="shared" si="118"/>
        <v>93709.6</v>
      </c>
      <c r="M755" s="27" t="s">
        <v>2165</v>
      </c>
      <c r="N755" s="2" t="s">
        <v>864</v>
      </c>
      <c r="O755" s="2" t="s">
        <v>2166</v>
      </c>
      <c r="P755" s="2" t="s">
        <v>64</v>
      </c>
      <c r="Q755" s="2" t="s">
        <v>65</v>
      </c>
      <c r="R755" s="2" t="s">
        <v>65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2" t="s">
        <v>52</v>
      </c>
      <c r="AW755" s="2" t="s">
        <v>2167</v>
      </c>
      <c r="AX755" s="2" t="s">
        <v>52</v>
      </c>
      <c r="AY755" s="2" t="s">
        <v>52</v>
      </c>
      <c r="AZ755" s="2" t="s">
        <v>52</v>
      </c>
    </row>
    <row r="756" spans="1:52" ht="30" customHeight="1">
      <c r="A756" s="27" t="s">
        <v>2168</v>
      </c>
      <c r="B756" s="27" t="s">
        <v>2169</v>
      </c>
      <c r="C756" s="27" t="s">
        <v>83</v>
      </c>
      <c r="D756" s="28">
        <v>3.1339999999999999</v>
      </c>
      <c r="E756" s="30">
        <f>단가대비표!O111</f>
        <v>182000</v>
      </c>
      <c r="F756" s="33">
        <f t="shared" si="114"/>
        <v>570388</v>
      </c>
      <c r="G756" s="30">
        <f>단가대비표!P111</f>
        <v>0</v>
      </c>
      <c r="H756" s="33">
        <f t="shared" si="115"/>
        <v>0</v>
      </c>
      <c r="I756" s="30">
        <f>단가대비표!V111</f>
        <v>0</v>
      </c>
      <c r="J756" s="33">
        <f t="shared" si="116"/>
        <v>0</v>
      </c>
      <c r="K756" s="30">
        <f t="shared" si="117"/>
        <v>182000</v>
      </c>
      <c r="L756" s="33">
        <f t="shared" si="118"/>
        <v>570388</v>
      </c>
      <c r="M756" s="27" t="s">
        <v>52</v>
      </c>
      <c r="N756" s="2" t="s">
        <v>864</v>
      </c>
      <c r="O756" s="2" t="s">
        <v>2170</v>
      </c>
      <c r="P756" s="2" t="s">
        <v>65</v>
      </c>
      <c r="Q756" s="2" t="s">
        <v>65</v>
      </c>
      <c r="R756" s="2" t="s">
        <v>64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2" t="s">
        <v>52</v>
      </c>
      <c r="AW756" s="2" t="s">
        <v>2171</v>
      </c>
      <c r="AX756" s="2" t="s">
        <v>52</v>
      </c>
      <c r="AY756" s="2" t="s">
        <v>52</v>
      </c>
      <c r="AZ756" s="2" t="s">
        <v>52</v>
      </c>
    </row>
    <row r="757" spans="1:52" ht="30" customHeight="1">
      <c r="A757" s="27" t="s">
        <v>2172</v>
      </c>
      <c r="B757" s="27" t="s">
        <v>2173</v>
      </c>
      <c r="C757" s="27" t="s">
        <v>251</v>
      </c>
      <c r="D757" s="28">
        <v>42</v>
      </c>
      <c r="E757" s="30">
        <f>일위대가목록!E263</f>
        <v>7563</v>
      </c>
      <c r="F757" s="33">
        <f t="shared" si="114"/>
        <v>317646</v>
      </c>
      <c r="G757" s="30">
        <f>일위대가목록!F263</f>
        <v>10853</v>
      </c>
      <c r="H757" s="33">
        <f t="shared" si="115"/>
        <v>455826</v>
      </c>
      <c r="I757" s="30">
        <f>일위대가목록!G263</f>
        <v>0</v>
      </c>
      <c r="J757" s="33">
        <f t="shared" si="116"/>
        <v>0</v>
      </c>
      <c r="K757" s="30">
        <f t="shared" si="117"/>
        <v>18416</v>
      </c>
      <c r="L757" s="33">
        <f t="shared" si="118"/>
        <v>773472</v>
      </c>
      <c r="M757" s="27" t="s">
        <v>2174</v>
      </c>
      <c r="N757" s="2" t="s">
        <v>864</v>
      </c>
      <c r="O757" s="2" t="s">
        <v>2175</v>
      </c>
      <c r="P757" s="2" t="s">
        <v>64</v>
      </c>
      <c r="Q757" s="2" t="s">
        <v>65</v>
      </c>
      <c r="R757" s="2" t="s">
        <v>65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2" t="s">
        <v>52</v>
      </c>
      <c r="AW757" s="2" t="s">
        <v>2176</v>
      </c>
      <c r="AX757" s="2" t="s">
        <v>52</v>
      </c>
      <c r="AY757" s="2" t="s">
        <v>52</v>
      </c>
      <c r="AZ757" s="2" t="s">
        <v>52</v>
      </c>
    </row>
    <row r="758" spans="1:52" ht="30" customHeight="1">
      <c r="A758" s="27" t="s">
        <v>1013</v>
      </c>
      <c r="B758" s="27" t="s">
        <v>52</v>
      </c>
      <c r="C758" s="27" t="s">
        <v>52</v>
      </c>
      <c r="D758" s="28"/>
      <c r="E758" s="30"/>
      <c r="F758" s="33">
        <f>TRUNC(SUMIF(N745:N757, N744, F745:F757),0)</f>
        <v>1956555</v>
      </c>
      <c r="G758" s="30"/>
      <c r="H758" s="33">
        <f>TRUNC(SUMIF(N745:N757, N744, H745:H757),0)</f>
        <v>1847777</v>
      </c>
      <c r="I758" s="30"/>
      <c r="J758" s="33">
        <f>TRUNC(SUMIF(N745:N757, N744, J745:J757),0)</f>
        <v>56812</v>
      </c>
      <c r="K758" s="30"/>
      <c r="L758" s="33">
        <f>F758+H758+J758</f>
        <v>3861144</v>
      </c>
      <c r="M758" s="27" t="s">
        <v>52</v>
      </c>
      <c r="N758" s="2" t="s">
        <v>107</v>
      </c>
      <c r="O758" s="2" t="s">
        <v>107</v>
      </c>
      <c r="P758" s="2" t="s">
        <v>52</v>
      </c>
      <c r="Q758" s="2" t="s">
        <v>52</v>
      </c>
      <c r="R758" s="2" t="s">
        <v>52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2" t="s">
        <v>52</v>
      </c>
      <c r="AW758" s="2" t="s">
        <v>52</v>
      </c>
      <c r="AX758" s="2" t="s">
        <v>52</v>
      </c>
      <c r="AY758" s="2" t="s">
        <v>52</v>
      </c>
      <c r="AZ758" s="2" t="s">
        <v>52</v>
      </c>
    </row>
    <row r="759" spans="1:52" ht="30" customHeight="1">
      <c r="A759" s="28"/>
      <c r="B759" s="28"/>
      <c r="C759" s="28"/>
      <c r="D759" s="28"/>
      <c r="E759" s="30"/>
      <c r="F759" s="33"/>
      <c r="G759" s="30"/>
      <c r="H759" s="33"/>
      <c r="I759" s="30"/>
      <c r="J759" s="33"/>
      <c r="K759" s="30"/>
      <c r="L759" s="33"/>
      <c r="M759" s="28"/>
    </row>
    <row r="760" spans="1:52" ht="30" customHeight="1">
      <c r="A760" s="24" t="s">
        <v>2177</v>
      </c>
      <c r="B760" s="25"/>
      <c r="C760" s="25"/>
      <c r="D760" s="25"/>
      <c r="E760" s="29"/>
      <c r="F760" s="32"/>
      <c r="G760" s="29"/>
      <c r="H760" s="32"/>
      <c r="I760" s="29"/>
      <c r="J760" s="32"/>
      <c r="K760" s="29"/>
      <c r="L760" s="32"/>
      <c r="M760" s="26"/>
      <c r="N760" s="1" t="s">
        <v>869</v>
      </c>
    </row>
    <row r="761" spans="1:52" ht="30" customHeight="1">
      <c r="A761" s="27" t="s">
        <v>2178</v>
      </c>
      <c r="B761" s="27" t="s">
        <v>2179</v>
      </c>
      <c r="C761" s="27" t="s">
        <v>502</v>
      </c>
      <c r="D761" s="28">
        <v>1</v>
      </c>
      <c r="E761" s="30">
        <f>단가대비표!O129</f>
        <v>6000000</v>
      </c>
      <c r="F761" s="33">
        <f>TRUNC(E761*D761,1)</f>
        <v>6000000</v>
      </c>
      <c r="G761" s="30">
        <f>단가대비표!P129</f>
        <v>0</v>
      </c>
      <c r="H761" s="33">
        <f>TRUNC(G761*D761,1)</f>
        <v>0</v>
      </c>
      <c r="I761" s="30">
        <f>단가대비표!V129</f>
        <v>0</v>
      </c>
      <c r="J761" s="33">
        <f>TRUNC(I761*D761,1)</f>
        <v>0</v>
      </c>
      <c r="K761" s="30">
        <f>TRUNC(E761+G761+I761,1)</f>
        <v>6000000</v>
      </c>
      <c r="L761" s="33">
        <f>TRUNC(F761+H761+J761,1)</f>
        <v>6000000</v>
      </c>
      <c r="M761" s="27" t="s">
        <v>503</v>
      </c>
      <c r="N761" s="2" t="s">
        <v>869</v>
      </c>
      <c r="O761" s="2" t="s">
        <v>2180</v>
      </c>
      <c r="P761" s="2" t="s">
        <v>65</v>
      </c>
      <c r="Q761" s="2" t="s">
        <v>65</v>
      </c>
      <c r="R761" s="2" t="s">
        <v>64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2" t="s">
        <v>52</v>
      </c>
      <c r="AW761" s="2" t="s">
        <v>2181</v>
      </c>
      <c r="AX761" s="2" t="s">
        <v>52</v>
      </c>
      <c r="AY761" s="2" t="s">
        <v>52</v>
      </c>
      <c r="AZ761" s="2" t="s">
        <v>52</v>
      </c>
    </row>
    <row r="762" spans="1:52" ht="30" customHeight="1">
      <c r="A762" s="27" t="s">
        <v>2182</v>
      </c>
      <c r="B762" s="27" t="s">
        <v>2183</v>
      </c>
      <c r="C762" s="27" t="s">
        <v>502</v>
      </c>
      <c r="D762" s="28">
        <v>1</v>
      </c>
      <c r="E762" s="30">
        <f>단가대비표!O130</f>
        <v>4000000</v>
      </c>
      <c r="F762" s="33">
        <f>TRUNC(E762*D762,1)</f>
        <v>4000000</v>
      </c>
      <c r="G762" s="30">
        <f>단가대비표!P130</f>
        <v>0</v>
      </c>
      <c r="H762" s="33">
        <f>TRUNC(G762*D762,1)</f>
        <v>0</v>
      </c>
      <c r="I762" s="30">
        <f>단가대비표!V130</f>
        <v>0</v>
      </c>
      <c r="J762" s="33">
        <f>TRUNC(I762*D762,1)</f>
        <v>0</v>
      </c>
      <c r="K762" s="30">
        <f>TRUNC(E762+G762+I762,1)</f>
        <v>4000000</v>
      </c>
      <c r="L762" s="33">
        <f>TRUNC(F762+H762+J762,1)</f>
        <v>4000000</v>
      </c>
      <c r="M762" s="27" t="s">
        <v>503</v>
      </c>
      <c r="N762" s="2" t="s">
        <v>869</v>
      </c>
      <c r="O762" s="2" t="s">
        <v>2184</v>
      </c>
      <c r="P762" s="2" t="s">
        <v>65</v>
      </c>
      <c r="Q762" s="2" t="s">
        <v>65</v>
      </c>
      <c r="R762" s="2" t="s">
        <v>64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2" t="s">
        <v>52</v>
      </c>
      <c r="AW762" s="2" t="s">
        <v>2185</v>
      </c>
      <c r="AX762" s="2" t="s">
        <v>52</v>
      </c>
      <c r="AY762" s="2" t="s">
        <v>52</v>
      </c>
      <c r="AZ762" s="2" t="s">
        <v>52</v>
      </c>
    </row>
    <row r="763" spans="1:52" ht="30" customHeight="1">
      <c r="A763" s="27" t="s">
        <v>1013</v>
      </c>
      <c r="B763" s="27" t="s">
        <v>52</v>
      </c>
      <c r="C763" s="27" t="s">
        <v>52</v>
      </c>
      <c r="D763" s="28"/>
      <c r="E763" s="30"/>
      <c r="F763" s="33">
        <f>TRUNC(SUMIF(N761:N762, N760, F761:F762),0)</f>
        <v>10000000</v>
      </c>
      <c r="G763" s="30"/>
      <c r="H763" s="33">
        <f>TRUNC(SUMIF(N761:N762, N760, H761:H762),0)</f>
        <v>0</v>
      </c>
      <c r="I763" s="30"/>
      <c r="J763" s="33">
        <f>TRUNC(SUMIF(N761:N762, N760, J761:J762),0)</f>
        <v>0</v>
      </c>
      <c r="K763" s="30"/>
      <c r="L763" s="33">
        <f>F763+H763+J763</f>
        <v>10000000</v>
      </c>
      <c r="M763" s="27" t="s">
        <v>52</v>
      </c>
      <c r="N763" s="2" t="s">
        <v>107</v>
      </c>
      <c r="O763" s="2" t="s">
        <v>107</v>
      </c>
      <c r="P763" s="2" t="s">
        <v>52</v>
      </c>
      <c r="Q763" s="2" t="s">
        <v>52</v>
      </c>
      <c r="R763" s="2" t="s">
        <v>52</v>
      </c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2" t="s">
        <v>52</v>
      </c>
      <c r="AW763" s="2" t="s">
        <v>52</v>
      </c>
      <c r="AX763" s="2" t="s">
        <v>52</v>
      </c>
      <c r="AY763" s="2" t="s">
        <v>52</v>
      </c>
      <c r="AZ763" s="2" t="s">
        <v>52</v>
      </c>
    </row>
    <row r="764" spans="1:52" ht="30" customHeight="1">
      <c r="A764" s="28"/>
      <c r="B764" s="28"/>
      <c r="C764" s="28"/>
      <c r="D764" s="28"/>
      <c r="E764" s="30"/>
      <c r="F764" s="33"/>
      <c r="G764" s="30"/>
      <c r="H764" s="33"/>
      <c r="I764" s="30"/>
      <c r="J764" s="33"/>
      <c r="K764" s="30"/>
      <c r="L764" s="33"/>
      <c r="M764" s="28"/>
    </row>
    <row r="765" spans="1:52" ht="30" customHeight="1">
      <c r="A765" s="24" t="s">
        <v>2186</v>
      </c>
      <c r="B765" s="25"/>
      <c r="C765" s="25"/>
      <c r="D765" s="25"/>
      <c r="E765" s="29"/>
      <c r="F765" s="32"/>
      <c r="G765" s="29"/>
      <c r="H765" s="32"/>
      <c r="I765" s="29"/>
      <c r="J765" s="32"/>
      <c r="K765" s="29"/>
      <c r="L765" s="32"/>
      <c r="M765" s="26"/>
      <c r="N765" s="1" t="s">
        <v>874</v>
      </c>
    </row>
    <row r="766" spans="1:52" ht="30" customHeight="1">
      <c r="A766" s="27" t="s">
        <v>151</v>
      </c>
      <c r="B766" s="27" t="s">
        <v>2187</v>
      </c>
      <c r="C766" s="27" t="s">
        <v>112</v>
      </c>
      <c r="D766" s="28">
        <v>0.10199999999999999</v>
      </c>
      <c r="E766" s="30">
        <f>단가대비표!O80</f>
        <v>0</v>
      </c>
      <c r="F766" s="33">
        <f t="shared" ref="F766:F771" si="119">TRUNC(E766*D766,1)</f>
        <v>0</v>
      </c>
      <c r="G766" s="30">
        <f>단가대비표!P80</f>
        <v>0</v>
      </c>
      <c r="H766" s="33">
        <f t="shared" ref="H766:H771" si="120">TRUNC(G766*D766,1)</f>
        <v>0</v>
      </c>
      <c r="I766" s="30">
        <f>단가대비표!V80</f>
        <v>0</v>
      </c>
      <c r="J766" s="33">
        <f t="shared" ref="J766:J771" si="121">TRUNC(I766*D766,1)</f>
        <v>0</v>
      </c>
      <c r="K766" s="30">
        <f t="shared" ref="K766:L771" si="122">TRUNC(E766+G766+I766,1)</f>
        <v>0</v>
      </c>
      <c r="L766" s="33">
        <f t="shared" si="122"/>
        <v>0</v>
      </c>
      <c r="M766" s="27" t="s">
        <v>153</v>
      </c>
      <c r="N766" s="2" t="s">
        <v>874</v>
      </c>
      <c r="O766" s="2" t="s">
        <v>2188</v>
      </c>
      <c r="P766" s="2" t="s">
        <v>65</v>
      </c>
      <c r="Q766" s="2" t="s">
        <v>65</v>
      </c>
      <c r="R766" s="2" t="s">
        <v>64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2" t="s">
        <v>52</v>
      </c>
      <c r="AW766" s="2" t="s">
        <v>2189</v>
      </c>
      <c r="AX766" s="2" t="s">
        <v>52</v>
      </c>
      <c r="AY766" s="2" t="s">
        <v>52</v>
      </c>
      <c r="AZ766" s="2" t="s">
        <v>52</v>
      </c>
    </row>
    <row r="767" spans="1:52" ht="30" customHeight="1">
      <c r="A767" s="27" t="s">
        <v>2190</v>
      </c>
      <c r="B767" s="27" t="s">
        <v>2191</v>
      </c>
      <c r="C767" s="27" t="s">
        <v>112</v>
      </c>
      <c r="D767" s="28">
        <v>0.1</v>
      </c>
      <c r="E767" s="30">
        <f>일위대가목록!E265</f>
        <v>2512</v>
      </c>
      <c r="F767" s="33">
        <f t="shared" si="119"/>
        <v>251.2</v>
      </c>
      <c r="G767" s="30">
        <f>일위대가목록!F265</f>
        <v>23378</v>
      </c>
      <c r="H767" s="33">
        <f t="shared" si="120"/>
        <v>2337.8000000000002</v>
      </c>
      <c r="I767" s="30">
        <f>일위대가목록!G265</f>
        <v>3292</v>
      </c>
      <c r="J767" s="33">
        <f t="shared" si="121"/>
        <v>329.2</v>
      </c>
      <c r="K767" s="30">
        <f t="shared" si="122"/>
        <v>29182</v>
      </c>
      <c r="L767" s="33">
        <f t="shared" si="122"/>
        <v>2918.2</v>
      </c>
      <c r="M767" s="27" t="s">
        <v>2192</v>
      </c>
      <c r="N767" s="2" t="s">
        <v>874</v>
      </c>
      <c r="O767" s="2" t="s">
        <v>2193</v>
      </c>
      <c r="P767" s="2" t="s">
        <v>64</v>
      </c>
      <c r="Q767" s="2" t="s">
        <v>65</v>
      </c>
      <c r="R767" s="2" t="s">
        <v>65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2" t="s">
        <v>52</v>
      </c>
      <c r="AW767" s="2" t="s">
        <v>2194</v>
      </c>
      <c r="AX767" s="2" t="s">
        <v>52</v>
      </c>
      <c r="AY767" s="2" t="s">
        <v>52</v>
      </c>
      <c r="AZ767" s="2" t="s">
        <v>52</v>
      </c>
    </row>
    <row r="768" spans="1:52" ht="30" customHeight="1">
      <c r="A768" s="27" t="s">
        <v>2195</v>
      </c>
      <c r="B768" s="27" t="s">
        <v>52</v>
      </c>
      <c r="C768" s="27" t="s">
        <v>83</v>
      </c>
      <c r="D768" s="28">
        <v>1</v>
      </c>
      <c r="E768" s="30">
        <f>일위대가목록!E266</f>
        <v>0</v>
      </c>
      <c r="F768" s="33">
        <f t="shared" si="119"/>
        <v>0</v>
      </c>
      <c r="G768" s="30">
        <f>일위대가목록!F266</f>
        <v>942</v>
      </c>
      <c r="H768" s="33">
        <f t="shared" si="120"/>
        <v>942</v>
      </c>
      <c r="I768" s="30">
        <f>일위대가목록!G266</f>
        <v>0</v>
      </c>
      <c r="J768" s="33">
        <f t="shared" si="121"/>
        <v>0</v>
      </c>
      <c r="K768" s="30">
        <f t="shared" si="122"/>
        <v>942</v>
      </c>
      <c r="L768" s="33">
        <f t="shared" si="122"/>
        <v>942</v>
      </c>
      <c r="M768" s="27" t="s">
        <v>2196</v>
      </c>
      <c r="N768" s="2" t="s">
        <v>874</v>
      </c>
      <c r="O768" s="2" t="s">
        <v>2197</v>
      </c>
      <c r="P768" s="2" t="s">
        <v>64</v>
      </c>
      <c r="Q768" s="2" t="s">
        <v>65</v>
      </c>
      <c r="R768" s="2" t="s">
        <v>65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2" t="s">
        <v>52</v>
      </c>
      <c r="AW768" s="2" t="s">
        <v>2198</v>
      </c>
      <c r="AX768" s="2" t="s">
        <v>52</v>
      </c>
      <c r="AY768" s="2" t="s">
        <v>52</v>
      </c>
      <c r="AZ768" s="2" t="s">
        <v>52</v>
      </c>
    </row>
    <row r="769" spans="1:52" ht="30" customHeight="1">
      <c r="A769" s="27" t="s">
        <v>2199</v>
      </c>
      <c r="B769" s="27" t="s">
        <v>2200</v>
      </c>
      <c r="C769" s="27" t="s">
        <v>83</v>
      </c>
      <c r="D769" s="28">
        <v>1</v>
      </c>
      <c r="E769" s="30">
        <f>일위대가목록!E267</f>
        <v>2510</v>
      </c>
      <c r="F769" s="33">
        <f t="shared" si="119"/>
        <v>2510</v>
      </c>
      <c r="G769" s="30">
        <f>일위대가목록!F267</f>
        <v>1356</v>
      </c>
      <c r="H769" s="33">
        <f t="shared" si="120"/>
        <v>1356</v>
      </c>
      <c r="I769" s="30">
        <f>일위대가목록!G267</f>
        <v>0</v>
      </c>
      <c r="J769" s="33">
        <f t="shared" si="121"/>
        <v>0</v>
      </c>
      <c r="K769" s="30">
        <f t="shared" si="122"/>
        <v>3866</v>
      </c>
      <c r="L769" s="33">
        <f t="shared" si="122"/>
        <v>3866</v>
      </c>
      <c r="M769" s="27" t="s">
        <v>2201</v>
      </c>
      <c r="N769" s="2" t="s">
        <v>874</v>
      </c>
      <c r="O769" s="2" t="s">
        <v>2202</v>
      </c>
      <c r="P769" s="2" t="s">
        <v>64</v>
      </c>
      <c r="Q769" s="2" t="s">
        <v>65</v>
      </c>
      <c r="R769" s="2" t="s">
        <v>65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2" t="s">
        <v>52</v>
      </c>
      <c r="AW769" s="2" t="s">
        <v>2203</v>
      </c>
      <c r="AX769" s="2" t="s">
        <v>52</v>
      </c>
      <c r="AY769" s="2" t="s">
        <v>52</v>
      </c>
      <c r="AZ769" s="2" t="s">
        <v>52</v>
      </c>
    </row>
    <row r="770" spans="1:52" ht="30" customHeight="1">
      <c r="A770" s="27" t="s">
        <v>131</v>
      </c>
      <c r="B770" s="27" t="s">
        <v>132</v>
      </c>
      <c r="C770" s="27" t="s">
        <v>83</v>
      </c>
      <c r="D770" s="28">
        <v>1</v>
      </c>
      <c r="E770" s="30">
        <f>일위대가목록!E15</f>
        <v>1409</v>
      </c>
      <c r="F770" s="33">
        <f t="shared" si="119"/>
        <v>1409</v>
      </c>
      <c r="G770" s="30">
        <f>일위대가목록!F15</f>
        <v>1456</v>
      </c>
      <c r="H770" s="33">
        <f t="shared" si="120"/>
        <v>1456</v>
      </c>
      <c r="I770" s="30">
        <f>일위대가목록!G15</f>
        <v>0</v>
      </c>
      <c r="J770" s="33">
        <f t="shared" si="121"/>
        <v>0</v>
      </c>
      <c r="K770" s="30">
        <f t="shared" si="122"/>
        <v>2865</v>
      </c>
      <c r="L770" s="33">
        <f t="shared" si="122"/>
        <v>2865</v>
      </c>
      <c r="M770" s="27" t="s">
        <v>133</v>
      </c>
      <c r="N770" s="2" t="s">
        <v>874</v>
      </c>
      <c r="O770" s="2" t="s">
        <v>134</v>
      </c>
      <c r="P770" s="2" t="s">
        <v>64</v>
      </c>
      <c r="Q770" s="2" t="s">
        <v>65</v>
      </c>
      <c r="R770" s="2" t="s">
        <v>65</v>
      </c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2" t="s">
        <v>52</v>
      </c>
      <c r="AW770" s="2" t="s">
        <v>2204</v>
      </c>
      <c r="AX770" s="2" t="s">
        <v>52</v>
      </c>
      <c r="AY770" s="2" t="s">
        <v>52</v>
      </c>
      <c r="AZ770" s="2" t="s">
        <v>52</v>
      </c>
    </row>
    <row r="771" spans="1:52" ht="30" customHeight="1">
      <c r="A771" s="27" t="s">
        <v>140</v>
      </c>
      <c r="B771" s="27" t="s">
        <v>141</v>
      </c>
      <c r="C771" s="27" t="s">
        <v>112</v>
      </c>
      <c r="D771" s="28">
        <v>0.1</v>
      </c>
      <c r="E771" s="30">
        <f>일위대가목록!E17</f>
        <v>1207</v>
      </c>
      <c r="F771" s="33">
        <f t="shared" si="119"/>
        <v>120.7</v>
      </c>
      <c r="G771" s="30">
        <f>일위대가목록!F17</f>
        <v>9632</v>
      </c>
      <c r="H771" s="33">
        <f t="shared" si="120"/>
        <v>963.2</v>
      </c>
      <c r="I771" s="30">
        <f>일위대가목록!G17</f>
        <v>1409</v>
      </c>
      <c r="J771" s="33">
        <f t="shared" si="121"/>
        <v>140.9</v>
      </c>
      <c r="K771" s="30">
        <f t="shared" si="122"/>
        <v>12248</v>
      </c>
      <c r="L771" s="33">
        <f t="shared" si="122"/>
        <v>1224.8</v>
      </c>
      <c r="M771" s="27" t="s">
        <v>142</v>
      </c>
      <c r="N771" s="2" t="s">
        <v>874</v>
      </c>
      <c r="O771" s="2" t="s">
        <v>143</v>
      </c>
      <c r="P771" s="2" t="s">
        <v>64</v>
      </c>
      <c r="Q771" s="2" t="s">
        <v>65</v>
      </c>
      <c r="R771" s="2" t="s">
        <v>65</v>
      </c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2" t="s">
        <v>52</v>
      </c>
      <c r="AW771" s="2" t="s">
        <v>2205</v>
      </c>
      <c r="AX771" s="2" t="s">
        <v>52</v>
      </c>
      <c r="AY771" s="2" t="s">
        <v>52</v>
      </c>
      <c r="AZ771" s="2" t="s">
        <v>52</v>
      </c>
    </row>
    <row r="772" spans="1:52" ht="30" customHeight="1">
      <c r="A772" s="27" t="s">
        <v>1013</v>
      </c>
      <c r="B772" s="27" t="s">
        <v>52</v>
      </c>
      <c r="C772" s="27" t="s">
        <v>52</v>
      </c>
      <c r="D772" s="28"/>
      <c r="E772" s="30"/>
      <c r="F772" s="33">
        <f>TRUNC(SUMIF(N766:N771, N765, F766:F771),0)</f>
        <v>4290</v>
      </c>
      <c r="G772" s="30"/>
      <c r="H772" s="33">
        <f>TRUNC(SUMIF(N766:N771, N765, H766:H771),0)</f>
        <v>7055</v>
      </c>
      <c r="I772" s="30"/>
      <c r="J772" s="33">
        <f>TRUNC(SUMIF(N766:N771, N765, J766:J771),0)</f>
        <v>470</v>
      </c>
      <c r="K772" s="30"/>
      <c r="L772" s="33">
        <f>F772+H772+J772</f>
        <v>11815</v>
      </c>
      <c r="M772" s="27" t="s">
        <v>52</v>
      </c>
      <c r="N772" s="2" t="s">
        <v>107</v>
      </c>
      <c r="O772" s="2" t="s">
        <v>107</v>
      </c>
      <c r="P772" s="2" t="s">
        <v>52</v>
      </c>
      <c r="Q772" s="2" t="s">
        <v>52</v>
      </c>
      <c r="R772" s="2" t="s">
        <v>52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2" t="s">
        <v>52</v>
      </c>
      <c r="AW772" s="2" t="s">
        <v>52</v>
      </c>
      <c r="AX772" s="2" t="s">
        <v>52</v>
      </c>
      <c r="AY772" s="2" t="s">
        <v>52</v>
      </c>
      <c r="AZ772" s="2" t="s">
        <v>52</v>
      </c>
    </row>
    <row r="773" spans="1:52" ht="30" customHeight="1">
      <c r="A773" s="28"/>
      <c r="B773" s="28"/>
      <c r="C773" s="28"/>
      <c r="D773" s="28"/>
      <c r="E773" s="30"/>
      <c r="F773" s="33"/>
      <c r="G773" s="30"/>
      <c r="H773" s="33"/>
      <c r="I773" s="30"/>
      <c r="J773" s="33"/>
      <c r="K773" s="30"/>
      <c r="L773" s="33"/>
      <c r="M773" s="28"/>
    </row>
    <row r="774" spans="1:52" ht="30" customHeight="1">
      <c r="A774" s="24" t="s">
        <v>2206</v>
      </c>
      <c r="B774" s="25"/>
      <c r="C774" s="25"/>
      <c r="D774" s="25"/>
      <c r="E774" s="29"/>
      <c r="F774" s="32"/>
      <c r="G774" s="29"/>
      <c r="H774" s="32"/>
      <c r="I774" s="29"/>
      <c r="J774" s="32"/>
      <c r="K774" s="29"/>
      <c r="L774" s="32"/>
      <c r="M774" s="26"/>
      <c r="N774" s="1" t="s">
        <v>879</v>
      </c>
    </row>
    <row r="775" spans="1:52" ht="30" customHeight="1">
      <c r="A775" s="27" t="s">
        <v>151</v>
      </c>
      <c r="B775" s="27" t="s">
        <v>2187</v>
      </c>
      <c r="C775" s="27" t="s">
        <v>112</v>
      </c>
      <c r="D775" s="28">
        <v>0.153</v>
      </c>
      <c r="E775" s="30">
        <f>단가대비표!O80</f>
        <v>0</v>
      </c>
      <c r="F775" s="33">
        <f t="shared" ref="F775:F780" si="123">TRUNC(E775*D775,1)</f>
        <v>0</v>
      </c>
      <c r="G775" s="30">
        <f>단가대비표!P80</f>
        <v>0</v>
      </c>
      <c r="H775" s="33">
        <f t="shared" ref="H775:H780" si="124">TRUNC(G775*D775,1)</f>
        <v>0</v>
      </c>
      <c r="I775" s="30">
        <f>단가대비표!V80</f>
        <v>0</v>
      </c>
      <c r="J775" s="33">
        <f t="shared" ref="J775:J780" si="125">TRUNC(I775*D775,1)</f>
        <v>0</v>
      </c>
      <c r="K775" s="30">
        <f t="shared" ref="K775:L780" si="126">TRUNC(E775+G775+I775,1)</f>
        <v>0</v>
      </c>
      <c r="L775" s="33">
        <f t="shared" si="126"/>
        <v>0</v>
      </c>
      <c r="M775" s="27" t="s">
        <v>153</v>
      </c>
      <c r="N775" s="2" t="s">
        <v>879</v>
      </c>
      <c r="O775" s="2" t="s">
        <v>2188</v>
      </c>
      <c r="P775" s="2" t="s">
        <v>65</v>
      </c>
      <c r="Q775" s="2" t="s">
        <v>65</v>
      </c>
      <c r="R775" s="2" t="s">
        <v>64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2" t="s">
        <v>52</v>
      </c>
      <c r="AW775" s="2" t="s">
        <v>2207</v>
      </c>
      <c r="AX775" s="2" t="s">
        <v>52</v>
      </c>
      <c r="AY775" s="2" t="s">
        <v>52</v>
      </c>
      <c r="AZ775" s="2" t="s">
        <v>52</v>
      </c>
    </row>
    <row r="776" spans="1:52" ht="30" customHeight="1">
      <c r="A776" s="27" t="s">
        <v>2190</v>
      </c>
      <c r="B776" s="27" t="s">
        <v>2191</v>
      </c>
      <c r="C776" s="27" t="s">
        <v>112</v>
      </c>
      <c r="D776" s="28">
        <v>0.15</v>
      </c>
      <c r="E776" s="30">
        <f>일위대가목록!E265</f>
        <v>2512</v>
      </c>
      <c r="F776" s="33">
        <f t="shared" si="123"/>
        <v>376.8</v>
      </c>
      <c r="G776" s="30">
        <f>일위대가목록!F265</f>
        <v>23378</v>
      </c>
      <c r="H776" s="33">
        <f t="shared" si="124"/>
        <v>3506.7</v>
      </c>
      <c r="I776" s="30">
        <f>일위대가목록!G265</f>
        <v>3292</v>
      </c>
      <c r="J776" s="33">
        <f t="shared" si="125"/>
        <v>493.8</v>
      </c>
      <c r="K776" s="30">
        <f t="shared" si="126"/>
        <v>29182</v>
      </c>
      <c r="L776" s="33">
        <f t="shared" si="126"/>
        <v>4377.3</v>
      </c>
      <c r="M776" s="27" t="s">
        <v>2192</v>
      </c>
      <c r="N776" s="2" t="s">
        <v>879</v>
      </c>
      <c r="O776" s="2" t="s">
        <v>2193</v>
      </c>
      <c r="P776" s="2" t="s">
        <v>64</v>
      </c>
      <c r="Q776" s="2" t="s">
        <v>65</v>
      </c>
      <c r="R776" s="2" t="s">
        <v>65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2" t="s">
        <v>52</v>
      </c>
      <c r="AW776" s="2" t="s">
        <v>2208</v>
      </c>
      <c r="AX776" s="2" t="s">
        <v>52</v>
      </c>
      <c r="AY776" s="2" t="s">
        <v>52</v>
      </c>
      <c r="AZ776" s="2" t="s">
        <v>52</v>
      </c>
    </row>
    <row r="777" spans="1:52" ht="30" customHeight="1">
      <c r="A777" s="27" t="s">
        <v>2195</v>
      </c>
      <c r="B777" s="27" t="s">
        <v>52</v>
      </c>
      <c r="C777" s="27" t="s">
        <v>83</v>
      </c>
      <c r="D777" s="28">
        <v>1</v>
      </c>
      <c r="E777" s="30">
        <f>일위대가목록!E266</f>
        <v>0</v>
      </c>
      <c r="F777" s="33">
        <f t="shared" si="123"/>
        <v>0</v>
      </c>
      <c r="G777" s="30">
        <f>일위대가목록!F266</f>
        <v>942</v>
      </c>
      <c r="H777" s="33">
        <f t="shared" si="124"/>
        <v>942</v>
      </c>
      <c r="I777" s="30">
        <f>일위대가목록!G266</f>
        <v>0</v>
      </c>
      <c r="J777" s="33">
        <f t="shared" si="125"/>
        <v>0</v>
      </c>
      <c r="K777" s="30">
        <f t="shared" si="126"/>
        <v>942</v>
      </c>
      <c r="L777" s="33">
        <f t="shared" si="126"/>
        <v>942</v>
      </c>
      <c r="M777" s="27" t="s">
        <v>2196</v>
      </c>
      <c r="N777" s="2" t="s">
        <v>879</v>
      </c>
      <c r="O777" s="2" t="s">
        <v>2197</v>
      </c>
      <c r="P777" s="2" t="s">
        <v>64</v>
      </c>
      <c r="Q777" s="2" t="s">
        <v>65</v>
      </c>
      <c r="R777" s="2" t="s">
        <v>65</v>
      </c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2" t="s">
        <v>52</v>
      </c>
      <c r="AW777" s="2" t="s">
        <v>2209</v>
      </c>
      <c r="AX777" s="2" t="s">
        <v>52</v>
      </c>
      <c r="AY777" s="2" t="s">
        <v>52</v>
      </c>
      <c r="AZ777" s="2" t="s">
        <v>52</v>
      </c>
    </row>
    <row r="778" spans="1:52" ht="30" customHeight="1">
      <c r="A778" s="27" t="s">
        <v>2199</v>
      </c>
      <c r="B778" s="27" t="s">
        <v>2200</v>
      </c>
      <c r="C778" s="27" t="s">
        <v>83</v>
      </c>
      <c r="D778" s="28">
        <v>1</v>
      </c>
      <c r="E778" s="30">
        <f>일위대가목록!E267</f>
        <v>2510</v>
      </c>
      <c r="F778" s="33">
        <f t="shared" si="123"/>
        <v>2510</v>
      </c>
      <c r="G778" s="30">
        <f>일위대가목록!F267</f>
        <v>1356</v>
      </c>
      <c r="H778" s="33">
        <f t="shared" si="124"/>
        <v>1356</v>
      </c>
      <c r="I778" s="30">
        <f>일위대가목록!G267</f>
        <v>0</v>
      </c>
      <c r="J778" s="33">
        <f t="shared" si="125"/>
        <v>0</v>
      </c>
      <c r="K778" s="30">
        <f t="shared" si="126"/>
        <v>3866</v>
      </c>
      <c r="L778" s="33">
        <f t="shared" si="126"/>
        <v>3866</v>
      </c>
      <c r="M778" s="27" t="s">
        <v>2201</v>
      </c>
      <c r="N778" s="2" t="s">
        <v>879</v>
      </c>
      <c r="O778" s="2" t="s">
        <v>2202</v>
      </c>
      <c r="P778" s="2" t="s">
        <v>64</v>
      </c>
      <c r="Q778" s="2" t="s">
        <v>65</v>
      </c>
      <c r="R778" s="2" t="s">
        <v>65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2" t="s">
        <v>52</v>
      </c>
      <c r="AW778" s="2" t="s">
        <v>2210</v>
      </c>
      <c r="AX778" s="2" t="s">
        <v>52</v>
      </c>
      <c r="AY778" s="2" t="s">
        <v>52</v>
      </c>
      <c r="AZ778" s="2" t="s">
        <v>52</v>
      </c>
    </row>
    <row r="779" spans="1:52" ht="30" customHeight="1">
      <c r="A779" s="27" t="s">
        <v>140</v>
      </c>
      <c r="B779" s="27" t="s">
        <v>141</v>
      </c>
      <c r="C779" s="27" t="s">
        <v>112</v>
      </c>
      <c r="D779" s="28">
        <v>0.1</v>
      </c>
      <c r="E779" s="30">
        <f>일위대가목록!E17</f>
        <v>1207</v>
      </c>
      <c r="F779" s="33">
        <f t="shared" si="123"/>
        <v>120.7</v>
      </c>
      <c r="G779" s="30">
        <f>일위대가목록!F17</f>
        <v>9632</v>
      </c>
      <c r="H779" s="33">
        <f t="shared" si="124"/>
        <v>963.2</v>
      </c>
      <c r="I779" s="30">
        <f>일위대가목록!G17</f>
        <v>1409</v>
      </c>
      <c r="J779" s="33">
        <f t="shared" si="125"/>
        <v>140.9</v>
      </c>
      <c r="K779" s="30">
        <f t="shared" si="126"/>
        <v>12248</v>
      </c>
      <c r="L779" s="33">
        <f t="shared" si="126"/>
        <v>1224.8</v>
      </c>
      <c r="M779" s="27" t="s">
        <v>142</v>
      </c>
      <c r="N779" s="2" t="s">
        <v>879</v>
      </c>
      <c r="O779" s="2" t="s">
        <v>143</v>
      </c>
      <c r="P779" s="2" t="s">
        <v>64</v>
      </c>
      <c r="Q779" s="2" t="s">
        <v>65</v>
      </c>
      <c r="R779" s="2" t="s">
        <v>65</v>
      </c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2" t="s">
        <v>52</v>
      </c>
      <c r="AW779" s="2" t="s">
        <v>2211</v>
      </c>
      <c r="AX779" s="2" t="s">
        <v>52</v>
      </c>
      <c r="AY779" s="2" t="s">
        <v>52</v>
      </c>
      <c r="AZ779" s="2" t="s">
        <v>52</v>
      </c>
    </row>
    <row r="780" spans="1:52" ht="30" customHeight="1">
      <c r="A780" s="27" t="s">
        <v>131</v>
      </c>
      <c r="B780" s="27" t="s">
        <v>132</v>
      </c>
      <c r="C780" s="27" t="s">
        <v>83</v>
      </c>
      <c r="D780" s="28">
        <v>1</v>
      </c>
      <c r="E780" s="30">
        <f>일위대가목록!E15</f>
        <v>1409</v>
      </c>
      <c r="F780" s="33">
        <f t="shared" si="123"/>
        <v>1409</v>
      </c>
      <c r="G780" s="30">
        <f>일위대가목록!F15</f>
        <v>1456</v>
      </c>
      <c r="H780" s="33">
        <f t="shared" si="124"/>
        <v>1456</v>
      </c>
      <c r="I780" s="30">
        <f>일위대가목록!G15</f>
        <v>0</v>
      </c>
      <c r="J780" s="33">
        <f t="shared" si="125"/>
        <v>0</v>
      </c>
      <c r="K780" s="30">
        <f t="shared" si="126"/>
        <v>2865</v>
      </c>
      <c r="L780" s="33">
        <f t="shared" si="126"/>
        <v>2865</v>
      </c>
      <c r="M780" s="27" t="s">
        <v>133</v>
      </c>
      <c r="N780" s="2" t="s">
        <v>879</v>
      </c>
      <c r="O780" s="2" t="s">
        <v>134</v>
      </c>
      <c r="P780" s="2" t="s">
        <v>64</v>
      </c>
      <c r="Q780" s="2" t="s">
        <v>65</v>
      </c>
      <c r="R780" s="2" t="s">
        <v>65</v>
      </c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2" t="s">
        <v>52</v>
      </c>
      <c r="AW780" s="2" t="s">
        <v>2212</v>
      </c>
      <c r="AX780" s="2" t="s">
        <v>52</v>
      </c>
      <c r="AY780" s="2" t="s">
        <v>52</v>
      </c>
      <c r="AZ780" s="2" t="s">
        <v>52</v>
      </c>
    </row>
    <row r="781" spans="1:52" ht="30" customHeight="1">
      <c r="A781" s="27" t="s">
        <v>1013</v>
      </c>
      <c r="B781" s="27" t="s">
        <v>52</v>
      </c>
      <c r="C781" s="27" t="s">
        <v>52</v>
      </c>
      <c r="D781" s="28"/>
      <c r="E781" s="30"/>
      <c r="F781" s="33">
        <f>TRUNC(SUMIF(N775:N780, N774, F775:F780),0)</f>
        <v>4416</v>
      </c>
      <c r="G781" s="30"/>
      <c r="H781" s="33">
        <f>TRUNC(SUMIF(N775:N780, N774, H775:H780),0)</f>
        <v>8223</v>
      </c>
      <c r="I781" s="30"/>
      <c r="J781" s="33">
        <f>TRUNC(SUMIF(N775:N780, N774, J775:J780),0)</f>
        <v>634</v>
      </c>
      <c r="K781" s="30"/>
      <c r="L781" s="33">
        <f>F781+H781+J781</f>
        <v>13273</v>
      </c>
      <c r="M781" s="27" t="s">
        <v>52</v>
      </c>
      <c r="N781" s="2" t="s">
        <v>107</v>
      </c>
      <c r="O781" s="2" t="s">
        <v>107</v>
      </c>
      <c r="P781" s="2" t="s">
        <v>52</v>
      </c>
      <c r="Q781" s="2" t="s">
        <v>52</v>
      </c>
      <c r="R781" s="2" t="s">
        <v>52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2" t="s">
        <v>52</v>
      </c>
      <c r="AW781" s="2" t="s">
        <v>52</v>
      </c>
      <c r="AX781" s="2" t="s">
        <v>52</v>
      </c>
      <c r="AY781" s="2" t="s">
        <v>52</v>
      </c>
      <c r="AZ781" s="2" t="s">
        <v>52</v>
      </c>
    </row>
    <row r="782" spans="1:52" ht="30" customHeight="1">
      <c r="A782" s="28"/>
      <c r="B782" s="28"/>
      <c r="C782" s="28"/>
      <c r="D782" s="28"/>
      <c r="E782" s="30"/>
      <c r="F782" s="33"/>
      <c r="G782" s="30"/>
      <c r="H782" s="33"/>
      <c r="I782" s="30"/>
      <c r="J782" s="33"/>
      <c r="K782" s="30"/>
      <c r="L782" s="33"/>
      <c r="M782" s="28"/>
    </row>
    <row r="783" spans="1:52" ht="30" customHeight="1">
      <c r="A783" s="24" t="s">
        <v>2213</v>
      </c>
      <c r="B783" s="25"/>
      <c r="C783" s="25"/>
      <c r="D783" s="25"/>
      <c r="E783" s="29"/>
      <c r="F783" s="32"/>
      <c r="G783" s="29"/>
      <c r="H783" s="32"/>
      <c r="I783" s="29"/>
      <c r="J783" s="32"/>
      <c r="K783" s="29"/>
      <c r="L783" s="32"/>
      <c r="M783" s="26"/>
      <c r="N783" s="1" t="s">
        <v>884</v>
      </c>
    </row>
    <row r="784" spans="1:52" ht="30" customHeight="1">
      <c r="A784" s="27" t="s">
        <v>110</v>
      </c>
      <c r="B784" s="27" t="s">
        <v>111</v>
      </c>
      <c r="C784" s="27" t="s">
        <v>112</v>
      </c>
      <c r="D784" s="28">
        <v>3.4000000000000002E-2</v>
      </c>
      <c r="E784" s="30">
        <f>단가산출목록!E4</f>
        <v>381</v>
      </c>
      <c r="F784" s="33">
        <f t="shared" ref="F784:F789" si="127">TRUNC(E784*D784,1)</f>
        <v>12.9</v>
      </c>
      <c r="G784" s="30">
        <f>단가산출목록!F4</f>
        <v>1000</v>
      </c>
      <c r="H784" s="33">
        <f t="shared" ref="H784:H789" si="128">TRUNC(G784*D784,1)</f>
        <v>34</v>
      </c>
      <c r="I784" s="30">
        <f>단가산출목록!G4</f>
        <v>416</v>
      </c>
      <c r="J784" s="33">
        <f t="shared" ref="J784:J789" si="129">TRUNC(I784*D784,1)</f>
        <v>14.1</v>
      </c>
      <c r="K784" s="30">
        <f t="shared" ref="K784:L789" si="130">TRUNC(E784+G784+I784,1)</f>
        <v>1797</v>
      </c>
      <c r="L784" s="33">
        <f t="shared" si="130"/>
        <v>61</v>
      </c>
      <c r="M784" s="27" t="s">
        <v>113</v>
      </c>
      <c r="N784" s="2" t="s">
        <v>884</v>
      </c>
      <c r="O784" s="2" t="s">
        <v>114</v>
      </c>
      <c r="P784" s="2" t="s">
        <v>65</v>
      </c>
      <c r="Q784" s="2" t="s">
        <v>64</v>
      </c>
      <c r="R784" s="2" t="s">
        <v>65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2" t="s">
        <v>52</v>
      </c>
      <c r="AW784" s="2" t="s">
        <v>2214</v>
      </c>
      <c r="AX784" s="2" t="s">
        <v>52</v>
      </c>
      <c r="AY784" s="2" t="s">
        <v>52</v>
      </c>
      <c r="AZ784" s="2" t="s">
        <v>52</v>
      </c>
    </row>
    <row r="785" spans="1:52" ht="30" customHeight="1">
      <c r="A785" s="27" t="s">
        <v>2059</v>
      </c>
      <c r="B785" s="27" t="s">
        <v>2060</v>
      </c>
      <c r="C785" s="27" t="s">
        <v>112</v>
      </c>
      <c r="D785" s="28">
        <v>1.7999999999999999E-2</v>
      </c>
      <c r="E785" s="30">
        <f>단가산출목록!E9</f>
        <v>420</v>
      </c>
      <c r="F785" s="33">
        <f t="shared" si="127"/>
        <v>7.5</v>
      </c>
      <c r="G785" s="30">
        <f>단가산출목록!F9</f>
        <v>3529</v>
      </c>
      <c r="H785" s="33">
        <f t="shared" si="128"/>
        <v>63.5</v>
      </c>
      <c r="I785" s="30">
        <f>단가산출목록!G9</f>
        <v>343</v>
      </c>
      <c r="J785" s="33">
        <f t="shared" si="129"/>
        <v>6.1</v>
      </c>
      <c r="K785" s="30">
        <f t="shared" si="130"/>
        <v>4292</v>
      </c>
      <c r="L785" s="33">
        <f t="shared" si="130"/>
        <v>77.099999999999994</v>
      </c>
      <c r="M785" s="27" t="s">
        <v>2061</v>
      </c>
      <c r="N785" s="2" t="s">
        <v>884</v>
      </c>
      <c r="O785" s="2" t="s">
        <v>2062</v>
      </c>
      <c r="P785" s="2" t="s">
        <v>65</v>
      </c>
      <c r="Q785" s="2" t="s">
        <v>64</v>
      </c>
      <c r="R785" s="2" t="s">
        <v>65</v>
      </c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2" t="s">
        <v>52</v>
      </c>
      <c r="AW785" s="2" t="s">
        <v>2215</v>
      </c>
      <c r="AX785" s="2" t="s">
        <v>52</v>
      </c>
      <c r="AY785" s="2" t="s">
        <v>52</v>
      </c>
      <c r="AZ785" s="2" t="s">
        <v>52</v>
      </c>
    </row>
    <row r="786" spans="1:52" ht="30" customHeight="1">
      <c r="A786" s="27" t="s">
        <v>116</v>
      </c>
      <c r="B786" s="27" t="s">
        <v>2064</v>
      </c>
      <c r="C786" s="27" t="s">
        <v>112</v>
      </c>
      <c r="D786" s="28">
        <v>1.6E-2</v>
      </c>
      <c r="E786" s="30">
        <f>단가산출목록!E10</f>
        <v>3433</v>
      </c>
      <c r="F786" s="33">
        <f t="shared" si="127"/>
        <v>54.9</v>
      </c>
      <c r="G786" s="30">
        <f>단가산출목록!F10</f>
        <v>6009</v>
      </c>
      <c r="H786" s="33">
        <f t="shared" si="128"/>
        <v>96.1</v>
      </c>
      <c r="I786" s="30">
        <f>단가산출목록!G10</f>
        <v>2181</v>
      </c>
      <c r="J786" s="33">
        <f t="shared" si="129"/>
        <v>34.799999999999997</v>
      </c>
      <c r="K786" s="30">
        <f t="shared" si="130"/>
        <v>11623</v>
      </c>
      <c r="L786" s="33">
        <f t="shared" si="130"/>
        <v>185.8</v>
      </c>
      <c r="M786" s="27" t="s">
        <v>2065</v>
      </c>
      <c r="N786" s="2" t="s">
        <v>884</v>
      </c>
      <c r="O786" s="2" t="s">
        <v>2066</v>
      </c>
      <c r="P786" s="2" t="s">
        <v>65</v>
      </c>
      <c r="Q786" s="2" t="s">
        <v>64</v>
      </c>
      <c r="R786" s="2" t="s">
        <v>65</v>
      </c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2" t="s">
        <v>52</v>
      </c>
      <c r="AW786" s="2" t="s">
        <v>2216</v>
      </c>
      <c r="AX786" s="2" t="s">
        <v>52</v>
      </c>
      <c r="AY786" s="2" t="s">
        <v>52</v>
      </c>
      <c r="AZ786" s="2" t="s">
        <v>52</v>
      </c>
    </row>
    <row r="787" spans="1:52" ht="30" customHeight="1">
      <c r="A787" s="27" t="s">
        <v>2217</v>
      </c>
      <c r="B787" s="27" t="s">
        <v>2218</v>
      </c>
      <c r="C787" s="27" t="s">
        <v>2219</v>
      </c>
      <c r="D787" s="28">
        <v>0.5</v>
      </c>
      <c r="E787" s="30">
        <f>일위대가목록!E270</f>
        <v>2911</v>
      </c>
      <c r="F787" s="33">
        <f t="shared" si="127"/>
        <v>1455.5</v>
      </c>
      <c r="G787" s="30">
        <f>일위대가목록!F270</f>
        <v>28124</v>
      </c>
      <c r="H787" s="33">
        <f t="shared" si="128"/>
        <v>14062</v>
      </c>
      <c r="I787" s="30">
        <f>일위대가목록!G270</f>
        <v>5641</v>
      </c>
      <c r="J787" s="33">
        <f t="shared" si="129"/>
        <v>2820.5</v>
      </c>
      <c r="K787" s="30">
        <f t="shared" si="130"/>
        <v>36676</v>
      </c>
      <c r="L787" s="33">
        <f t="shared" si="130"/>
        <v>18338</v>
      </c>
      <c r="M787" s="27" t="s">
        <v>2220</v>
      </c>
      <c r="N787" s="2" t="s">
        <v>884</v>
      </c>
      <c r="O787" s="2" t="s">
        <v>2221</v>
      </c>
      <c r="P787" s="2" t="s">
        <v>64</v>
      </c>
      <c r="Q787" s="2" t="s">
        <v>65</v>
      </c>
      <c r="R787" s="2" t="s">
        <v>65</v>
      </c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2" t="s">
        <v>52</v>
      </c>
      <c r="AW787" s="2" t="s">
        <v>2222</v>
      </c>
      <c r="AX787" s="2" t="s">
        <v>52</v>
      </c>
      <c r="AY787" s="2" t="s">
        <v>52</v>
      </c>
      <c r="AZ787" s="2" t="s">
        <v>52</v>
      </c>
    </row>
    <row r="788" spans="1:52" ht="30" customHeight="1">
      <c r="A788" s="27" t="s">
        <v>2223</v>
      </c>
      <c r="B788" s="27" t="s">
        <v>2224</v>
      </c>
      <c r="C788" s="27" t="s">
        <v>2219</v>
      </c>
      <c r="D788" s="28">
        <v>0.5</v>
      </c>
      <c r="E788" s="30">
        <f>단가대비표!O206</f>
        <v>121300</v>
      </c>
      <c r="F788" s="33">
        <f t="shared" si="127"/>
        <v>60650</v>
      </c>
      <c r="G788" s="30">
        <f>단가대비표!P206</f>
        <v>0</v>
      </c>
      <c r="H788" s="33">
        <f t="shared" si="128"/>
        <v>0</v>
      </c>
      <c r="I788" s="30">
        <f>단가대비표!V206</f>
        <v>0</v>
      </c>
      <c r="J788" s="33">
        <f t="shared" si="129"/>
        <v>0</v>
      </c>
      <c r="K788" s="30">
        <f t="shared" si="130"/>
        <v>121300</v>
      </c>
      <c r="L788" s="33">
        <f t="shared" si="130"/>
        <v>60650</v>
      </c>
      <c r="M788" s="27" t="s">
        <v>52</v>
      </c>
      <c r="N788" s="2" t="s">
        <v>884</v>
      </c>
      <c r="O788" s="2" t="s">
        <v>2225</v>
      </c>
      <c r="P788" s="2" t="s">
        <v>65</v>
      </c>
      <c r="Q788" s="2" t="s">
        <v>65</v>
      </c>
      <c r="R788" s="2" t="s">
        <v>64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2" t="s">
        <v>52</v>
      </c>
      <c r="AW788" s="2" t="s">
        <v>2226</v>
      </c>
      <c r="AX788" s="2" t="s">
        <v>52</v>
      </c>
      <c r="AY788" s="2" t="s">
        <v>52</v>
      </c>
      <c r="AZ788" s="2" t="s">
        <v>52</v>
      </c>
    </row>
    <row r="789" spans="1:52" ht="30" customHeight="1">
      <c r="A789" s="27" t="s">
        <v>2227</v>
      </c>
      <c r="B789" s="27" t="s">
        <v>2228</v>
      </c>
      <c r="C789" s="27" t="s">
        <v>1697</v>
      </c>
      <c r="D789" s="28">
        <v>0.4</v>
      </c>
      <c r="E789" s="30">
        <f>단가대비표!O74</f>
        <v>131000</v>
      </c>
      <c r="F789" s="33">
        <f t="shared" si="127"/>
        <v>52400</v>
      </c>
      <c r="G789" s="30">
        <f>단가대비표!P74</f>
        <v>0</v>
      </c>
      <c r="H789" s="33">
        <f t="shared" si="128"/>
        <v>0</v>
      </c>
      <c r="I789" s="30">
        <f>단가대비표!V74</f>
        <v>0</v>
      </c>
      <c r="J789" s="33">
        <f t="shared" si="129"/>
        <v>0</v>
      </c>
      <c r="K789" s="30">
        <f t="shared" si="130"/>
        <v>131000</v>
      </c>
      <c r="L789" s="33">
        <f t="shared" si="130"/>
        <v>52400</v>
      </c>
      <c r="M789" s="27" t="s">
        <v>52</v>
      </c>
      <c r="N789" s="2" t="s">
        <v>884</v>
      </c>
      <c r="O789" s="2" t="s">
        <v>2229</v>
      </c>
      <c r="P789" s="2" t="s">
        <v>65</v>
      </c>
      <c r="Q789" s="2" t="s">
        <v>65</v>
      </c>
      <c r="R789" s="2" t="s">
        <v>64</v>
      </c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2" t="s">
        <v>52</v>
      </c>
      <c r="AW789" s="2" t="s">
        <v>2230</v>
      </c>
      <c r="AX789" s="2" t="s">
        <v>52</v>
      </c>
      <c r="AY789" s="2" t="s">
        <v>52</v>
      </c>
      <c r="AZ789" s="2" t="s">
        <v>52</v>
      </c>
    </row>
    <row r="790" spans="1:52" ht="30" customHeight="1">
      <c r="A790" s="27" t="s">
        <v>1013</v>
      </c>
      <c r="B790" s="27" t="s">
        <v>52</v>
      </c>
      <c r="C790" s="27" t="s">
        <v>52</v>
      </c>
      <c r="D790" s="28"/>
      <c r="E790" s="30"/>
      <c r="F790" s="33">
        <f>TRUNC(SUMIF(N784:N789, N783, F784:F789),0)</f>
        <v>114580</v>
      </c>
      <c r="G790" s="30"/>
      <c r="H790" s="33">
        <f>TRUNC(SUMIF(N784:N789, N783, H784:H789),0)</f>
        <v>14255</v>
      </c>
      <c r="I790" s="30"/>
      <c r="J790" s="33">
        <f>TRUNC(SUMIF(N784:N789, N783, J784:J789),0)</f>
        <v>2875</v>
      </c>
      <c r="K790" s="30"/>
      <c r="L790" s="33">
        <f>F790+H790+J790</f>
        <v>131710</v>
      </c>
      <c r="M790" s="27" t="s">
        <v>52</v>
      </c>
      <c r="N790" s="2" t="s">
        <v>107</v>
      </c>
      <c r="O790" s="2" t="s">
        <v>107</v>
      </c>
      <c r="P790" s="2" t="s">
        <v>52</v>
      </c>
      <c r="Q790" s="2" t="s">
        <v>52</v>
      </c>
      <c r="R790" s="2" t="s">
        <v>52</v>
      </c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2" t="s">
        <v>52</v>
      </c>
      <c r="AW790" s="2" t="s">
        <v>52</v>
      </c>
      <c r="AX790" s="2" t="s">
        <v>52</v>
      </c>
      <c r="AY790" s="2" t="s">
        <v>52</v>
      </c>
      <c r="AZ790" s="2" t="s">
        <v>52</v>
      </c>
    </row>
    <row r="791" spans="1:52" ht="30" customHeight="1">
      <c r="A791" s="28"/>
      <c r="B791" s="28"/>
      <c r="C791" s="28"/>
      <c r="D791" s="28"/>
      <c r="E791" s="30"/>
      <c r="F791" s="33"/>
      <c r="G791" s="30"/>
      <c r="H791" s="33"/>
      <c r="I791" s="30"/>
      <c r="J791" s="33"/>
      <c r="K791" s="30"/>
      <c r="L791" s="33"/>
      <c r="M791" s="28"/>
    </row>
    <row r="792" spans="1:52" ht="30" customHeight="1">
      <c r="A792" s="24" t="s">
        <v>2231</v>
      </c>
      <c r="B792" s="25"/>
      <c r="C792" s="25"/>
      <c r="D792" s="25"/>
      <c r="E792" s="29"/>
      <c r="F792" s="32"/>
      <c r="G792" s="29"/>
      <c r="H792" s="32"/>
      <c r="I792" s="29"/>
      <c r="J792" s="32"/>
      <c r="K792" s="29"/>
      <c r="L792" s="32"/>
      <c r="M792" s="26"/>
      <c r="N792" s="1" t="s">
        <v>889</v>
      </c>
    </row>
    <row r="793" spans="1:52" ht="30" customHeight="1">
      <c r="A793" s="27" t="s">
        <v>2232</v>
      </c>
      <c r="B793" s="27" t="s">
        <v>2233</v>
      </c>
      <c r="C793" s="27" t="s">
        <v>218</v>
      </c>
      <c r="D793" s="28">
        <v>2</v>
      </c>
      <c r="E793" s="30">
        <f>일위대가목록!E271</f>
        <v>13056</v>
      </c>
      <c r="F793" s="33">
        <f>TRUNC(E793*D793,1)</f>
        <v>26112</v>
      </c>
      <c r="G793" s="30">
        <f>일위대가목록!F271</f>
        <v>14787</v>
      </c>
      <c r="H793" s="33">
        <f>TRUNC(G793*D793,1)</f>
        <v>29574</v>
      </c>
      <c r="I793" s="30">
        <f>일위대가목록!G271</f>
        <v>738</v>
      </c>
      <c r="J793" s="33">
        <f>TRUNC(I793*D793,1)</f>
        <v>1476</v>
      </c>
      <c r="K793" s="30">
        <f t="shared" ref="K793:L796" si="131">TRUNC(E793+G793+I793,1)</f>
        <v>28581</v>
      </c>
      <c r="L793" s="33">
        <f t="shared" si="131"/>
        <v>57162</v>
      </c>
      <c r="M793" s="27" t="s">
        <v>2234</v>
      </c>
      <c r="N793" s="2" t="s">
        <v>889</v>
      </c>
      <c r="O793" s="2" t="s">
        <v>2235</v>
      </c>
      <c r="P793" s="2" t="s">
        <v>64</v>
      </c>
      <c r="Q793" s="2" t="s">
        <v>65</v>
      </c>
      <c r="R793" s="2" t="s">
        <v>65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2" t="s">
        <v>52</v>
      </c>
      <c r="AW793" s="2" t="s">
        <v>2236</v>
      </c>
      <c r="AX793" s="2" t="s">
        <v>52</v>
      </c>
      <c r="AY793" s="2" t="s">
        <v>52</v>
      </c>
      <c r="AZ793" s="2" t="s">
        <v>52</v>
      </c>
    </row>
    <row r="794" spans="1:52" ht="30" customHeight="1">
      <c r="A794" s="27" t="s">
        <v>1894</v>
      </c>
      <c r="B794" s="27" t="s">
        <v>2237</v>
      </c>
      <c r="C794" s="27" t="s">
        <v>83</v>
      </c>
      <c r="D794" s="28">
        <v>7.1999999999999998E-3</v>
      </c>
      <c r="E794" s="30">
        <f>일위대가목록!E272</f>
        <v>218403</v>
      </c>
      <c r="F794" s="33">
        <f>TRUNC(E794*D794,1)</f>
        <v>1572.5</v>
      </c>
      <c r="G794" s="30">
        <f>일위대가목록!F272</f>
        <v>295757</v>
      </c>
      <c r="H794" s="33">
        <f>TRUNC(G794*D794,1)</f>
        <v>2129.4</v>
      </c>
      <c r="I794" s="30">
        <f>일위대가목록!G272</f>
        <v>14765</v>
      </c>
      <c r="J794" s="33">
        <f>TRUNC(I794*D794,1)</f>
        <v>106.3</v>
      </c>
      <c r="K794" s="30">
        <f t="shared" si="131"/>
        <v>528925</v>
      </c>
      <c r="L794" s="33">
        <f t="shared" si="131"/>
        <v>3808.2</v>
      </c>
      <c r="M794" s="27" t="s">
        <v>2238</v>
      </c>
      <c r="N794" s="2" t="s">
        <v>889</v>
      </c>
      <c r="O794" s="2" t="s">
        <v>2239</v>
      </c>
      <c r="P794" s="2" t="s">
        <v>64</v>
      </c>
      <c r="Q794" s="2" t="s">
        <v>65</v>
      </c>
      <c r="R794" s="2" t="s">
        <v>65</v>
      </c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2" t="s">
        <v>52</v>
      </c>
      <c r="AW794" s="2" t="s">
        <v>2240</v>
      </c>
      <c r="AX794" s="2" t="s">
        <v>52</v>
      </c>
      <c r="AY794" s="2" t="s">
        <v>52</v>
      </c>
      <c r="AZ794" s="2" t="s">
        <v>52</v>
      </c>
    </row>
    <row r="795" spans="1:52" ht="30" customHeight="1">
      <c r="A795" s="27" t="s">
        <v>2140</v>
      </c>
      <c r="B795" s="27" t="s">
        <v>2241</v>
      </c>
      <c r="C795" s="27" t="s">
        <v>251</v>
      </c>
      <c r="D795" s="28">
        <v>7</v>
      </c>
      <c r="E795" s="30">
        <f>단가대비표!O170</f>
        <v>340</v>
      </c>
      <c r="F795" s="33">
        <f>TRUNC(E795*D795,1)</f>
        <v>2380</v>
      </c>
      <c r="G795" s="30">
        <f>단가대비표!P170</f>
        <v>0</v>
      </c>
      <c r="H795" s="33">
        <f>TRUNC(G795*D795,1)</f>
        <v>0</v>
      </c>
      <c r="I795" s="30">
        <f>단가대비표!V170</f>
        <v>0</v>
      </c>
      <c r="J795" s="33">
        <f>TRUNC(I795*D795,1)</f>
        <v>0</v>
      </c>
      <c r="K795" s="30">
        <f t="shared" si="131"/>
        <v>340</v>
      </c>
      <c r="L795" s="33">
        <f t="shared" si="131"/>
        <v>2380</v>
      </c>
      <c r="M795" s="27" t="s">
        <v>52</v>
      </c>
      <c r="N795" s="2" t="s">
        <v>889</v>
      </c>
      <c r="O795" s="2" t="s">
        <v>2242</v>
      </c>
      <c r="P795" s="2" t="s">
        <v>65</v>
      </c>
      <c r="Q795" s="2" t="s">
        <v>65</v>
      </c>
      <c r="R795" s="2" t="s">
        <v>64</v>
      </c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2" t="s">
        <v>52</v>
      </c>
      <c r="AW795" s="2" t="s">
        <v>2243</v>
      </c>
      <c r="AX795" s="2" t="s">
        <v>52</v>
      </c>
      <c r="AY795" s="2" t="s">
        <v>52</v>
      </c>
      <c r="AZ795" s="2" t="s">
        <v>52</v>
      </c>
    </row>
    <row r="796" spans="1:52" ht="30" customHeight="1">
      <c r="A796" s="27" t="s">
        <v>2244</v>
      </c>
      <c r="B796" s="27" t="s">
        <v>52</v>
      </c>
      <c r="C796" s="27" t="s">
        <v>251</v>
      </c>
      <c r="D796" s="28">
        <v>6.6669999999999998</v>
      </c>
      <c r="E796" s="30">
        <f>일위대가목록!E273</f>
        <v>0</v>
      </c>
      <c r="F796" s="33">
        <f>TRUNC(E796*D796,1)</f>
        <v>0</v>
      </c>
      <c r="G796" s="30">
        <f>일위대가목록!F273</f>
        <v>6783</v>
      </c>
      <c r="H796" s="33">
        <f>TRUNC(G796*D796,1)</f>
        <v>45222.2</v>
      </c>
      <c r="I796" s="30">
        <f>일위대가목록!G273</f>
        <v>0</v>
      </c>
      <c r="J796" s="33">
        <f>TRUNC(I796*D796,1)</f>
        <v>0</v>
      </c>
      <c r="K796" s="30">
        <f t="shared" si="131"/>
        <v>6783</v>
      </c>
      <c r="L796" s="33">
        <f t="shared" si="131"/>
        <v>45222.2</v>
      </c>
      <c r="M796" s="27" t="s">
        <v>2245</v>
      </c>
      <c r="N796" s="2" t="s">
        <v>889</v>
      </c>
      <c r="O796" s="2" t="s">
        <v>2246</v>
      </c>
      <c r="P796" s="2" t="s">
        <v>64</v>
      </c>
      <c r="Q796" s="2" t="s">
        <v>65</v>
      </c>
      <c r="R796" s="2" t="s">
        <v>65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2" t="s">
        <v>52</v>
      </c>
      <c r="AW796" s="2" t="s">
        <v>2247</v>
      </c>
      <c r="AX796" s="2" t="s">
        <v>52</v>
      </c>
      <c r="AY796" s="2" t="s">
        <v>52</v>
      </c>
      <c r="AZ796" s="2" t="s">
        <v>52</v>
      </c>
    </row>
    <row r="797" spans="1:52" ht="30" customHeight="1">
      <c r="A797" s="27" t="s">
        <v>1013</v>
      </c>
      <c r="B797" s="27" t="s">
        <v>52</v>
      </c>
      <c r="C797" s="27" t="s">
        <v>52</v>
      </c>
      <c r="D797" s="28"/>
      <c r="E797" s="30"/>
      <c r="F797" s="33">
        <f>TRUNC(SUMIF(N793:N796, N792, F793:F796),0)</f>
        <v>30064</v>
      </c>
      <c r="G797" s="30"/>
      <c r="H797" s="33">
        <f>TRUNC(SUMIF(N793:N796, N792, H793:H796),0)</f>
        <v>76925</v>
      </c>
      <c r="I797" s="30"/>
      <c r="J797" s="33">
        <f>TRUNC(SUMIF(N793:N796, N792, J793:J796),0)</f>
        <v>1582</v>
      </c>
      <c r="K797" s="30"/>
      <c r="L797" s="33">
        <f>F797+H797+J797</f>
        <v>108571</v>
      </c>
      <c r="M797" s="27" t="s">
        <v>52</v>
      </c>
      <c r="N797" s="2" t="s">
        <v>107</v>
      </c>
      <c r="O797" s="2" t="s">
        <v>107</v>
      </c>
      <c r="P797" s="2" t="s">
        <v>52</v>
      </c>
      <c r="Q797" s="2" t="s">
        <v>52</v>
      </c>
      <c r="R797" s="2" t="s">
        <v>52</v>
      </c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2" t="s">
        <v>52</v>
      </c>
      <c r="AW797" s="2" t="s">
        <v>52</v>
      </c>
      <c r="AX797" s="2" t="s">
        <v>52</v>
      </c>
      <c r="AY797" s="2" t="s">
        <v>52</v>
      </c>
      <c r="AZ797" s="2" t="s">
        <v>52</v>
      </c>
    </row>
    <row r="798" spans="1:52" ht="30" customHeight="1">
      <c r="A798" s="28"/>
      <c r="B798" s="28"/>
      <c r="C798" s="28"/>
      <c r="D798" s="28"/>
      <c r="E798" s="30"/>
      <c r="F798" s="33"/>
      <c r="G798" s="30"/>
      <c r="H798" s="33"/>
      <c r="I798" s="30"/>
      <c r="J798" s="33"/>
      <c r="K798" s="30"/>
      <c r="L798" s="33"/>
      <c r="M798" s="28"/>
    </row>
    <row r="799" spans="1:52" ht="30" customHeight="1">
      <c r="A799" s="24" t="s">
        <v>2248</v>
      </c>
      <c r="B799" s="25"/>
      <c r="C799" s="25"/>
      <c r="D799" s="25"/>
      <c r="E799" s="29"/>
      <c r="F799" s="32"/>
      <c r="G799" s="29"/>
      <c r="H799" s="32"/>
      <c r="I799" s="29"/>
      <c r="J799" s="32"/>
      <c r="K799" s="29"/>
      <c r="L799" s="32"/>
      <c r="M799" s="26"/>
      <c r="N799" s="1" t="s">
        <v>893</v>
      </c>
    </row>
    <row r="800" spans="1:52" ht="30" customHeight="1">
      <c r="A800" s="27" t="s">
        <v>2249</v>
      </c>
      <c r="B800" s="27" t="s">
        <v>2250</v>
      </c>
      <c r="C800" s="27" t="s">
        <v>218</v>
      </c>
      <c r="D800" s="28">
        <v>1</v>
      </c>
      <c r="E800" s="30">
        <f>일위대가목록!E274</f>
        <v>853</v>
      </c>
      <c r="F800" s="33">
        <f>TRUNC(E800*D800,1)</f>
        <v>853</v>
      </c>
      <c r="G800" s="30">
        <f>일위대가목록!F274</f>
        <v>199</v>
      </c>
      <c r="H800" s="33">
        <f>TRUNC(G800*D800,1)</f>
        <v>199</v>
      </c>
      <c r="I800" s="30">
        <f>일위대가목록!G274</f>
        <v>14</v>
      </c>
      <c r="J800" s="33">
        <f>TRUNC(I800*D800,1)</f>
        <v>14</v>
      </c>
      <c r="K800" s="30">
        <f>TRUNC(E800+G800+I800,1)</f>
        <v>1066</v>
      </c>
      <c r="L800" s="33">
        <f>TRUNC(F800+H800+J800,1)</f>
        <v>1066</v>
      </c>
      <c r="M800" s="27" t="s">
        <v>2251</v>
      </c>
      <c r="N800" s="2" t="s">
        <v>893</v>
      </c>
      <c r="O800" s="2" t="s">
        <v>2252</v>
      </c>
      <c r="P800" s="2" t="s">
        <v>64</v>
      </c>
      <c r="Q800" s="2" t="s">
        <v>65</v>
      </c>
      <c r="R800" s="2" t="s">
        <v>65</v>
      </c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2" t="s">
        <v>52</v>
      </c>
      <c r="AW800" s="2" t="s">
        <v>2253</v>
      </c>
      <c r="AX800" s="2" t="s">
        <v>52</v>
      </c>
      <c r="AY800" s="2" t="s">
        <v>52</v>
      </c>
      <c r="AZ800" s="2" t="s">
        <v>52</v>
      </c>
    </row>
    <row r="801" spans="1:52" ht="30" customHeight="1">
      <c r="A801" s="27" t="s">
        <v>1013</v>
      </c>
      <c r="B801" s="27" t="s">
        <v>52</v>
      </c>
      <c r="C801" s="27" t="s">
        <v>52</v>
      </c>
      <c r="D801" s="28"/>
      <c r="E801" s="30"/>
      <c r="F801" s="33">
        <f>TRUNC(SUMIF(N800:N800, N799, F800:F800),0)</f>
        <v>853</v>
      </c>
      <c r="G801" s="30"/>
      <c r="H801" s="33">
        <f>TRUNC(SUMIF(N800:N800, N799, H800:H800),0)</f>
        <v>199</v>
      </c>
      <c r="I801" s="30"/>
      <c r="J801" s="33">
        <f>TRUNC(SUMIF(N800:N800, N799, J800:J800),0)</f>
        <v>14</v>
      </c>
      <c r="K801" s="30"/>
      <c r="L801" s="33">
        <f>F801+H801+J801</f>
        <v>1066</v>
      </c>
      <c r="M801" s="27" t="s">
        <v>52</v>
      </c>
      <c r="N801" s="2" t="s">
        <v>107</v>
      </c>
      <c r="O801" s="2" t="s">
        <v>107</v>
      </c>
      <c r="P801" s="2" t="s">
        <v>52</v>
      </c>
      <c r="Q801" s="2" t="s">
        <v>52</v>
      </c>
      <c r="R801" s="2" t="s">
        <v>52</v>
      </c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2" t="s">
        <v>52</v>
      </c>
      <c r="AW801" s="2" t="s">
        <v>52</v>
      </c>
      <c r="AX801" s="2" t="s">
        <v>52</v>
      </c>
      <c r="AY801" s="2" t="s">
        <v>52</v>
      </c>
      <c r="AZ801" s="2" t="s">
        <v>52</v>
      </c>
    </row>
    <row r="802" spans="1:52" ht="30" customHeight="1">
      <c r="A802" s="28"/>
      <c r="B802" s="28"/>
      <c r="C802" s="28"/>
      <c r="D802" s="28"/>
      <c r="E802" s="30"/>
      <c r="F802" s="33"/>
      <c r="G802" s="30"/>
      <c r="H802" s="33"/>
      <c r="I802" s="30"/>
      <c r="J802" s="33"/>
      <c r="K802" s="30"/>
      <c r="L802" s="33"/>
      <c r="M802" s="28"/>
    </row>
    <row r="803" spans="1:52" ht="30" customHeight="1">
      <c r="A803" s="24" t="s">
        <v>2254</v>
      </c>
      <c r="B803" s="25"/>
      <c r="C803" s="25"/>
      <c r="D803" s="25"/>
      <c r="E803" s="29"/>
      <c r="F803" s="32"/>
      <c r="G803" s="29"/>
      <c r="H803" s="32"/>
      <c r="I803" s="29"/>
      <c r="J803" s="32"/>
      <c r="K803" s="29"/>
      <c r="L803" s="32"/>
      <c r="M803" s="26"/>
      <c r="N803" s="1" t="s">
        <v>1008</v>
      </c>
    </row>
    <row r="804" spans="1:52" ht="30" customHeight="1">
      <c r="A804" s="27" t="s">
        <v>1271</v>
      </c>
      <c r="B804" s="27" t="s">
        <v>1055</v>
      </c>
      <c r="C804" s="27" t="s">
        <v>1056</v>
      </c>
      <c r="D804" s="28">
        <v>0.57999999999999996</v>
      </c>
      <c r="E804" s="30">
        <f>단가대비표!O236</f>
        <v>0</v>
      </c>
      <c r="F804" s="33">
        <f>TRUNC(E804*D804,1)</f>
        <v>0</v>
      </c>
      <c r="G804" s="30">
        <f>단가대비표!P236</f>
        <v>281939</v>
      </c>
      <c r="H804" s="33">
        <f>TRUNC(G804*D804,1)</f>
        <v>163524.6</v>
      </c>
      <c r="I804" s="30">
        <f>단가대비표!V236</f>
        <v>0</v>
      </c>
      <c r="J804" s="33">
        <f>TRUNC(I804*D804,1)</f>
        <v>0</v>
      </c>
      <c r="K804" s="30">
        <f t="shared" ref="K804:L807" si="132">TRUNC(E804+G804+I804,1)</f>
        <v>281939</v>
      </c>
      <c r="L804" s="33">
        <f t="shared" si="132"/>
        <v>163524.6</v>
      </c>
      <c r="M804" s="27" t="s">
        <v>1002</v>
      </c>
      <c r="N804" s="2" t="s">
        <v>52</v>
      </c>
      <c r="O804" s="2" t="s">
        <v>1272</v>
      </c>
      <c r="P804" s="2" t="s">
        <v>65</v>
      </c>
      <c r="Q804" s="2" t="s">
        <v>65</v>
      </c>
      <c r="R804" s="2" t="s">
        <v>64</v>
      </c>
      <c r="S804" s="3"/>
      <c r="T804" s="3"/>
      <c r="U804" s="3"/>
      <c r="V804" s="3">
        <v>1</v>
      </c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2" t="s">
        <v>52</v>
      </c>
      <c r="AW804" s="2" t="s">
        <v>2256</v>
      </c>
      <c r="AX804" s="2" t="s">
        <v>52</v>
      </c>
      <c r="AY804" s="2" t="s">
        <v>1005</v>
      </c>
      <c r="AZ804" s="2" t="s">
        <v>52</v>
      </c>
    </row>
    <row r="805" spans="1:52" ht="30" customHeight="1">
      <c r="A805" s="27" t="s">
        <v>1097</v>
      </c>
      <c r="B805" s="27" t="s">
        <v>1055</v>
      </c>
      <c r="C805" s="27" t="s">
        <v>1056</v>
      </c>
      <c r="D805" s="28">
        <v>0.34</v>
      </c>
      <c r="E805" s="30">
        <f>단가대비표!O235</f>
        <v>0</v>
      </c>
      <c r="F805" s="33">
        <f>TRUNC(E805*D805,1)</f>
        <v>0</v>
      </c>
      <c r="G805" s="30">
        <f>단가대비표!P235</f>
        <v>226122</v>
      </c>
      <c r="H805" s="33">
        <f>TRUNC(G805*D805,1)</f>
        <v>76881.399999999994</v>
      </c>
      <c r="I805" s="30">
        <f>단가대비표!V235</f>
        <v>0</v>
      </c>
      <c r="J805" s="33">
        <f>TRUNC(I805*D805,1)</f>
        <v>0</v>
      </c>
      <c r="K805" s="30">
        <f t="shared" si="132"/>
        <v>226122</v>
      </c>
      <c r="L805" s="33">
        <f t="shared" si="132"/>
        <v>76881.399999999994</v>
      </c>
      <c r="M805" s="27" t="s">
        <v>1002</v>
      </c>
      <c r="N805" s="2" t="s">
        <v>52</v>
      </c>
      <c r="O805" s="2" t="s">
        <v>1098</v>
      </c>
      <c r="P805" s="2" t="s">
        <v>65</v>
      </c>
      <c r="Q805" s="2" t="s">
        <v>65</v>
      </c>
      <c r="R805" s="2" t="s">
        <v>64</v>
      </c>
      <c r="S805" s="3"/>
      <c r="T805" s="3"/>
      <c r="U805" s="3"/>
      <c r="V805" s="3">
        <v>1</v>
      </c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2" t="s">
        <v>52</v>
      </c>
      <c r="AW805" s="2" t="s">
        <v>2257</v>
      </c>
      <c r="AX805" s="2" t="s">
        <v>52</v>
      </c>
      <c r="AY805" s="2" t="s">
        <v>1005</v>
      </c>
      <c r="AZ805" s="2" t="s">
        <v>52</v>
      </c>
    </row>
    <row r="806" spans="1:52" ht="30" customHeight="1">
      <c r="A806" s="27" t="s">
        <v>1264</v>
      </c>
      <c r="B806" s="27" t="s">
        <v>2076</v>
      </c>
      <c r="C806" s="27" t="s">
        <v>1103</v>
      </c>
      <c r="D806" s="28">
        <v>2</v>
      </c>
      <c r="E806" s="30">
        <f>일위대가목록!E130</f>
        <v>8398</v>
      </c>
      <c r="F806" s="33">
        <f>TRUNC(E806*D806,1)</f>
        <v>16796</v>
      </c>
      <c r="G806" s="30">
        <f>일위대가목록!F130</f>
        <v>59020</v>
      </c>
      <c r="H806" s="33">
        <f>TRUNC(G806*D806,1)</f>
        <v>118040</v>
      </c>
      <c r="I806" s="30">
        <f>일위대가목록!G130</f>
        <v>31344</v>
      </c>
      <c r="J806" s="33">
        <f>TRUNC(I806*D806,1)</f>
        <v>62688</v>
      </c>
      <c r="K806" s="30">
        <f t="shared" si="132"/>
        <v>98762</v>
      </c>
      <c r="L806" s="33">
        <f t="shared" si="132"/>
        <v>197524</v>
      </c>
      <c r="M806" s="27" t="s">
        <v>1002</v>
      </c>
      <c r="N806" s="2" t="s">
        <v>52</v>
      </c>
      <c r="O806" s="2" t="s">
        <v>2078</v>
      </c>
      <c r="P806" s="2" t="s">
        <v>64</v>
      </c>
      <c r="Q806" s="2" t="s">
        <v>65</v>
      </c>
      <c r="R806" s="2" t="s">
        <v>65</v>
      </c>
      <c r="S806" s="3"/>
      <c r="T806" s="3"/>
      <c r="U806" s="3"/>
      <c r="V806" s="3">
        <v>1</v>
      </c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2" t="s">
        <v>52</v>
      </c>
      <c r="AW806" s="2" t="s">
        <v>2258</v>
      </c>
      <c r="AX806" s="2" t="s">
        <v>52</v>
      </c>
      <c r="AY806" s="2" t="s">
        <v>1005</v>
      </c>
      <c r="AZ806" s="2" t="s">
        <v>52</v>
      </c>
    </row>
    <row r="807" spans="1:52" ht="30" customHeight="1">
      <c r="A807" s="27" t="s">
        <v>1010</v>
      </c>
      <c r="B807" s="27" t="s">
        <v>1011</v>
      </c>
      <c r="C807" s="27" t="s">
        <v>502</v>
      </c>
      <c r="D807" s="28">
        <v>1</v>
      </c>
      <c r="E807" s="30">
        <v>0</v>
      </c>
      <c r="F807" s="33">
        <f>TRUNC(E807*D807,1)</f>
        <v>0</v>
      </c>
      <c r="G807" s="30">
        <v>0</v>
      </c>
      <c r="H807" s="33">
        <f>TRUNC(G807*D807,1)</f>
        <v>0</v>
      </c>
      <c r="I807" s="30">
        <f>TRUNC(SUMIF(V804:V807, RIGHTB(O807, 1), L804:L807)*U807, 2)</f>
        <v>437930</v>
      </c>
      <c r="J807" s="33">
        <f>TRUNC(I807*D807,1)</f>
        <v>437930</v>
      </c>
      <c r="K807" s="30">
        <f t="shared" si="132"/>
        <v>437930</v>
      </c>
      <c r="L807" s="33">
        <f t="shared" si="132"/>
        <v>437930</v>
      </c>
      <c r="M807" s="27" t="s">
        <v>52</v>
      </c>
      <c r="N807" s="2" t="s">
        <v>1008</v>
      </c>
      <c r="O807" s="2" t="s">
        <v>950</v>
      </c>
      <c r="P807" s="2" t="s">
        <v>65</v>
      </c>
      <c r="Q807" s="2" t="s">
        <v>65</v>
      </c>
      <c r="R807" s="2" t="s">
        <v>65</v>
      </c>
      <c r="S807" s="3">
        <v>3</v>
      </c>
      <c r="T807" s="3">
        <v>2</v>
      </c>
      <c r="U807" s="3">
        <v>1</v>
      </c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2" t="s">
        <v>52</v>
      </c>
      <c r="AW807" s="2" t="s">
        <v>2259</v>
      </c>
      <c r="AX807" s="2" t="s">
        <v>52</v>
      </c>
      <c r="AY807" s="2" t="s">
        <v>52</v>
      </c>
      <c r="AZ807" s="2" t="s">
        <v>52</v>
      </c>
    </row>
    <row r="808" spans="1:52" ht="30" customHeight="1">
      <c r="A808" s="27" t="s">
        <v>1013</v>
      </c>
      <c r="B808" s="27" t="s">
        <v>52</v>
      </c>
      <c r="C808" s="27" t="s">
        <v>52</v>
      </c>
      <c r="D808" s="28"/>
      <c r="E808" s="30"/>
      <c r="F808" s="33">
        <f>TRUNC(SUMIF(N804:N807, N803, F804:F807),0)</f>
        <v>0</v>
      </c>
      <c r="G808" s="30"/>
      <c r="H808" s="33">
        <f>TRUNC(SUMIF(N804:N807, N803, H804:H807),0)</f>
        <v>0</v>
      </c>
      <c r="I808" s="30"/>
      <c r="J808" s="33">
        <f>TRUNC(SUMIF(N804:N807, N803, J804:J807),0)</f>
        <v>437930</v>
      </c>
      <c r="K808" s="30"/>
      <c r="L808" s="33">
        <f>F808+H808+J808</f>
        <v>437930</v>
      </c>
      <c r="M808" s="27" t="s">
        <v>52</v>
      </c>
      <c r="N808" s="2" t="s">
        <v>107</v>
      </c>
      <c r="O808" s="2" t="s">
        <v>107</v>
      </c>
      <c r="P808" s="2" t="s">
        <v>52</v>
      </c>
      <c r="Q808" s="2" t="s">
        <v>52</v>
      </c>
      <c r="R808" s="2" t="s">
        <v>52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2" t="s">
        <v>52</v>
      </c>
      <c r="AW808" s="2" t="s">
        <v>52</v>
      </c>
      <c r="AX808" s="2" t="s">
        <v>52</v>
      </c>
      <c r="AY808" s="2" t="s">
        <v>52</v>
      </c>
      <c r="AZ808" s="2" t="s">
        <v>52</v>
      </c>
    </row>
    <row r="809" spans="1:52" ht="30" customHeight="1">
      <c r="A809" s="28"/>
      <c r="B809" s="28"/>
      <c r="C809" s="28"/>
      <c r="D809" s="28"/>
      <c r="E809" s="30"/>
      <c r="F809" s="33"/>
      <c r="G809" s="30"/>
      <c r="H809" s="33"/>
      <c r="I809" s="30"/>
      <c r="J809" s="33"/>
      <c r="K809" s="30"/>
      <c r="L809" s="33"/>
      <c r="M809" s="28"/>
    </row>
    <row r="810" spans="1:52" ht="30" customHeight="1">
      <c r="A810" s="24" t="s">
        <v>2260</v>
      </c>
      <c r="B810" s="25"/>
      <c r="C810" s="25"/>
      <c r="D810" s="25"/>
      <c r="E810" s="29"/>
      <c r="F810" s="32"/>
      <c r="G810" s="29"/>
      <c r="H810" s="32"/>
      <c r="I810" s="29"/>
      <c r="J810" s="32"/>
      <c r="K810" s="29"/>
      <c r="L810" s="32"/>
      <c r="M810" s="26"/>
      <c r="N810" s="1" t="s">
        <v>2078</v>
      </c>
    </row>
    <row r="811" spans="1:52" ht="30" customHeight="1">
      <c r="A811" s="27" t="s">
        <v>1264</v>
      </c>
      <c r="B811" s="27" t="s">
        <v>2076</v>
      </c>
      <c r="C811" s="27" t="s">
        <v>69</v>
      </c>
      <c r="D811" s="28">
        <v>0.2298</v>
      </c>
      <c r="E811" s="30">
        <f>단가대비표!O16</f>
        <v>0</v>
      </c>
      <c r="F811" s="33">
        <f>TRUNC(E811*D811,1)</f>
        <v>0</v>
      </c>
      <c r="G811" s="30">
        <f>단가대비표!P16</f>
        <v>0</v>
      </c>
      <c r="H811" s="33">
        <f>TRUNC(G811*D811,1)</f>
        <v>0</v>
      </c>
      <c r="I811" s="30">
        <f>단가대비표!V16</f>
        <v>136400</v>
      </c>
      <c r="J811" s="33">
        <f>TRUNC(I811*D811,1)</f>
        <v>31344.7</v>
      </c>
      <c r="K811" s="30">
        <f t="shared" ref="K811:L814" si="133">TRUNC(E811+G811+I811,1)</f>
        <v>136400</v>
      </c>
      <c r="L811" s="33">
        <f t="shared" si="133"/>
        <v>31344.7</v>
      </c>
      <c r="M811" s="27" t="s">
        <v>2262</v>
      </c>
      <c r="N811" s="2" t="s">
        <v>2078</v>
      </c>
      <c r="O811" s="2" t="s">
        <v>2263</v>
      </c>
      <c r="P811" s="2" t="s">
        <v>65</v>
      </c>
      <c r="Q811" s="2" t="s">
        <v>65</v>
      </c>
      <c r="R811" s="2" t="s">
        <v>64</v>
      </c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2" t="s">
        <v>52</v>
      </c>
      <c r="AW811" s="2" t="s">
        <v>2264</v>
      </c>
      <c r="AX811" s="2" t="s">
        <v>52</v>
      </c>
      <c r="AY811" s="2" t="s">
        <v>52</v>
      </c>
      <c r="AZ811" s="2" t="s">
        <v>52</v>
      </c>
    </row>
    <row r="812" spans="1:52" ht="30" customHeight="1">
      <c r="A812" s="27" t="s">
        <v>2265</v>
      </c>
      <c r="B812" s="27" t="s">
        <v>2266</v>
      </c>
      <c r="C812" s="27" t="s">
        <v>1310</v>
      </c>
      <c r="D812" s="28">
        <v>3.8</v>
      </c>
      <c r="E812" s="30">
        <f>단가대비표!O42</f>
        <v>1590</v>
      </c>
      <c r="F812" s="33">
        <f>TRUNC(E812*D812,1)</f>
        <v>6042</v>
      </c>
      <c r="G812" s="30">
        <f>단가대비표!P42</f>
        <v>0</v>
      </c>
      <c r="H812" s="33">
        <f>TRUNC(G812*D812,1)</f>
        <v>0</v>
      </c>
      <c r="I812" s="30">
        <f>단가대비표!V42</f>
        <v>0</v>
      </c>
      <c r="J812" s="33">
        <f>TRUNC(I812*D812,1)</f>
        <v>0</v>
      </c>
      <c r="K812" s="30">
        <f t="shared" si="133"/>
        <v>1590</v>
      </c>
      <c r="L812" s="33">
        <f t="shared" si="133"/>
        <v>6042</v>
      </c>
      <c r="M812" s="27" t="s">
        <v>52</v>
      </c>
      <c r="N812" s="2" t="s">
        <v>2078</v>
      </c>
      <c r="O812" s="2" t="s">
        <v>2267</v>
      </c>
      <c r="P812" s="2" t="s">
        <v>65</v>
      </c>
      <c r="Q812" s="2" t="s">
        <v>65</v>
      </c>
      <c r="R812" s="2" t="s">
        <v>64</v>
      </c>
      <c r="S812" s="3"/>
      <c r="T812" s="3"/>
      <c r="U812" s="3"/>
      <c r="V812" s="3">
        <v>1</v>
      </c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2" t="s">
        <v>52</v>
      </c>
      <c r="AW812" s="2" t="s">
        <v>2268</v>
      </c>
      <c r="AX812" s="2" t="s">
        <v>52</v>
      </c>
      <c r="AY812" s="2" t="s">
        <v>52</v>
      </c>
      <c r="AZ812" s="2" t="s">
        <v>52</v>
      </c>
    </row>
    <row r="813" spans="1:52" ht="30" customHeight="1">
      <c r="A813" s="27" t="s">
        <v>1813</v>
      </c>
      <c r="B813" s="27" t="s">
        <v>2269</v>
      </c>
      <c r="C813" s="27" t="s">
        <v>502</v>
      </c>
      <c r="D813" s="28">
        <v>1</v>
      </c>
      <c r="E813" s="30">
        <f>TRUNC(SUMIF(V811:V814, RIGHTB(O813, 1), F811:F814)*U813, 2)</f>
        <v>2356.38</v>
      </c>
      <c r="F813" s="33">
        <f>TRUNC(E813*D813,1)</f>
        <v>2356.3000000000002</v>
      </c>
      <c r="G813" s="30">
        <v>0</v>
      </c>
      <c r="H813" s="33">
        <f>TRUNC(G813*D813,1)</f>
        <v>0</v>
      </c>
      <c r="I813" s="30">
        <v>0</v>
      </c>
      <c r="J813" s="33">
        <f>TRUNC(I813*D813,1)</f>
        <v>0</v>
      </c>
      <c r="K813" s="30">
        <f t="shared" si="133"/>
        <v>2356.3000000000002</v>
      </c>
      <c r="L813" s="33">
        <f t="shared" si="133"/>
        <v>2356.3000000000002</v>
      </c>
      <c r="M813" s="27" t="s">
        <v>52</v>
      </c>
      <c r="N813" s="2" t="s">
        <v>2078</v>
      </c>
      <c r="O813" s="2" t="s">
        <v>950</v>
      </c>
      <c r="P813" s="2" t="s">
        <v>65</v>
      </c>
      <c r="Q813" s="2" t="s">
        <v>65</v>
      </c>
      <c r="R813" s="2" t="s">
        <v>65</v>
      </c>
      <c r="S813" s="3">
        <v>0</v>
      </c>
      <c r="T813" s="3">
        <v>0</v>
      </c>
      <c r="U813" s="3">
        <v>0.39</v>
      </c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2" t="s">
        <v>52</v>
      </c>
      <c r="AW813" s="2" t="s">
        <v>2270</v>
      </c>
      <c r="AX813" s="2" t="s">
        <v>52</v>
      </c>
      <c r="AY813" s="2" t="s">
        <v>52</v>
      </c>
      <c r="AZ813" s="2" t="s">
        <v>52</v>
      </c>
    </row>
    <row r="814" spans="1:52" ht="30" customHeight="1">
      <c r="A814" s="27" t="s">
        <v>2271</v>
      </c>
      <c r="B814" s="27" t="s">
        <v>1055</v>
      </c>
      <c r="C814" s="27" t="s">
        <v>1056</v>
      </c>
      <c r="D814" s="28">
        <v>1</v>
      </c>
      <c r="E814" s="30">
        <f>TRUNC(단가대비표!O257*1/8*16/12*25/20, 1)</f>
        <v>0</v>
      </c>
      <c r="F814" s="33">
        <f>TRUNC(E814*D814,1)</f>
        <v>0</v>
      </c>
      <c r="G814" s="30">
        <f>TRUNC(단가대비표!P257*1/8*16/12*25/20, 1)</f>
        <v>59020.2</v>
      </c>
      <c r="H814" s="33">
        <f>TRUNC(G814*D814,1)</f>
        <v>59020.2</v>
      </c>
      <c r="I814" s="30">
        <f>TRUNC(단가대비표!V257*1/8*16/12*25/20, 1)</f>
        <v>0</v>
      </c>
      <c r="J814" s="33">
        <f>TRUNC(I814*D814,1)</f>
        <v>0</v>
      </c>
      <c r="K814" s="30">
        <f t="shared" si="133"/>
        <v>59020.2</v>
      </c>
      <c r="L814" s="33">
        <f t="shared" si="133"/>
        <v>59020.2</v>
      </c>
      <c r="M814" s="27" t="s">
        <v>52</v>
      </c>
      <c r="N814" s="2" t="s">
        <v>2078</v>
      </c>
      <c r="O814" s="2" t="s">
        <v>2272</v>
      </c>
      <c r="P814" s="2" t="s">
        <v>65</v>
      </c>
      <c r="Q814" s="2" t="s">
        <v>65</v>
      </c>
      <c r="R814" s="2" t="s">
        <v>64</v>
      </c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2" t="s">
        <v>52</v>
      </c>
      <c r="AW814" s="2" t="s">
        <v>2273</v>
      </c>
      <c r="AX814" s="2" t="s">
        <v>64</v>
      </c>
      <c r="AY814" s="2" t="s">
        <v>52</v>
      </c>
      <c r="AZ814" s="2" t="s">
        <v>52</v>
      </c>
    </row>
    <row r="815" spans="1:52" ht="30" customHeight="1">
      <c r="A815" s="27" t="s">
        <v>1013</v>
      </c>
      <c r="B815" s="27" t="s">
        <v>52</v>
      </c>
      <c r="C815" s="27" t="s">
        <v>52</v>
      </c>
      <c r="D815" s="28"/>
      <c r="E815" s="30"/>
      <c r="F815" s="33">
        <f>TRUNC(SUMIF(N811:N814, N810, F811:F814),0)</f>
        <v>8398</v>
      </c>
      <c r="G815" s="30"/>
      <c r="H815" s="33">
        <f>TRUNC(SUMIF(N811:N814, N810, H811:H814),0)</f>
        <v>59020</v>
      </c>
      <c r="I815" s="30"/>
      <c r="J815" s="33">
        <f>TRUNC(SUMIF(N811:N814, N810, J811:J814),0)</f>
        <v>31344</v>
      </c>
      <c r="K815" s="30"/>
      <c r="L815" s="33">
        <f>F815+H815+J815</f>
        <v>98762</v>
      </c>
      <c r="M815" s="27" t="s">
        <v>52</v>
      </c>
      <c r="N815" s="2" t="s">
        <v>107</v>
      </c>
      <c r="O815" s="2" t="s">
        <v>107</v>
      </c>
      <c r="P815" s="2" t="s">
        <v>52</v>
      </c>
      <c r="Q815" s="2" t="s">
        <v>52</v>
      </c>
      <c r="R815" s="2" t="s">
        <v>52</v>
      </c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2" t="s">
        <v>52</v>
      </c>
      <c r="AW815" s="2" t="s">
        <v>52</v>
      </c>
      <c r="AX815" s="2" t="s">
        <v>52</v>
      </c>
      <c r="AY815" s="2" t="s">
        <v>52</v>
      </c>
      <c r="AZ815" s="2" t="s">
        <v>52</v>
      </c>
    </row>
    <row r="816" spans="1:52" ht="30" customHeight="1">
      <c r="A816" s="28"/>
      <c r="B816" s="28"/>
      <c r="C816" s="28"/>
      <c r="D816" s="28"/>
      <c r="E816" s="30"/>
      <c r="F816" s="33"/>
      <c r="G816" s="30"/>
      <c r="H816" s="33"/>
      <c r="I816" s="30"/>
      <c r="J816" s="33"/>
      <c r="K816" s="30"/>
      <c r="L816" s="33"/>
      <c r="M816" s="28"/>
    </row>
    <row r="817" spans="1:52" ht="30" customHeight="1">
      <c r="A817" s="24" t="s">
        <v>2274</v>
      </c>
      <c r="B817" s="25"/>
      <c r="C817" s="25"/>
      <c r="D817" s="25"/>
      <c r="E817" s="29"/>
      <c r="F817" s="32"/>
      <c r="G817" s="29"/>
      <c r="H817" s="32"/>
      <c r="I817" s="29"/>
      <c r="J817" s="32"/>
      <c r="K817" s="29"/>
      <c r="L817" s="32"/>
      <c r="M817" s="26"/>
      <c r="N817" s="1" t="s">
        <v>1047</v>
      </c>
    </row>
    <row r="818" spans="1:52" ht="30" customHeight="1">
      <c r="A818" s="27" t="s">
        <v>1271</v>
      </c>
      <c r="B818" s="27" t="s">
        <v>1055</v>
      </c>
      <c r="C818" s="27" t="s">
        <v>1056</v>
      </c>
      <c r="D818" s="28">
        <v>0.25</v>
      </c>
      <c r="E818" s="30">
        <f>단가대비표!O236</f>
        <v>0</v>
      </c>
      <c r="F818" s="33">
        <f>TRUNC(E818*D818,1)</f>
        <v>0</v>
      </c>
      <c r="G818" s="30">
        <f>단가대비표!P236</f>
        <v>281939</v>
      </c>
      <c r="H818" s="33">
        <f>TRUNC(G818*D818,1)</f>
        <v>70484.7</v>
      </c>
      <c r="I818" s="30">
        <f>단가대비표!V236</f>
        <v>0</v>
      </c>
      <c r="J818" s="33">
        <f>TRUNC(I818*D818,1)</f>
        <v>0</v>
      </c>
      <c r="K818" s="30">
        <f>TRUNC(E818+G818+I818,1)</f>
        <v>281939</v>
      </c>
      <c r="L818" s="33">
        <f>TRUNC(F818+H818+J818,1)</f>
        <v>70484.7</v>
      </c>
      <c r="M818" s="27" t="s">
        <v>52</v>
      </c>
      <c r="N818" s="2" t="s">
        <v>1047</v>
      </c>
      <c r="O818" s="2" t="s">
        <v>1272</v>
      </c>
      <c r="P818" s="2" t="s">
        <v>65</v>
      </c>
      <c r="Q818" s="2" t="s">
        <v>65</v>
      </c>
      <c r="R818" s="2" t="s">
        <v>64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2" t="s">
        <v>52</v>
      </c>
      <c r="AW818" s="2" t="s">
        <v>2275</v>
      </c>
      <c r="AX818" s="2" t="s">
        <v>52</v>
      </c>
      <c r="AY818" s="2" t="s">
        <v>52</v>
      </c>
      <c r="AZ818" s="2" t="s">
        <v>52</v>
      </c>
    </row>
    <row r="819" spans="1:52" ht="30" customHeight="1">
      <c r="A819" s="27" t="s">
        <v>1059</v>
      </c>
      <c r="B819" s="27" t="s">
        <v>1055</v>
      </c>
      <c r="C819" s="27" t="s">
        <v>1056</v>
      </c>
      <c r="D819" s="28">
        <v>0.14000000000000001</v>
      </c>
      <c r="E819" s="30">
        <f>단가대비표!O234</f>
        <v>0</v>
      </c>
      <c r="F819" s="33">
        <f>TRUNC(E819*D819,1)</f>
        <v>0</v>
      </c>
      <c r="G819" s="30">
        <f>단가대비표!P234</f>
        <v>172068</v>
      </c>
      <c r="H819" s="33">
        <f>TRUNC(G819*D819,1)</f>
        <v>24089.5</v>
      </c>
      <c r="I819" s="30">
        <f>단가대비표!V234</f>
        <v>0</v>
      </c>
      <c r="J819" s="33">
        <f>TRUNC(I819*D819,1)</f>
        <v>0</v>
      </c>
      <c r="K819" s="30">
        <f>TRUNC(E819+G819+I819,1)</f>
        <v>172068</v>
      </c>
      <c r="L819" s="33">
        <f>TRUNC(F819+H819+J819,1)</f>
        <v>24089.5</v>
      </c>
      <c r="M819" s="27" t="s">
        <v>52</v>
      </c>
      <c r="N819" s="2" t="s">
        <v>1047</v>
      </c>
      <c r="O819" s="2" t="s">
        <v>1060</v>
      </c>
      <c r="P819" s="2" t="s">
        <v>65</v>
      </c>
      <c r="Q819" s="2" t="s">
        <v>65</v>
      </c>
      <c r="R819" s="2" t="s">
        <v>64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2" t="s">
        <v>52</v>
      </c>
      <c r="AW819" s="2" t="s">
        <v>2276</v>
      </c>
      <c r="AX819" s="2" t="s">
        <v>52</v>
      </c>
      <c r="AY819" s="2" t="s">
        <v>52</v>
      </c>
      <c r="AZ819" s="2" t="s">
        <v>52</v>
      </c>
    </row>
    <row r="820" spans="1:52" ht="30" customHeight="1">
      <c r="A820" s="27" t="s">
        <v>1013</v>
      </c>
      <c r="B820" s="27" t="s">
        <v>52</v>
      </c>
      <c r="C820" s="27" t="s">
        <v>52</v>
      </c>
      <c r="D820" s="28"/>
      <c r="E820" s="30"/>
      <c r="F820" s="33">
        <f>TRUNC(SUMIF(N818:N819, N817, F818:F819),0)</f>
        <v>0</v>
      </c>
      <c r="G820" s="30"/>
      <c r="H820" s="33">
        <f>TRUNC(SUMIF(N818:N819, N817, H818:H819),0)</f>
        <v>94574</v>
      </c>
      <c r="I820" s="30"/>
      <c r="J820" s="33">
        <f>TRUNC(SUMIF(N818:N819, N817, J818:J819),0)</f>
        <v>0</v>
      </c>
      <c r="K820" s="30"/>
      <c r="L820" s="33">
        <f>F820+H820+J820</f>
        <v>94574</v>
      </c>
      <c r="M820" s="27" t="s">
        <v>52</v>
      </c>
      <c r="N820" s="2" t="s">
        <v>107</v>
      </c>
      <c r="O820" s="2" t="s">
        <v>107</v>
      </c>
      <c r="P820" s="2" t="s">
        <v>52</v>
      </c>
      <c r="Q820" s="2" t="s">
        <v>52</v>
      </c>
      <c r="R820" s="2" t="s">
        <v>52</v>
      </c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2" t="s">
        <v>52</v>
      </c>
      <c r="AW820" s="2" t="s">
        <v>52</v>
      </c>
      <c r="AX820" s="2" t="s">
        <v>52</v>
      </c>
      <c r="AY820" s="2" t="s">
        <v>52</v>
      </c>
      <c r="AZ820" s="2" t="s">
        <v>52</v>
      </c>
    </row>
    <row r="821" spans="1:52" ht="30" customHeight="1">
      <c r="A821" s="28"/>
      <c r="B821" s="28"/>
      <c r="C821" s="28"/>
      <c r="D821" s="28"/>
      <c r="E821" s="30"/>
      <c r="F821" s="33"/>
      <c r="G821" s="30"/>
      <c r="H821" s="33"/>
      <c r="I821" s="30"/>
      <c r="J821" s="33"/>
      <c r="K821" s="30"/>
      <c r="L821" s="33"/>
      <c r="M821" s="28"/>
    </row>
    <row r="822" spans="1:52" ht="30" customHeight="1">
      <c r="A822" s="24" t="s">
        <v>2277</v>
      </c>
      <c r="B822" s="25"/>
      <c r="C822" s="25"/>
      <c r="D822" s="25"/>
      <c r="E822" s="29"/>
      <c r="F822" s="32"/>
      <c r="G822" s="29"/>
      <c r="H822" s="32"/>
      <c r="I822" s="29"/>
      <c r="J822" s="32"/>
      <c r="K822" s="29"/>
      <c r="L822" s="32"/>
      <c r="M822" s="26"/>
      <c r="N822" s="1" t="s">
        <v>1070</v>
      </c>
    </row>
    <row r="823" spans="1:52" ht="30" customHeight="1">
      <c r="A823" s="27" t="s">
        <v>1054</v>
      </c>
      <c r="B823" s="27" t="s">
        <v>1055</v>
      </c>
      <c r="C823" s="27" t="s">
        <v>1056</v>
      </c>
      <c r="D823" s="28">
        <v>1.2E-2</v>
      </c>
      <c r="E823" s="30">
        <f>단가대비표!O244</f>
        <v>0</v>
      </c>
      <c r="F823" s="33">
        <f>TRUNC(E823*D823,1)</f>
        <v>0</v>
      </c>
      <c r="G823" s="30">
        <f>단가대비표!P244</f>
        <v>277642</v>
      </c>
      <c r="H823" s="33">
        <f>TRUNC(G823*D823,1)</f>
        <v>3331.7</v>
      </c>
      <c r="I823" s="30">
        <f>단가대비표!V244</f>
        <v>0</v>
      </c>
      <c r="J823" s="33">
        <f>TRUNC(I823*D823,1)</f>
        <v>0</v>
      </c>
      <c r="K823" s="30">
        <f>TRUNC(E823+G823+I823,1)</f>
        <v>277642</v>
      </c>
      <c r="L823" s="33">
        <f>TRUNC(F823+H823+J823,1)</f>
        <v>3331.7</v>
      </c>
      <c r="M823" s="27" t="s">
        <v>52</v>
      </c>
      <c r="N823" s="2" t="s">
        <v>1070</v>
      </c>
      <c r="O823" s="2" t="s">
        <v>1057</v>
      </c>
      <c r="P823" s="2" t="s">
        <v>65</v>
      </c>
      <c r="Q823" s="2" t="s">
        <v>65</v>
      </c>
      <c r="R823" s="2" t="s">
        <v>64</v>
      </c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2" t="s">
        <v>52</v>
      </c>
      <c r="AW823" s="2" t="s">
        <v>2278</v>
      </c>
      <c r="AX823" s="2" t="s">
        <v>52</v>
      </c>
      <c r="AY823" s="2" t="s">
        <v>52</v>
      </c>
      <c r="AZ823" s="2" t="s">
        <v>52</v>
      </c>
    </row>
    <row r="824" spans="1:52" ht="30" customHeight="1">
      <c r="A824" s="27" t="s">
        <v>1013</v>
      </c>
      <c r="B824" s="27" t="s">
        <v>52</v>
      </c>
      <c r="C824" s="27" t="s">
        <v>52</v>
      </c>
      <c r="D824" s="28"/>
      <c r="E824" s="30"/>
      <c r="F824" s="33">
        <f>TRUNC(SUMIF(N823:N823, N822, F823:F823),0)</f>
        <v>0</v>
      </c>
      <c r="G824" s="30"/>
      <c r="H824" s="33">
        <f>TRUNC(SUMIF(N823:N823, N822, H823:H823),0)</f>
        <v>3331</v>
      </c>
      <c r="I824" s="30"/>
      <c r="J824" s="33">
        <f>TRUNC(SUMIF(N823:N823, N822, J823:J823),0)</f>
        <v>0</v>
      </c>
      <c r="K824" s="30"/>
      <c r="L824" s="33">
        <f>F824+H824+J824</f>
        <v>3331</v>
      </c>
      <c r="M824" s="27" t="s">
        <v>52</v>
      </c>
      <c r="N824" s="2" t="s">
        <v>107</v>
      </c>
      <c r="O824" s="2" t="s">
        <v>107</v>
      </c>
      <c r="P824" s="2" t="s">
        <v>52</v>
      </c>
      <c r="Q824" s="2" t="s">
        <v>52</v>
      </c>
      <c r="R824" s="2" t="s">
        <v>52</v>
      </c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2" t="s">
        <v>52</v>
      </c>
      <c r="AW824" s="2" t="s">
        <v>52</v>
      </c>
      <c r="AX824" s="2" t="s">
        <v>52</v>
      </c>
      <c r="AY824" s="2" t="s">
        <v>52</v>
      </c>
      <c r="AZ824" s="2" t="s">
        <v>52</v>
      </c>
    </row>
    <row r="825" spans="1:52" ht="30" customHeight="1">
      <c r="A825" s="28"/>
      <c r="B825" s="28"/>
      <c r="C825" s="28"/>
      <c r="D825" s="28"/>
      <c r="E825" s="30"/>
      <c r="F825" s="33"/>
      <c r="G825" s="30"/>
      <c r="H825" s="33"/>
      <c r="I825" s="30"/>
      <c r="J825" s="33"/>
      <c r="K825" s="30"/>
      <c r="L825" s="33"/>
      <c r="M825" s="28"/>
    </row>
    <row r="826" spans="1:52" ht="30" customHeight="1">
      <c r="A826" s="24" t="s">
        <v>2279</v>
      </c>
      <c r="B826" s="25"/>
      <c r="C826" s="25"/>
      <c r="D826" s="25"/>
      <c r="E826" s="29"/>
      <c r="F826" s="32"/>
      <c r="G826" s="29"/>
      <c r="H826" s="32"/>
      <c r="I826" s="29"/>
      <c r="J826" s="32"/>
      <c r="K826" s="29"/>
      <c r="L826" s="32"/>
      <c r="M826" s="26"/>
      <c r="N826" s="1" t="s">
        <v>1074</v>
      </c>
    </row>
    <row r="827" spans="1:52" ht="30" customHeight="1">
      <c r="A827" s="27" t="s">
        <v>1054</v>
      </c>
      <c r="B827" s="27" t="s">
        <v>1055</v>
      </c>
      <c r="C827" s="27" t="s">
        <v>1056</v>
      </c>
      <c r="D827" s="28">
        <v>5.0000000000000001E-3</v>
      </c>
      <c r="E827" s="30">
        <f>단가대비표!O244</f>
        <v>0</v>
      </c>
      <c r="F827" s="33">
        <f>TRUNC(E827*D827,1)</f>
        <v>0</v>
      </c>
      <c r="G827" s="30">
        <f>단가대비표!P244</f>
        <v>277642</v>
      </c>
      <c r="H827" s="33">
        <f>TRUNC(G827*D827,1)</f>
        <v>1388.2</v>
      </c>
      <c r="I827" s="30">
        <f>단가대비표!V244</f>
        <v>0</v>
      </c>
      <c r="J827" s="33">
        <f>TRUNC(I827*D827,1)</f>
        <v>0</v>
      </c>
      <c r="K827" s="30">
        <f>TRUNC(E827+G827+I827,1)</f>
        <v>277642</v>
      </c>
      <c r="L827" s="33">
        <f>TRUNC(F827+H827+J827,1)</f>
        <v>1388.2</v>
      </c>
      <c r="M827" s="27" t="s">
        <v>52</v>
      </c>
      <c r="N827" s="2" t="s">
        <v>1074</v>
      </c>
      <c r="O827" s="2" t="s">
        <v>1057</v>
      </c>
      <c r="P827" s="2" t="s">
        <v>65</v>
      </c>
      <c r="Q827" s="2" t="s">
        <v>65</v>
      </c>
      <c r="R827" s="2" t="s">
        <v>64</v>
      </c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2" t="s">
        <v>52</v>
      </c>
      <c r="AW827" s="2" t="s">
        <v>2280</v>
      </c>
      <c r="AX827" s="2" t="s">
        <v>52</v>
      </c>
      <c r="AY827" s="2" t="s">
        <v>52</v>
      </c>
      <c r="AZ827" s="2" t="s">
        <v>52</v>
      </c>
    </row>
    <row r="828" spans="1:52" ht="30" customHeight="1">
      <c r="A828" s="27" t="s">
        <v>1013</v>
      </c>
      <c r="B828" s="27" t="s">
        <v>52</v>
      </c>
      <c r="C828" s="27" t="s">
        <v>52</v>
      </c>
      <c r="D828" s="28"/>
      <c r="E828" s="30"/>
      <c r="F828" s="33">
        <f>TRUNC(SUMIF(N827:N827, N826, F827:F827),0)</f>
        <v>0</v>
      </c>
      <c r="G828" s="30"/>
      <c r="H828" s="33">
        <f>TRUNC(SUMIF(N827:N827, N826, H827:H827),0)</f>
        <v>1388</v>
      </c>
      <c r="I828" s="30"/>
      <c r="J828" s="33">
        <f>TRUNC(SUMIF(N827:N827, N826, J827:J827),0)</f>
        <v>0</v>
      </c>
      <c r="K828" s="30"/>
      <c r="L828" s="33">
        <f>F828+H828+J828</f>
        <v>1388</v>
      </c>
      <c r="M828" s="27" t="s">
        <v>52</v>
      </c>
      <c r="N828" s="2" t="s">
        <v>107</v>
      </c>
      <c r="O828" s="2" t="s">
        <v>107</v>
      </c>
      <c r="P828" s="2" t="s">
        <v>52</v>
      </c>
      <c r="Q828" s="2" t="s">
        <v>52</v>
      </c>
      <c r="R828" s="2" t="s">
        <v>52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2" t="s">
        <v>52</v>
      </c>
      <c r="AW828" s="2" t="s">
        <v>52</v>
      </c>
      <c r="AX828" s="2" t="s">
        <v>52</v>
      </c>
      <c r="AY828" s="2" t="s">
        <v>52</v>
      </c>
      <c r="AZ828" s="2" t="s">
        <v>52</v>
      </c>
    </row>
    <row r="829" spans="1:52" ht="30" customHeight="1">
      <c r="A829" s="28"/>
      <c r="B829" s="28"/>
      <c r="C829" s="28"/>
      <c r="D829" s="28"/>
      <c r="E829" s="30"/>
      <c r="F829" s="33"/>
      <c r="G829" s="30"/>
      <c r="H829" s="33"/>
      <c r="I829" s="30"/>
      <c r="J829" s="33"/>
      <c r="K829" s="30"/>
      <c r="L829" s="33"/>
      <c r="M829" s="28"/>
    </row>
    <row r="830" spans="1:52" ht="30" customHeight="1">
      <c r="A830" s="24" t="s">
        <v>2281</v>
      </c>
      <c r="B830" s="25"/>
      <c r="C830" s="25"/>
      <c r="D830" s="25"/>
      <c r="E830" s="29"/>
      <c r="F830" s="32"/>
      <c r="G830" s="29"/>
      <c r="H830" s="32"/>
      <c r="I830" s="29"/>
      <c r="J830" s="32"/>
      <c r="K830" s="29"/>
      <c r="L830" s="32"/>
      <c r="M830" s="26"/>
      <c r="N830" s="1" t="s">
        <v>2282</v>
      </c>
    </row>
    <row r="831" spans="1:52" ht="30" customHeight="1">
      <c r="A831" s="27" t="s">
        <v>1101</v>
      </c>
      <c r="B831" s="27" t="s">
        <v>2283</v>
      </c>
      <c r="C831" s="27" t="s">
        <v>69</v>
      </c>
      <c r="D831" s="28">
        <v>0.20849999999999999</v>
      </c>
      <c r="E831" s="30">
        <f>단가대비표!O7</f>
        <v>0</v>
      </c>
      <c r="F831" s="33">
        <f>TRUNC(E831*D831,1)</f>
        <v>0</v>
      </c>
      <c r="G831" s="30">
        <f>단가대비표!P7</f>
        <v>0</v>
      </c>
      <c r="H831" s="33">
        <f>TRUNC(G831*D831,1)</f>
        <v>0</v>
      </c>
      <c r="I831" s="30">
        <f>단가대비표!V7</f>
        <v>117766</v>
      </c>
      <c r="J831" s="33">
        <f>TRUNC(I831*D831,1)</f>
        <v>24554.2</v>
      </c>
      <c r="K831" s="30">
        <f t="shared" ref="K831:L834" si="134">TRUNC(E831+G831+I831,1)</f>
        <v>117766</v>
      </c>
      <c r="L831" s="33">
        <f t="shared" si="134"/>
        <v>24554.2</v>
      </c>
      <c r="M831" s="27" t="s">
        <v>2262</v>
      </c>
      <c r="N831" s="2" t="s">
        <v>2282</v>
      </c>
      <c r="O831" s="2" t="s">
        <v>2285</v>
      </c>
      <c r="P831" s="2" t="s">
        <v>65</v>
      </c>
      <c r="Q831" s="2" t="s">
        <v>65</v>
      </c>
      <c r="R831" s="2" t="s">
        <v>64</v>
      </c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2" t="s">
        <v>52</v>
      </c>
      <c r="AW831" s="2" t="s">
        <v>2286</v>
      </c>
      <c r="AX831" s="2" t="s">
        <v>52</v>
      </c>
      <c r="AY831" s="2" t="s">
        <v>52</v>
      </c>
      <c r="AZ831" s="2" t="s">
        <v>52</v>
      </c>
    </row>
    <row r="832" spans="1:52" ht="30" customHeight="1">
      <c r="A832" s="27" t="s">
        <v>2265</v>
      </c>
      <c r="B832" s="27" t="s">
        <v>2266</v>
      </c>
      <c r="C832" s="27" t="s">
        <v>1310</v>
      </c>
      <c r="D832" s="28">
        <v>11.6</v>
      </c>
      <c r="E832" s="30">
        <f>단가대비표!O42</f>
        <v>1590</v>
      </c>
      <c r="F832" s="33">
        <f>TRUNC(E832*D832,1)</f>
        <v>18444</v>
      </c>
      <c r="G832" s="30">
        <f>단가대비표!P42</f>
        <v>0</v>
      </c>
      <c r="H832" s="33">
        <f>TRUNC(G832*D832,1)</f>
        <v>0</v>
      </c>
      <c r="I832" s="30">
        <f>단가대비표!V42</f>
        <v>0</v>
      </c>
      <c r="J832" s="33">
        <f>TRUNC(I832*D832,1)</f>
        <v>0</v>
      </c>
      <c r="K832" s="30">
        <f t="shared" si="134"/>
        <v>1590</v>
      </c>
      <c r="L832" s="33">
        <f t="shared" si="134"/>
        <v>18444</v>
      </c>
      <c r="M832" s="27" t="s">
        <v>52</v>
      </c>
      <c r="N832" s="2" t="s">
        <v>2282</v>
      </c>
      <c r="O832" s="2" t="s">
        <v>2267</v>
      </c>
      <c r="P832" s="2" t="s">
        <v>65</v>
      </c>
      <c r="Q832" s="2" t="s">
        <v>65</v>
      </c>
      <c r="R832" s="2" t="s">
        <v>64</v>
      </c>
      <c r="S832" s="3"/>
      <c r="T832" s="3"/>
      <c r="U832" s="3"/>
      <c r="V832" s="3">
        <v>1</v>
      </c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2" t="s">
        <v>52</v>
      </c>
      <c r="AW832" s="2" t="s">
        <v>2287</v>
      </c>
      <c r="AX832" s="2" t="s">
        <v>52</v>
      </c>
      <c r="AY832" s="2" t="s">
        <v>52</v>
      </c>
      <c r="AZ832" s="2" t="s">
        <v>52</v>
      </c>
    </row>
    <row r="833" spans="1:52" ht="30" customHeight="1">
      <c r="A833" s="27" t="s">
        <v>1813</v>
      </c>
      <c r="B833" s="27" t="s">
        <v>2288</v>
      </c>
      <c r="C833" s="27" t="s">
        <v>502</v>
      </c>
      <c r="D833" s="28">
        <v>1</v>
      </c>
      <c r="E833" s="30">
        <f>TRUNC(SUMIF(V831:V834, RIGHTB(O833, 1), F831:F834)*U833, 2)</f>
        <v>4057.68</v>
      </c>
      <c r="F833" s="33">
        <f>TRUNC(E833*D833,1)</f>
        <v>4057.6</v>
      </c>
      <c r="G833" s="30">
        <v>0</v>
      </c>
      <c r="H833" s="33">
        <f>TRUNC(G833*D833,1)</f>
        <v>0</v>
      </c>
      <c r="I833" s="30">
        <v>0</v>
      </c>
      <c r="J833" s="33">
        <f>TRUNC(I833*D833,1)</f>
        <v>0</v>
      </c>
      <c r="K833" s="30">
        <f t="shared" si="134"/>
        <v>4057.6</v>
      </c>
      <c r="L833" s="33">
        <f t="shared" si="134"/>
        <v>4057.6</v>
      </c>
      <c r="M833" s="27" t="s">
        <v>52</v>
      </c>
      <c r="N833" s="2" t="s">
        <v>2282</v>
      </c>
      <c r="O833" s="2" t="s">
        <v>950</v>
      </c>
      <c r="P833" s="2" t="s">
        <v>65</v>
      </c>
      <c r="Q833" s="2" t="s">
        <v>65</v>
      </c>
      <c r="R833" s="2" t="s">
        <v>65</v>
      </c>
      <c r="S833" s="3">
        <v>0</v>
      </c>
      <c r="T833" s="3">
        <v>0</v>
      </c>
      <c r="U833" s="3">
        <v>0.22</v>
      </c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2" t="s">
        <v>52</v>
      </c>
      <c r="AW833" s="2" t="s">
        <v>2289</v>
      </c>
      <c r="AX833" s="2" t="s">
        <v>52</v>
      </c>
      <c r="AY833" s="2" t="s">
        <v>52</v>
      </c>
      <c r="AZ833" s="2" t="s">
        <v>52</v>
      </c>
    </row>
    <row r="834" spans="1:52" ht="30" customHeight="1">
      <c r="A834" s="27" t="s">
        <v>2271</v>
      </c>
      <c r="B834" s="27" t="s">
        <v>1055</v>
      </c>
      <c r="C834" s="27" t="s">
        <v>1056</v>
      </c>
      <c r="D834" s="28">
        <v>1</v>
      </c>
      <c r="E834" s="30">
        <f>TRUNC(단가대비표!O257*1/8*16/12*25/20, 1)</f>
        <v>0</v>
      </c>
      <c r="F834" s="33">
        <f>TRUNC(E834*D834,1)</f>
        <v>0</v>
      </c>
      <c r="G834" s="30">
        <f>TRUNC(단가대비표!P257*1/8*16/12*25/20, 1)</f>
        <v>59020.2</v>
      </c>
      <c r="H834" s="33">
        <f>TRUNC(G834*D834,1)</f>
        <v>59020.2</v>
      </c>
      <c r="I834" s="30">
        <f>TRUNC(단가대비표!V257*1/8*16/12*25/20, 1)</f>
        <v>0</v>
      </c>
      <c r="J834" s="33">
        <f>TRUNC(I834*D834,1)</f>
        <v>0</v>
      </c>
      <c r="K834" s="30">
        <f t="shared" si="134"/>
        <v>59020.2</v>
      </c>
      <c r="L834" s="33">
        <f t="shared" si="134"/>
        <v>59020.2</v>
      </c>
      <c r="M834" s="27" t="s">
        <v>52</v>
      </c>
      <c r="N834" s="2" t="s">
        <v>2282</v>
      </c>
      <c r="O834" s="2" t="s">
        <v>2272</v>
      </c>
      <c r="P834" s="2" t="s">
        <v>65</v>
      </c>
      <c r="Q834" s="2" t="s">
        <v>65</v>
      </c>
      <c r="R834" s="2" t="s">
        <v>64</v>
      </c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2" t="s">
        <v>52</v>
      </c>
      <c r="AW834" s="2" t="s">
        <v>2290</v>
      </c>
      <c r="AX834" s="2" t="s">
        <v>64</v>
      </c>
      <c r="AY834" s="2" t="s">
        <v>52</v>
      </c>
      <c r="AZ834" s="2" t="s">
        <v>52</v>
      </c>
    </row>
    <row r="835" spans="1:52" ht="30" customHeight="1">
      <c r="A835" s="27" t="s">
        <v>1013</v>
      </c>
      <c r="B835" s="27" t="s">
        <v>52</v>
      </c>
      <c r="C835" s="27" t="s">
        <v>52</v>
      </c>
      <c r="D835" s="28"/>
      <c r="E835" s="30"/>
      <c r="F835" s="33">
        <f>TRUNC(SUMIF(N831:N834, N830, F831:F834),0)</f>
        <v>22501</v>
      </c>
      <c r="G835" s="30"/>
      <c r="H835" s="33">
        <f>TRUNC(SUMIF(N831:N834, N830, H831:H834),0)</f>
        <v>59020</v>
      </c>
      <c r="I835" s="30"/>
      <c r="J835" s="33">
        <f>TRUNC(SUMIF(N831:N834, N830, J831:J834),0)</f>
        <v>24554</v>
      </c>
      <c r="K835" s="30"/>
      <c r="L835" s="33">
        <f>F835+H835+J835</f>
        <v>106075</v>
      </c>
      <c r="M835" s="27" t="s">
        <v>52</v>
      </c>
      <c r="N835" s="2" t="s">
        <v>107</v>
      </c>
      <c r="O835" s="2" t="s">
        <v>107</v>
      </c>
      <c r="P835" s="2" t="s">
        <v>52</v>
      </c>
      <c r="Q835" s="2" t="s">
        <v>52</v>
      </c>
      <c r="R835" s="2" t="s">
        <v>52</v>
      </c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2" t="s">
        <v>52</v>
      </c>
      <c r="AW835" s="2" t="s">
        <v>52</v>
      </c>
      <c r="AX835" s="2" t="s">
        <v>52</v>
      </c>
      <c r="AY835" s="2" t="s">
        <v>52</v>
      </c>
      <c r="AZ835" s="2" t="s">
        <v>52</v>
      </c>
    </row>
    <row r="836" spans="1:52" ht="30" customHeight="1">
      <c r="A836" s="28"/>
      <c r="B836" s="28"/>
      <c r="C836" s="28"/>
      <c r="D836" s="28"/>
      <c r="E836" s="30"/>
      <c r="F836" s="33"/>
      <c r="G836" s="30"/>
      <c r="H836" s="33"/>
      <c r="I836" s="30"/>
      <c r="J836" s="33"/>
      <c r="K836" s="30"/>
      <c r="L836" s="33"/>
      <c r="M836" s="28"/>
    </row>
    <row r="837" spans="1:52" ht="30" customHeight="1">
      <c r="A837" s="24" t="s">
        <v>2291</v>
      </c>
      <c r="B837" s="25"/>
      <c r="C837" s="25"/>
      <c r="D837" s="25"/>
      <c r="E837" s="29"/>
      <c r="F837" s="32"/>
      <c r="G837" s="29"/>
      <c r="H837" s="32"/>
      <c r="I837" s="29"/>
      <c r="J837" s="32"/>
      <c r="K837" s="29"/>
      <c r="L837" s="32"/>
      <c r="M837" s="26"/>
      <c r="N837" s="1" t="s">
        <v>2292</v>
      </c>
    </row>
    <row r="838" spans="1:52" ht="30" customHeight="1">
      <c r="A838" s="27" t="s">
        <v>2293</v>
      </c>
      <c r="B838" s="27" t="s">
        <v>2294</v>
      </c>
      <c r="C838" s="27" t="s">
        <v>69</v>
      </c>
      <c r="D838" s="28">
        <v>0.22289999999999999</v>
      </c>
      <c r="E838" s="30">
        <f>단가대비표!O11</f>
        <v>0</v>
      </c>
      <c r="F838" s="33">
        <f>TRUNC(E838*D838,1)</f>
        <v>0</v>
      </c>
      <c r="G838" s="30">
        <f>단가대비표!P11</f>
        <v>0</v>
      </c>
      <c r="H838" s="33">
        <f>TRUNC(G838*D838,1)</f>
        <v>0</v>
      </c>
      <c r="I838" s="30">
        <f>단가대비표!V11</f>
        <v>147825</v>
      </c>
      <c r="J838" s="33">
        <f>TRUNC(I838*D838,1)</f>
        <v>32950.1</v>
      </c>
      <c r="K838" s="30">
        <f t="shared" ref="K838:L841" si="135">TRUNC(E838+G838+I838,1)</f>
        <v>147825</v>
      </c>
      <c r="L838" s="33">
        <f t="shared" si="135"/>
        <v>32950.1</v>
      </c>
      <c r="M838" s="27" t="s">
        <v>2262</v>
      </c>
      <c r="N838" s="2" t="s">
        <v>2292</v>
      </c>
      <c r="O838" s="2" t="s">
        <v>2296</v>
      </c>
      <c r="P838" s="2" t="s">
        <v>65</v>
      </c>
      <c r="Q838" s="2" t="s">
        <v>65</v>
      </c>
      <c r="R838" s="2" t="s">
        <v>64</v>
      </c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2" t="s">
        <v>52</v>
      </c>
      <c r="AW838" s="2" t="s">
        <v>2297</v>
      </c>
      <c r="AX838" s="2" t="s">
        <v>52</v>
      </c>
      <c r="AY838" s="2" t="s">
        <v>52</v>
      </c>
      <c r="AZ838" s="2" t="s">
        <v>52</v>
      </c>
    </row>
    <row r="839" spans="1:52" ht="30" customHeight="1">
      <c r="A839" s="27" t="s">
        <v>2265</v>
      </c>
      <c r="B839" s="27" t="s">
        <v>2266</v>
      </c>
      <c r="C839" s="27" t="s">
        <v>1310</v>
      </c>
      <c r="D839" s="28">
        <v>23</v>
      </c>
      <c r="E839" s="30">
        <f>단가대비표!O42</f>
        <v>1590</v>
      </c>
      <c r="F839" s="33">
        <f>TRUNC(E839*D839,1)</f>
        <v>36570</v>
      </c>
      <c r="G839" s="30">
        <f>단가대비표!P42</f>
        <v>0</v>
      </c>
      <c r="H839" s="33">
        <f>TRUNC(G839*D839,1)</f>
        <v>0</v>
      </c>
      <c r="I839" s="30">
        <f>단가대비표!V42</f>
        <v>0</v>
      </c>
      <c r="J839" s="33">
        <f>TRUNC(I839*D839,1)</f>
        <v>0</v>
      </c>
      <c r="K839" s="30">
        <f t="shared" si="135"/>
        <v>1590</v>
      </c>
      <c r="L839" s="33">
        <f t="shared" si="135"/>
        <v>36570</v>
      </c>
      <c r="M839" s="27" t="s">
        <v>52</v>
      </c>
      <c r="N839" s="2" t="s">
        <v>2292</v>
      </c>
      <c r="O839" s="2" t="s">
        <v>2267</v>
      </c>
      <c r="P839" s="2" t="s">
        <v>65</v>
      </c>
      <c r="Q839" s="2" t="s">
        <v>65</v>
      </c>
      <c r="R839" s="2" t="s">
        <v>64</v>
      </c>
      <c r="S839" s="3"/>
      <c r="T839" s="3"/>
      <c r="U839" s="3"/>
      <c r="V839" s="3">
        <v>1</v>
      </c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2" t="s">
        <v>52</v>
      </c>
      <c r="AW839" s="2" t="s">
        <v>2298</v>
      </c>
      <c r="AX839" s="2" t="s">
        <v>52</v>
      </c>
      <c r="AY839" s="2" t="s">
        <v>52</v>
      </c>
      <c r="AZ839" s="2" t="s">
        <v>52</v>
      </c>
    </row>
    <row r="840" spans="1:52" ht="30" customHeight="1">
      <c r="A840" s="27" t="s">
        <v>1813</v>
      </c>
      <c r="B840" s="27" t="s">
        <v>2299</v>
      </c>
      <c r="C840" s="27" t="s">
        <v>502</v>
      </c>
      <c r="D840" s="28">
        <v>1</v>
      </c>
      <c r="E840" s="30">
        <f>TRUNC(SUMIF(V838:V841, RIGHTB(O840, 1), F838:F841)*U840, 2)</f>
        <v>13896.6</v>
      </c>
      <c r="F840" s="33">
        <f>TRUNC(E840*D840,1)</f>
        <v>13896.6</v>
      </c>
      <c r="G840" s="30">
        <v>0</v>
      </c>
      <c r="H840" s="33">
        <f>TRUNC(G840*D840,1)</f>
        <v>0</v>
      </c>
      <c r="I840" s="30">
        <v>0</v>
      </c>
      <c r="J840" s="33">
        <f>TRUNC(I840*D840,1)</f>
        <v>0</v>
      </c>
      <c r="K840" s="30">
        <f t="shared" si="135"/>
        <v>13896.6</v>
      </c>
      <c r="L840" s="33">
        <f t="shared" si="135"/>
        <v>13896.6</v>
      </c>
      <c r="M840" s="27" t="s">
        <v>52</v>
      </c>
      <c r="N840" s="2" t="s">
        <v>2292</v>
      </c>
      <c r="O840" s="2" t="s">
        <v>950</v>
      </c>
      <c r="P840" s="2" t="s">
        <v>65</v>
      </c>
      <c r="Q840" s="2" t="s">
        <v>65</v>
      </c>
      <c r="R840" s="2" t="s">
        <v>65</v>
      </c>
      <c r="S840" s="3">
        <v>0</v>
      </c>
      <c r="T840" s="3">
        <v>0</v>
      </c>
      <c r="U840" s="3">
        <v>0.38</v>
      </c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2" t="s">
        <v>52</v>
      </c>
      <c r="AW840" s="2" t="s">
        <v>2300</v>
      </c>
      <c r="AX840" s="2" t="s">
        <v>52</v>
      </c>
      <c r="AY840" s="2" t="s">
        <v>52</v>
      </c>
      <c r="AZ840" s="2" t="s">
        <v>52</v>
      </c>
    </row>
    <row r="841" spans="1:52" ht="30" customHeight="1">
      <c r="A841" s="27" t="s">
        <v>2271</v>
      </c>
      <c r="B841" s="27" t="s">
        <v>1055</v>
      </c>
      <c r="C841" s="27" t="s">
        <v>1056</v>
      </c>
      <c r="D841" s="28">
        <v>1</v>
      </c>
      <c r="E841" s="30">
        <f>TRUNC(단가대비표!O257*1/8*16/12*25/20, 1)</f>
        <v>0</v>
      </c>
      <c r="F841" s="33">
        <f>TRUNC(E841*D841,1)</f>
        <v>0</v>
      </c>
      <c r="G841" s="30">
        <f>TRUNC(단가대비표!P257*1/8*16/12*25/20, 1)</f>
        <v>59020.2</v>
      </c>
      <c r="H841" s="33">
        <f>TRUNC(G841*D841,1)</f>
        <v>59020.2</v>
      </c>
      <c r="I841" s="30">
        <f>TRUNC(단가대비표!V257*1/8*16/12*25/20, 1)</f>
        <v>0</v>
      </c>
      <c r="J841" s="33">
        <f>TRUNC(I841*D841,1)</f>
        <v>0</v>
      </c>
      <c r="K841" s="30">
        <f t="shared" si="135"/>
        <v>59020.2</v>
      </c>
      <c r="L841" s="33">
        <f t="shared" si="135"/>
        <v>59020.2</v>
      </c>
      <c r="M841" s="27" t="s">
        <v>52</v>
      </c>
      <c r="N841" s="2" t="s">
        <v>2292</v>
      </c>
      <c r="O841" s="2" t="s">
        <v>2272</v>
      </c>
      <c r="P841" s="2" t="s">
        <v>65</v>
      </c>
      <c r="Q841" s="2" t="s">
        <v>65</v>
      </c>
      <c r="R841" s="2" t="s">
        <v>64</v>
      </c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2" t="s">
        <v>52</v>
      </c>
      <c r="AW841" s="2" t="s">
        <v>2301</v>
      </c>
      <c r="AX841" s="2" t="s">
        <v>64</v>
      </c>
      <c r="AY841" s="2" t="s">
        <v>52</v>
      </c>
      <c r="AZ841" s="2" t="s">
        <v>52</v>
      </c>
    </row>
    <row r="842" spans="1:52" ht="30" customHeight="1">
      <c r="A842" s="27" t="s">
        <v>1013</v>
      </c>
      <c r="B842" s="27" t="s">
        <v>52</v>
      </c>
      <c r="C842" s="27" t="s">
        <v>52</v>
      </c>
      <c r="D842" s="28"/>
      <c r="E842" s="30"/>
      <c r="F842" s="33">
        <f>TRUNC(SUMIF(N838:N841, N837, F838:F841),0)</f>
        <v>50466</v>
      </c>
      <c r="G842" s="30"/>
      <c r="H842" s="33">
        <f>TRUNC(SUMIF(N838:N841, N837, H838:H841),0)</f>
        <v>59020</v>
      </c>
      <c r="I842" s="30"/>
      <c r="J842" s="33">
        <f>TRUNC(SUMIF(N838:N841, N837, J838:J841),0)</f>
        <v>32950</v>
      </c>
      <c r="K842" s="30"/>
      <c r="L842" s="33">
        <f>F842+H842+J842</f>
        <v>142436</v>
      </c>
      <c r="M842" s="27" t="s">
        <v>52</v>
      </c>
      <c r="N842" s="2" t="s">
        <v>107</v>
      </c>
      <c r="O842" s="2" t="s">
        <v>107</v>
      </c>
      <c r="P842" s="2" t="s">
        <v>52</v>
      </c>
      <c r="Q842" s="2" t="s">
        <v>52</v>
      </c>
      <c r="R842" s="2" t="s">
        <v>52</v>
      </c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2" t="s">
        <v>52</v>
      </c>
      <c r="AW842" s="2" t="s">
        <v>52</v>
      </c>
      <c r="AX842" s="2" t="s">
        <v>52</v>
      </c>
      <c r="AY842" s="2" t="s">
        <v>52</v>
      </c>
      <c r="AZ842" s="2" t="s">
        <v>52</v>
      </c>
    </row>
    <row r="843" spans="1:52" ht="30" customHeight="1">
      <c r="A843" s="28"/>
      <c r="B843" s="28"/>
      <c r="C843" s="28"/>
      <c r="D843" s="28"/>
      <c r="E843" s="30"/>
      <c r="F843" s="33"/>
      <c r="G843" s="30"/>
      <c r="H843" s="33"/>
      <c r="I843" s="30"/>
      <c r="J843" s="33"/>
      <c r="K843" s="30"/>
      <c r="L843" s="33"/>
      <c r="M843" s="28"/>
    </row>
    <row r="844" spans="1:52" ht="30" customHeight="1">
      <c r="A844" s="24" t="s">
        <v>2302</v>
      </c>
      <c r="B844" s="25"/>
      <c r="C844" s="25"/>
      <c r="D844" s="25"/>
      <c r="E844" s="29"/>
      <c r="F844" s="32"/>
      <c r="G844" s="29"/>
      <c r="H844" s="32"/>
      <c r="I844" s="29"/>
      <c r="J844" s="32"/>
      <c r="K844" s="29"/>
      <c r="L844" s="32"/>
      <c r="M844" s="26"/>
      <c r="N844" s="1" t="s">
        <v>2303</v>
      </c>
    </row>
    <row r="845" spans="1:52" ht="30" customHeight="1">
      <c r="A845" s="27" t="s">
        <v>2304</v>
      </c>
      <c r="B845" s="27" t="s">
        <v>2294</v>
      </c>
      <c r="C845" s="27" t="s">
        <v>69</v>
      </c>
      <c r="D845" s="28">
        <v>0.26840000000000003</v>
      </c>
      <c r="E845" s="30">
        <f>단가대비표!O13</f>
        <v>0</v>
      </c>
      <c r="F845" s="33">
        <f>TRUNC(E845*D845,1)</f>
        <v>0</v>
      </c>
      <c r="G845" s="30">
        <f>단가대비표!P13</f>
        <v>0</v>
      </c>
      <c r="H845" s="33">
        <f>TRUNC(G845*D845,1)</f>
        <v>0</v>
      </c>
      <c r="I845" s="30">
        <f>단가대비표!V13</f>
        <v>1896</v>
      </c>
      <c r="J845" s="33">
        <f>TRUNC(I845*D845,1)</f>
        <v>508.8</v>
      </c>
      <c r="K845" s="30">
        <f>TRUNC(E845+G845+I845,1)</f>
        <v>1896</v>
      </c>
      <c r="L845" s="33">
        <f>TRUNC(F845+H845+J845,1)</f>
        <v>508.8</v>
      </c>
      <c r="M845" s="27" t="s">
        <v>2262</v>
      </c>
      <c r="N845" s="2" t="s">
        <v>2303</v>
      </c>
      <c r="O845" s="2" t="s">
        <v>2306</v>
      </c>
      <c r="P845" s="2" t="s">
        <v>65</v>
      </c>
      <c r="Q845" s="2" t="s">
        <v>65</v>
      </c>
      <c r="R845" s="2" t="s">
        <v>64</v>
      </c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2" t="s">
        <v>52</v>
      </c>
      <c r="AW845" s="2" t="s">
        <v>2307</v>
      </c>
      <c r="AX845" s="2" t="s">
        <v>52</v>
      </c>
      <c r="AY845" s="2" t="s">
        <v>52</v>
      </c>
      <c r="AZ845" s="2" t="s">
        <v>52</v>
      </c>
    </row>
    <row r="846" spans="1:52" ht="30" customHeight="1">
      <c r="A846" s="27" t="s">
        <v>1013</v>
      </c>
      <c r="B846" s="27" t="s">
        <v>52</v>
      </c>
      <c r="C846" s="27" t="s">
        <v>52</v>
      </c>
      <c r="D846" s="28"/>
      <c r="E846" s="30"/>
      <c r="F846" s="33">
        <f>TRUNC(SUMIF(N845:N845, N844, F845:F845),0)</f>
        <v>0</v>
      </c>
      <c r="G846" s="30"/>
      <c r="H846" s="33">
        <f>TRUNC(SUMIF(N845:N845, N844, H845:H845),0)</f>
        <v>0</v>
      </c>
      <c r="I846" s="30"/>
      <c r="J846" s="33">
        <f>TRUNC(SUMIF(N845:N845, N844, J845:J845),0)</f>
        <v>508</v>
      </c>
      <c r="K846" s="30"/>
      <c r="L846" s="33">
        <f>F846+H846+J846</f>
        <v>508</v>
      </c>
      <c r="M846" s="27" t="s">
        <v>52</v>
      </c>
      <c r="N846" s="2" t="s">
        <v>107</v>
      </c>
      <c r="O846" s="2" t="s">
        <v>107</v>
      </c>
      <c r="P846" s="2" t="s">
        <v>52</v>
      </c>
      <c r="Q846" s="2" t="s">
        <v>52</v>
      </c>
      <c r="R846" s="2" t="s">
        <v>52</v>
      </c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2" t="s">
        <v>52</v>
      </c>
      <c r="AW846" s="2" t="s">
        <v>52</v>
      </c>
      <c r="AX846" s="2" t="s">
        <v>52</v>
      </c>
      <c r="AY846" s="2" t="s">
        <v>52</v>
      </c>
      <c r="AZ846" s="2" t="s">
        <v>52</v>
      </c>
    </row>
    <row r="847" spans="1:52" ht="30" customHeight="1">
      <c r="A847" s="28"/>
      <c r="B847" s="28"/>
      <c r="C847" s="28"/>
      <c r="D847" s="28"/>
      <c r="E847" s="30"/>
      <c r="F847" s="33"/>
      <c r="G847" s="30"/>
      <c r="H847" s="33"/>
      <c r="I847" s="30"/>
      <c r="J847" s="33"/>
      <c r="K847" s="30"/>
      <c r="L847" s="33"/>
      <c r="M847" s="28"/>
    </row>
    <row r="848" spans="1:52" ht="30" customHeight="1">
      <c r="A848" s="24" t="s">
        <v>2308</v>
      </c>
      <c r="B848" s="25"/>
      <c r="C848" s="25"/>
      <c r="D848" s="25"/>
      <c r="E848" s="29"/>
      <c r="F848" s="32"/>
      <c r="G848" s="29"/>
      <c r="H848" s="32"/>
      <c r="I848" s="29"/>
      <c r="J848" s="32"/>
      <c r="K848" s="29"/>
      <c r="L848" s="32"/>
      <c r="M848" s="26"/>
      <c r="N848" s="1" t="s">
        <v>1105</v>
      </c>
    </row>
    <row r="849" spans="1:52" ht="30" customHeight="1">
      <c r="A849" s="27" t="s">
        <v>1101</v>
      </c>
      <c r="B849" s="27" t="s">
        <v>1102</v>
      </c>
      <c r="C849" s="27" t="s">
        <v>69</v>
      </c>
      <c r="D849" s="28">
        <v>0.20849999999999999</v>
      </c>
      <c r="E849" s="30">
        <f>단가대비표!O5</f>
        <v>0</v>
      </c>
      <c r="F849" s="33">
        <f>TRUNC(E849*D849,1)</f>
        <v>0</v>
      </c>
      <c r="G849" s="30">
        <f>단가대비표!P5</f>
        <v>0</v>
      </c>
      <c r="H849" s="33">
        <f>TRUNC(G849*D849,1)</f>
        <v>0</v>
      </c>
      <c r="I849" s="30">
        <f>단가대비표!V5</f>
        <v>66538</v>
      </c>
      <c r="J849" s="33">
        <f>TRUNC(I849*D849,1)</f>
        <v>13873.1</v>
      </c>
      <c r="K849" s="30">
        <f t="shared" ref="K849:L852" si="136">TRUNC(E849+G849+I849,1)</f>
        <v>66538</v>
      </c>
      <c r="L849" s="33">
        <f t="shared" si="136"/>
        <v>13873.1</v>
      </c>
      <c r="M849" s="27" t="s">
        <v>2262</v>
      </c>
      <c r="N849" s="2" t="s">
        <v>1105</v>
      </c>
      <c r="O849" s="2" t="s">
        <v>2309</v>
      </c>
      <c r="P849" s="2" t="s">
        <v>65</v>
      </c>
      <c r="Q849" s="2" t="s">
        <v>65</v>
      </c>
      <c r="R849" s="2" t="s">
        <v>64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2" t="s">
        <v>52</v>
      </c>
      <c r="AW849" s="2" t="s">
        <v>2310</v>
      </c>
      <c r="AX849" s="2" t="s">
        <v>52</v>
      </c>
      <c r="AY849" s="2" t="s">
        <v>52</v>
      </c>
      <c r="AZ849" s="2" t="s">
        <v>52</v>
      </c>
    </row>
    <row r="850" spans="1:52" ht="30" customHeight="1">
      <c r="A850" s="27" t="s">
        <v>2265</v>
      </c>
      <c r="B850" s="27" t="s">
        <v>2266</v>
      </c>
      <c r="C850" s="27" t="s">
        <v>1310</v>
      </c>
      <c r="D850" s="28">
        <v>5</v>
      </c>
      <c r="E850" s="30">
        <f>단가대비표!O42</f>
        <v>1590</v>
      </c>
      <c r="F850" s="33">
        <f>TRUNC(E850*D850,1)</f>
        <v>7950</v>
      </c>
      <c r="G850" s="30">
        <f>단가대비표!P42</f>
        <v>0</v>
      </c>
      <c r="H850" s="33">
        <f>TRUNC(G850*D850,1)</f>
        <v>0</v>
      </c>
      <c r="I850" s="30">
        <f>단가대비표!V42</f>
        <v>0</v>
      </c>
      <c r="J850" s="33">
        <f>TRUNC(I850*D850,1)</f>
        <v>0</v>
      </c>
      <c r="K850" s="30">
        <f t="shared" si="136"/>
        <v>1590</v>
      </c>
      <c r="L850" s="33">
        <f t="shared" si="136"/>
        <v>7950</v>
      </c>
      <c r="M850" s="27" t="s">
        <v>52</v>
      </c>
      <c r="N850" s="2" t="s">
        <v>1105</v>
      </c>
      <c r="O850" s="2" t="s">
        <v>2267</v>
      </c>
      <c r="P850" s="2" t="s">
        <v>65</v>
      </c>
      <c r="Q850" s="2" t="s">
        <v>65</v>
      </c>
      <c r="R850" s="2" t="s">
        <v>64</v>
      </c>
      <c r="S850" s="3"/>
      <c r="T850" s="3"/>
      <c r="U850" s="3"/>
      <c r="V850" s="3">
        <v>1</v>
      </c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2" t="s">
        <v>52</v>
      </c>
      <c r="AW850" s="2" t="s">
        <v>2311</v>
      </c>
      <c r="AX850" s="2" t="s">
        <v>52</v>
      </c>
      <c r="AY850" s="2" t="s">
        <v>52</v>
      </c>
      <c r="AZ850" s="2" t="s">
        <v>52</v>
      </c>
    </row>
    <row r="851" spans="1:52" ht="30" customHeight="1">
      <c r="A851" s="27" t="s">
        <v>1813</v>
      </c>
      <c r="B851" s="27" t="s">
        <v>2312</v>
      </c>
      <c r="C851" s="27" t="s">
        <v>502</v>
      </c>
      <c r="D851" s="28">
        <v>1</v>
      </c>
      <c r="E851" s="30">
        <f>TRUNC(SUMIF(V849:V852, RIGHTB(O851, 1), F849:F852)*U851, 2)</f>
        <v>1669.5</v>
      </c>
      <c r="F851" s="33">
        <f>TRUNC(E851*D851,1)</f>
        <v>1669.5</v>
      </c>
      <c r="G851" s="30">
        <v>0</v>
      </c>
      <c r="H851" s="33">
        <f>TRUNC(G851*D851,1)</f>
        <v>0</v>
      </c>
      <c r="I851" s="30">
        <v>0</v>
      </c>
      <c r="J851" s="33">
        <f>TRUNC(I851*D851,1)</f>
        <v>0</v>
      </c>
      <c r="K851" s="30">
        <f t="shared" si="136"/>
        <v>1669.5</v>
      </c>
      <c r="L851" s="33">
        <f t="shared" si="136"/>
        <v>1669.5</v>
      </c>
      <c r="M851" s="27" t="s">
        <v>52</v>
      </c>
      <c r="N851" s="2" t="s">
        <v>1105</v>
      </c>
      <c r="O851" s="2" t="s">
        <v>950</v>
      </c>
      <c r="P851" s="2" t="s">
        <v>65</v>
      </c>
      <c r="Q851" s="2" t="s">
        <v>65</v>
      </c>
      <c r="R851" s="2" t="s">
        <v>65</v>
      </c>
      <c r="S851" s="3">
        <v>0</v>
      </c>
      <c r="T851" s="3">
        <v>0</v>
      </c>
      <c r="U851" s="3">
        <v>0.21</v>
      </c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2" t="s">
        <v>52</v>
      </c>
      <c r="AW851" s="2" t="s">
        <v>2313</v>
      </c>
      <c r="AX851" s="2" t="s">
        <v>52</v>
      </c>
      <c r="AY851" s="2" t="s">
        <v>52</v>
      </c>
      <c r="AZ851" s="2" t="s">
        <v>52</v>
      </c>
    </row>
    <row r="852" spans="1:52" ht="30" customHeight="1">
      <c r="A852" s="27" t="s">
        <v>2271</v>
      </c>
      <c r="B852" s="27" t="s">
        <v>1055</v>
      </c>
      <c r="C852" s="27" t="s">
        <v>1056</v>
      </c>
      <c r="D852" s="28">
        <v>1</v>
      </c>
      <c r="E852" s="30">
        <f>TRUNC(단가대비표!O257*1/8*16/12*25/20, 1)</f>
        <v>0</v>
      </c>
      <c r="F852" s="33">
        <f>TRUNC(E852*D852,1)</f>
        <v>0</v>
      </c>
      <c r="G852" s="30">
        <f>TRUNC(단가대비표!P257*1/8*16/12*25/20, 1)</f>
        <v>59020.2</v>
      </c>
      <c r="H852" s="33">
        <f>TRUNC(G852*D852,1)</f>
        <v>59020.2</v>
      </c>
      <c r="I852" s="30">
        <f>TRUNC(단가대비표!V257*1/8*16/12*25/20, 1)</f>
        <v>0</v>
      </c>
      <c r="J852" s="33">
        <f>TRUNC(I852*D852,1)</f>
        <v>0</v>
      </c>
      <c r="K852" s="30">
        <f t="shared" si="136"/>
        <v>59020.2</v>
      </c>
      <c r="L852" s="33">
        <f t="shared" si="136"/>
        <v>59020.2</v>
      </c>
      <c r="M852" s="27" t="s">
        <v>52</v>
      </c>
      <c r="N852" s="2" t="s">
        <v>1105</v>
      </c>
      <c r="O852" s="2" t="s">
        <v>2272</v>
      </c>
      <c r="P852" s="2" t="s">
        <v>65</v>
      </c>
      <c r="Q852" s="2" t="s">
        <v>65</v>
      </c>
      <c r="R852" s="2" t="s">
        <v>64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2" t="s">
        <v>52</v>
      </c>
      <c r="AW852" s="2" t="s">
        <v>2314</v>
      </c>
      <c r="AX852" s="2" t="s">
        <v>64</v>
      </c>
      <c r="AY852" s="2" t="s">
        <v>52</v>
      </c>
      <c r="AZ852" s="2" t="s">
        <v>52</v>
      </c>
    </row>
    <row r="853" spans="1:52" ht="30" customHeight="1">
      <c r="A853" s="27" t="s">
        <v>1013</v>
      </c>
      <c r="B853" s="27" t="s">
        <v>52</v>
      </c>
      <c r="C853" s="27" t="s">
        <v>52</v>
      </c>
      <c r="D853" s="28"/>
      <c r="E853" s="30"/>
      <c r="F853" s="33">
        <f>TRUNC(SUMIF(N849:N852, N848, F849:F852),0)</f>
        <v>9619</v>
      </c>
      <c r="G853" s="30"/>
      <c r="H853" s="33">
        <f>TRUNC(SUMIF(N849:N852, N848, H849:H852),0)</f>
        <v>59020</v>
      </c>
      <c r="I853" s="30"/>
      <c r="J853" s="33">
        <f>TRUNC(SUMIF(N849:N852, N848, J849:J852),0)</f>
        <v>13873</v>
      </c>
      <c r="K853" s="30"/>
      <c r="L853" s="33">
        <f>F853+H853+J853</f>
        <v>82512</v>
      </c>
      <c r="M853" s="27" t="s">
        <v>52</v>
      </c>
      <c r="N853" s="2" t="s">
        <v>107</v>
      </c>
      <c r="O853" s="2" t="s">
        <v>107</v>
      </c>
      <c r="P853" s="2" t="s">
        <v>52</v>
      </c>
      <c r="Q853" s="2" t="s">
        <v>52</v>
      </c>
      <c r="R853" s="2" t="s">
        <v>52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2" t="s">
        <v>52</v>
      </c>
      <c r="AW853" s="2" t="s">
        <v>52</v>
      </c>
      <c r="AX853" s="2" t="s">
        <v>52</v>
      </c>
      <c r="AY853" s="2" t="s">
        <v>52</v>
      </c>
      <c r="AZ853" s="2" t="s">
        <v>52</v>
      </c>
    </row>
    <row r="854" spans="1:52" ht="30" customHeight="1">
      <c r="A854" s="28"/>
      <c r="B854" s="28"/>
      <c r="C854" s="28"/>
      <c r="D854" s="28"/>
      <c r="E854" s="30"/>
      <c r="F854" s="33"/>
      <c r="G854" s="30"/>
      <c r="H854" s="33"/>
      <c r="I854" s="30"/>
      <c r="J854" s="33"/>
      <c r="K854" s="30"/>
      <c r="L854" s="33"/>
      <c r="M854" s="28"/>
    </row>
    <row r="855" spans="1:52" ht="30" customHeight="1">
      <c r="A855" s="24" t="s">
        <v>2315</v>
      </c>
      <c r="B855" s="25"/>
      <c r="C855" s="25"/>
      <c r="D855" s="25"/>
      <c r="E855" s="29"/>
      <c r="F855" s="32"/>
      <c r="G855" s="29"/>
      <c r="H855" s="32"/>
      <c r="I855" s="29"/>
      <c r="J855" s="32"/>
      <c r="K855" s="29"/>
      <c r="L855" s="32"/>
      <c r="M855" s="26"/>
      <c r="N855" s="1" t="s">
        <v>1110</v>
      </c>
    </row>
    <row r="856" spans="1:52" ht="30" customHeight="1">
      <c r="A856" s="27" t="s">
        <v>1107</v>
      </c>
      <c r="B856" s="27" t="s">
        <v>1108</v>
      </c>
      <c r="C856" s="27" t="s">
        <v>69</v>
      </c>
      <c r="D856" s="28">
        <v>0.21129999999999999</v>
      </c>
      <c r="E856" s="30">
        <f>단가대비표!O22</f>
        <v>0</v>
      </c>
      <c r="F856" s="33">
        <f>TRUNC(E856*D856,1)</f>
        <v>0</v>
      </c>
      <c r="G856" s="30">
        <f>단가대비표!P22</f>
        <v>0</v>
      </c>
      <c r="H856" s="33">
        <f>TRUNC(G856*D856,1)</f>
        <v>0</v>
      </c>
      <c r="I856" s="30">
        <f>단가대비표!V22</f>
        <v>47263</v>
      </c>
      <c r="J856" s="33">
        <f>TRUNC(I856*D856,1)</f>
        <v>9986.6</v>
      </c>
      <c r="K856" s="30">
        <f t="shared" ref="K856:L859" si="137">TRUNC(E856+G856+I856,1)</f>
        <v>47263</v>
      </c>
      <c r="L856" s="33">
        <f t="shared" si="137"/>
        <v>9986.6</v>
      </c>
      <c r="M856" s="27" t="s">
        <v>2262</v>
      </c>
      <c r="N856" s="2" t="s">
        <v>1110</v>
      </c>
      <c r="O856" s="2" t="s">
        <v>2316</v>
      </c>
      <c r="P856" s="2" t="s">
        <v>65</v>
      </c>
      <c r="Q856" s="2" t="s">
        <v>65</v>
      </c>
      <c r="R856" s="2" t="s">
        <v>64</v>
      </c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2" t="s">
        <v>52</v>
      </c>
      <c r="AW856" s="2" t="s">
        <v>2317</v>
      </c>
      <c r="AX856" s="2" t="s">
        <v>52</v>
      </c>
      <c r="AY856" s="2" t="s">
        <v>52</v>
      </c>
      <c r="AZ856" s="2" t="s">
        <v>52</v>
      </c>
    </row>
    <row r="857" spans="1:52" ht="30" customHeight="1">
      <c r="A857" s="27" t="s">
        <v>2265</v>
      </c>
      <c r="B857" s="27" t="s">
        <v>2266</v>
      </c>
      <c r="C857" s="27" t="s">
        <v>1310</v>
      </c>
      <c r="D857" s="28">
        <v>9.3000000000000007</v>
      </c>
      <c r="E857" s="30">
        <f>단가대비표!O42</f>
        <v>1590</v>
      </c>
      <c r="F857" s="33">
        <f>TRUNC(E857*D857,1)</f>
        <v>14787</v>
      </c>
      <c r="G857" s="30">
        <f>단가대비표!P42</f>
        <v>0</v>
      </c>
      <c r="H857" s="33">
        <f>TRUNC(G857*D857,1)</f>
        <v>0</v>
      </c>
      <c r="I857" s="30">
        <f>단가대비표!V42</f>
        <v>0</v>
      </c>
      <c r="J857" s="33">
        <f>TRUNC(I857*D857,1)</f>
        <v>0</v>
      </c>
      <c r="K857" s="30">
        <f t="shared" si="137"/>
        <v>1590</v>
      </c>
      <c r="L857" s="33">
        <f t="shared" si="137"/>
        <v>14787</v>
      </c>
      <c r="M857" s="27" t="s">
        <v>52</v>
      </c>
      <c r="N857" s="2" t="s">
        <v>1110</v>
      </c>
      <c r="O857" s="2" t="s">
        <v>2267</v>
      </c>
      <c r="P857" s="2" t="s">
        <v>65</v>
      </c>
      <c r="Q857" s="2" t="s">
        <v>65</v>
      </c>
      <c r="R857" s="2" t="s">
        <v>64</v>
      </c>
      <c r="S857" s="3"/>
      <c r="T857" s="3"/>
      <c r="U857" s="3"/>
      <c r="V857" s="3">
        <v>1</v>
      </c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2" t="s">
        <v>52</v>
      </c>
      <c r="AW857" s="2" t="s">
        <v>2318</v>
      </c>
      <c r="AX857" s="2" t="s">
        <v>52</v>
      </c>
      <c r="AY857" s="2" t="s">
        <v>52</v>
      </c>
      <c r="AZ857" s="2" t="s">
        <v>52</v>
      </c>
    </row>
    <row r="858" spans="1:52" ht="30" customHeight="1">
      <c r="A858" s="27" t="s">
        <v>1813</v>
      </c>
      <c r="B858" s="27" t="s">
        <v>2319</v>
      </c>
      <c r="C858" s="27" t="s">
        <v>502</v>
      </c>
      <c r="D858" s="28">
        <v>1</v>
      </c>
      <c r="E858" s="30">
        <f>TRUNC(SUMIF(V856:V859, RIGHTB(O858, 1), F856:F859)*U858, 2)</f>
        <v>4436.1000000000004</v>
      </c>
      <c r="F858" s="33">
        <f>TRUNC(E858*D858,1)</f>
        <v>4436.1000000000004</v>
      </c>
      <c r="G858" s="30">
        <v>0</v>
      </c>
      <c r="H858" s="33">
        <f>TRUNC(G858*D858,1)</f>
        <v>0</v>
      </c>
      <c r="I858" s="30">
        <v>0</v>
      </c>
      <c r="J858" s="33">
        <f>TRUNC(I858*D858,1)</f>
        <v>0</v>
      </c>
      <c r="K858" s="30">
        <f t="shared" si="137"/>
        <v>4436.1000000000004</v>
      </c>
      <c r="L858" s="33">
        <f t="shared" si="137"/>
        <v>4436.1000000000004</v>
      </c>
      <c r="M858" s="27" t="s">
        <v>52</v>
      </c>
      <c r="N858" s="2" t="s">
        <v>1110</v>
      </c>
      <c r="O858" s="2" t="s">
        <v>950</v>
      </c>
      <c r="P858" s="2" t="s">
        <v>65</v>
      </c>
      <c r="Q858" s="2" t="s">
        <v>65</v>
      </c>
      <c r="R858" s="2" t="s">
        <v>65</v>
      </c>
      <c r="S858" s="3">
        <v>0</v>
      </c>
      <c r="T858" s="3">
        <v>0</v>
      </c>
      <c r="U858" s="3">
        <v>0.3</v>
      </c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2" t="s">
        <v>52</v>
      </c>
      <c r="AW858" s="2" t="s">
        <v>2320</v>
      </c>
      <c r="AX858" s="2" t="s">
        <v>52</v>
      </c>
      <c r="AY858" s="2" t="s">
        <v>52</v>
      </c>
      <c r="AZ858" s="2" t="s">
        <v>52</v>
      </c>
    </row>
    <row r="859" spans="1:52" ht="30" customHeight="1">
      <c r="A859" s="27" t="s">
        <v>2321</v>
      </c>
      <c r="B859" s="27" t="s">
        <v>1055</v>
      </c>
      <c r="C859" s="27" t="s">
        <v>1056</v>
      </c>
      <c r="D859" s="28">
        <v>1</v>
      </c>
      <c r="E859" s="30">
        <f>TRUNC(단가대비표!O258*1/8*16/12*25/20, 1)</f>
        <v>0</v>
      </c>
      <c r="F859" s="33">
        <f>TRUNC(E859*D859,1)</f>
        <v>0</v>
      </c>
      <c r="G859" s="30">
        <f>TRUNC(단가대비표!P258*1/8*16/12*25/20, 1)</f>
        <v>49778.3</v>
      </c>
      <c r="H859" s="33">
        <f>TRUNC(G859*D859,1)</f>
        <v>49778.3</v>
      </c>
      <c r="I859" s="30">
        <f>TRUNC(단가대비표!V258*1/8*16/12*25/20, 1)</f>
        <v>0</v>
      </c>
      <c r="J859" s="33">
        <f>TRUNC(I859*D859,1)</f>
        <v>0</v>
      </c>
      <c r="K859" s="30">
        <f t="shared" si="137"/>
        <v>49778.3</v>
      </c>
      <c r="L859" s="33">
        <f t="shared" si="137"/>
        <v>49778.3</v>
      </c>
      <c r="M859" s="27" t="s">
        <v>52</v>
      </c>
      <c r="N859" s="2" t="s">
        <v>1110</v>
      </c>
      <c r="O859" s="2" t="s">
        <v>2322</v>
      </c>
      <c r="P859" s="2" t="s">
        <v>65</v>
      </c>
      <c r="Q859" s="2" t="s">
        <v>65</v>
      </c>
      <c r="R859" s="2" t="s">
        <v>64</v>
      </c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2" t="s">
        <v>52</v>
      </c>
      <c r="AW859" s="2" t="s">
        <v>2323</v>
      </c>
      <c r="AX859" s="2" t="s">
        <v>64</v>
      </c>
      <c r="AY859" s="2" t="s">
        <v>52</v>
      </c>
      <c r="AZ859" s="2" t="s">
        <v>52</v>
      </c>
    </row>
    <row r="860" spans="1:52" ht="30" customHeight="1">
      <c r="A860" s="27" t="s">
        <v>1013</v>
      </c>
      <c r="B860" s="27" t="s">
        <v>52</v>
      </c>
      <c r="C860" s="27" t="s">
        <v>52</v>
      </c>
      <c r="D860" s="28"/>
      <c r="E860" s="30"/>
      <c r="F860" s="33">
        <f>TRUNC(SUMIF(N856:N859, N855, F856:F859),0)</f>
        <v>19223</v>
      </c>
      <c r="G860" s="30"/>
      <c r="H860" s="33">
        <f>TRUNC(SUMIF(N856:N859, N855, H856:H859),0)</f>
        <v>49778</v>
      </c>
      <c r="I860" s="30"/>
      <c r="J860" s="33">
        <f>TRUNC(SUMIF(N856:N859, N855, J856:J859),0)</f>
        <v>9986</v>
      </c>
      <c r="K860" s="30"/>
      <c r="L860" s="33">
        <f>F860+H860+J860</f>
        <v>78987</v>
      </c>
      <c r="M860" s="27" t="s">
        <v>52</v>
      </c>
      <c r="N860" s="2" t="s">
        <v>107</v>
      </c>
      <c r="O860" s="2" t="s">
        <v>107</v>
      </c>
      <c r="P860" s="2" t="s">
        <v>52</v>
      </c>
      <c r="Q860" s="2" t="s">
        <v>52</v>
      </c>
      <c r="R860" s="2" t="s">
        <v>52</v>
      </c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2" t="s">
        <v>52</v>
      </c>
      <c r="AW860" s="2" t="s">
        <v>52</v>
      </c>
      <c r="AX860" s="2" t="s">
        <v>52</v>
      </c>
      <c r="AY860" s="2" t="s">
        <v>52</v>
      </c>
      <c r="AZ860" s="2" t="s">
        <v>52</v>
      </c>
    </row>
    <row r="861" spans="1:52" ht="30" customHeight="1">
      <c r="A861" s="28"/>
      <c r="B861" s="28"/>
      <c r="C861" s="28"/>
      <c r="D861" s="28"/>
      <c r="E861" s="30"/>
      <c r="F861" s="33"/>
      <c r="G861" s="30"/>
      <c r="H861" s="33"/>
      <c r="I861" s="30"/>
      <c r="J861" s="33"/>
      <c r="K861" s="30"/>
      <c r="L861" s="33"/>
      <c r="M861" s="28"/>
    </row>
    <row r="862" spans="1:52" ht="30" customHeight="1">
      <c r="A862" s="24" t="s">
        <v>2324</v>
      </c>
      <c r="B862" s="25"/>
      <c r="C862" s="25"/>
      <c r="D862" s="25"/>
      <c r="E862" s="29"/>
      <c r="F862" s="32"/>
      <c r="G862" s="29"/>
      <c r="H862" s="32"/>
      <c r="I862" s="29"/>
      <c r="J862" s="32"/>
      <c r="K862" s="29"/>
      <c r="L862" s="32"/>
      <c r="M862" s="26"/>
      <c r="N862" s="1" t="s">
        <v>1115</v>
      </c>
    </row>
    <row r="863" spans="1:52" ht="30" customHeight="1">
      <c r="A863" s="27" t="s">
        <v>1112</v>
      </c>
      <c r="B863" s="27" t="s">
        <v>1113</v>
      </c>
      <c r="C863" s="27" t="s">
        <v>69</v>
      </c>
      <c r="D863" s="28">
        <v>0.28249999999999997</v>
      </c>
      <c r="E863" s="30">
        <f>단가대비표!O14</f>
        <v>0</v>
      </c>
      <c r="F863" s="33">
        <f>TRUNC(E863*D863,1)</f>
        <v>0</v>
      </c>
      <c r="G863" s="30">
        <f>단가대비표!P14</f>
        <v>0</v>
      </c>
      <c r="H863" s="33">
        <f>TRUNC(G863*D863,1)</f>
        <v>0</v>
      </c>
      <c r="I863" s="30">
        <f>단가대비표!V14</f>
        <v>6966</v>
      </c>
      <c r="J863" s="33">
        <f>TRUNC(I863*D863,1)</f>
        <v>1967.8</v>
      </c>
      <c r="K863" s="30">
        <f t="shared" ref="K863:L866" si="138">TRUNC(E863+G863+I863,1)</f>
        <v>6966</v>
      </c>
      <c r="L863" s="33">
        <f t="shared" si="138"/>
        <v>1967.8</v>
      </c>
      <c r="M863" s="27" t="s">
        <v>2262</v>
      </c>
      <c r="N863" s="2" t="s">
        <v>1115</v>
      </c>
      <c r="O863" s="2" t="s">
        <v>2325</v>
      </c>
      <c r="P863" s="2" t="s">
        <v>65</v>
      </c>
      <c r="Q863" s="2" t="s">
        <v>65</v>
      </c>
      <c r="R863" s="2" t="s">
        <v>64</v>
      </c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2" t="s">
        <v>52</v>
      </c>
      <c r="AW863" s="2" t="s">
        <v>2326</v>
      </c>
      <c r="AX863" s="2" t="s">
        <v>52</v>
      </c>
      <c r="AY863" s="2" t="s">
        <v>52</v>
      </c>
      <c r="AZ863" s="2" t="s">
        <v>52</v>
      </c>
    </row>
    <row r="864" spans="1:52" ht="30" customHeight="1">
      <c r="A864" s="27" t="s">
        <v>2265</v>
      </c>
      <c r="B864" s="27" t="s">
        <v>2266</v>
      </c>
      <c r="C864" s="27" t="s">
        <v>1310</v>
      </c>
      <c r="D864" s="28">
        <v>2.2000000000000002</v>
      </c>
      <c r="E864" s="30">
        <f>단가대비표!O42</f>
        <v>1590</v>
      </c>
      <c r="F864" s="33">
        <f>TRUNC(E864*D864,1)</f>
        <v>3498</v>
      </c>
      <c r="G864" s="30">
        <f>단가대비표!P42</f>
        <v>0</v>
      </c>
      <c r="H864" s="33">
        <f>TRUNC(G864*D864,1)</f>
        <v>0</v>
      </c>
      <c r="I864" s="30">
        <f>단가대비표!V42</f>
        <v>0</v>
      </c>
      <c r="J864" s="33">
        <f>TRUNC(I864*D864,1)</f>
        <v>0</v>
      </c>
      <c r="K864" s="30">
        <f t="shared" si="138"/>
        <v>1590</v>
      </c>
      <c r="L864" s="33">
        <f t="shared" si="138"/>
        <v>3498</v>
      </c>
      <c r="M864" s="27" t="s">
        <v>52</v>
      </c>
      <c r="N864" s="2" t="s">
        <v>1115</v>
      </c>
      <c r="O864" s="2" t="s">
        <v>2267</v>
      </c>
      <c r="P864" s="2" t="s">
        <v>65</v>
      </c>
      <c r="Q864" s="2" t="s">
        <v>65</v>
      </c>
      <c r="R864" s="2" t="s">
        <v>64</v>
      </c>
      <c r="S864" s="3"/>
      <c r="T864" s="3"/>
      <c r="U864" s="3"/>
      <c r="V864" s="3">
        <v>1</v>
      </c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2" t="s">
        <v>52</v>
      </c>
      <c r="AW864" s="2" t="s">
        <v>2327</v>
      </c>
      <c r="AX864" s="2" t="s">
        <v>52</v>
      </c>
      <c r="AY864" s="2" t="s">
        <v>52</v>
      </c>
      <c r="AZ864" s="2" t="s">
        <v>52</v>
      </c>
    </row>
    <row r="865" spans="1:52" ht="30" customHeight="1">
      <c r="A865" s="27" t="s">
        <v>1813</v>
      </c>
      <c r="B865" s="27" t="s">
        <v>2328</v>
      </c>
      <c r="C865" s="27" t="s">
        <v>502</v>
      </c>
      <c r="D865" s="28">
        <v>1</v>
      </c>
      <c r="E865" s="30">
        <f>TRUNC(SUMIF(V863:V866, RIGHTB(O865, 1), F863:F866)*U865, 2)</f>
        <v>454.74</v>
      </c>
      <c r="F865" s="33">
        <f>TRUNC(E865*D865,1)</f>
        <v>454.7</v>
      </c>
      <c r="G865" s="30">
        <v>0</v>
      </c>
      <c r="H865" s="33">
        <f>TRUNC(G865*D865,1)</f>
        <v>0</v>
      </c>
      <c r="I865" s="30">
        <v>0</v>
      </c>
      <c r="J865" s="33">
        <f>TRUNC(I865*D865,1)</f>
        <v>0</v>
      </c>
      <c r="K865" s="30">
        <f t="shared" si="138"/>
        <v>454.7</v>
      </c>
      <c r="L865" s="33">
        <f t="shared" si="138"/>
        <v>454.7</v>
      </c>
      <c r="M865" s="27" t="s">
        <v>52</v>
      </c>
      <c r="N865" s="2" t="s">
        <v>1115</v>
      </c>
      <c r="O865" s="2" t="s">
        <v>950</v>
      </c>
      <c r="P865" s="2" t="s">
        <v>65</v>
      </c>
      <c r="Q865" s="2" t="s">
        <v>65</v>
      </c>
      <c r="R865" s="2" t="s">
        <v>65</v>
      </c>
      <c r="S865" s="3">
        <v>0</v>
      </c>
      <c r="T865" s="3">
        <v>0</v>
      </c>
      <c r="U865" s="3">
        <v>0.13</v>
      </c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2" t="s">
        <v>52</v>
      </c>
      <c r="AW865" s="2" t="s">
        <v>2329</v>
      </c>
      <c r="AX865" s="2" t="s">
        <v>52</v>
      </c>
      <c r="AY865" s="2" t="s">
        <v>52</v>
      </c>
      <c r="AZ865" s="2" t="s">
        <v>52</v>
      </c>
    </row>
    <row r="866" spans="1:52" ht="30" customHeight="1">
      <c r="A866" s="27" t="s">
        <v>2330</v>
      </c>
      <c r="B866" s="27" t="s">
        <v>1055</v>
      </c>
      <c r="C866" s="27" t="s">
        <v>1056</v>
      </c>
      <c r="D866" s="28">
        <v>1</v>
      </c>
      <c r="E866" s="30">
        <f>TRUNC(단가대비표!O259*1/8*16/12*25/20, 1)</f>
        <v>0</v>
      </c>
      <c r="F866" s="33">
        <f>TRUNC(E866*D866,1)</f>
        <v>0</v>
      </c>
      <c r="G866" s="30">
        <f>TRUNC(단가대비표!P259*1/8*16/12*25/20, 1)</f>
        <v>36248.9</v>
      </c>
      <c r="H866" s="33">
        <f>TRUNC(G866*D866,1)</f>
        <v>36248.9</v>
      </c>
      <c r="I866" s="30">
        <f>TRUNC(단가대비표!V259*1/8*16/12*25/20, 1)</f>
        <v>0</v>
      </c>
      <c r="J866" s="33">
        <f>TRUNC(I866*D866,1)</f>
        <v>0</v>
      </c>
      <c r="K866" s="30">
        <f t="shared" si="138"/>
        <v>36248.9</v>
      </c>
      <c r="L866" s="33">
        <f t="shared" si="138"/>
        <v>36248.9</v>
      </c>
      <c r="M866" s="27" t="s">
        <v>52</v>
      </c>
      <c r="N866" s="2" t="s">
        <v>1115</v>
      </c>
      <c r="O866" s="2" t="s">
        <v>2331</v>
      </c>
      <c r="P866" s="2" t="s">
        <v>65</v>
      </c>
      <c r="Q866" s="2" t="s">
        <v>65</v>
      </c>
      <c r="R866" s="2" t="s">
        <v>64</v>
      </c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2" t="s">
        <v>52</v>
      </c>
      <c r="AW866" s="2" t="s">
        <v>2332</v>
      </c>
      <c r="AX866" s="2" t="s">
        <v>64</v>
      </c>
      <c r="AY866" s="2" t="s">
        <v>52</v>
      </c>
      <c r="AZ866" s="2" t="s">
        <v>52</v>
      </c>
    </row>
    <row r="867" spans="1:52" ht="30" customHeight="1">
      <c r="A867" s="27" t="s">
        <v>1013</v>
      </c>
      <c r="B867" s="27" t="s">
        <v>52</v>
      </c>
      <c r="C867" s="27" t="s">
        <v>52</v>
      </c>
      <c r="D867" s="28"/>
      <c r="E867" s="30"/>
      <c r="F867" s="33">
        <f>TRUNC(SUMIF(N863:N866, N862, F863:F866),0)</f>
        <v>3952</v>
      </c>
      <c r="G867" s="30"/>
      <c r="H867" s="33">
        <f>TRUNC(SUMIF(N863:N866, N862, H863:H866),0)</f>
        <v>36248</v>
      </c>
      <c r="I867" s="30"/>
      <c r="J867" s="33">
        <f>TRUNC(SUMIF(N863:N866, N862, J863:J866),0)</f>
        <v>1967</v>
      </c>
      <c r="K867" s="30"/>
      <c r="L867" s="33">
        <f>F867+H867+J867</f>
        <v>42167</v>
      </c>
      <c r="M867" s="27" t="s">
        <v>52</v>
      </c>
      <c r="N867" s="2" t="s">
        <v>107</v>
      </c>
      <c r="O867" s="2" t="s">
        <v>107</v>
      </c>
      <c r="P867" s="2" t="s">
        <v>52</v>
      </c>
      <c r="Q867" s="2" t="s">
        <v>52</v>
      </c>
      <c r="R867" s="2" t="s">
        <v>52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2" t="s">
        <v>52</v>
      </c>
      <c r="AW867" s="2" t="s">
        <v>52</v>
      </c>
      <c r="AX867" s="2" t="s">
        <v>52</v>
      </c>
      <c r="AY867" s="2" t="s">
        <v>52</v>
      </c>
      <c r="AZ867" s="2" t="s">
        <v>52</v>
      </c>
    </row>
    <row r="868" spans="1:52" ht="30" customHeight="1">
      <c r="A868" s="28"/>
      <c r="B868" s="28"/>
      <c r="C868" s="28"/>
      <c r="D868" s="28"/>
      <c r="E868" s="30"/>
      <c r="F868" s="33"/>
      <c r="G868" s="30"/>
      <c r="H868" s="33"/>
      <c r="I868" s="30"/>
      <c r="J868" s="33"/>
      <c r="K868" s="30"/>
      <c r="L868" s="33"/>
      <c r="M868" s="28"/>
    </row>
    <row r="869" spans="1:52" ht="30" customHeight="1">
      <c r="A869" s="24" t="s">
        <v>2333</v>
      </c>
      <c r="B869" s="25"/>
      <c r="C869" s="25"/>
      <c r="D869" s="25"/>
      <c r="E869" s="29"/>
      <c r="F869" s="32"/>
      <c r="G869" s="29"/>
      <c r="H869" s="32"/>
      <c r="I869" s="29"/>
      <c r="J869" s="32"/>
      <c r="K869" s="29"/>
      <c r="L869" s="32"/>
      <c r="M869" s="26"/>
      <c r="N869" s="1" t="s">
        <v>1128</v>
      </c>
    </row>
    <row r="870" spans="1:52" ht="30" customHeight="1">
      <c r="A870" s="27" t="s">
        <v>1680</v>
      </c>
      <c r="B870" s="27" t="s">
        <v>1055</v>
      </c>
      <c r="C870" s="27" t="s">
        <v>1056</v>
      </c>
      <c r="D870" s="28">
        <v>1.0500000000000001E-2</v>
      </c>
      <c r="E870" s="30">
        <f>단가대비표!O250</f>
        <v>0</v>
      </c>
      <c r="F870" s="33">
        <f>TRUNC(E870*D870,1)</f>
        <v>0</v>
      </c>
      <c r="G870" s="30">
        <f>단가대비표!P250</f>
        <v>256883</v>
      </c>
      <c r="H870" s="33">
        <f>TRUNC(G870*D870,1)</f>
        <v>2697.2</v>
      </c>
      <c r="I870" s="30">
        <f>단가대비표!V250</f>
        <v>0</v>
      </c>
      <c r="J870" s="33">
        <f>TRUNC(I870*D870,1)</f>
        <v>0</v>
      </c>
      <c r="K870" s="30">
        <f>TRUNC(E870+G870+I870,1)</f>
        <v>256883</v>
      </c>
      <c r="L870" s="33">
        <f>TRUNC(F870+H870+J870,1)</f>
        <v>2697.2</v>
      </c>
      <c r="M870" s="27" t="s">
        <v>52</v>
      </c>
      <c r="N870" s="2" t="s">
        <v>1128</v>
      </c>
      <c r="O870" s="2" t="s">
        <v>1681</v>
      </c>
      <c r="P870" s="2" t="s">
        <v>65</v>
      </c>
      <c r="Q870" s="2" t="s">
        <v>65</v>
      </c>
      <c r="R870" s="2" t="s">
        <v>64</v>
      </c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2" t="s">
        <v>52</v>
      </c>
      <c r="AW870" s="2" t="s">
        <v>2334</v>
      </c>
      <c r="AX870" s="2" t="s">
        <v>52</v>
      </c>
      <c r="AY870" s="2" t="s">
        <v>52</v>
      </c>
      <c r="AZ870" s="2" t="s">
        <v>52</v>
      </c>
    </row>
    <row r="871" spans="1:52" ht="30" customHeight="1">
      <c r="A871" s="27" t="s">
        <v>1059</v>
      </c>
      <c r="B871" s="27" t="s">
        <v>1055</v>
      </c>
      <c r="C871" s="27" t="s">
        <v>1056</v>
      </c>
      <c r="D871" s="28">
        <v>5.3E-3</v>
      </c>
      <c r="E871" s="30">
        <f>단가대비표!O234</f>
        <v>0</v>
      </c>
      <c r="F871" s="33">
        <f>TRUNC(E871*D871,1)</f>
        <v>0</v>
      </c>
      <c r="G871" s="30">
        <f>단가대비표!P234</f>
        <v>172068</v>
      </c>
      <c r="H871" s="33">
        <f>TRUNC(G871*D871,1)</f>
        <v>911.9</v>
      </c>
      <c r="I871" s="30">
        <f>단가대비표!V234</f>
        <v>0</v>
      </c>
      <c r="J871" s="33">
        <f>TRUNC(I871*D871,1)</f>
        <v>0</v>
      </c>
      <c r="K871" s="30">
        <f>TRUNC(E871+G871+I871,1)</f>
        <v>172068</v>
      </c>
      <c r="L871" s="33">
        <f>TRUNC(F871+H871+J871,1)</f>
        <v>911.9</v>
      </c>
      <c r="M871" s="27" t="s">
        <v>52</v>
      </c>
      <c r="N871" s="2" t="s">
        <v>1128</v>
      </c>
      <c r="O871" s="2" t="s">
        <v>1060</v>
      </c>
      <c r="P871" s="2" t="s">
        <v>65</v>
      </c>
      <c r="Q871" s="2" t="s">
        <v>65</v>
      </c>
      <c r="R871" s="2" t="s">
        <v>64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2" t="s">
        <v>52</v>
      </c>
      <c r="AW871" s="2" t="s">
        <v>2335</v>
      </c>
      <c r="AX871" s="2" t="s">
        <v>52</v>
      </c>
      <c r="AY871" s="2" t="s">
        <v>52</v>
      </c>
      <c r="AZ871" s="2" t="s">
        <v>52</v>
      </c>
    </row>
    <row r="872" spans="1:52" ht="30" customHeight="1">
      <c r="A872" s="27" t="s">
        <v>1013</v>
      </c>
      <c r="B872" s="27" t="s">
        <v>52</v>
      </c>
      <c r="C872" s="27" t="s">
        <v>52</v>
      </c>
      <c r="D872" s="28"/>
      <c r="E872" s="30"/>
      <c r="F872" s="33">
        <f>TRUNC(SUMIF(N870:N871, N869, F870:F871),0)</f>
        <v>0</v>
      </c>
      <c r="G872" s="30"/>
      <c r="H872" s="33">
        <f>TRUNC(SUMIF(N870:N871, N869, H870:H871),0)</f>
        <v>3609</v>
      </c>
      <c r="I872" s="30"/>
      <c r="J872" s="33">
        <f>TRUNC(SUMIF(N870:N871, N869, J870:J871),0)</f>
        <v>0</v>
      </c>
      <c r="K872" s="30"/>
      <c r="L872" s="33">
        <f>F872+H872+J872</f>
        <v>3609</v>
      </c>
      <c r="M872" s="27" t="s">
        <v>52</v>
      </c>
      <c r="N872" s="2" t="s">
        <v>107</v>
      </c>
      <c r="O872" s="2" t="s">
        <v>107</v>
      </c>
      <c r="P872" s="2" t="s">
        <v>52</v>
      </c>
      <c r="Q872" s="2" t="s">
        <v>52</v>
      </c>
      <c r="R872" s="2" t="s">
        <v>52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2" t="s">
        <v>52</v>
      </c>
      <c r="AW872" s="2" t="s">
        <v>52</v>
      </c>
      <c r="AX872" s="2" t="s">
        <v>52</v>
      </c>
      <c r="AY872" s="2" t="s">
        <v>52</v>
      </c>
      <c r="AZ872" s="2" t="s">
        <v>52</v>
      </c>
    </row>
    <row r="873" spans="1:52" ht="30" customHeight="1">
      <c r="A873" s="28"/>
      <c r="B873" s="28"/>
      <c r="C873" s="28"/>
      <c r="D873" s="28"/>
      <c r="E873" s="30"/>
      <c r="F873" s="33"/>
      <c r="G873" s="30"/>
      <c r="H873" s="33"/>
      <c r="I873" s="30"/>
      <c r="J873" s="33"/>
      <c r="K873" s="30"/>
      <c r="L873" s="33"/>
      <c r="M873" s="28"/>
    </row>
    <row r="874" spans="1:52" ht="30" customHeight="1">
      <c r="A874" s="24" t="s">
        <v>2336</v>
      </c>
      <c r="B874" s="25"/>
      <c r="C874" s="25"/>
      <c r="D874" s="25"/>
      <c r="E874" s="29"/>
      <c r="F874" s="32"/>
      <c r="G874" s="29"/>
      <c r="H874" s="32"/>
      <c r="I874" s="29"/>
      <c r="J874" s="32"/>
      <c r="K874" s="29"/>
      <c r="L874" s="32"/>
      <c r="M874" s="26"/>
      <c r="N874" s="1" t="s">
        <v>1137</v>
      </c>
    </row>
    <row r="875" spans="1:52" ht="30" customHeight="1">
      <c r="A875" s="27" t="s">
        <v>1680</v>
      </c>
      <c r="B875" s="27" t="s">
        <v>1055</v>
      </c>
      <c r="C875" s="27" t="s">
        <v>1056</v>
      </c>
      <c r="D875" s="28">
        <v>5.0000000000000001E-3</v>
      </c>
      <c r="E875" s="30">
        <f>단가대비표!O250</f>
        <v>0</v>
      </c>
      <c r="F875" s="33">
        <f>TRUNC(E875*D875,1)</f>
        <v>0</v>
      </c>
      <c r="G875" s="30">
        <f>단가대비표!P250</f>
        <v>256883</v>
      </c>
      <c r="H875" s="33">
        <f>TRUNC(G875*D875,1)</f>
        <v>1284.4000000000001</v>
      </c>
      <c r="I875" s="30">
        <f>단가대비표!V250</f>
        <v>0</v>
      </c>
      <c r="J875" s="33">
        <f>TRUNC(I875*D875,1)</f>
        <v>0</v>
      </c>
      <c r="K875" s="30">
        <f>TRUNC(E875+G875+I875,1)</f>
        <v>256883</v>
      </c>
      <c r="L875" s="33">
        <f>TRUNC(F875+H875+J875,1)</f>
        <v>1284.4000000000001</v>
      </c>
      <c r="M875" s="27" t="s">
        <v>52</v>
      </c>
      <c r="N875" s="2" t="s">
        <v>1137</v>
      </c>
      <c r="O875" s="2" t="s">
        <v>1681</v>
      </c>
      <c r="P875" s="2" t="s">
        <v>65</v>
      </c>
      <c r="Q875" s="2" t="s">
        <v>65</v>
      </c>
      <c r="R875" s="2" t="s">
        <v>64</v>
      </c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2" t="s">
        <v>52</v>
      </c>
      <c r="AW875" s="2" t="s">
        <v>2337</v>
      </c>
      <c r="AX875" s="2" t="s">
        <v>52</v>
      </c>
      <c r="AY875" s="2" t="s">
        <v>52</v>
      </c>
      <c r="AZ875" s="2" t="s">
        <v>52</v>
      </c>
    </row>
    <row r="876" spans="1:52" ht="30" customHeight="1">
      <c r="A876" s="27" t="s">
        <v>1059</v>
      </c>
      <c r="B876" s="27" t="s">
        <v>1055</v>
      </c>
      <c r="C876" s="27" t="s">
        <v>1056</v>
      </c>
      <c r="D876" s="28">
        <v>1E-3</v>
      </c>
      <c r="E876" s="30">
        <f>단가대비표!O234</f>
        <v>0</v>
      </c>
      <c r="F876" s="33">
        <f>TRUNC(E876*D876,1)</f>
        <v>0</v>
      </c>
      <c r="G876" s="30">
        <f>단가대비표!P234</f>
        <v>172068</v>
      </c>
      <c r="H876" s="33">
        <f>TRUNC(G876*D876,1)</f>
        <v>172</v>
      </c>
      <c r="I876" s="30">
        <f>단가대비표!V234</f>
        <v>0</v>
      </c>
      <c r="J876" s="33">
        <f>TRUNC(I876*D876,1)</f>
        <v>0</v>
      </c>
      <c r="K876" s="30">
        <f>TRUNC(E876+G876+I876,1)</f>
        <v>172068</v>
      </c>
      <c r="L876" s="33">
        <f>TRUNC(F876+H876+J876,1)</f>
        <v>172</v>
      </c>
      <c r="M876" s="27" t="s">
        <v>52</v>
      </c>
      <c r="N876" s="2" t="s">
        <v>1137</v>
      </c>
      <c r="O876" s="2" t="s">
        <v>1060</v>
      </c>
      <c r="P876" s="2" t="s">
        <v>65</v>
      </c>
      <c r="Q876" s="2" t="s">
        <v>65</v>
      </c>
      <c r="R876" s="2" t="s">
        <v>64</v>
      </c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2" t="s">
        <v>52</v>
      </c>
      <c r="AW876" s="2" t="s">
        <v>2338</v>
      </c>
      <c r="AX876" s="2" t="s">
        <v>52</v>
      </c>
      <c r="AY876" s="2" t="s">
        <v>52</v>
      </c>
      <c r="AZ876" s="2" t="s">
        <v>52</v>
      </c>
    </row>
    <row r="877" spans="1:52" ht="30" customHeight="1">
      <c r="A877" s="27" t="s">
        <v>1013</v>
      </c>
      <c r="B877" s="27" t="s">
        <v>52</v>
      </c>
      <c r="C877" s="27" t="s">
        <v>52</v>
      </c>
      <c r="D877" s="28"/>
      <c r="E877" s="30"/>
      <c r="F877" s="33">
        <f>TRUNC(SUMIF(N875:N876, N874, F875:F876),0)</f>
        <v>0</v>
      </c>
      <c r="G877" s="30"/>
      <c r="H877" s="33">
        <f>TRUNC(SUMIF(N875:N876, N874, H875:H876),0)</f>
        <v>1456</v>
      </c>
      <c r="I877" s="30"/>
      <c r="J877" s="33">
        <f>TRUNC(SUMIF(N875:N876, N874, J875:J876),0)</f>
        <v>0</v>
      </c>
      <c r="K877" s="30"/>
      <c r="L877" s="33">
        <f>F877+H877+J877</f>
        <v>1456</v>
      </c>
      <c r="M877" s="27" t="s">
        <v>52</v>
      </c>
      <c r="N877" s="2" t="s">
        <v>107</v>
      </c>
      <c r="O877" s="2" t="s">
        <v>107</v>
      </c>
      <c r="P877" s="2" t="s">
        <v>52</v>
      </c>
      <c r="Q877" s="2" t="s">
        <v>52</v>
      </c>
      <c r="R877" s="2" t="s">
        <v>52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2" t="s">
        <v>52</v>
      </c>
      <c r="AW877" s="2" t="s">
        <v>52</v>
      </c>
      <c r="AX877" s="2" t="s">
        <v>52</v>
      </c>
      <c r="AY877" s="2" t="s">
        <v>52</v>
      </c>
      <c r="AZ877" s="2" t="s">
        <v>52</v>
      </c>
    </row>
    <row r="878" spans="1:52" ht="30" customHeight="1">
      <c r="A878" s="28"/>
      <c r="B878" s="28"/>
      <c r="C878" s="28"/>
      <c r="D878" s="28"/>
      <c r="E878" s="30"/>
      <c r="F878" s="33"/>
      <c r="G878" s="30"/>
      <c r="H878" s="33"/>
      <c r="I878" s="30"/>
      <c r="J878" s="33"/>
      <c r="K878" s="30"/>
      <c r="L878" s="33"/>
      <c r="M878" s="28"/>
    </row>
    <row r="879" spans="1:52" ht="30" customHeight="1">
      <c r="A879" s="24" t="s">
        <v>2339</v>
      </c>
      <c r="B879" s="25"/>
      <c r="C879" s="25"/>
      <c r="D879" s="25"/>
      <c r="E879" s="29"/>
      <c r="F879" s="32"/>
      <c r="G879" s="29"/>
      <c r="H879" s="32"/>
      <c r="I879" s="29"/>
      <c r="J879" s="32"/>
      <c r="K879" s="29"/>
      <c r="L879" s="32"/>
      <c r="M879" s="26"/>
      <c r="N879" s="1" t="s">
        <v>1170</v>
      </c>
    </row>
    <row r="880" spans="1:52" ht="30" customHeight="1">
      <c r="A880" s="27" t="s">
        <v>1167</v>
      </c>
      <c r="B880" s="27" t="s">
        <v>1168</v>
      </c>
      <c r="C880" s="27" t="s">
        <v>69</v>
      </c>
      <c r="D880" s="28">
        <v>0.26400000000000001</v>
      </c>
      <c r="E880" s="30">
        <f>단가대비표!O21</f>
        <v>0</v>
      </c>
      <c r="F880" s="33">
        <f>TRUNC(E880*D880,1)</f>
        <v>0</v>
      </c>
      <c r="G880" s="30">
        <f>단가대비표!P21</f>
        <v>0</v>
      </c>
      <c r="H880" s="33">
        <f>TRUNC(G880*D880,1)</f>
        <v>0</v>
      </c>
      <c r="I880" s="30">
        <f>단가대비표!V21</f>
        <v>341000</v>
      </c>
      <c r="J880" s="33">
        <f>TRUNC(I880*D880,1)</f>
        <v>90024</v>
      </c>
      <c r="K880" s="30">
        <f t="shared" ref="K880:L883" si="139">TRUNC(E880+G880+I880,1)</f>
        <v>341000</v>
      </c>
      <c r="L880" s="33">
        <f t="shared" si="139"/>
        <v>90024</v>
      </c>
      <c r="M880" s="27" t="s">
        <v>2262</v>
      </c>
      <c r="N880" s="2" t="s">
        <v>1170</v>
      </c>
      <c r="O880" s="2" t="s">
        <v>2340</v>
      </c>
      <c r="P880" s="2" t="s">
        <v>65</v>
      </c>
      <c r="Q880" s="2" t="s">
        <v>65</v>
      </c>
      <c r="R880" s="2" t="s">
        <v>64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2" t="s">
        <v>52</v>
      </c>
      <c r="AW880" s="2" t="s">
        <v>2341</v>
      </c>
      <c r="AX880" s="2" t="s">
        <v>52</v>
      </c>
      <c r="AY880" s="2" t="s">
        <v>52</v>
      </c>
      <c r="AZ880" s="2" t="s">
        <v>52</v>
      </c>
    </row>
    <row r="881" spans="1:52" ht="30" customHeight="1">
      <c r="A881" s="27" t="s">
        <v>2265</v>
      </c>
      <c r="B881" s="27" t="s">
        <v>2266</v>
      </c>
      <c r="C881" s="27" t="s">
        <v>1310</v>
      </c>
      <c r="D881" s="28">
        <v>17.7</v>
      </c>
      <c r="E881" s="30">
        <f>단가대비표!O42</f>
        <v>1590</v>
      </c>
      <c r="F881" s="33">
        <f>TRUNC(E881*D881,1)</f>
        <v>28143</v>
      </c>
      <c r="G881" s="30">
        <f>단가대비표!P42</f>
        <v>0</v>
      </c>
      <c r="H881" s="33">
        <f>TRUNC(G881*D881,1)</f>
        <v>0</v>
      </c>
      <c r="I881" s="30">
        <f>단가대비표!V42</f>
        <v>0</v>
      </c>
      <c r="J881" s="33">
        <f>TRUNC(I881*D881,1)</f>
        <v>0</v>
      </c>
      <c r="K881" s="30">
        <f t="shared" si="139"/>
        <v>1590</v>
      </c>
      <c r="L881" s="33">
        <f t="shared" si="139"/>
        <v>28143</v>
      </c>
      <c r="M881" s="27" t="s">
        <v>52</v>
      </c>
      <c r="N881" s="2" t="s">
        <v>1170</v>
      </c>
      <c r="O881" s="2" t="s">
        <v>2267</v>
      </c>
      <c r="P881" s="2" t="s">
        <v>65</v>
      </c>
      <c r="Q881" s="2" t="s">
        <v>65</v>
      </c>
      <c r="R881" s="2" t="s">
        <v>64</v>
      </c>
      <c r="S881" s="3"/>
      <c r="T881" s="3"/>
      <c r="U881" s="3"/>
      <c r="V881" s="3">
        <v>1</v>
      </c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2" t="s">
        <v>52</v>
      </c>
      <c r="AW881" s="2" t="s">
        <v>2342</v>
      </c>
      <c r="AX881" s="2" t="s">
        <v>52</v>
      </c>
      <c r="AY881" s="2" t="s">
        <v>52</v>
      </c>
      <c r="AZ881" s="2" t="s">
        <v>52</v>
      </c>
    </row>
    <row r="882" spans="1:52" ht="30" customHeight="1">
      <c r="A882" s="27" t="s">
        <v>1813</v>
      </c>
      <c r="B882" s="27" t="s">
        <v>2343</v>
      </c>
      <c r="C882" s="27" t="s">
        <v>502</v>
      </c>
      <c r="D882" s="28">
        <v>1</v>
      </c>
      <c r="E882" s="30">
        <f>TRUNC(SUMIF(V880:V883, RIGHTB(O882, 1), F880:F883)*U882, 2)</f>
        <v>9850.0499999999993</v>
      </c>
      <c r="F882" s="33">
        <f>TRUNC(E882*D882,1)</f>
        <v>9850</v>
      </c>
      <c r="G882" s="30">
        <v>0</v>
      </c>
      <c r="H882" s="33">
        <f>TRUNC(G882*D882,1)</f>
        <v>0</v>
      </c>
      <c r="I882" s="30">
        <v>0</v>
      </c>
      <c r="J882" s="33">
        <f>TRUNC(I882*D882,1)</f>
        <v>0</v>
      </c>
      <c r="K882" s="30">
        <f t="shared" si="139"/>
        <v>9850</v>
      </c>
      <c r="L882" s="33">
        <f t="shared" si="139"/>
        <v>9850</v>
      </c>
      <c r="M882" s="27" t="s">
        <v>52</v>
      </c>
      <c r="N882" s="2" t="s">
        <v>1170</v>
      </c>
      <c r="O882" s="2" t="s">
        <v>950</v>
      </c>
      <c r="P882" s="2" t="s">
        <v>65</v>
      </c>
      <c r="Q882" s="2" t="s">
        <v>65</v>
      </c>
      <c r="R882" s="2" t="s">
        <v>65</v>
      </c>
      <c r="S882" s="3">
        <v>0</v>
      </c>
      <c r="T882" s="3">
        <v>0</v>
      </c>
      <c r="U882" s="3">
        <v>0.35</v>
      </c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2" t="s">
        <v>52</v>
      </c>
      <c r="AW882" s="2" t="s">
        <v>2344</v>
      </c>
      <c r="AX882" s="2" t="s">
        <v>52</v>
      </c>
      <c r="AY882" s="2" t="s">
        <v>52</v>
      </c>
      <c r="AZ882" s="2" t="s">
        <v>52</v>
      </c>
    </row>
    <row r="883" spans="1:52" ht="30" customHeight="1">
      <c r="A883" s="27" t="s">
        <v>2271</v>
      </c>
      <c r="B883" s="27" t="s">
        <v>1055</v>
      </c>
      <c r="C883" s="27" t="s">
        <v>1056</v>
      </c>
      <c r="D883" s="28">
        <v>1</v>
      </c>
      <c r="E883" s="30">
        <f>TRUNC(단가대비표!O257*1/8*16/12*25/20, 1)</f>
        <v>0</v>
      </c>
      <c r="F883" s="33">
        <f>TRUNC(E883*D883,1)</f>
        <v>0</v>
      </c>
      <c r="G883" s="30">
        <f>TRUNC(단가대비표!P257*1/8*16/12*25/20, 1)</f>
        <v>59020.2</v>
      </c>
      <c r="H883" s="33">
        <f>TRUNC(G883*D883,1)</f>
        <v>59020.2</v>
      </c>
      <c r="I883" s="30">
        <f>TRUNC(단가대비표!V257*1/8*16/12*25/20, 1)</f>
        <v>0</v>
      </c>
      <c r="J883" s="33">
        <f>TRUNC(I883*D883,1)</f>
        <v>0</v>
      </c>
      <c r="K883" s="30">
        <f t="shared" si="139"/>
        <v>59020.2</v>
      </c>
      <c r="L883" s="33">
        <f t="shared" si="139"/>
        <v>59020.2</v>
      </c>
      <c r="M883" s="27" t="s">
        <v>52</v>
      </c>
      <c r="N883" s="2" t="s">
        <v>1170</v>
      </c>
      <c r="O883" s="2" t="s">
        <v>2272</v>
      </c>
      <c r="P883" s="2" t="s">
        <v>65</v>
      </c>
      <c r="Q883" s="2" t="s">
        <v>65</v>
      </c>
      <c r="R883" s="2" t="s">
        <v>64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2" t="s">
        <v>52</v>
      </c>
      <c r="AW883" s="2" t="s">
        <v>2345</v>
      </c>
      <c r="AX883" s="2" t="s">
        <v>64</v>
      </c>
      <c r="AY883" s="2" t="s">
        <v>52</v>
      </c>
      <c r="AZ883" s="2" t="s">
        <v>52</v>
      </c>
    </row>
    <row r="884" spans="1:52" ht="30" customHeight="1">
      <c r="A884" s="27" t="s">
        <v>1013</v>
      </c>
      <c r="B884" s="27" t="s">
        <v>52</v>
      </c>
      <c r="C884" s="27" t="s">
        <v>52</v>
      </c>
      <c r="D884" s="28"/>
      <c r="E884" s="30"/>
      <c r="F884" s="33">
        <f>TRUNC(SUMIF(N880:N883, N879, F880:F883),0)</f>
        <v>37993</v>
      </c>
      <c r="G884" s="30"/>
      <c r="H884" s="33">
        <f>TRUNC(SUMIF(N880:N883, N879, H880:H883),0)</f>
        <v>59020</v>
      </c>
      <c r="I884" s="30"/>
      <c r="J884" s="33">
        <f>TRUNC(SUMIF(N880:N883, N879, J880:J883),0)</f>
        <v>90024</v>
      </c>
      <c r="K884" s="30"/>
      <c r="L884" s="33">
        <f>F884+H884+J884</f>
        <v>187037</v>
      </c>
      <c r="M884" s="27" t="s">
        <v>52</v>
      </c>
      <c r="N884" s="2" t="s">
        <v>107</v>
      </c>
      <c r="O884" s="2" t="s">
        <v>107</v>
      </c>
      <c r="P884" s="2" t="s">
        <v>52</v>
      </c>
      <c r="Q884" s="2" t="s">
        <v>52</v>
      </c>
      <c r="R884" s="2" t="s">
        <v>52</v>
      </c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2" t="s">
        <v>52</v>
      </c>
      <c r="AW884" s="2" t="s">
        <v>52</v>
      </c>
      <c r="AX884" s="2" t="s">
        <v>52</v>
      </c>
      <c r="AY884" s="2" t="s">
        <v>52</v>
      </c>
      <c r="AZ884" s="2" t="s">
        <v>52</v>
      </c>
    </row>
    <row r="885" spans="1:52" ht="30" customHeight="1">
      <c r="A885" s="28"/>
      <c r="B885" s="28"/>
      <c r="C885" s="28"/>
      <c r="D885" s="28"/>
      <c r="E885" s="30"/>
      <c r="F885" s="33"/>
      <c r="G885" s="30"/>
      <c r="H885" s="33"/>
      <c r="I885" s="30"/>
      <c r="J885" s="33"/>
      <c r="K885" s="30"/>
      <c r="L885" s="33"/>
      <c r="M885" s="28"/>
    </row>
    <row r="886" spans="1:52" ht="30" customHeight="1">
      <c r="A886" s="24" t="s">
        <v>2346</v>
      </c>
      <c r="B886" s="25"/>
      <c r="C886" s="25"/>
      <c r="D886" s="25"/>
      <c r="E886" s="29"/>
      <c r="F886" s="32"/>
      <c r="G886" s="29"/>
      <c r="H886" s="32"/>
      <c r="I886" s="29"/>
      <c r="J886" s="32"/>
      <c r="K886" s="29"/>
      <c r="L886" s="32"/>
      <c r="M886" s="26"/>
      <c r="N886" s="1" t="s">
        <v>1185</v>
      </c>
    </row>
    <row r="887" spans="1:52" ht="30" customHeight="1">
      <c r="A887" s="27" t="s">
        <v>1189</v>
      </c>
      <c r="B887" s="27" t="s">
        <v>1055</v>
      </c>
      <c r="C887" s="27" t="s">
        <v>1056</v>
      </c>
      <c r="D887" s="28">
        <v>0.67</v>
      </c>
      <c r="E887" s="30">
        <f>단가대비표!O238</f>
        <v>0</v>
      </c>
      <c r="F887" s="33">
        <f>TRUNC(E887*D887,1)</f>
        <v>0</v>
      </c>
      <c r="G887" s="30">
        <f>단가대비표!P238</f>
        <v>268187</v>
      </c>
      <c r="H887" s="33">
        <f>TRUNC(G887*D887,1)</f>
        <v>179685.2</v>
      </c>
      <c r="I887" s="30">
        <f>단가대비표!V238</f>
        <v>0</v>
      </c>
      <c r="J887" s="33">
        <f>TRUNC(I887*D887,1)</f>
        <v>0</v>
      </c>
      <c r="K887" s="30">
        <f t="shared" ref="K887:L889" si="140">TRUNC(E887+G887+I887,1)</f>
        <v>268187</v>
      </c>
      <c r="L887" s="33">
        <f t="shared" si="140"/>
        <v>179685.2</v>
      </c>
      <c r="M887" s="27" t="s">
        <v>52</v>
      </c>
      <c r="N887" s="2" t="s">
        <v>1185</v>
      </c>
      <c r="O887" s="2" t="s">
        <v>1190</v>
      </c>
      <c r="P887" s="2" t="s">
        <v>65</v>
      </c>
      <c r="Q887" s="2" t="s">
        <v>65</v>
      </c>
      <c r="R887" s="2" t="s">
        <v>64</v>
      </c>
      <c r="S887" s="3"/>
      <c r="T887" s="3"/>
      <c r="U887" s="3"/>
      <c r="V887" s="3">
        <v>1</v>
      </c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2" t="s">
        <v>52</v>
      </c>
      <c r="AW887" s="2" t="s">
        <v>2347</v>
      </c>
      <c r="AX887" s="2" t="s">
        <v>52</v>
      </c>
      <c r="AY887" s="2" t="s">
        <v>52</v>
      </c>
      <c r="AZ887" s="2" t="s">
        <v>52</v>
      </c>
    </row>
    <row r="888" spans="1:52" ht="30" customHeight="1">
      <c r="A888" s="27" t="s">
        <v>1059</v>
      </c>
      <c r="B888" s="27" t="s">
        <v>1055</v>
      </c>
      <c r="C888" s="27" t="s">
        <v>1056</v>
      </c>
      <c r="D888" s="28">
        <v>0.22</v>
      </c>
      <c r="E888" s="30">
        <f>단가대비표!O234</f>
        <v>0</v>
      </c>
      <c r="F888" s="33">
        <f>TRUNC(E888*D888,1)</f>
        <v>0</v>
      </c>
      <c r="G888" s="30">
        <f>단가대비표!P234</f>
        <v>172068</v>
      </c>
      <c r="H888" s="33">
        <f>TRUNC(G888*D888,1)</f>
        <v>37854.9</v>
      </c>
      <c r="I888" s="30">
        <f>단가대비표!V234</f>
        <v>0</v>
      </c>
      <c r="J888" s="33">
        <f>TRUNC(I888*D888,1)</f>
        <v>0</v>
      </c>
      <c r="K888" s="30">
        <f t="shared" si="140"/>
        <v>172068</v>
      </c>
      <c r="L888" s="33">
        <f t="shared" si="140"/>
        <v>37854.9</v>
      </c>
      <c r="M888" s="27" t="s">
        <v>52</v>
      </c>
      <c r="N888" s="2" t="s">
        <v>1185</v>
      </c>
      <c r="O888" s="2" t="s">
        <v>1060</v>
      </c>
      <c r="P888" s="2" t="s">
        <v>65</v>
      </c>
      <c r="Q888" s="2" t="s">
        <v>65</v>
      </c>
      <c r="R888" s="2" t="s">
        <v>64</v>
      </c>
      <c r="S888" s="3"/>
      <c r="T888" s="3"/>
      <c r="U888" s="3"/>
      <c r="V888" s="3">
        <v>1</v>
      </c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2" t="s">
        <v>52</v>
      </c>
      <c r="AW888" s="2" t="s">
        <v>2348</v>
      </c>
      <c r="AX888" s="2" t="s">
        <v>52</v>
      </c>
      <c r="AY888" s="2" t="s">
        <v>52</v>
      </c>
      <c r="AZ888" s="2" t="s">
        <v>52</v>
      </c>
    </row>
    <row r="889" spans="1:52" ht="30" customHeight="1">
      <c r="A889" s="27" t="s">
        <v>1164</v>
      </c>
      <c r="B889" s="27" t="s">
        <v>2349</v>
      </c>
      <c r="C889" s="27" t="s">
        <v>502</v>
      </c>
      <c r="D889" s="28">
        <v>1</v>
      </c>
      <c r="E889" s="30">
        <v>0</v>
      </c>
      <c r="F889" s="33">
        <f>TRUNC(E889*D889,1)</f>
        <v>0</v>
      </c>
      <c r="G889" s="30">
        <v>0</v>
      </c>
      <c r="H889" s="33">
        <f>TRUNC(G889*D889,1)</f>
        <v>0</v>
      </c>
      <c r="I889" s="30">
        <f>TRUNC(SUMIF(V887:V889, RIGHTB(O889, 1), H887:H889)*U889, 2)</f>
        <v>19578.599999999999</v>
      </c>
      <c r="J889" s="33">
        <f>TRUNC(I889*D889,1)</f>
        <v>19578.599999999999</v>
      </c>
      <c r="K889" s="30">
        <f t="shared" si="140"/>
        <v>19578.599999999999</v>
      </c>
      <c r="L889" s="33">
        <f t="shared" si="140"/>
        <v>19578.599999999999</v>
      </c>
      <c r="M889" s="27" t="s">
        <v>52</v>
      </c>
      <c r="N889" s="2" t="s">
        <v>1185</v>
      </c>
      <c r="O889" s="2" t="s">
        <v>950</v>
      </c>
      <c r="P889" s="2" t="s">
        <v>65</v>
      </c>
      <c r="Q889" s="2" t="s">
        <v>65</v>
      </c>
      <c r="R889" s="2" t="s">
        <v>65</v>
      </c>
      <c r="S889" s="3">
        <v>1</v>
      </c>
      <c r="T889" s="3">
        <v>2</v>
      </c>
      <c r="U889" s="3">
        <v>0.09</v>
      </c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2" t="s">
        <v>52</v>
      </c>
      <c r="AW889" s="2" t="s">
        <v>2350</v>
      </c>
      <c r="AX889" s="2" t="s">
        <v>52</v>
      </c>
      <c r="AY889" s="2" t="s">
        <v>52</v>
      </c>
      <c r="AZ889" s="2" t="s">
        <v>52</v>
      </c>
    </row>
    <row r="890" spans="1:52" ht="30" customHeight="1">
      <c r="A890" s="27" t="s">
        <v>1013</v>
      </c>
      <c r="B890" s="27" t="s">
        <v>52</v>
      </c>
      <c r="C890" s="27" t="s">
        <v>52</v>
      </c>
      <c r="D890" s="28"/>
      <c r="E890" s="30"/>
      <c r="F890" s="33">
        <f>TRUNC(SUMIF(N887:N889, N886, F887:F889),0)</f>
        <v>0</v>
      </c>
      <c r="G890" s="30"/>
      <c r="H890" s="33">
        <f>TRUNC(SUMIF(N887:N889, N886, H887:H889),0)</f>
        <v>217540</v>
      </c>
      <c r="I890" s="30"/>
      <c r="J890" s="33">
        <f>TRUNC(SUMIF(N887:N889, N886, J887:J889),0)</f>
        <v>19578</v>
      </c>
      <c r="K890" s="30"/>
      <c r="L890" s="33">
        <f>F890+H890+J890</f>
        <v>237118</v>
      </c>
      <c r="M890" s="27" t="s">
        <v>52</v>
      </c>
      <c r="N890" s="2" t="s">
        <v>107</v>
      </c>
      <c r="O890" s="2" t="s">
        <v>107</v>
      </c>
      <c r="P890" s="2" t="s">
        <v>52</v>
      </c>
      <c r="Q890" s="2" t="s">
        <v>52</v>
      </c>
      <c r="R890" s="2" t="s">
        <v>52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2" t="s">
        <v>52</v>
      </c>
      <c r="AW890" s="2" t="s">
        <v>52</v>
      </c>
      <c r="AX890" s="2" t="s">
        <v>52</v>
      </c>
      <c r="AY890" s="2" t="s">
        <v>52</v>
      </c>
      <c r="AZ890" s="2" t="s">
        <v>52</v>
      </c>
    </row>
    <row r="891" spans="1:52" ht="30" customHeight="1">
      <c r="A891" s="28"/>
      <c r="B891" s="28"/>
      <c r="C891" s="28"/>
      <c r="D891" s="28"/>
      <c r="E891" s="30"/>
      <c r="F891" s="33"/>
      <c r="G891" s="30"/>
      <c r="H891" s="33"/>
      <c r="I891" s="30"/>
      <c r="J891" s="33"/>
      <c r="K891" s="30"/>
      <c r="L891" s="33"/>
      <c r="M891" s="28"/>
    </row>
    <row r="892" spans="1:52" ht="30" customHeight="1">
      <c r="A892" s="24" t="s">
        <v>2351</v>
      </c>
      <c r="B892" s="25"/>
      <c r="C892" s="25"/>
      <c r="D892" s="25"/>
      <c r="E892" s="29"/>
      <c r="F892" s="32"/>
      <c r="G892" s="29"/>
      <c r="H892" s="32"/>
      <c r="I892" s="29"/>
      <c r="J892" s="32"/>
      <c r="K892" s="29"/>
      <c r="L892" s="32"/>
      <c r="M892" s="26"/>
      <c r="N892" s="1" t="s">
        <v>1204</v>
      </c>
    </row>
    <row r="893" spans="1:52" ht="30" customHeight="1">
      <c r="A893" s="27" t="s">
        <v>2352</v>
      </c>
      <c r="B893" s="27" t="s">
        <v>2353</v>
      </c>
      <c r="C893" s="27" t="s">
        <v>311</v>
      </c>
      <c r="D893" s="28">
        <v>1.19</v>
      </c>
      <c r="E893" s="30">
        <f>단가대비표!O159</f>
        <v>26885</v>
      </c>
      <c r="F893" s="33">
        <f>TRUNC(E893*D893,1)</f>
        <v>31993.1</v>
      </c>
      <c r="G893" s="30">
        <f>단가대비표!P159</f>
        <v>0</v>
      </c>
      <c r="H893" s="33">
        <f>TRUNC(G893*D893,1)</f>
        <v>0</v>
      </c>
      <c r="I893" s="30">
        <f>단가대비표!V159</f>
        <v>0</v>
      </c>
      <c r="J893" s="33">
        <f>TRUNC(I893*D893,1)</f>
        <v>0</v>
      </c>
      <c r="K893" s="30">
        <f>TRUNC(E893+G893+I893,1)</f>
        <v>26885</v>
      </c>
      <c r="L893" s="33">
        <f>TRUNC(F893+H893+J893,1)</f>
        <v>31993.1</v>
      </c>
      <c r="M893" s="27" t="s">
        <v>52</v>
      </c>
      <c r="N893" s="2" t="s">
        <v>1204</v>
      </c>
      <c r="O893" s="2" t="s">
        <v>2354</v>
      </c>
      <c r="P893" s="2" t="s">
        <v>65</v>
      </c>
      <c r="Q893" s="2" t="s">
        <v>65</v>
      </c>
      <c r="R893" s="2" t="s">
        <v>64</v>
      </c>
      <c r="S893" s="3"/>
      <c r="T893" s="3"/>
      <c r="U893" s="3"/>
      <c r="V893" s="3">
        <v>1</v>
      </c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2" t="s">
        <v>52</v>
      </c>
      <c r="AW893" s="2" t="s">
        <v>2355</v>
      </c>
      <c r="AX893" s="2" t="s">
        <v>52</v>
      </c>
      <c r="AY893" s="2" t="s">
        <v>52</v>
      </c>
      <c r="AZ893" s="2" t="s">
        <v>52</v>
      </c>
    </row>
    <row r="894" spans="1:52" ht="30" customHeight="1">
      <c r="A894" s="27" t="s">
        <v>2356</v>
      </c>
      <c r="B894" s="27" t="s">
        <v>2357</v>
      </c>
      <c r="C894" s="27" t="s">
        <v>502</v>
      </c>
      <c r="D894" s="28">
        <v>1</v>
      </c>
      <c r="E894" s="30">
        <f>TRUNC(SUMIF(V893:V894, RIGHTB(O894, 1), F893:F894)*U894, 2)</f>
        <v>7678.34</v>
      </c>
      <c r="F894" s="33">
        <f>TRUNC(E894*D894,1)</f>
        <v>7678.3</v>
      </c>
      <c r="G894" s="30">
        <v>0</v>
      </c>
      <c r="H894" s="33">
        <f>TRUNC(G894*D894,1)</f>
        <v>0</v>
      </c>
      <c r="I894" s="30">
        <v>0</v>
      </c>
      <c r="J894" s="33">
        <f>TRUNC(I894*D894,1)</f>
        <v>0</v>
      </c>
      <c r="K894" s="30">
        <f>TRUNC(E894+G894+I894,1)</f>
        <v>7678.3</v>
      </c>
      <c r="L894" s="33">
        <f>TRUNC(F894+H894+J894,1)</f>
        <v>7678.3</v>
      </c>
      <c r="M894" s="27" t="s">
        <v>52</v>
      </c>
      <c r="N894" s="2" t="s">
        <v>1204</v>
      </c>
      <c r="O894" s="2" t="s">
        <v>950</v>
      </c>
      <c r="P894" s="2" t="s">
        <v>65</v>
      </c>
      <c r="Q894" s="2" t="s">
        <v>65</v>
      </c>
      <c r="R894" s="2" t="s">
        <v>65</v>
      </c>
      <c r="S894" s="3">
        <v>0</v>
      </c>
      <c r="T894" s="3">
        <v>0</v>
      </c>
      <c r="U894" s="3">
        <v>0.24</v>
      </c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2" t="s">
        <v>52</v>
      </c>
      <c r="AW894" s="2" t="s">
        <v>2358</v>
      </c>
      <c r="AX894" s="2" t="s">
        <v>52</v>
      </c>
      <c r="AY894" s="2" t="s">
        <v>52</v>
      </c>
      <c r="AZ894" s="2" t="s">
        <v>52</v>
      </c>
    </row>
    <row r="895" spans="1:52" ht="30" customHeight="1">
      <c r="A895" s="27" t="s">
        <v>1013</v>
      </c>
      <c r="B895" s="27" t="s">
        <v>52</v>
      </c>
      <c r="C895" s="27" t="s">
        <v>52</v>
      </c>
      <c r="D895" s="28"/>
      <c r="E895" s="30"/>
      <c r="F895" s="33">
        <f>TRUNC(SUMIF(N893:N894, N892, F893:F894),0)</f>
        <v>39671</v>
      </c>
      <c r="G895" s="30"/>
      <c r="H895" s="33">
        <f>TRUNC(SUMIF(N893:N894, N892, H893:H894),0)</f>
        <v>0</v>
      </c>
      <c r="I895" s="30"/>
      <c r="J895" s="33">
        <f>TRUNC(SUMIF(N893:N894, N892, J893:J894),0)</f>
        <v>0</v>
      </c>
      <c r="K895" s="30"/>
      <c r="L895" s="33">
        <f>F895+H895+J895</f>
        <v>39671</v>
      </c>
      <c r="M895" s="27" t="s">
        <v>52</v>
      </c>
      <c r="N895" s="2" t="s">
        <v>107</v>
      </c>
      <c r="O895" s="2" t="s">
        <v>107</v>
      </c>
      <c r="P895" s="2" t="s">
        <v>52</v>
      </c>
      <c r="Q895" s="2" t="s">
        <v>52</v>
      </c>
      <c r="R895" s="2" t="s">
        <v>52</v>
      </c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2" t="s">
        <v>52</v>
      </c>
      <c r="AW895" s="2" t="s">
        <v>52</v>
      </c>
      <c r="AX895" s="2" t="s">
        <v>52</v>
      </c>
      <c r="AY895" s="2" t="s">
        <v>52</v>
      </c>
      <c r="AZ895" s="2" t="s">
        <v>52</v>
      </c>
    </row>
    <row r="896" spans="1:52" ht="30" customHeight="1">
      <c r="A896" s="28"/>
      <c r="B896" s="28"/>
      <c r="C896" s="28"/>
      <c r="D896" s="28"/>
      <c r="E896" s="30"/>
      <c r="F896" s="33"/>
      <c r="G896" s="30"/>
      <c r="H896" s="33"/>
      <c r="I896" s="30"/>
      <c r="J896" s="33"/>
      <c r="K896" s="30"/>
      <c r="L896" s="33"/>
      <c r="M896" s="28"/>
    </row>
    <row r="897" spans="1:52" ht="30" customHeight="1">
      <c r="A897" s="24" t="s">
        <v>2359</v>
      </c>
      <c r="B897" s="25"/>
      <c r="C897" s="25"/>
      <c r="D897" s="25"/>
      <c r="E897" s="29"/>
      <c r="F897" s="32"/>
      <c r="G897" s="29"/>
      <c r="H897" s="32"/>
      <c r="I897" s="29"/>
      <c r="J897" s="32"/>
      <c r="K897" s="29"/>
      <c r="L897" s="32"/>
      <c r="M897" s="26"/>
      <c r="N897" s="1" t="s">
        <v>1209</v>
      </c>
    </row>
    <row r="898" spans="1:52" ht="30" customHeight="1">
      <c r="A898" s="27" t="s">
        <v>1160</v>
      </c>
      <c r="B898" s="27" t="s">
        <v>1055</v>
      </c>
      <c r="C898" s="27" t="s">
        <v>1056</v>
      </c>
      <c r="D898" s="28">
        <v>0.1</v>
      </c>
      <c r="E898" s="30">
        <f>단가대비표!O237</f>
        <v>0</v>
      </c>
      <c r="F898" s="33">
        <f>TRUNC(E898*D898,1)</f>
        <v>0</v>
      </c>
      <c r="G898" s="30">
        <f>단가대비표!P237</f>
        <v>275790</v>
      </c>
      <c r="H898" s="33">
        <f>TRUNC(G898*D898,1)</f>
        <v>27579</v>
      </c>
      <c r="I898" s="30">
        <f>단가대비표!V237</f>
        <v>0</v>
      </c>
      <c r="J898" s="33">
        <f>TRUNC(I898*D898,1)</f>
        <v>0</v>
      </c>
      <c r="K898" s="30">
        <f t="shared" ref="K898:L900" si="141">TRUNC(E898+G898+I898,1)</f>
        <v>275790</v>
      </c>
      <c r="L898" s="33">
        <f t="shared" si="141"/>
        <v>27579</v>
      </c>
      <c r="M898" s="27" t="s">
        <v>52</v>
      </c>
      <c r="N898" s="2" t="s">
        <v>1209</v>
      </c>
      <c r="O898" s="2" t="s">
        <v>1161</v>
      </c>
      <c r="P898" s="2" t="s">
        <v>65</v>
      </c>
      <c r="Q898" s="2" t="s">
        <v>65</v>
      </c>
      <c r="R898" s="2" t="s">
        <v>64</v>
      </c>
      <c r="S898" s="3"/>
      <c r="T898" s="3"/>
      <c r="U898" s="3"/>
      <c r="V898" s="3">
        <v>1</v>
      </c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2" t="s">
        <v>52</v>
      </c>
      <c r="AW898" s="2" t="s">
        <v>2360</v>
      </c>
      <c r="AX898" s="2" t="s">
        <v>52</v>
      </c>
      <c r="AY898" s="2" t="s">
        <v>52</v>
      </c>
      <c r="AZ898" s="2" t="s">
        <v>52</v>
      </c>
    </row>
    <row r="899" spans="1:52" ht="30" customHeight="1">
      <c r="A899" s="27" t="s">
        <v>1059</v>
      </c>
      <c r="B899" s="27" t="s">
        <v>1055</v>
      </c>
      <c r="C899" s="27" t="s">
        <v>1056</v>
      </c>
      <c r="D899" s="28">
        <v>2.5000000000000001E-2</v>
      </c>
      <c r="E899" s="30">
        <f>단가대비표!O234</f>
        <v>0</v>
      </c>
      <c r="F899" s="33">
        <f>TRUNC(E899*D899,1)</f>
        <v>0</v>
      </c>
      <c r="G899" s="30">
        <f>단가대비표!P234</f>
        <v>172068</v>
      </c>
      <c r="H899" s="33">
        <f>TRUNC(G899*D899,1)</f>
        <v>4301.7</v>
      </c>
      <c r="I899" s="30">
        <f>단가대비표!V234</f>
        <v>0</v>
      </c>
      <c r="J899" s="33">
        <f>TRUNC(I899*D899,1)</f>
        <v>0</v>
      </c>
      <c r="K899" s="30">
        <f t="shared" si="141"/>
        <v>172068</v>
      </c>
      <c r="L899" s="33">
        <f t="shared" si="141"/>
        <v>4301.7</v>
      </c>
      <c r="M899" s="27" t="s">
        <v>52</v>
      </c>
      <c r="N899" s="2" t="s">
        <v>1209</v>
      </c>
      <c r="O899" s="2" t="s">
        <v>1060</v>
      </c>
      <c r="P899" s="2" t="s">
        <v>65</v>
      </c>
      <c r="Q899" s="2" t="s">
        <v>65</v>
      </c>
      <c r="R899" s="2" t="s">
        <v>64</v>
      </c>
      <c r="S899" s="3"/>
      <c r="T899" s="3"/>
      <c r="U899" s="3"/>
      <c r="V899" s="3">
        <v>1</v>
      </c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2" t="s">
        <v>52</v>
      </c>
      <c r="AW899" s="2" t="s">
        <v>2361</v>
      </c>
      <c r="AX899" s="2" t="s">
        <v>52</v>
      </c>
      <c r="AY899" s="2" t="s">
        <v>52</v>
      </c>
      <c r="AZ899" s="2" t="s">
        <v>52</v>
      </c>
    </row>
    <row r="900" spans="1:52" ht="30" customHeight="1">
      <c r="A900" s="27" t="s">
        <v>1164</v>
      </c>
      <c r="B900" s="27" t="s">
        <v>1259</v>
      </c>
      <c r="C900" s="27" t="s">
        <v>502</v>
      </c>
      <c r="D900" s="28">
        <v>1</v>
      </c>
      <c r="E900" s="30">
        <v>0</v>
      </c>
      <c r="F900" s="33">
        <f>TRUNC(E900*D900,1)</f>
        <v>0</v>
      </c>
      <c r="G900" s="30">
        <v>0</v>
      </c>
      <c r="H900" s="33">
        <f>TRUNC(G900*D900,1)</f>
        <v>0</v>
      </c>
      <c r="I900" s="30">
        <f>TRUNC(SUMIF(V898:V900, RIGHTB(O900, 1), H898:H900)*U900, 2)</f>
        <v>956.42</v>
      </c>
      <c r="J900" s="33">
        <f>TRUNC(I900*D900,1)</f>
        <v>956.4</v>
      </c>
      <c r="K900" s="30">
        <f t="shared" si="141"/>
        <v>956.4</v>
      </c>
      <c r="L900" s="33">
        <f t="shared" si="141"/>
        <v>956.4</v>
      </c>
      <c r="M900" s="27" t="s">
        <v>52</v>
      </c>
      <c r="N900" s="2" t="s">
        <v>1209</v>
      </c>
      <c r="O900" s="2" t="s">
        <v>950</v>
      </c>
      <c r="P900" s="2" t="s">
        <v>65</v>
      </c>
      <c r="Q900" s="2" t="s">
        <v>65</v>
      </c>
      <c r="R900" s="2" t="s">
        <v>65</v>
      </c>
      <c r="S900" s="3">
        <v>1</v>
      </c>
      <c r="T900" s="3">
        <v>2</v>
      </c>
      <c r="U900" s="3">
        <v>0.03</v>
      </c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2" t="s">
        <v>52</v>
      </c>
      <c r="AW900" s="2" t="s">
        <v>2362</v>
      </c>
      <c r="AX900" s="2" t="s">
        <v>52</v>
      </c>
      <c r="AY900" s="2" t="s">
        <v>52</v>
      </c>
      <c r="AZ900" s="2" t="s">
        <v>52</v>
      </c>
    </row>
    <row r="901" spans="1:52" ht="30" customHeight="1">
      <c r="A901" s="27" t="s">
        <v>1013</v>
      </c>
      <c r="B901" s="27" t="s">
        <v>52</v>
      </c>
      <c r="C901" s="27" t="s">
        <v>52</v>
      </c>
      <c r="D901" s="28"/>
      <c r="E901" s="30"/>
      <c r="F901" s="33">
        <f>TRUNC(SUMIF(N898:N900, N897, F898:F900),0)</f>
        <v>0</v>
      </c>
      <c r="G901" s="30"/>
      <c r="H901" s="33">
        <f>TRUNC(SUMIF(N898:N900, N897, H898:H900),0)</f>
        <v>31880</v>
      </c>
      <c r="I901" s="30"/>
      <c r="J901" s="33">
        <f>TRUNC(SUMIF(N898:N900, N897, J898:J900),0)</f>
        <v>956</v>
      </c>
      <c r="K901" s="30"/>
      <c r="L901" s="33">
        <f>F901+H901+J901</f>
        <v>32836</v>
      </c>
      <c r="M901" s="27" t="s">
        <v>52</v>
      </c>
      <c r="N901" s="2" t="s">
        <v>107</v>
      </c>
      <c r="O901" s="2" t="s">
        <v>107</v>
      </c>
      <c r="P901" s="2" t="s">
        <v>52</v>
      </c>
      <c r="Q901" s="2" t="s">
        <v>52</v>
      </c>
      <c r="R901" s="2" t="s">
        <v>52</v>
      </c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2" t="s">
        <v>52</v>
      </c>
      <c r="AW901" s="2" t="s">
        <v>52</v>
      </c>
      <c r="AX901" s="2" t="s">
        <v>52</v>
      </c>
      <c r="AY901" s="2" t="s">
        <v>52</v>
      </c>
      <c r="AZ901" s="2" t="s">
        <v>52</v>
      </c>
    </row>
    <row r="902" spans="1:52" ht="30" customHeight="1">
      <c r="A902" s="28"/>
      <c r="B902" s="28"/>
      <c r="C902" s="28"/>
      <c r="D902" s="28"/>
      <c r="E902" s="30"/>
      <c r="F902" s="33"/>
      <c r="G902" s="30"/>
      <c r="H902" s="33"/>
      <c r="I902" s="30"/>
      <c r="J902" s="33"/>
      <c r="K902" s="30"/>
      <c r="L902" s="33"/>
      <c r="M902" s="28"/>
    </row>
    <row r="903" spans="1:52" ht="30" customHeight="1">
      <c r="A903" s="24" t="s">
        <v>2363</v>
      </c>
      <c r="B903" s="25"/>
      <c r="C903" s="25"/>
      <c r="D903" s="25"/>
      <c r="E903" s="29"/>
      <c r="F903" s="32"/>
      <c r="G903" s="29"/>
      <c r="H903" s="32"/>
      <c r="I903" s="29"/>
      <c r="J903" s="32"/>
      <c r="K903" s="29"/>
      <c r="L903" s="32"/>
      <c r="M903" s="26"/>
      <c r="N903" s="1" t="s">
        <v>1214</v>
      </c>
    </row>
    <row r="904" spans="1:52" ht="30" customHeight="1">
      <c r="A904" s="27" t="s">
        <v>2352</v>
      </c>
      <c r="B904" s="27" t="s">
        <v>2353</v>
      </c>
      <c r="C904" s="27" t="s">
        <v>311</v>
      </c>
      <c r="D904" s="28">
        <v>1.19</v>
      </c>
      <c r="E904" s="30">
        <f>단가대비표!O159</f>
        <v>26885</v>
      </c>
      <c r="F904" s="33">
        <f>TRUNC(E904*D904,1)</f>
        <v>31993.1</v>
      </c>
      <c r="G904" s="30">
        <f>단가대비표!P159</f>
        <v>0</v>
      </c>
      <c r="H904" s="33">
        <f>TRUNC(G904*D904,1)</f>
        <v>0</v>
      </c>
      <c r="I904" s="30">
        <f>단가대비표!V159</f>
        <v>0</v>
      </c>
      <c r="J904" s="33">
        <f>TRUNC(I904*D904,1)</f>
        <v>0</v>
      </c>
      <c r="K904" s="30">
        <f>TRUNC(E904+G904+I904,1)</f>
        <v>26885</v>
      </c>
      <c r="L904" s="33">
        <f>TRUNC(F904+H904+J904,1)</f>
        <v>31993.1</v>
      </c>
      <c r="M904" s="27" t="s">
        <v>52</v>
      </c>
      <c r="N904" s="2" t="s">
        <v>1214</v>
      </c>
      <c r="O904" s="2" t="s">
        <v>2354</v>
      </c>
      <c r="P904" s="2" t="s">
        <v>65</v>
      </c>
      <c r="Q904" s="2" t="s">
        <v>65</v>
      </c>
      <c r="R904" s="2" t="s">
        <v>64</v>
      </c>
      <c r="S904" s="3"/>
      <c r="T904" s="3"/>
      <c r="U904" s="3"/>
      <c r="V904" s="3">
        <v>1</v>
      </c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2" t="s">
        <v>52</v>
      </c>
      <c r="AW904" s="2" t="s">
        <v>2364</v>
      </c>
      <c r="AX904" s="2" t="s">
        <v>52</v>
      </c>
      <c r="AY904" s="2" t="s">
        <v>52</v>
      </c>
      <c r="AZ904" s="2" t="s">
        <v>52</v>
      </c>
    </row>
    <row r="905" spans="1:52" ht="30" customHeight="1">
      <c r="A905" s="27" t="s">
        <v>2356</v>
      </c>
      <c r="B905" s="27" t="s">
        <v>2365</v>
      </c>
      <c r="C905" s="27" t="s">
        <v>502</v>
      </c>
      <c r="D905" s="28">
        <v>1</v>
      </c>
      <c r="E905" s="30">
        <f>TRUNC(SUMIF(V904:V905, RIGHTB(O905, 1), F904:F905)*U905, 2)</f>
        <v>14076.96</v>
      </c>
      <c r="F905" s="33">
        <f>TRUNC(E905*D905,1)</f>
        <v>14076.9</v>
      </c>
      <c r="G905" s="30">
        <v>0</v>
      </c>
      <c r="H905" s="33">
        <f>TRUNC(G905*D905,1)</f>
        <v>0</v>
      </c>
      <c r="I905" s="30">
        <v>0</v>
      </c>
      <c r="J905" s="33">
        <f>TRUNC(I905*D905,1)</f>
        <v>0</v>
      </c>
      <c r="K905" s="30">
        <f>TRUNC(E905+G905+I905,1)</f>
        <v>14076.9</v>
      </c>
      <c r="L905" s="33">
        <f>TRUNC(F905+H905+J905,1)</f>
        <v>14076.9</v>
      </c>
      <c r="M905" s="27" t="s">
        <v>52</v>
      </c>
      <c r="N905" s="2" t="s">
        <v>1214</v>
      </c>
      <c r="O905" s="2" t="s">
        <v>950</v>
      </c>
      <c r="P905" s="2" t="s">
        <v>65</v>
      </c>
      <c r="Q905" s="2" t="s">
        <v>65</v>
      </c>
      <c r="R905" s="2" t="s">
        <v>65</v>
      </c>
      <c r="S905" s="3">
        <v>0</v>
      </c>
      <c r="T905" s="3">
        <v>0</v>
      </c>
      <c r="U905" s="3">
        <v>0.44</v>
      </c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2" t="s">
        <v>52</v>
      </c>
      <c r="AW905" s="2" t="s">
        <v>2366</v>
      </c>
      <c r="AX905" s="2" t="s">
        <v>52</v>
      </c>
      <c r="AY905" s="2" t="s">
        <v>52</v>
      </c>
      <c r="AZ905" s="2" t="s">
        <v>52</v>
      </c>
    </row>
    <row r="906" spans="1:52" ht="30" customHeight="1">
      <c r="A906" s="27" t="s">
        <v>1013</v>
      </c>
      <c r="B906" s="27" t="s">
        <v>52</v>
      </c>
      <c r="C906" s="27" t="s">
        <v>52</v>
      </c>
      <c r="D906" s="28"/>
      <c r="E906" s="30"/>
      <c r="F906" s="33">
        <f>TRUNC(SUMIF(N904:N905, N903, F904:F905),0)</f>
        <v>46070</v>
      </c>
      <c r="G906" s="30"/>
      <c r="H906" s="33">
        <f>TRUNC(SUMIF(N904:N905, N903, H904:H905),0)</f>
        <v>0</v>
      </c>
      <c r="I906" s="30"/>
      <c r="J906" s="33">
        <f>TRUNC(SUMIF(N904:N905, N903, J904:J905),0)</f>
        <v>0</v>
      </c>
      <c r="K906" s="30"/>
      <c r="L906" s="33">
        <f>F906+H906+J906</f>
        <v>46070</v>
      </c>
      <c r="M906" s="27" t="s">
        <v>52</v>
      </c>
      <c r="N906" s="2" t="s">
        <v>107</v>
      </c>
      <c r="O906" s="2" t="s">
        <v>107</v>
      </c>
      <c r="P906" s="2" t="s">
        <v>52</v>
      </c>
      <c r="Q906" s="2" t="s">
        <v>52</v>
      </c>
      <c r="R906" s="2" t="s">
        <v>52</v>
      </c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2" t="s">
        <v>52</v>
      </c>
      <c r="AW906" s="2" t="s">
        <v>52</v>
      </c>
      <c r="AX906" s="2" t="s">
        <v>52</v>
      </c>
      <c r="AY906" s="2" t="s">
        <v>52</v>
      </c>
      <c r="AZ906" s="2" t="s">
        <v>52</v>
      </c>
    </row>
    <row r="907" spans="1:52" ht="30" customHeight="1">
      <c r="A907" s="28"/>
      <c r="B907" s="28"/>
      <c r="C907" s="28"/>
      <c r="D907" s="28"/>
      <c r="E907" s="30"/>
      <c r="F907" s="33"/>
      <c r="G907" s="30"/>
      <c r="H907" s="33"/>
      <c r="I907" s="30"/>
      <c r="J907" s="33"/>
      <c r="K907" s="30"/>
      <c r="L907" s="33"/>
      <c r="M907" s="28"/>
    </row>
    <row r="908" spans="1:52" ht="30" customHeight="1">
      <c r="A908" s="24" t="s">
        <v>2367</v>
      </c>
      <c r="B908" s="25"/>
      <c r="C908" s="25"/>
      <c r="D908" s="25"/>
      <c r="E908" s="29"/>
      <c r="F908" s="32"/>
      <c r="G908" s="29"/>
      <c r="H908" s="32"/>
      <c r="I908" s="29"/>
      <c r="J908" s="32"/>
      <c r="K908" s="29"/>
      <c r="L908" s="32"/>
      <c r="M908" s="26"/>
      <c r="N908" s="1" t="s">
        <v>1218</v>
      </c>
    </row>
    <row r="909" spans="1:52" ht="30" customHeight="1">
      <c r="A909" s="27" t="s">
        <v>1160</v>
      </c>
      <c r="B909" s="27" t="s">
        <v>1055</v>
      </c>
      <c r="C909" s="27" t="s">
        <v>1056</v>
      </c>
      <c r="D909" s="28">
        <v>0.114</v>
      </c>
      <c r="E909" s="30">
        <f>단가대비표!O237</f>
        <v>0</v>
      </c>
      <c r="F909" s="33">
        <f>TRUNC(E909*D909,1)</f>
        <v>0</v>
      </c>
      <c r="G909" s="30">
        <f>단가대비표!P237</f>
        <v>275790</v>
      </c>
      <c r="H909" s="33">
        <f>TRUNC(G909*D909,1)</f>
        <v>31440</v>
      </c>
      <c r="I909" s="30">
        <f>단가대비표!V237</f>
        <v>0</v>
      </c>
      <c r="J909" s="33">
        <f>TRUNC(I909*D909,1)</f>
        <v>0</v>
      </c>
      <c r="K909" s="30">
        <f t="shared" ref="K909:L911" si="142">TRUNC(E909+G909+I909,1)</f>
        <v>275790</v>
      </c>
      <c r="L909" s="33">
        <f t="shared" si="142"/>
        <v>31440</v>
      </c>
      <c r="M909" s="27" t="s">
        <v>52</v>
      </c>
      <c r="N909" s="2" t="s">
        <v>1218</v>
      </c>
      <c r="O909" s="2" t="s">
        <v>1161</v>
      </c>
      <c r="P909" s="2" t="s">
        <v>65</v>
      </c>
      <c r="Q909" s="2" t="s">
        <v>65</v>
      </c>
      <c r="R909" s="2" t="s">
        <v>64</v>
      </c>
      <c r="S909" s="3"/>
      <c r="T909" s="3"/>
      <c r="U909" s="3"/>
      <c r="V909" s="3">
        <v>1</v>
      </c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2" t="s">
        <v>52</v>
      </c>
      <c r="AW909" s="2" t="s">
        <v>2368</v>
      </c>
      <c r="AX909" s="2" t="s">
        <v>52</v>
      </c>
      <c r="AY909" s="2" t="s">
        <v>52</v>
      </c>
      <c r="AZ909" s="2" t="s">
        <v>52</v>
      </c>
    </row>
    <row r="910" spans="1:52" ht="30" customHeight="1">
      <c r="A910" s="27" t="s">
        <v>1059</v>
      </c>
      <c r="B910" s="27" t="s">
        <v>1055</v>
      </c>
      <c r="C910" s="27" t="s">
        <v>1056</v>
      </c>
      <c r="D910" s="28">
        <v>2.9000000000000001E-2</v>
      </c>
      <c r="E910" s="30">
        <f>단가대비표!O234</f>
        <v>0</v>
      </c>
      <c r="F910" s="33">
        <f>TRUNC(E910*D910,1)</f>
        <v>0</v>
      </c>
      <c r="G910" s="30">
        <f>단가대비표!P234</f>
        <v>172068</v>
      </c>
      <c r="H910" s="33">
        <f>TRUNC(G910*D910,1)</f>
        <v>4989.8999999999996</v>
      </c>
      <c r="I910" s="30">
        <f>단가대비표!V234</f>
        <v>0</v>
      </c>
      <c r="J910" s="33">
        <f>TRUNC(I910*D910,1)</f>
        <v>0</v>
      </c>
      <c r="K910" s="30">
        <f t="shared" si="142"/>
        <v>172068</v>
      </c>
      <c r="L910" s="33">
        <f t="shared" si="142"/>
        <v>4989.8999999999996</v>
      </c>
      <c r="M910" s="27" t="s">
        <v>52</v>
      </c>
      <c r="N910" s="2" t="s">
        <v>1218</v>
      </c>
      <c r="O910" s="2" t="s">
        <v>1060</v>
      </c>
      <c r="P910" s="2" t="s">
        <v>65</v>
      </c>
      <c r="Q910" s="2" t="s">
        <v>65</v>
      </c>
      <c r="R910" s="2" t="s">
        <v>64</v>
      </c>
      <c r="S910" s="3"/>
      <c r="T910" s="3"/>
      <c r="U910" s="3"/>
      <c r="V910" s="3">
        <v>1</v>
      </c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2" t="s">
        <v>52</v>
      </c>
      <c r="AW910" s="2" t="s">
        <v>2369</v>
      </c>
      <c r="AX910" s="2" t="s">
        <v>52</v>
      </c>
      <c r="AY910" s="2" t="s">
        <v>52</v>
      </c>
      <c r="AZ910" s="2" t="s">
        <v>52</v>
      </c>
    </row>
    <row r="911" spans="1:52" ht="30" customHeight="1">
      <c r="A911" s="27" t="s">
        <v>1164</v>
      </c>
      <c r="B911" s="27" t="s">
        <v>1259</v>
      </c>
      <c r="C911" s="27" t="s">
        <v>502</v>
      </c>
      <c r="D911" s="28">
        <v>1</v>
      </c>
      <c r="E911" s="30">
        <v>0</v>
      </c>
      <c r="F911" s="33">
        <f>TRUNC(E911*D911,1)</f>
        <v>0</v>
      </c>
      <c r="G911" s="30">
        <v>0</v>
      </c>
      <c r="H911" s="33">
        <f>TRUNC(G911*D911,1)</f>
        <v>0</v>
      </c>
      <c r="I911" s="30">
        <f>TRUNC(SUMIF(V909:V911, RIGHTB(O911, 1), H909:H911)*U911, 2)</f>
        <v>1092.8900000000001</v>
      </c>
      <c r="J911" s="33">
        <f>TRUNC(I911*D911,1)</f>
        <v>1092.8</v>
      </c>
      <c r="K911" s="30">
        <f t="shared" si="142"/>
        <v>1092.8</v>
      </c>
      <c r="L911" s="33">
        <f t="shared" si="142"/>
        <v>1092.8</v>
      </c>
      <c r="M911" s="27" t="s">
        <v>52</v>
      </c>
      <c r="N911" s="2" t="s">
        <v>1218</v>
      </c>
      <c r="O911" s="2" t="s">
        <v>950</v>
      </c>
      <c r="P911" s="2" t="s">
        <v>65</v>
      </c>
      <c r="Q911" s="2" t="s">
        <v>65</v>
      </c>
      <c r="R911" s="2" t="s">
        <v>65</v>
      </c>
      <c r="S911" s="3">
        <v>1</v>
      </c>
      <c r="T911" s="3">
        <v>2</v>
      </c>
      <c r="U911" s="3">
        <v>0.03</v>
      </c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2" t="s">
        <v>52</v>
      </c>
      <c r="AW911" s="2" t="s">
        <v>2370</v>
      </c>
      <c r="AX911" s="2" t="s">
        <v>52</v>
      </c>
      <c r="AY911" s="2" t="s">
        <v>52</v>
      </c>
      <c r="AZ911" s="2" t="s">
        <v>52</v>
      </c>
    </row>
    <row r="912" spans="1:52" ht="30" customHeight="1">
      <c r="A912" s="27" t="s">
        <v>1013</v>
      </c>
      <c r="B912" s="27" t="s">
        <v>52</v>
      </c>
      <c r="C912" s="27" t="s">
        <v>52</v>
      </c>
      <c r="D912" s="28"/>
      <c r="E912" s="30"/>
      <c r="F912" s="33">
        <f>TRUNC(SUMIF(N909:N911, N908, F909:F911),0)</f>
        <v>0</v>
      </c>
      <c r="G912" s="30"/>
      <c r="H912" s="33">
        <f>TRUNC(SUMIF(N909:N911, N908, H909:H911),0)</f>
        <v>36429</v>
      </c>
      <c r="I912" s="30"/>
      <c r="J912" s="33">
        <f>TRUNC(SUMIF(N909:N911, N908, J909:J911),0)</f>
        <v>1092</v>
      </c>
      <c r="K912" s="30"/>
      <c r="L912" s="33">
        <f>F912+H912+J912</f>
        <v>37521</v>
      </c>
      <c r="M912" s="27" t="s">
        <v>52</v>
      </c>
      <c r="N912" s="2" t="s">
        <v>107</v>
      </c>
      <c r="O912" s="2" t="s">
        <v>107</v>
      </c>
      <c r="P912" s="2" t="s">
        <v>52</v>
      </c>
      <c r="Q912" s="2" t="s">
        <v>52</v>
      </c>
      <c r="R912" s="2" t="s">
        <v>52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2" t="s">
        <v>52</v>
      </c>
      <c r="AW912" s="2" t="s">
        <v>52</v>
      </c>
      <c r="AX912" s="2" t="s">
        <v>52</v>
      </c>
      <c r="AY912" s="2" t="s">
        <v>52</v>
      </c>
      <c r="AZ912" s="2" t="s">
        <v>52</v>
      </c>
    </row>
    <row r="913" spans="1:52" ht="30" customHeight="1">
      <c r="A913" s="28"/>
      <c r="B913" s="28"/>
      <c r="C913" s="28"/>
      <c r="D913" s="28"/>
      <c r="E913" s="30"/>
      <c r="F913" s="33"/>
      <c r="G913" s="30"/>
      <c r="H913" s="33"/>
      <c r="I913" s="30"/>
      <c r="J913" s="33"/>
      <c r="K913" s="30"/>
      <c r="L913" s="33"/>
      <c r="M913" s="28"/>
    </row>
    <row r="914" spans="1:52" ht="30" customHeight="1">
      <c r="A914" s="24" t="s">
        <v>2371</v>
      </c>
      <c r="B914" s="25"/>
      <c r="C914" s="25"/>
      <c r="D914" s="25"/>
      <c r="E914" s="29"/>
      <c r="F914" s="32"/>
      <c r="G914" s="29"/>
      <c r="H914" s="32"/>
      <c r="I914" s="29"/>
      <c r="J914" s="32"/>
      <c r="K914" s="29"/>
      <c r="L914" s="32"/>
      <c r="M914" s="26"/>
      <c r="N914" s="1" t="s">
        <v>1224</v>
      </c>
    </row>
    <row r="915" spans="1:52" ht="30" customHeight="1">
      <c r="A915" s="27" t="s">
        <v>2372</v>
      </c>
      <c r="B915" s="27" t="s">
        <v>2373</v>
      </c>
      <c r="C915" s="27" t="s">
        <v>83</v>
      </c>
      <c r="D915" s="28">
        <v>1.03</v>
      </c>
      <c r="E915" s="30">
        <f>단가대비표!O33</f>
        <v>11018</v>
      </c>
      <c r="F915" s="33">
        <f>TRUNC(E915*D915,1)</f>
        <v>11348.5</v>
      </c>
      <c r="G915" s="30">
        <f>단가대비표!P33</f>
        <v>0</v>
      </c>
      <c r="H915" s="33">
        <f>TRUNC(G915*D915,1)</f>
        <v>0</v>
      </c>
      <c r="I915" s="30">
        <f>단가대비표!V33</f>
        <v>0</v>
      </c>
      <c r="J915" s="33">
        <f>TRUNC(I915*D915,1)</f>
        <v>0</v>
      </c>
      <c r="K915" s="30">
        <f t="shared" ref="K915:L918" si="143">TRUNC(E915+G915+I915,1)</f>
        <v>11018</v>
      </c>
      <c r="L915" s="33">
        <f t="shared" si="143"/>
        <v>11348.5</v>
      </c>
      <c r="M915" s="27" t="s">
        <v>1002</v>
      </c>
      <c r="N915" s="2" t="s">
        <v>52</v>
      </c>
      <c r="O915" s="2" t="s">
        <v>2374</v>
      </c>
      <c r="P915" s="2" t="s">
        <v>65</v>
      </c>
      <c r="Q915" s="2" t="s">
        <v>65</v>
      </c>
      <c r="R915" s="2" t="s">
        <v>64</v>
      </c>
      <c r="S915" s="3"/>
      <c r="T915" s="3"/>
      <c r="U915" s="3"/>
      <c r="V915" s="3">
        <v>1</v>
      </c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2" t="s">
        <v>52</v>
      </c>
      <c r="AW915" s="2" t="s">
        <v>2375</v>
      </c>
      <c r="AX915" s="2" t="s">
        <v>52</v>
      </c>
      <c r="AY915" s="2" t="s">
        <v>1005</v>
      </c>
      <c r="AZ915" s="2" t="s">
        <v>52</v>
      </c>
    </row>
    <row r="916" spans="1:52" ht="30" customHeight="1">
      <c r="A916" s="27" t="s">
        <v>1050</v>
      </c>
      <c r="B916" s="27" t="s">
        <v>1051</v>
      </c>
      <c r="C916" s="27" t="s">
        <v>112</v>
      </c>
      <c r="D916" s="28">
        <v>3.7999999999999999E-2</v>
      </c>
      <c r="E916" s="30">
        <f>단가대비표!O75</f>
        <v>571556</v>
      </c>
      <c r="F916" s="33">
        <f>TRUNC(E916*D916,1)</f>
        <v>21719.1</v>
      </c>
      <c r="G916" s="30">
        <f>단가대비표!P75</f>
        <v>0</v>
      </c>
      <c r="H916" s="33">
        <f>TRUNC(G916*D916,1)</f>
        <v>0</v>
      </c>
      <c r="I916" s="30">
        <f>단가대비표!V75</f>
        <v>0</v>
      </c>
      <c r="J916" s="33">
        <f>TRUNC(I916*D916,1)</f>
        <v>0</v>
      </c>
      <c r="K916" s="30">
        <f t="shared" si="143"/>
        <v>571556</v>
      </c>
      <c r="L916" s="33">
        <f t="shared" si="143"/>
        <v>21719.1</v>
      </c>
      <c r="M916" s="27" t="s">
        <v>1002</v>
      </c>
      <c r="N916" s="2" t="s">
        <v>52</v>
      </c>
      <c r="O916" s="2" t="s">
        <v>1052</v>
      </c>
      <c r="P916" s="2" t="s">
        <v>65</v>
      </c>
      <c r="Q916" s="2" t="s">
        <v>65</v>
      </c>
      <c r="R916" s="2" t="s">
        <v>64</v>
      </c>
      <c r="S916" s="3"/>
      <c r="T916" s="3"/>
      <c r="U916" s="3"/>
      <c r="V916" s="3">
        <v>1</v>
      </c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2" t="s">
        <v>52</v>
      </c>
      <c r="AW916" s="2" t="s">
        <v>2376</v>
      </c>
      <c r="AX916" s="2" t="s">
        <v>52</v>
      </c>
      <c r="AY916" s="2" t="s">
        <v>1005</v>
      </c>
      <c r="AZ916" s="2" t="s">
        <v>52</v>
      </c>
    </row>
    <row r="917" spans="1:52" ht="30" customHeight="1">
      <c r="A917" s="27" t="s">
        <v>2377</v>
      </c>
      <c r="B917" s="27" t="s">
        <v>2378</v>
      </c>
      <c r="C917" s="27" t="s">
        <v>502</v>
      </c>
      <c r="D917" s="28">
        <v>1</v>
      </c>
      <c r="E917" s="30">
        <f>TRUNC(SUMIF(V915:V918, RIGHTB(O917, 1), F915:F918)*U917, 2)</f>
        <v>12565.68</v>
      </c>
      <c r="F917" s="33">
        <f>TRUNC(E917*D917,1)</f>
        <v>12565.6</v>
      </c>
      <c r="G917" s="30">
        <v>0</v>
      </c>
      <c r="H917" s="33">
        <f>TRUNC(G917*D917,1)</f>
        <v>0</v>
      </c>
      <c r="I917" s="30">
        <v>0</v>
      </c>
      <c r="J917" s="33">
        <f>TRUNC(I917*D917,1)</f>
        <v>0</v>
      </c>
      <c r="K917" s="30">
        <f t="shared" si="143"/>
        <v>12565.6</v>
      </c>
      <c r="L917" s="33">
        <f t="shared" si="143"/>
        <v>12565.6</v>
      </c>
      <c r="M917" s="27" t="s">
        <v>52</v>
      </c>
      <c r="N917" s="2" t="s">
        <v>1224</v>
      </c>
      <c r="O917" s="2" t="s">
        <v>950</v>
      </c>
      <c r="P917" s="2" t="s">
        <v>65</v>
      </c>
      <c r="Q917" s="2" t="s">
        <v>65</v>
      </c>
      <c r="R917" s="2" t="s">
        <v>65</v>
      </c>
      <c r="S917" s="3">
        <v>0</v>
      </c>
      <c r="T917" s="3">
        <v>0</v>
      </c>
      <c r="U917" s="3">
        <v>0.38</v>
      </c>
      <c r="V917" s="3"/>
      <c r="W917" s="3">
        <v>2</v>
      </c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2" t="s">
        <v>52</v>
      </c>
      <c r="AW917" s="2" t="s">
        <v>2379</v>
      </c>
      <c r="AX917" s="2" t="s">
        <v>52</v>
      </c>
      <c r="AY917" s="2" t="s">
        <v>52</v>
      </c>
      <c r="AZ917" s="2" t="s">
        <v>52</v>
      </c>
    </row>
    <row r="918" spans="1:52" ht="30" customHeight="1">
      <c r="A918" s="27" t="s">
        <v>2380</v>
      </c>
      <c r="B918" s="27" t="s">
        <v>2381</v>
      </c>
      <c r="C918" s="27" t="s">
        <v>502</v>
      </c>
      <c r="D918" s="28">
        <v>1</v>
      </c>
      <c r="E918" s="30">
        <f>TRUNC(SUMIF(W915:W918, RIGHTB(O918, 1), F915:F918)*U918, 2)</f>
        <v>1130.9000000000001</v>
      </c>
      <c r="F918" s="33">
        <f>TRUNC(E918*D918,1)</f>
        <v>1130.9000000000001</v>
      </c>
      <c r="G918" s="30">
        <v>0</v>
      </c>
      <c r="H918" s="33">
        <f>TRUNC(G918*D918,1)</f>
        <v>0</v>
      </c>
      <c r="I918" s="30">
        <v>0</v>
      </c>
      <c r="J918" s="33">
        <f>TRUNC(I918*D918,1)</f>
        <v>0</v>
      </c>
      <c r="K918" s="30">
        <f t="shared" si="143"/>
        <v>1130.9000000000001</v>
      </c>
      <c r="L918" s="33">
        <f t="shared" si="143"/>
        <v>1130.9000000000001</v>
      </c>
      <c r="M918" s="27" t="s">
        <v>52</v>
      </c>
      <c r="N918" s="2" t="s">
        <v>1224</v>
      </c>
      <c r="O918" s="2" t="s">
        <v>1173</v>
      </c>
      <c r="P918" s="2" t="s">
        <v>65</v>
      </c>
      <c r="Q918" s="2" t="s">
        <v>65</v>
      </c>
      <c r="R918" s="2" t="s">
        <v>65</v>
      </c>
      <c r="S918" s="3">
        <v>0</v>
      </c>
      <c r="T918" s="3">
        <v>0</v>
      </c>
      <c r="U918" s="3">
        <v>0.09</v>
      </c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2" t="s">
        <v>52</v>
      </c>
      <c r="AW918" s="2" t="s">
        <v>2382</v>
      </c>
      <c r="AX918" s="2" t="s">
        <v>52</v>
      </c>
      <c r="AY918" s="2" t="s">
        <v>52</v>
      </c>
      <c r="AZ918" s="2" t="s">
        <v>52</v>
      </c>
    </row>
    <row r="919" spans="1:52" ht="30" customHeight="1">
      <c r="A919" s="27" t="s">
        <v>1013</v>
      </c>
      <c r="B919" s="27" t="s">
        <v>52</v>
      </c>
      <c r="C919" s="27" t="s">
        <v>52</v>
      </c>
      <c r="D919" s="28"/>
      <c r="E919" s="30"/>
      <c r="F919" s="33">
        <f>TRUNC(SUMIF(N915:N918, N914, F915:F918),0)</f>
        <v>13696</v>
      </c>
      <c r="G919" s="30"/>
      <c r="H919" s="33">
        <f>TRUNC(SUMIF(N915:N918, N914, H915:H918),0)</f>
        <v>0</v>
      </c>
      <c r="I919" s="30"/>
      <c r="J919" s="33">
        <f>TRUNC(SUMIF(N915:N918, N914, J915:J918),0)</f>
        <v>0</v>
      </c>
      <c r="K919" s="30"/>
      <c r="L919" s="33">
        <f>F919+H919+J919</f>
        <v>13696</v>
      </c>
      <c r="M919" s="27" t="s">
        <v>52</v>
      </c>
      <c r="N919" s="2" t="s">
        <v>107</v>
      </c>
      <c r="O919" s="2" t="s">
        <v>107</v>
      </c>
      <c r="P919" s="2" t="s">
        <v>52</v>
      </c>
      <c r="Q919" s="2" t="s">
        <v>52</v>
      </c>
      <c r="R919" s="2" t="s">
        <v>52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2" t="s">
        <v>52</v>
      </c>
      <c r="AW919" s="2" t="s">
        <v>52</v>
      </c>
      <c r="AX919" s="2" t="s">
        <v>52</v>
      </c>
      <c r="AY919" s="2" t="s">
        <v>52</v>
      </c>
      <c r="AZ919" s="2" t="s">
        <v>52</v>
      </c>
    </row>
    <row r="920" spans="1:52" ht="30" customHeight="1">
      <c r="A920" s="28"/>
      <c r="B920" s="28"/>
      <c r="C920" s="28"/>
      <c r="D920" s="28"/>
      <c r="E920" s="30"/>
      <c r="F920" s="33"/>
      <c r="G920" s="30"/>
      <c r="H920" s="33"/>
      <c r="I920" s="30"/>
      <c r="J920" s="33"/>
      <c r="K920" s="30"/>
      <c r="L920" s="33"/>
      <c r="M920" s="28"/>
    </row>
    <row r="921" spans="1:52" ht="30" customHeight="1">
      <c r="A921" s="24" t="s">
        <v>2383</v>
      </c>
      <c r="B921" s="25"/>
      <c r="C921" s="25"/>
      <c r="D921" s="25"/>
      <c r="E921" s="29"/>
      <c r="F921" s="32"/>
      <c r="G921" s="29"/>
      <c r="H921" s="32"/>
      <c r="I921" s="29"/>
      <c r="J921" s="32"/>
      <c r="K921" s="29"/>
      <c r="L921" s="32"/>
      <c r="M921" s="26"/>
      <c r="N921" s="1" t="s">
        <v>1228</v>
      </c>
    </row>
    <row r="922" spans="1:52" ht="30" customHeight="1">
      <c r="A922" s="27" t="s">
        <v>1160</v>
      </c>
      <c r="B922" s="27" t="s">
        <v>1055</v>
      </c>
      <c r="C922" s="27" t="s">
        <v>1056</v>
      </c>
      <c r="D922" s="28">
        <v>0.111</v>
      </c>
      <c r="E922" s="30">
        <f>단가대비표!O237</f>
        <v>0</v>
      </c>
      <c r="F922" s="33">
        <f>TRUNC(E922*D922,1)</f>
        <v>0</v>
      </c>
      <c r="G922" s="30">
        <f>단가대비표!P237</f>
        <v>275790</v>
      </c>
      <c r="H922" s="33">
        <f>TRUNC(G922*D922,1)</f>
        <v>30612.6</v>
      </c>
      <c r="I922" s="30">
        <f>단가대비표!V237</f>
        <v>0</v>
      </c>
      <c r="J922" s="33">
        <f>TRUNC(I922*D922,1)</f>
        <v>0</v>
      </c>
      <c r="K922" s="30">
        <f t="shared" ref="K922:L924" si="144">TRUNC(E922+G922+I922,1)</f>
        <v>275790</v>
      </c>
      <c r="L922" s="33">
        <f t="shared" si="144"/>
        <v>30612.6</v>
      </c>
      <c r="M922" s="27" t="s">
        <v>52</v>
      </c>
      <c r="N922" s="2" t="s">
        <v>1228</v>
      </c>
      <c r="O922" s="2" t="s">
        <v>1161</v>
      </c>
      <c r="P922" s="2" t="s">
        <v>65</v>
      </c>
      <c r="Q922" s="2" t="s">
        <v>65</v>
      </c>
      <c r="R922" s="2" t="s">
        <v>64</v>
      </c>
      <c r="S922" s="3"/>
      <c r="T922" s="3"/>
      <c r="U922" s="3"/>
      <c r="V922" s="3">
        <v>1</v>
      </c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2" t="s">
        <v>52</v>
      </c>
      <c r="AW922" s="2" t="s">
        <v>2384</v>
      </c>
      <c r="AX922" s="2" t="s">
        <v>52</v>
      </c>
      <c r="AY922" s="2" t="s">
        <v>52</v>
      </c>
      <c r="AZ922" s="2" t="s">
        <v>52</v>
      </c>
    </row>
    <row r="923" spans="1:52" ht="30" customHeight="1">
      <c r="A923" s="27" t="s">
        <v>1059</v>
      </c>
      <c r="B923" s="27" t="s">
        <v>1055</v>
      </c>
      <c r="C923" s="27" t="s">
        <v>1056</v>
      </c>
      <c r="D923" s="28">
        <v>4.3999999999999997E-2</v>
      </c>
      <c r="E923" s="30">
        <f>단가대비표!O234</f>
        <v>0</v>
      </c>
      <c r="F923" s="33">
        <f>TRUNC(E923*D923,1)</f>
        <v>0</v>
      </c>
      <c r="G923" s="30">
        <f>단가대비표!P234</f>
        <v>172068</v>
      </c>
      <c r="H923" s="33">
        <f>TRUNC(G923*D923,1)</f>
        <v>7570.9</v>
      </c>
      <c r="I923" s="30">
        <f>단가대비표!V234</f>
        <v>0</v>
      </c>
      <c r="J923" s="33">
        <f>TRUNC(I923*D923,1)</f>
        <v>0</v>
      </c>
      <c r="K923" s="30">
        <f t="shared" si="144"/>
        <v>172068</v>
      </c>
      <c r="L923" s="33">
        <f t="shared" si="144"/>
        <v>7570.9</v>
      </c>
      <c r="M923" s="27" t="s">
        <v>52</v>
      </c>
      <c r="N923" s="2" t="s">
        <v>1228</v>
      </c>
      <c r="O923" s="2" t="s">
        <v>1060</v>
      </c>
      <c r="P923" s="2" t="s">
        <v>65</v>
      </c>
      <c r="Q923" s="2" t="s">
        <v>65</v>
      </c>
      <c r="R923" s="2" t="s">
        <v>64</v>
      </c>
      <c r="S923" s="3"/>
      <c r="T923" s="3"/>
      <c r="U923" s="3"/>
      <c r="V923" s="3">
        <v>1</v>
      </c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2" t="s">
        <v>52</v>
      </c>
      <c r="AW923" s="2" t="s">
        <v>2385</v>
      </c>
      <c r="AX923" s="2" t="s">
        <v>52</v>
      </c>
      <c r="AY923" s="2" t="s">
        <v>52</v>
      </c>
      <c r="AZ923" s="2" t="s">
        <v>52</v>
      </c>
    </row>
    <row r="924" spans="1:52" ht="30" customHeight="1">
      <c r="A924" s="27" t="s">
        <v>1164</v>
      </c>
      <c r="B924" s="27" t="s">
        <v>2386</v>
      </c>
      <c r="C924" s="27" t="s">
        <v>502</v>
      </c>
      <c r="D924" s="28">
        <v>1</v>
      </c>
      <c r="E924" s="30">
        <v>0</v>
      </c>
      <c r="F924" s="33">
        <f>TRUNC(E924*D924,1)</f>
        <v>0</v>
      </c>
      <c r="G924" s="30">
        <v>0</v>
      </c>
      <c r="H924" s="33">
        <f>TRUNC(G924*D924,1)</f>
        <v>0</v>
      </c>
      <c r="I924" s="30">
        <f>TRUNC(SUMIF(V922:V924, RIGHTB(O924, 1), H922:H924)*U924, 2)</f>
        <v>381.83</v>
      </c>
      <c r="J924" s="33">
        <f>TRUNC(I924*D924,1)</f>
        <v>381.8</v>
      </c>
      <c r="K924" s="30">
        <f t="shared" si="144"/>
        <v>381.8</v>
      </c>
      <c r="L924" s="33">
        <f t="shared" si="144"/>
        <v>381.8</v>
      </c>
      <c r="M924" s="27" t="s">
        <v>52</v>
      </c>
      <c r="N924" s="2" t="s">
        <v>1228</v>
      </c>
      <c r="O924" s="2" t="s">
        <v>950</v>
      </c>
      <c r="P924" s="2" t="s">
        <v>65</v>
      </c>
      <c r="Q924" s="2" t="s">
        <v>65</v>
      </c>
      <c r="R924" s="2" t="s">
        <v>65</v>
      </c>
      <c r="S924" s="3">
        <v>1</v>
      </c>
      <c r="T924" s="3">
        <v>2</v>
      </c>
      <c r="U924" s="3">
        <v>0.01</v>
      </c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2" t="s">
        <v>52</v>
      </c>
      <c r="AW924" s="2" t="s">
        <v>2387</v>
      </c>
      <c r="AX924" s="2" t="s">
        <v>52</v>
      </c>
      <c r="AY924" s="2" t="s">
        <v>52</v>
      </c>
      <c r="AZ924" s="2" t="s">
        <v>52</v>
      </c>
    </row>
    <row r="925" spans="1:52" ht="30" customHeight="1">
      <c r="A925" s="27" t="s">
        <v>1013</v>
      </c>
      <c r="B925" s="27" t="s">
        <v>52</v>
      </c>
      <c r="C925" s="27" t="s">
        <v>52</v>
      </c>
      <c r="D925" s="28"/>
      <c r="E925" s="30"/>
      <c r="F925" s="33">
        <f>TRUNC(SUMIF(N922:N924, N921, F922:F924),0)</f>
        <v>0</v>
      </c>
      <c r="G925" s="30"/>
      <c r="H925" s="33">
        <f>TRUNC(SUMIF(N922:N924, N921, H922:H924),0)</f>
        <v>38183</v>
      </c>
      <c r="I925" s="30"/>
      <c r="J925" s="33">
        <f>TRUNC(SUMIF(N922:N924, N921, J922:J924),0)</f>
        <v>381</v>
      </c>
      <c r="K925" s="30"/>
      <c r="L925" s="33">
        <f>F925+H925+J925</f>
        <v>38564</v>
      </c>
      <c r="M925" s="27" t="s">
        <v>52</v>
      </c>
      <c r="N925" s="2" t="s">
        <v>107</v>
      </c>
      <c r="O925" s="2" t="s">
        <v>107</v>
      </c>
      <c r="P925" s="2" t="s">
        <v>52</v>
      </c>
      <c r="Q925" s="2" t="s">
        <v>52</v>
      </c>
      <c r="R925" s="2" t="s">
        <v>52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2" t="s">
        <v>52</v>
      </c>
      <c r="AW925" s="2" t="s">
        <v>52</v>
      </c>
      <c r="AX925" s="2" t="s">
        <v>52</v>
      </c>
      <c r="AY925" s="2" t="s">
        <v>52</v>
      </c>
      <c r="AZ925" s="2" t="s">
        <v>52</v>
      </c>
    </row>
    <row r="926" spans="1:52" ht="30" customHeight="1">
      <c r="A926" s="28"/>
      <c r="B926" s="28"/>
      <c r="C926" s="28"/>
      <c r="D926" s="28"/>
      <c r="E926" s="30"/>
      <c r="F926" s="33"/>
      <c r="G926" s="30"/>
      <c r="H926" s="33"/>
      <c r="I926" s="30"/>
      <c r="J926" s="33"/>
      <c r="K926" s="30"/>
      <c r="L926" s="33"/>
      <c r="M926" s="28"/>
    </row>
    <row r="927" spans="1:52" ht="30" customHeight="1">
      <c r="A927" s="24" t="s">
        <v>2388</v>
      </c>
      <c r="B927" s="25"/>
      <c r="C927" s="25"/>
      <c r="D927" s="25"/>
      <c r="E927" s="29"/>
      <c r="F927" s="32"/>
      <c r="G927" s="29"/>
      <c r="H927" s="32"/>
      <c r="I927" s="29"/>
      <c r="J927" s="32"/>
      <c r="K927" s="29"/>
      <c r="L927" s="32"/>
      <c r="M927" s="26"/>
      <c r="N927" s="1" t="s">
        <v>1233</v>
      </c>
    </row>
    <row r="928" spans="1:52" ht="30" customHeight="1">
      <c r="A928" s="27" t="s">
        <v>2372</v>
      </c>
      <c r="B928" s="27" t="s">
        <v>2373</v>
      </c>
      <c r="C928" s="27" t="s">
        <v>83</v>
      </c>
      <c r="D928" s="28">
        <v>1.03</v>
      </c>
      <c r="E928" s="30">
        <f>단가대비표!O33</f>
        <v>11018</v>
      </c>
      <c r="F928" s="33">
        <f>TRUNC(E928*D928,1)</f>
        <v>11348.5</v>
      </c>
      <c r="G928" s="30">
        <f>단가대비표!P33</f>
        <v>0</v>
      </c>
      <c r="H928" s="33">
        <f>TRUNC(G928*D928,1)</f>
        <v>0</v>
      </c>
      <c r="I928" s="30">
        <f>단가대비표!V33</f>
        <v>0</v>
      </c>
      <c r="J928" s="33">
        <f>TRUNC(I928*D928,1)</f>
        <v>0</v>
      </c>
      <c r="K928" s="30">
        <f t="shared" ref="K928:L931" si="145">TRUNC(E928+G928+I928,1)</f>
        <v>11018</v>
      </c>
      <c r="L928" s="33">
        <f t="shared" si="145"/>
        <v>11348.5</v>
      </c>
      <c r="M928" s="27" t="s">
        <v>1002</v>
      </c>
      <c r="N928" s="2" t="s">
        <v>52</v>
      </c>
      <c r="O928" s="2" t="s">
        <v>2374</v>
      </c>
      <c r="P928" s="2" t="s">
        <v>65</v>
      </c>
      <c r="Q928" s="2" t="s">
        <v>65</v>
      </c>
      <c r="R928" s="2" t="s">
        <v>64</v>
      </c>
      <c r="S928" s="3"/>
      <c r="T928" s="3"/>
      <c r="U928" s="3"/>
      <c r="V928" s="3">
        <v>1</v>
      </c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2" t="s">
        <v>52</v>
      </c>
      <c r="AW928" s="2" t="s">
        <v>2389</v>
      </c>
      <c r="AX928" s="2" t="s">
        <v>52</v>
      </c>
      <c r="AY928" s="2" t="s">
        <v>1005</v>
      </c>
      <c r="AZ928" s="2" t="s">
        <v>52</v>
      </c>
    </row>
    <row r="929" spans="1:52" ht="30" customHeight="1">
      <c r="A929" s="27" t="s">
        <v>1050</v>
      </c>
      <c r="B929" s="27" t="s">
        <v>1051</v>
      </c>
      <c r="C929" s="27" t="s">
        <v>112</v>
      </c>
      <c r="D929" s="28">
        <v>3.7999999999999999E-2</v>
      </c>
      <c r="E929" s="30">
        <f>단가대비표!O75</f>
        <v>571556</v>
      </c>
      <c r="F929" s="33">
        <f>TRUNC(E929*D929,1)</f>
        <v>21719.1</v>
      </c>
      <c r="G929" s="30">
        <f>단가대비표!P75</f>
        <v>0</v>
      </c>
      <c r="H929" s="33">
        <f>TRUNC(G929*D929,1)</f>
        <v>0</v>
      </c>
      <c r="I929" s="30">
        <f>단가대비표!V75</f>
        <v>0</v>
      </c>
      <c r="J929" s="33">
        <f>TRUNC(I929*D929,1)</f>
        <v>0</v>
      </c>
      <c r="K929" s="30">
        <f t="shared" si="145"/>
        <v>571556</v>
      </c>
      <c r="L929" s="33">
        <f t="shared" si="145"/>
        <v>21719.1</v>
      </c>
      <c r="M929" s="27" t="s">
        <v>1002</v>
      </c>
      <c r="N929" s="2" t="s">
        <v>52</v>
      </c>
      <c r="O929" s="2" t="s">
        <v>1052</v>
      </c>
      <c r="P929" s="2" t="s">
        <v>65</v>
      </c>
      <c r="Q929" s="2" t="s">
        <v>65</v>
      </c>
      <c r="R929" s="2" t="s">
        <v>64</v>
      </c>
      <c r="S929" s="3"/>
      <c r="T929" s="3"/>
      <c r="U929" s="3"/>
      <c r="V929" s="3">
        <v>1</v>
      </c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2" t="s">
        <v>52</v>
      </c>
      <c r="AW929" s="2" t="s">
        <v>2390</v>
      </c>
      <c r="AX929" s="2" t="s">
        <v>52</v>
      </c>
      <c r="AY929" s="2" t="s">
        <v>1005</v>
      </c>
      <c r="AZ929" s="2" t="s">
        <v>52</v>
      </c>
    </row>
    <row r="930" spans="1:52" ht="30" customHeight="1">
      <c r="A930" s="27" t="s">
        <v>2377</v>
      </c>
      <c r="B930" s="27" t="s">
        <v>2391</v>
      </c>
      <c r="C930" s="27" t="s">
        <v>502</v>
      </c>
      <c r="D930" s="28">
        <v>1</v>
      </c>
      <c r="E930" s="30">
        <f>TRUNC(SUMIF(V928:V931, RIGHTB(O930, 1), F928:F931)*U930, 2)</f>
        <v>18187.18</v>
      </c>
      <c r="F930" s="33">
        <f>TRUNC(E930*D930,1)</f>
        <v>18187.099999999999</v>
      </c>
      <c r="G930" s="30">
        <v>0</v>
      </c>
      <c r="H930" s="33">
        <f>TRUNC(G930*D930,1)</f>
        <v>0</v>
      </c>
      <c r="I930" s="30">
        <v>0</v>
      </c>
      <c r="J930" s="33">
        <f>TRUNC(I930*D930,1)</f>
        <v>0</v>
      </c>
      <c r="K930" s="30">
        <f t="shared" si="145"/>
        <v>18187.099999999999</v>
      </c>
      <c r="L930" s="33">
        <f t="shared" si="145"/>
        <v>18187.099999999999</v>
      </c>
      <c r="M930" s="27" t="s">
        <v>52</v>
      </c>
      <c r="N930" s="2" t="s">
        <v>1233</v>
      </c>
      <c r="O930" s="2" t="s">
        <v>950</v>
      </c>
      <c r="P930" s="2" t="s">
        <v>65</v>
      </c>
      <c r="Q930" s="2" t="s">
        <v>65</v>
      </c>
      <c r="R930" s="2" t="s">
        <v>65</v>
      </c>
      <c r="S930" s="3">
        <v>0</v>
      </c>
      <c r="T930" s="3">
        <v>0</v>
      </c>
      <c r="U930" s="3">
        <v>0.55000000000000004</v>
      </c>
      <c r="V930" s="3"/>
      <c r="W930" s="3">
        <v>2</v>
      </c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2" t="s">
        <v>52</v>
      </c>
      <c r="AW930" s="2" t="s">
        <v>2392</v>
      </c>
      <c r="AX930" s="2" t="s">
        <v>52</v>
      </c>
      <c r="AY930" s="2" t="s">
        <v>52</v>
      </c>
      <c r="AZ930" s="2" t="s">
        <v>52</v>
      </c>
    </row>
    <row r="931" spans="1:52" ht="30" customHeight="1">
      <c r="A931" s="27" t="s">
        <v>2380</v>
      </c>
      <c r="B931" s="27" t="s">
        <v>2393</v>
      </c>
      <c r="C931" s="27" t="s">
        <v>502</v>
      </c>
      <c r="D931" s="28">
        <v>1</v>
      </c>
      <c r="E931" s="30">
        <f>TRUNC(SUMIF(W928:W931, RIGHTB(O931, 1), F928:F931)*U931, 2)</f>
        <v>1273.0899999999999</v>
      </c>
      <c r="F931" s="33">
        <f>TRUNC(E931*D931,1)</f>
        <v>1273</v>
      </c>
      <c r="G931" s="30">
        <v>0</v>
      </c>
      <c r="H931" s="33">
        <f>TRUNC(G931*D931,1)</f>
        <v>0</v>
      </c>
      <c r="I931" s="30">
        <v>0</v>
      </c>
      <c r="J931" s="33">
        <f>TRUNC(I931*D931,1)</f>
        <v>0</v>
      </c>
      <c r="K931" s="30">
        <f t="shared" si="145"/>
        <v>1273</v>
      </c>
      <c r="L931" s="33">
        <f t="shared" si="145"/>
        <v>1273</v>
      </c>
      <c r="M931" s="27" t="s">
        <v>52</v>
      </c>
      <c r="N931" s="2" t="s">
        <v>1233</v>
      </c>
      <c r="O931" s="2" t="s">
        <v>1173</v>
      </c>
      <c r="P931" s="2" t="s">
        <v>65</v>
      </c>
      <c r="Q931" s="2" t="s">
        <v>65</v>
      </c>
      <c r="R931" s="2" t="s">
        <v>65</v>
      </c>
      <c r="S931" s="3">
        <v>0</v>
      </c>
      <c r="T931" s="3">
        <v>0</v>
      </c>
      <c r="U931" s="3">
        <v>7.0000000000000007E-2</v>
      </c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2" t="s">
        <v>52</v>
      </c>
      <c r="AW931" s="2" t="s">
        <v>2394</v>
      </c>
      <c r="AX931" s="2" t="s">
        <v>52</v>
      </c>
      <c r="AY931" s="2" t="s">
        <v>52</v>
      </c>
      <c r="AZ931" s="2" t="s">
        <v>52</v>
      </c>
    </row>
    <row r="932" spans="1:52" ht="30" customHeight="1">
      <c r="A932" s="27" t="s">
        <v>1013</v>
      </c>
      <c r="B932" s="27" t="s">
        <v>52</v>
      </c>
      <c r="C932" s="27" t="s">
        <v>52</v>
      </c>
      <c r="D932" s="28"/>
      <c r="E932" s="30"/>
      <c r="F932" s="33">
        <f>TRUNC(SUMIF(N928:N931, N927, F928:F931),0)</f>
        <v>19460</v>
      </c>
      <c r="G932" s="30"/>
      <c r="H932" s="33">
        <f>TRUNC(SUMIF(N928:N931, N927, H928:H931),0)</f>
        <v>0</v>
      </c>
      <c r="I932" s="30"/>
      <c r="J932" s="33">
        <f>TRUNC(SUMIF(N928:N931, N927, J928:J931),0)</f>
        <v>0</v>
      </c>
      <c r="K932" s="30"/>
      <c r="L932" s="33">
        <f>F932+H932+J932</f>
        <v>19460</v>
      </c>
      <c r="M932" s="27" t="s">
        <v>52</v>
      </c>
      <c r="N932" s="2" t="s">
        <v>107</v>
      </c>
      <c r="O932" s="2" t="s">
        <v>107</v>
      </c>
      <c r="P932" s="2" t="s">
        <v>52</v>
      </c>
      <c r="Q932" s="2" t="s">
        <v>52</v>
      </c>
      <c r="R932" s="2" t="s">
        <v>52</v>
      </c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2" t="s">
        <v>52</v>
      </c>
      <c r="AW932" s="2" t="s">
        <v>52</v>
      </c>
      <c r="AX932" s="2" t="s">
        <v>52</v>
      </c>
      <c r="AY932" s="2" t="s">
        <v>52</v>
      </c>
      <c r="AZ932" s="2" t="s">
        <v>52</v>
      </c>
    </row>
    <row r="933" spans="1:52" ht="30" customHeight="1">
      <c r="A933" s="28"/>
      <c r="B933" s="28"/>
      <c r="C933" s="28"/>
      <c r="D933" s="28"/>
      <c r="E933" s="30"/>
      <c r="F933" s="33"/>
      <c r="G933" s="30"/>
      <c r="H933" s="33"/>
      <c r="I933" s="30"/>
      <c r="J933" s="33"/>
      <c r="K933" s="30"/>
      <c r="L933" s="33"/>
      <c r="M933" s="28"/>
    </row>
    <row r="934" spans="1:52" ht="30" customHeight="1">
      <c r="A934" s="24" t="s">
        <v>2395</v>
      </c>
      <c r="B934" s="25"/>
      <c r="C934" s="25"/>
      <c r="D934" s="25"/>
      <c r="E934" s="29"/>
      <c r="F934" s="32"/>
      <c r="G934" s="29"/>
      <c r="H934" s="32"/>
      <c r="I934" s="29"/>
      <c r="J934" s="32"/>
      <c r="K934" s="29"/>
      <c r="L934" s="32"/>
      <c r="M934" s="26"/>
      <c r="N934" s="1" t="s">
        <v>1237</v>
      </c>
    </row>
    <row r="935" spans="1:52" ht="30" customHeight="1">
      <c r="A935" s="27" t="s">
        <v>1160</v>
      </c>
      <c r="B935" s="27" t="s">
        <v>1055</v>
      </c>
      <c r="C935" s="27" t="s">
        <v>1056</v>
      </c>
      <c r="D935" s="28">
        <v>0.2</v>
      </c>
      <c r="E935" s="30">
        <f>단가대비표!O237</f>
        <v>0</v>
      </c>
      <c r="F935" s="33">
        <f>TRUNC(E935*D935,1)</f>
        <v>0</v>
      </c>
      <c r="G935" s="30">
        <f>단가대비표!P237</f>
        <v>275790</v>
      </c>
      <c r="H935" s="33">
        <f>TRUNC(G935*D935,1)</f>
        <v>55158</v>
      </c>
      <c r="I935" s="30">
        <f>단가대비표!V237</f>
        <v>0</v>
      </c>
      <c r="J935" s="33">
        <f>TRUNC(I935*D935,1)</f>
        <v>0</v>
      </c>
      <c r="K935" s="30">
        <f t="shared" ref="K935:L937" si="146">TRUNC(E935+G935+I935,1)</f>
        <v>275790</v>
      </c>
      <c r="L935" s="33">
        <f t="shared" si="146"/>
        <v>55158</v>
      </c>
      <c r="M935" s="27" t="s">
        <v>52</v>
      </c>
      <c r="N935" s="2" t="s">
        <v>1237</v>
      </c>
      <c r="O935" s="2" t="s">
        <v>1161</v>
      </c>
      <c r="P935" s="2" t="s">
        <v>65</v>
      </c>
      <c r="Q935" s="2" t="s">
        <v>65</v>
      </c>
      <c r="R935" s="2" t="s">
        <v>64</v>
      </c>
      <c r="S935" s="3"/>
      <c r="T935" s="3"/>
      <c r="U935" s="3"/>
      <c r="V935" s="3">
        <v>1</v>
      </c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2" t="s">
        <v>52</v>
      </c>
      <c r="AW935" s="2" t="s">
        <v>2396</v>
      </c>
      <c r="AX935" s="2" t="s">
        <v>52</v>
      </c>
      <c r="AY935" s="2" t="s">
        <v>52</v>
      </c>
      <c r="AZ935" s="2" t="s">
        <v>52</v>
      </c>
    </row>
    <row r="936" spans="1:52" ht="30" customHeight="1">
      <c r="A936" s="27" t="s">
        <v>1059</v>
      </c>
      <c r="B936" s="27" t="s">
        <v>1055</v>
      </c>
      <c r="C936" s="27" t="s">
        <v>1056</v>
      </c>
      <c r="D936" s="28">
        <v>0.08</v>
      </c>
      <c r="E936" s="30">
        <f>단가대비표!O234</f>
        <v>0</v>
      </c>
      <c r="F936" s="33">
        <f>TRUNC(E936*D936,1)</f>
        <v>0</v>
      </c>
      <c r="G936" s="30">
        <f>단가대비표!P234</f>
        <v>172068</v>
      </c>
      <c r="H936" s="33">
        <f>TRUNC(G936*D936,1)</f>
        <v>13765.4</v>
      </c>
      <c r="I936" s="30">
        <f>단가대비표!V234</f>
        <v>0</v>
      </c>
      <c r="J936" s="33">
        <f>TRUNC(I936*D936,1)</f>
        <v>0</v>
      </c>
      <c r="K936" s="30">
        <f t="shared" si="146"/>
        <v>172068</v>
      </c>
      <c r="L936" s="33">
        <f t="shared" si="146"/>
        <v>13765.4</v>
      </c>
      <c r="M936" s="27" t="s">
        <v>52</v>
      </c>
      <c r="N936" s="2" t="s">
        <v>1237</v>
      </c>
      <c r="O936" s="2" t="s">
        <v>1060</v>
      </c>
      <c r="P936" s="2" t="s">
        <v>65</v>
      </c>
      <c r="Q936" s="2" t="s">
        <v>65</v>
      </c>
      <c r="R936" s="2" t="s">
        <v>64</v>
      </c>
      <c r="S936" s="3"/>
      <c r="T936" s="3"/>
      <c r="U936" s="3"/>
      <c r="V936" s="3">
        <v>1</v>
      </c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2" t="s">
        <v>52</v>
      </c>
      <c r="AW936" s="2" t="s">
        <v>2397</v>
      </c>
      <c r="AX936" s="2" t="s">
        <v>52</v>
      </c>
      <c r="AY936" s="2" t="s">
        <v>52</v>
      </c>
      <c r="AZ936" s="2" t="s">
        <v>52</v>
      </c>
    </row>
    <row r="937" spans="1:52" ht="30" customHeight="1">
      <c r="A937" s="27" t="s">
        <v>1164</v>
      </c>
      <c r="B937" s="27" t="s">
        <v>2386</v>
      </c>
      <c r="C937" s="27" t="s">
        <v>502</v>
      </c>
      <c r="D937" s="28">
        <v>1</v>
      </c>
      <c r="E937" s="30">
        <v>0</v>
      </c>
      <c r="F937" s="33">
        <f>TRUNC(E937*D937,1)</f>
        <v>0</v>
      </c>
      <c r="G937" s="30">
        <v>0</v>
      </c>
      <c r="H937" s="33">
        <f>TRUNC(G937*D937,1)</f>
        <v>0</v>
      </c>
      <c r="I937" s="30">
        <f>TRUNC(SUMIF(V935:V937, RIGHTB(O937, 1), H935:H937)*U937, 2)</f>
        <v>689.23</v>
      </c>
      <c r="J937" s="33">
        <f>TRUNC(I937*D937,1)</f>
        <v>689.2</v>
      </c>
      <c r="K937" s="30">
        <f t="shared" si="146"/>
        <v>689.2</v>
      </c>
      <c r="L937" s="33">
        <f t="shared" si="146"/>
        <v>689.2</v>
      </c>
      <c r="M937" s="27" t="s">
        <v>52</v>
      </c>
      <c r="N937" s="2" t="s">
        <v>1237</v>
      </c>
      <c r="O937" s="2" t="s">
        <v>950</v>
      </c>
      <c r="P937" s="2" t="s">
        <v>65</v>
      </c>
      <c r="Q937" s="2" t="s">
        <v>65</v>
      </c>
      <c r="R937" s="2" t="s">
        <v>65</v>
      </c>
      <c r="S937" s="3">
        <v>1</v>
      </c>
      <c r="T937" s="3">
        <v>2</v>
      </c>
      <c r="U937" s="3">
        <v>0.01</v>
      </c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2" t="s">
        <v>52</v>
      </c>
      <c r="AW937" s="2" t="s">
        <v>2398</v>
      </c>
      <c r="AX937" s="2" t="s">
        <v>52</v>
      </c>
      <c r="AY937" s="2" t="s">
        <v>52</v>
      </c>
      <c r="AZ937" s="2" t="s">
        <v>52</v>
      </c>
    </row>
    <row r="938" spans="1:52" ht="30" customHeight="1">
      <c r="A938" s="27" t="s">
        <v>1013</v>
      </c>
      <c r="B938" s="27" t="s">
        <v>52</v>
      </c>
      <c r="C938" s="27" t="s">
        <v>52</v>
      </c>
      <c r="D938" s="28"/>
      <c r="E938" s="30"/>
      <c r="F938" s="33">
        <f>TRUNC(SUMIF(N935:N937, N934, F935:F937),0)</f>
        <v>0</v>
      </c>
      <c r="G938" s="30"/>
      <c r="H938" s="33">
        <f>TRUNC(SUMIF(N935:N937, N934, H935:H937),0)</f>
        <v>68923</v>
      </c>
      <c r="I938" s="30"/>
      <c r="J938" s="33">
        <f>TRUNC(SUMIF(N935:N937, N934, J935:J937),0)</f>
        <v>689</v>
      </c>
      <c r="K938" s="30"/>
      <c r="L938" s="33">
        <f>F938+H938+J938</f>
        <v>69612</v>
      </c>
      <c r="M938" s="27" t="s">
        <v>52</v>
      </c>
      <c r="N938" s="2" t="s">
        <v>107</v>
      </c>
      <c r="O938" s="2" t="s">
        <v>107</v>
      </c>
      <c r="P938" s="2" t="s">
        <v>52</v>
      </c>
      <c r="Q938" s="2" t="s">
        <v>52</v>
      </c>
      <c r="R938" s="2" t="s">
        <v>52</v>
      </c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2" t="s">
        <v>52</v>
      </c>
      <c r="AW938" s="2" t="s">
        <v>52</v>
      </c>
      <c r="AX938" s="2" t="s">
        <v>52</v>
      </c>
      <c r="AY938" s="2" t="s">
        <v>52</v>
      </c>
      <c r="AZ938" s="2" t="s">
        <v>52</v>
      </c>
    </row>
    <row r="939" spans="1:52" ht="30" customHeight="1">
      <c r="A939" s="28"/>
      <c r="B939" s="28"/>
      <c r="C939" s="28"/>
      <c r="D939" s="28"/>
      <c r="E939" s="30"/>
      <c r="F939" s="33"/>
      <c r="G939" s="30"/>
      <c r="H939" s="33"/>
      <c r="I939" s="30"/>
      <c r="J939" s="33"/>
      <c r="K939" s="30"/>
      <c r="L939" s="33"/>
      <c r="M939" s="28"/>
    </row>
    <row r="940" spans="1:52" ht="30" customHeight="1">
      <c r="A940" s="24" t="s">
        <v>2399</v>
      </c>
      <c r="B940" s="25"/>
      <c r="C940" s="25"/>
      <c r="D940" s="25"/>
      <c r="E940" s="29"/>
      <c r="F940" s="32"/>
      <c r="G940" s="29"/>
      <c r="H940" s="32"/>
      <c r="I940" s="29"/>
      <c r="J940" s="32"/>
      <c r="K940" s="29"/>
      <c r="L940" s="32"/>
      <c r="M940" s="26"/>
      <c r="N940" s="1" t="s">
        <v>1249</v>
      </c>
    </row>
    <row r="941" spans="1:52" ht="30" customHeight="1">
      <c r="A941" s="27" t="s">
        <v>2400</v>
      </c>
      <c r="B941" s="27" t="s">
        <v>2401</v>
      </c>
      <c r="C941" s="27" t="s">
        <v>112</v>
      </c>
      <c r="D941" s="28">
        <v>3.5</v>
      </c>
      <c r="E941" s="30">
        <f>단가대비표!O39</f>
        <v>3333.33</v>
      </c>
      <c r="F941" s="33">
        <f>TRUNC(E941*D941,1)</f>
        <v>11666.6</v>
      </c>
      <c r="G941" s="30">
        <f>단가대비표!P39</f>
        <v>0</v>
      </c>
      <c r="H941" s="33">
        <f>TRUNC(G941*D941,1)</f>
        <v>0</v>
      </c>
      <c r="I941" s="30">
        <f>단가대비표!V39</f>
        <v>0</v>
      </c>
      <c r="J941" s="33">
        <f>TRUNC(I941*D941,1)</f>
        <v>0</v>
      </c>
      <c r="K941" s="30">
        <f t="shared" ref="K941:L944" si="147">TRUNC(E941+G941+I941,1)</f>
        <v>3333.3</v>
      </c>
      <c r="L941" s="33">
        <f t="shared" si="147"/>
        <v>11666.6</v>
      </c>
      <c r="M941" s="27" t="s">
        <v>2402</v>
      </c>
      <c r="N941" s="2" t="s">
        <v>1249</v>
      </c>
      <c r="O941" s="2" t="s">
        <v>2403</v>
      </c>
      <c r="P941" s="2" t="s">
        <v>65</v>
      </c>
      <c r="Q941" s="2" t="s">
        <v>65</v>
      </c>
      <c r="R941" s="2" t="s">
        <v>64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2" t="s">
        <v>52</v>
      </c>
      <c r="AW941" s="2" t="s">
        <v>2404</v>
      </c>
      <c r="AX941" s="2" t="s">
        <v>52</v>
      </c>
      <c r="AY941" s="2" t="s">
        <v>52</v>
      </c>
      <c r="AZ941" s="2" t="s">
        <v>52</v>
      </c>
    </row>
    <row r="942" spans="1:52" ht="30" customHeight="1">
      <c r="A942" s="27" t="s">
        <v>2405</v>
      </c>
      <c r="B942" s="27" t="s">
        <v>2406</v>
      </c>
      <c r="C942" s="27" t="s">
        <v>235</v>
      </c>
      <c r="D942" s="28">
        <v>1.4</v>
      </c>
      <c r="E942" s="30">
        <f>단가대비표!O44</f>
        <v>2076</v>
      </c>
      <c r="F942" s="33">
        <f>TRUNC(E942*D942,1)</f>
        <v>2906.4</v>
      </c>
      <c r="G942" s="30">
        <f>단가대비표!P44</f>
        <v>0</v>
      </c>
      <c r="H942" s="33">
        <f>TRUNC(G942*D942,1)</f>
        <v>0</v>
      </c>
      <c r="I942" s="30">
        <f>단가대비표!V44</f>
        <v>0</v>
      </c>
      <c r="J942" s="33">
        <f>TRUNC(I942*D942,1)</f>
        <v>0</v>
      </c>
      <c r="K942" s="30">
        <f t="shared" si="147"/>
        <v>2076</v>
      </c>
      <c r="L942" s="33">
        <f t="shared" si="147"/>
        <v>2906.4</v>
      </c>
      <c r="M942" s="27" t="s">
        <v>52</v>
      </c>
      <c r="N942" s="2" t="s">
        <v>1249</v>
      </c>
      <c r="O942" s="2" t="s">
        <v>2407</v>
      </c>
      <c r="P942" s="2" t="s">
        <v>65</v>
      </c>
      <c r="Q942" s="2" t="s">
        <v>65</v>
      </c>
      <c r="R942" s="2" t="s">
        <v>64</v>
      </c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2" t="s">
        <v>52</v>
      </c>
      <c r="AW942" s="2" t="s">
        <v>2408</v>
      </c>
      <c r="AX942" s="2" t="s">
        <v>52</v>
      </c>
      <c r="AY942" s="2" t="s">
        <v>52</v>
      </c>
      <c r="AZ942" s="2" t="s">
        <v>52</v>
      </c>
    </row>
    <row r="943" spans="1:52" ht="30" customHeight="1">
      <c r="A943" s="27" t="s">
        <v>2140</v>
      </c>
      <c r="B943" s="27" t="s">
        <v>2409</v>
      </c>
      <c r="C943" s="27" t="s">
        <v>251</v>
      </c>
      <c r="D943" s="28">
        <v>1</v>
      </c>
      <c r="E943" s="30">
        <f>단가대비표!O169</f>
        <v>755</v>
      </c>
      <c r="F943" s="33">
        <f>TRUNC(E943*D943,1)</f>
        <v>755</v>
      </c>
      <c r="G943" s="30">
        <f>단가대비표!P169</f>
        <v>0</v>
      </c>
      <c r="H943" s="33">
        <f>TRUNC(G943*D943,1)</f>
        <v>0</v>
      </c>
      <c r="I943" s="30">
        <f>단가대비표!V169</f>
        <v>0</v>
      </c>
      <c r="J943" s="33">
        <f>TRUNC(I943*D943,1)</f>
        <v>0</v>
      </c>
      <c r="K943" s="30">
        <f t="shared" si="147"/>
        <v>755</v>
      </c>
      <c r="L943" s="33">
        <f t="shared" si="147"/>
        <v>755</v>
      </c>
      <c r="M943" s="27" t="s">
        <v>52</v>
      </c>
      <c r="N943" s="2" t="s">
        <v>1249</v>
      </c>
      <c r="O943" s="2" t="s">
        <v>2410</v>
      </c>
      <c r="P943" s="2" t="s">
        <v>65</v>
      </c>
      <c r="Q943" s="2" t="s">
        <v>65</v>
      </c>
      <c r="R943" s="2" t="s">
        <v>64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2" t="s">
        <v>52</v>
      </c>
      <c r="AW943" s="2" t="s">
        <v>2411</v>
      </c>
      <c r="AX943" s="2" t="s">
        <v>52</v>
      </c>
      <c r="AY943" s="2" t="s">
        <v>52</v>
      </c>
      <c r="AZ943" s="2" t="s">
        <v>52</v>
      </c>
    </row>
    <row r="944" spans="1:52" ht="30" customHeight="1">
      <c r="A944" s="27" t="s">
        <v>2412</v>
      </c>
      <c r="B944" s="27" t="s">
        <v>2413</v>
      </c>
      <c r="C944" s="27" t="s">
        <v>235</v>
      </c>
      <c r="D944" s="28">
        <v>2</v>
      </c>
      <c r="E944" s="30">
        <f>단가대비표!O58</f>
        <v>1080</v>
      </c>
      <c r="F944" s="33">
        <f>TRUNC(E944*D944,1)</f>
        <v>2160</v>
      </c>
      <c r="G944" s="30">
        <f>단가대비표!P58</f>
        <v>0</v>
      </c>
      <c r="H944" s="33">
        <f>TRUNC(G944*D944,1)</f>
        <v>0</v>
      </c>
      <c r="I944" s="30">
        <f>단가대비표!V58</f>
        <v>0</v>
      </c>
      <c r="J944" s="33">
        <f>TRUNC(I944*D944,1)</f>
        <v>0</v>
      </c>
      <c r="K944" s="30">
        <f t="shared" si="147"/>
        <v>1080</v>
      </c>
      <c r="L944" s="33">
        <f t="shared" si="147"/>
        <v>2160</v>
      </c>
      <c r="M944" s="27" t="s">
        <v>52</v>
      </c>
      <c r="N944" s="2" t="s">
        <v>1249</v>
      </c>
      <c r="O944" s="2" t="s">
        <v>2414</v>
      </c>
      <c r="P944" s="2" t="s">
        <v>65</v>
      </c>
      <c r="Q944" s="2" t="s">
        <v>65</v>
      </c>
      <c r="R944" s="2" t="s">
        <v>64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2" t="s">
        <v>52</v>
      </c>
      <c r="AW944" s="2" t="s">
        <v>2415</v>
      </c>
      <c r="AX944" s="2" t="s">
        <v>52</v>
      </c>
      <c r="AY944" s="2" t="s">
        <v>52</v>
      </c>
      <c r="AZ944" s="2" t="s">
        <v>52</v>
      </c>
    </row>
    <row r="945" spans="1:52" ht="30" customHeight="1">
      <c r="A945" s="27" t="s">
        <v>1013</v>
      </c>
      <c r="B945" s="27" t="s">
        <v>52</v>
      </c>
      <c r="C945" s="27" t="s">
        <v>52</v>
      </c>
      <c r="D945" s="28"/>
      <c r="E945" s="30"/>
      <c r="F945" s="33">
        <f>TRUNC(SUMIF(N941:N944, N940, F941:F944),0)</f>
        <v>17488</v>
      </c>
      <c r="G945" s="30"/>
      <c r="H945" s="33">
        <f>TRUNC(SUMIF(N941:N944, N940, H941:H944),0)</f>
        <v>0</v>
      </c>
      <c r="I945" s="30"/>
      <c r="J945" s="33">
        <f>TRUNC(SUMIF(N941:N944, N940, J941:J944),0)</f>
        <v>0</v>
      </c>
      <c r="K945" s="30"/>
      <c r="L945" s="33">
        <f>F945+H945+J945</f>
        <v>17488</v>
      </c>
      <c r="M945" s="27" t="s">
        <v>52</v>
      </c>
      <c r="N945" s="2" t="s">
        <v>107</v>
      </c>
      <c r="O945" s="2" t="s">
        <v>107</v>
      </c>
      <c r="P945" s="2" t="s">
        <v>52</v>
      </c>
      <c r="Q945" s="2" t="s">
        <v>52</v>
      </c>
      <c r="R945" s="2" t="s">
        <v>52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2" t="s">
        <v>52</v>
      </c>
      <c r="AW945" s="2" t="s">
        <v>52</v>
      </c>
      <c r="AX945" s="2" t="s">
        <v>52</v>
      </c>
      <c r="AY945" s="2" t="s">
        <v>52</v>
      </c>
      <c r="AZ945" s="2" t="s">
        <v>52</v>
      </c>
    </row>
    <row r="946" spans="1:52" ht="30" customHeight="1">
      <c r="A946" s="28"/>
      <c r="B946" s="28"/>
      <c r="C946" s="28"/>
      <c r="D946" s="28"/>
      <c r="E946" s="30"/>
      <c r="F946" s="33"/>
      <c r="G946" s="30"/>
      <c r="H946" s="33"/>
      <c r="I946" s="30"/>
      <c r="J946" s="33"/>
      <c r="K946" s="30"/>
      <c r="L946" s="33"/>
      <c r="M946" s="28"/>
    </row>
    <row r="947" spans="1:52" ht="30" customHeight="1">
      <c r="A947" s="24" t="s">
        <v>2416</v>
      </c>
      <c r="B947" s="25"/>
      <c r="C947" s="25"/>
      <c r="D947" s="25"/>
      <c r="E947" s="29"/>
      <c r="F947" s="32"/>
      <c r="G947" s="29"/>
      <c r="H947" s="32"/>
      <c r="I947" s="29"/>
      <c r="J947" s="32"/>
      <c r="K947" s="29"/>
      <c r="L947" s="32"/>
      <c r="M947" s="26"/>
      <c r="N947" s="1" t="s">
        <v>1267</v>
      </c>
    </row>
    <row r="948" spans="1:52" ht="30" customHeight="1">
      <c r="A948" s="27" t="s">
        <v>1264</v>
      </c>
      <c r="B948" s="27" t="s">
        <v>1265</v>
      </c>
      <c r="C948" s="27" t="s">
        <v>69</v>
      </c>
      <c r="D948" s="28">
        <v>0.17369999999999999</v>
      </c>
      <c r="E948" s="30">
        <f>단가대비표!O18</f>
        <v>0</v>
      </c>
      <c r="F948" s="33">
        <f>TRUNC(E948*D948,1)</f>
        <v>0</v>
      </c>
      <c r="G948" s="30">
        <f>단가대비표!P18</f>
        <v>0</v>
      </c>
      <c r="H948" s="33">
        <f>TRUNC(G948*D948,1)</f>
        <v>0</v>
      </c>
      <c r="I948" s="30">
        <f>단가대비표!V18</f>
        <v>520694</v>
      </c>
      <c r="J948" s="33">
        <f>TRUNC(I948*D948,1)</f>
        <v>90444.5</v>
      </c>
      <c r="K948" s="30">
        <f t="shared" ref="K948:L951" si="148">TRUNC(E948+G948+I948,1)</f>
        <v>520694</v>
      </c>
      <c r="L948" s="33">
        <f t="shared" si="148"/>
        <v>90444.5</v>
      </c>
      <c r="M948" s="27" t="s">
        <v>2262</v>
      </c>
      <c r="N948" s="2" t="s">
        <v>1267</v>
      </c>
      <c r="O948" s="2" t="s">
        <v>2417</v>
      </c>
      <c r="P948" s="2" t="s">
        <v>65</v>
      </c>
      <c r="Q948" s="2" t="s">
        <v>65</v>
      </c>
      <c r="R948" s="2" t="s">
        <v>64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2" t="s">
        <v>52</v>
      </c>
      <c r="AW948" s="2" t="s">
        <v>2418</v>
      </c>
      <c r="AX948" s="2" t="s">
        <v>52</v>
      </c>
      <c r="AY948" s="2" t="s">
        <v>52</v>
      </c>
      <c r="AZ948" s="2" t="s">
        <v>52</v>
      </c>
    </row>
    <row r="949" spans="1:52" ht="30" customHeight="1">
      <c r="A949" s="27" t="s">
        <v>2265</v>
      </c>
      <c r="B949" s="27" t="s">
        <v>2266</v>
      </c>
      <c r="C949" s="27" t="s">
        <v>1310</v>
      </c>
      <c r="D949" s="28">
        <v>10</v>
      </c>
      <c r="E949" s="30">
        <f>단가대비표!O42</f>
        <v>1590</v>
      </c>
      <c r="F949" s="33">
        <f>TRUNC(E949*D949,1)</f>
        <v>15900</v>
      </c>
      <c r="G949" s="30">
        <f>단가대비표!P42</f>
        <v>0</v>
      </c>
      <c r="H949" s="33">
        <f>TRUNC(G949*D949,1)</f>
        <v>0</v>
      </c>
      <c r="I949" s="30">
        <f>단가대비표!V42</f>
        <v>0</v>
      </c>
      <c r="J949" s="33">
        <f>TRUNC(I949*D949,1)</f>
        <v>0</v>
      </c>
      <c r="K949" s="30">
        <f t="shared" si="148"/>
        <v>1590</v>
      </c>
      <c r="L949" s="33">
        <f t="shared" si="148"/>
        <v>15900</v>
      </c>
      <c r="M949" s="27" t="s">
        <v>52</v>
      </c>
      <c r="N949" s="2" t="s">
        <v>1267</v>
      </c>
      <c r="O949" s="2" t="s">
        <v>2267</v>
      </c>
      <c r="P949" s="2" t="s">
        <v>65</v>
      </c>
      <c r="Q949" s="2" t="s">
        <v>65</v>
      </c>
      <c r="R949" s="2" t="s">
        <v>64</v>
      </c>
      <c r="S949" s="3"/>
      <c r="T949" s="3"/>
      <c r="U949" s="3"/>
      <c r="V949" s="3">
        <v>1</v>
      </c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2" t="s">
        <v>52</v>
      </c>
      <c r="AW949" s="2" t="s">
        <v>2419</v>
      </c>
      <c r="AX949" s="2" t="s">
        <v>52</v>
      </c>
      <c r="AY949" s="2" t="s">
        <v>52</v>
      </c>
      <c r="AZ949" s="2" t="s">
        <v>52</v>
      </c>
    </row>
    <row r="950" spans="1:52" ht="30" customHeight="1">
      <c r="A950" s="27" t="s">
        <v>1813</v>
      </c>
      <c r="B950" s="27" t="s">
        <v>2420</v>
      </c>
      <c r="C950" s="27" t="s">
        <v>502</v>
      </c>
      <c r="D950" s="28">
        <v>1</v>
      </c>
      <c r="E950" s="30">
        <f>TRUNC(SUMIF(V948:V951, RIGHTB(O950, 1), F948:F951)*U950, 2)</f>
        <v>9063</v>
      </c>
      <c r="F950" s="33">
        <f>TRUNC(E950*D950,1)</f>
        <v>9063</v>
      </c>
      <c r="G950" s="30">
        <v>0</v>
      </c>
      <c r="H950" s="33">
        <f>TRUNC(G950*D950,1)</f>
        <v>0</v>
      </c>
      <c r="I950" s="30">
        <v>0</v>
      </c>
      <c r="J950" s="33">
        <f>TRUNC(I950*D950,1)</f>
        <v>0</v>
      </c>
      <c r="K950" s="30">
        <f t="shared" si="148"/>
        <v>9063</v>
      </c>
      <c r="L950" s="33">
        <f t="shared" si="148"/>
        <v>9063</v>
      </c>
      <c r="M950" s="27" t="s">
        <v>52</v>
      </c>
      <c r="N950" s="2" t="s">
        <v>1267</v>
      </c>
      <c r="O950" s="2" t="s">
        <v>950</v>
      </c>
      <c r="P950" s="2" t="s">
        <v>65</v>
      </c>
      <c r="Q950" s="2" t="s">
        <v>65</v>
      </c>
      <c r="R950" s="2" t="s">
        <v>65</v>
      </c>
      <c r="S950" s="3">
        <v>0</v>
      </c>
      <c r="T950" s="3">
        <v>0</v>
      </c>
      <c r="U950" s="3">
        <v>0.56999999999999995</v>
      </c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2" t="s">
        <v>52</v>
      </c>
      <c r="AW950" s="2" t="s">
        <v>2421</v>
      </c>
      <c r="AX950" s="2" t="s">
        <v>52</v>
      </c>
      <c r="AY950" s="2" t="s">
        <v>52</v>
      </c>
      <c r="AZ950" s="2" t="s">
        <v>52</v>
      </c>
    </row>
    <row r="951" spans="1:52" ht="30" customHeight="1">
      <c r="A951" s="27" t="s">
        <v>2271</v>
      </c>
      <c r="B951" s="27" t="s">
        <v>1055</v>
      </c>
      <c r="C951" s="27" t="s">
        <v>1056</v>
      </c>
      <c r="D951" s="28">
        <v>1</v>
      </c>
      <c r="E951" s="30">
        <f>TRUNC(단가대비표!O257*1/8*16/12*25/20, 1)</f>
        <v>0</v>
      </c>
      <c r="F951" s="33">
        <f>TRUNC(E951*D951,1)</f>
        <v>0</v>
      </c>
      <c r="G951" s="30">
        <f>TRUNC(단가대비표!P257*1/8*16/12*25/20, 1)</f>
        <v>59020.2</v>
      </c>
      <c r="H951" s="33">
        <f>TRUNC(G951*D951,1)</f>
        <v>59020.2</v>
      </c>
      <c r="I951" s="30">
        <f>TRUNC(단가대비표!V257*1/8*16/12*25/20, 1)</f>
        <v>0</v>
      </c>
      <c r="J951" s="33">
        <f>TRUNC(I951*D951,1)</f>
        <v>0</v>
      </c>
      <c r="K951" s="30">
        <f t="shared" si="148"/>
        <v>59020.2</v>
      </c>
      <c r="L951" s="33">
        <f t="shared" si="148"/>
        <v>59020.2</v>
      </c>
      <c r="M951" s="27" t="s">
        <v>52</v>
      </c>
      <c r="N951" s="2" t="s">
        <v>1267</v>
      </c>
      <c r="O951" s="2" t="s">
        <v>2272</v>
      </c>
      <c r="P951" s="2" t="s">
        <v>65</v>
      </c>
      <c r="Q951" s="2" t="s">
        <v>65</v>
      </c>
      <c r="R951" s="2" t="s">
        <v>64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2" t="s">
        <v>52</v>
      </c>
      <c r="AW951" s="2" t="s">
        <v>2422</v>
      </c>
      <c r="AX951" s="2" t="s">
        <v>64</v>
      </c>
      <c r="AY951" s="2" t="s">
        <v>52</v>
      </c>
      <c r="AZ951" s="2" t="s">
        <v>52</v>
      </c>
    </row>
    <row r="952" spans="1:52" ht="30" customHeight="1">
      <c r="A952" s="27" t="s">
        <v>1013</v>
      </c>
      <c r="B952" s="27" t="s">
        <v>52</v>
      </c>
      <c r="C952" s="27" t="s">
        <v>52</v>
      </c>
      <c r="D952" s="28"/>
      <c r="E952" s="30"/>
      <c r="F952" s="33">
        <f>TRUNC(SUMIF(N948:N951, N947, F948:F951),0)</f>
        <v>24963</v>
      </c>
      <c r="G952" s="30"/>
      <c r="H952" s="33">
        <f>TRUNC(SUMIF(N948:N951, N947, H948:H951),0)</f>
        <v>59020</v>
      </c>
      <c r="I952" s="30"/>
      <c r="J952" s="33">
        <f>TRUNC(SUMIF(N948:N951, N947, J948:J951),0)</f>
        <v>90444</v>
      </c>
      <c r="K952" s="30"/>
      <c r="L952" s="33">
        <f>F952+H952+J952</f>
        <v>174427</v>
      </c>
      <c r="M952" s="27" t="s">
        <v>52</v>
      </c>
      <c r="N952" s="2" t="s">
        <v>107</v>
      </c>
      <c r="O952" s="2" t="s">
        <v>107</v>
      </c>
      <c r="P952" s="2" t="s">
        <v>52</v>
      </c>
      <c r="Q952" s="2" t="s">
        <v>52</v>
      </c>
      <c r="R952" s="2" t="s">
        <v>52</v>
      </c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2" t="s">
        <v>52</v>
      </c>
      <c r="AW952" s="2" t="s">
        <v>52</v>
      </c>
      <c r="AX952" s="2" t="s">
        <v>52</v>
      </c>
      <c r="AY952" s="2" t="s">
        <v>52</v>
      </c>
      <c r="AZ952" s="2" t="s">
        <v>52</v>
      </c>
    </row>
    <row r="953" spans="1:52" ht="30" customHeight="1">
      <c r="A953" s="28"/>
      <c r="B953" s="28"/>
      <c r="C953" s="28"/>
      <c r="D953" s="28"/>
      <c r="E953" s="30"/>
      <c r="F953" s="33"/>
      <c r="G953" s="30"/>
      <c r="H953" s="33"/>
      <c r="I953" s="30"/>
      <c r="J953" s="33"/>
      <c r="K953" s="30"/>
      <c r="L953" s="33"/>
      <c r="M953" s="28"/>
    </row>
    <row r="954" spans="1:52" ht="30" customHeight="1">
      <c r="A954" s="24" t="s">
        <v>2423</v>
      </c>
      <c r="B954" s="25"/>
      <c r="C954" s="25"/>
      <c r="D954" s="25"/>
      <c r="E954" s="29"/>
      <c r="F954" s="32"/>
      <c r="G954" s="29"/>
      <c r="H954" s="32"/>
      <c r="I954" s="29"/>
      <c r="J954" s="32"/>
      <c r="K954" s="29"/>
      <c r="L954" s="32"/>
      <c r="M954" s="26"/>
      <c r="N954" s="1" t="s">
        <v>1306</v>
      </c>
    </row>
    <row r="955" spans="1:52" ht="30" customHeight="1">
      <c r="A955" s="27" t="s">
        <v>1324</v>
      </c>
      <c r="B955" s="27" t="s">
        <v>1055</v>
      </c>
      <c r="C955" s="27" t="s">
        <v>1056</v>
      </c>
      <c r="D955" s="28">
        <v>5.0000000000000001E-3</v>
      </c>
      <c r="E955" s="30">
        <f>단가대비표!O249</f>
        <v>0</v>
      </c>
      <c r="F955" s="33">
        <f>TRUNC(E955*D955,1)</f>
        <v>0</v>
      </c>
      <c r="G955" s="30">
        <f>단가대비표!P249</f>
        <v>263017</v>
      </c>
      <c r="H955" s="33">
        <f>TRUNC(G955*D955,1)</f>
        <v>1315</v>
      </c>
      <c r="I955" s="30">
        <f>단가대비표!V249</f>
        <v>0</v>
      </c>
      <c r="J955" s="33">
        <f>TRUNC(I955*D955,1)</f>
        <v>0</v>
      </c>
      <c r="K955" s="30">
        <f t="shared" ref="K955:L957" si="149">TRUNC(E955+G955+I955,1)</f>
        <v>263017</v>
      </c>
      <c r="L955" s="33">
        <f t="shared" si="149"/>
        <v>1315</v>
      </c>
      <c r="M955" s="27" t="s">
        <v>52</v>
      </c>
      <c r="N955" s="2" t="s">
        <v>1306</v>
      </c>
      <c r="O955" s="2" t="s">
        <v>1325</v>
      </c>
      <c r="P955" s="2" t="s">
        <v>65</v>
      </c>
      <c r="Q955" s="2" t="s">
        <v>65</v>
      </c>
      <c r="R955" s="2" t="s">
        <v>64</v>
      </c>
      <c r="S955" s="3"/>
      <c r="T955" s="3"/>
      <c r="U955" s="3"/>
      <c r="V955" s="3">
        <v>1</v>
      </c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2" t="s">
        <v>52</v>
      </c>
      <c r="AW955" s="2" t="s">
        <v>2424</v>
      </c>
      <c r="AX955" s="2" t="s">
        <v>52</v>
      </c>
      <c r="AY955" s="2" t="s">
        <v>52</v>
      </c>
      <c r="AZ955" s="2" t="s">
        <v>52</v>
      </c>
    </row>
    <row r="956" spans="1:52" ht="30" customHeight="1">
      <c r="A956" s="27" t="s">
        <v>1059</v>
      </c>
      <c r="B956" s="27" t="s">
        <v>1055</v>
      </c>
      <c r="C956" s="27" t="s">
        <v>1056</v>
      </c>
      <c r="D956" s="28">
        <v>1E-3</v>
      </c>
      <c r="E956" s="30">
        <f>단가대비표!O234</f>
        <v>0</v>
      </c>
      <c r="F956" s="33">
        <f>TRUNC(E956*D956,1)</f>
        <v>0</v>
      </c>
      <c r="G956" s="30">
        <f>단가대비표!P234</f>
        <v>172068</v>
      </c>
      <c r="H956" s="33">
        <f>TRUNC(G956*D956,1)</f>
        <v>172</v>
      </c>
      <c r="I956" s="30">
        <f>단가대비표!V234</f>
        <v>0</v>
      </c>
      <c r="J956" s="33">
        <f>TRUNC(I956*D956,1)</f>
        <v>0</v>
      </c>
      <c r="K956" s="30">
        <f t="shared" si="149"/>
        <v>172068</v>
      </c>
      <c r="L956" s="33">
        <f t="shared" si="149"/>
        <v>172</v>
      </c>
      <c r="M956" s="27" t="s">
        <v>52</v>
      </c>
      <c r="N956" s="2" t="s">
        <v>1306</v>
      </c>
      <c r="O956" s="2" t="s">
        <v>1060</v>
      </c>
      <c r="P956" s="2" t="s">
        <v>65</v>
      </c>
      <c r="Q956" s="2" t="s">
        <v>65</v>
      </c>
      <c r="R956" s="2" t="s">
        <v>64</v>
      </c>
      <c r="S956" s="3"/>
      <c r="T956" s="3"/>
      <c r="U956" s="3"/>
      <c r="V956" s="3">
        <v>1</v>
      </c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2" t="s">
        <v>52</v>
      </c>
      <c r="AW956" s="2" t="s">
        <v>2425</v>
      </c>
      <c r="AX956" s="2" t="s">
        <v>52</v>
      </c>
      <c r="AY956" s="2" t="s">
        <v>52</v>
      </c>
      <c r="AZ956" s="2" t="s">
        <v>52</v>
      </c>
    </row>
    <row r="957" spans="1:52" ht="30" customHeight="1">
      <c r="A957" s="27" t="s">
        <v>2426</v>
      </c>
      <c r="B957" s="27" t="s">
        <v>1259</v>
      </c>
      <c r="C957" s="27" t="s">
        <v>502</v>
      </c>
      <c r="D957" s="28">
        <v>1</v>
      </c>
      <c r="E957" s="30">
        <f>TRUNC(SUMIF(V955:V957, RIGHTB(O957, 1), H955:H957)*U957, 2)</f>
        <v>44.61</v>
      </c>
      <c r="F957" s="33">
        <f>TRUNC(E957*D957,1)</f>
        <v>44.6</v>
      </c>
      <c r="G957" s="30">
        <v>0</v>
      </c>
      <c r="H957" s="33">
        <f>TRUNC(G957*D957,1)</f>
        <v>0</v>
      </c>
      <c r="I957" s="30">
        <v>0</v>
      </c>
      <c r="J957" s="33">
        <f>TRUNC(I957*D957,1)</f>
        <v>0</v>
      </c>
      <c r="K957" s="30">
        <f t="shared" si="149"/>
        <v>44.6</v>
      </c>
      <c r="L957" s="33">
        <f t="shared" si="149"/>
        <v>44.6</v>
      </c>
      <c r="M957" s="27" t="s">
        <v>52</v>
      </c>
      <c r="N957" s="2" t="s">
        <v>1306</v>
      </c>
      <c r="O957" s="2" t="s">
        <v>950</v>
      </c>
      <c r="P957" s="2" t="s">
        <v>65</v>
      </c>
      <c r="Q957" s="2" t="s">
        <v>65</v>
      </c>
      <c r="R957" s="2" t="s">
        <v>65</v>
      </c>
      <c r="S957" s="3">
        <v>1</v>
      </c>
      <c r="T957" s="3">
        <v>0</v>
      </c>
      <c r="U957" s="3">
        <v>0.03</v>
      </c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2" t="s">
        <v>52</v>
      </c>
      <c r="AW957" s="2" t="s">
        <v>2427</v>
      </c>
      <c r="AX957" s="2" t="s">
        <v>52</v>
      </c>
      <c r="AY957" s="2" t="s">
        <v>52</v>
      </c>
      <c r="AZ957" s="2" t="s">
        <v>52</v>
      </c>
    </row>
    <row r="958" spans="1:52" ht="30" customHeight="1">
      <c r="A958" s="27" t="s">
        <v>1013</v>
      </c>
      <c r="B958" s="27" t="s">
        <v>52</v>
      </c>
      <c r="C958" s="27" t="s">
        <v>52</v>
      </c>
      <c r="D958" s="28"/>
      <c r="E958" s="30"/>
      <c r="F958" s="33">
        <f>TRUNC(SUMIF(N955:N957, N954, F955:F957),0)</f>
        <v>44</v>
      </c>
      <c r="G958" s="30"/>
      <c r="H958" s="33">
        <f>TRUNC(SUMIF(N955:N957, N954, H955:H957),0)</f>
        <v>1487</v>
      </c>
      <c r="I958" s="30"/>
      <c r="J958" s="33">
        <f>TRUNC(SUMIF(N955:N957, N954, J955:J957),0)</f>
        <v>0</v>
      </c>
      <c r="K958" s="30"/>
      <c r="L958" s="33">
        <f>F958+H958+J958</f>
        <v>1531</v>
      </c>
      <c r="M958" s="27" t="s">
        <v>52</v>
      </c>
      <c r="N958" s="2" t="s">
        <v>107</v>
      </c>
      <c r="O958" s="2" t="s">
        <v>107</v>
      </c>
      <c r="P958" s="2" t="s">
        <v>52</v>
      </c>
      <c r="Q958" s="2" t="s">
        <v>52</v>
      </c>
      <c r="R958" s="2" t="s">
        <v>52</v>
      </c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2" t="s">
        <v>52</v>
      </c>
      <c r="AW958" s="2" t="s">
        <v>52</v>
      </c>
      <c r="AX958" s="2" t="s">
        <v>52</v>
      </c>
      <c r="AY958" s="2" t="s">
        <v>52</v>
      </c>
      <c r="AZ958" s="2" t="s">
        <v>52</v>
      </c>
    </row>
    <row r="959" spans="1:52" ht="30" customHeight="1">
      <c r="A959" s="28"/>
      <c r="B959" s="28"/>
      <c r="C959" s="28"/>
      <c r="D959" s="28"/>
      <c r="E959" s="30"/>
      <c r="F959" s="33"/>
      <c r="G959" s="30"/>
      <c r="H959" s="33"/>
      <c r="I959" s="30"/>
      <c r="J959" s="33"/>
      <c r="K959" s="30"/>
      <c r="L959" s="33"/>
      <c r="M959" s="28"/>
    </row>
    <row r="960" spans="1:52" ht="30" customHeight="1">
      <c r="A960" s="24" t="s">
        <v>2428</v>
      </c>
      <c r="B960" s="25"/>
      <c r="C960" s="25"/>
      <c r="D960" s="25"/>
      <c r="E960" s="29"/>
      <c r="F960" s="32"/>
      <c r="G960" s="29"/>
      <c r="H960" s="32"/>
      <c r="I960" s="29"/>
      <c r="J960" s="32"/>
      <c r="K960" s="29"/>
      <c r="L960" s="32"/>
      <c r="M960" s="26"/>
      <c r="N960" s="1" t="s">
        <v>2429</v>
      </c>
    </row>
    <row r="961" spans="1:52" ht="30" customHeight="1">
      <c r="A961" s="27" t="s">
        <v>2430</v>
      </c>
      <c r="B961" s="27" t="s">
        <v>1685</v>
      </c>
      <c r="C961" s="27" t="s">
        <v>69</v>
      </c>
      <c r="D961" s="28">
        <v>0.2576</v>
      </c>
      <c r="E961" s="30">
        <f>단가대비표!O20</f>
        <v>0</v>
      </c>
      <c r="F961" s="33">
        <f>TRUNC(E961*D961,1)</f>
        <v>0</v>
      </c>
      <c r="G961" s="30">
        <f>단가대비표!P20</f>
        <v>0</v>
      </c>
      <c r="H961" s="33">
        <f>TRUNC(G961*D961,1)</f>
        <v>0</v>
      </c>
      <c r="I961" s="30">
        <f>단가대비표!V20</f>
        <v>67216</v>
      </c>
      <c r="J961" s="33">
        <f>TRUNC(I961*D961,1)</f>
        <v>17314.8</v>
      </c>
      <c r="K961" s="30">
        <f t="shared" ref="K961:L964" si="150">TRUNC(E961+G961+I961,1)</f>
        <v>67216</v>
      </c>
      <c r="L961" s="33">
        <f t="shared" si="150"/>
        <v>17314.8</v>
      </c>
      <c r="M961" s="27" t="s">
        <v>2262</v>
      </c>
      <c r="N961" s="2" t="s">
        <v>2429</v>
      </c>
      <c r="O961" s="2" t="s">
        <v>2432</v>
      </c>
      <c r="P961" s="2" t="s">
        <v>65</v>
      </c>
      <c r="Q961" s="2" t="s">
        <v>65</v>
      </c>
      <c r="R961" s="2" t="s">
        <v>64</v>
      </c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2" t="s">
        <v>52</v>
      </c>
      <c r="AW961" s="2" t="s">
        <v>2433</v>
      </c>
      <c r="AX961" s="2" t="s">
        <v>52</v>
      </c>
      <c r="AY961" s="2" t="s">
        <v>52</v>
      </c>
      <c r="AZ961" s="2" t="s">
        <v>52</v>
      </c>
    </row>
    <row r="962" spans="1:52" ht="30" customHeight="1">
      <c r="A962" s="27" t="s">
        <v>2265</v>
      </c>
      <c r="B962" s="27" t="s">
        <v>2266</v>
      </c>
      <c r="C962" s="27" t="s">
        <v>1310</v>
      </c>
      <c r="D962" s="28">
        <v>16.5</v>
      </c>
      <c r="E962" s="30">
        <f>단가대비표!O42</f>
        <v>1590</v>
      </c>
      <c r="F962" s="33">
        <f>TRUNC(E962*D962,1)</f>
        <v>26235</v>
      </c>
      <c r="G962" s="30">
        <f>단가대비표!P42</f>
        <v>0</v>
      </c>
      <c r="H962" s="33">
        <f>TRUNC(G962*D962,1)</f>
        <v>0</v>
      </c>
      <c r="I962" s="30">
        <f>단가대비표!V42</f>
        <v>0</v>
      </c>
      <c r="J962" s="33">
        <f>TRUNC(I962*D962,1)</f>
        <v>0</v>
      </c>
      <c r="K962" s="30">
        <f t="shared" si="150"/>
        <v>1590</v>
      </c>
      <c r="L962" s="33">
        <f t="shared" si="150"/>
        <v>26235</v>
      </c>
      <c r="M962" s="27" t="s">
        <v>52</v>
      </c>
      <c r="N962" s="2" t="s">
        <v>2429</v>
      </c>
      <c r="O962" s="2" t="s">
        <v>2267</v>
      </c>
      <c r="P962" s="2" t="s">
        <v>65</v>
      </c>
      <c r="Q962" s="2" t="s">
        <v>65</v>
      </c>
      <c r="R962" s="2" t="s">
        <v>64</v>
      </c>
      <c r="S962" s="3"/>
      <c r="T962" s="3"/>
      <c r="U962" s="3"/>
      <c r="V962" s="3">
        <v>1</v>
      </c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2" t="s">
        <v>52</v>
      </c>
      <c r="AW962" s="2" t="s">
        <v>2434</v>
      </c>
      <c r="AX962" s="2" t="s">
        <v>52</v>
      </c>
      <c r="AY962" s="2" t="s">
        <v>52</v>
      </c>
      <c r="AZ962" s="2" t="s">
        <v>52</v>
      </c>
    </row>
    <row r="963" spans="1:52" ht="30" customHeight="1">
      <c r="A963" s="27" t="s">
        <v>1813</v>
      </c>
      <c r="B963" s="27" t="s">
        <v>2269</v>
      </c>
      <c r="C963" s="27" t="s">
        <v>502</v>
      </c>
      <c r="D963" s="28">
        <v>1</v>
      </c>
      <c r="E963" s="30">
        <f>TRUNC(SUMIF(V961:V964, RIGHTB(O963, 1), F961:F964)*U963, 2)</f>
        <v>10231.65</v>
      </c>
      <c r="F963" s="33">
        <f>TRUNC(E963*D963,1)</f>
        <v>10231.6</v>
      </c>
      <c r="G963" s="30">
        <v>0</v>
      </c>
      <c r="H963" s="33">
        <f>TRUNC(G963*D963,1)</f>
        <v>0</v>
      </c>
      <c r="I963" s="30">
        <v>0</v>
      </c>
      <c r="J963" s="33">
        <f>TRUNC(I963*D963,1)</f>
        <v>0</v>
      </c>
      <c r="K963" s="30">
        <f t="shared" si="150"/>
        <v>10231.6</v>
      </c>
      <c r="L963" s="33">
        <f t="shared" si="150"/>
        <v>10231.6</v>
      </c>
      <c r="M963" s="27" t="s">
        <v>52</v>
      </c>
      <c r="N963" s="2" t="s">
        <v>2429</v>
      </c>
      <c r="O963" s="2" t="s">
        <v>950</v>
      </c>
      <c r="P963" s="2" t="s">
        <v>65</v>
      </c>
      <c r="Q963" s="2" t="s">
        <v>65</v>
      </c>
      <c r="R963" s="2" t="s">
        <v>65</v>
      </c>
      <c r="S963" s="3">
        <v>0</v>
      </c>
      <c r="T963" s="3">
        <v>0</v>
      </c>
      <c r="U963" s="3">
        <v>0.39</v>
      </c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2" t="s">
        <v>52</v>
      </c>
      <c r="AW963" s="2" t="s">
        <v>2435</v>
      </c>
      <c r="AX963" s="2" t="s">
        <v>52</v>
      </c>
      <c r="AY963" s="2" t="s">
        <v>52</v>
      </c>
      <c r="AZ963" s="2" t="s">
        <v>52</v>
      </c>
    </row>
    <row r="964" spans="1:52" ht="30" customHeight="1">
      <c r="A964" s="27" t="s">
        <v>2271</v>
      </c>
      <c r="B964" s="27" t="s">
        <v>1055</v>
      </c>
      <c r="C964" s="27" t="s">
        <v>1056</v>
      </c>
      <c r="D964" s="28">
        <v>1</v>
      </c>
      <c r="E964" s="30">
        <f>TRUNC(단가대비표!O257*1/8*16/12*25/20, 1)</f>
        <v>0</v>
      </c>
      <c r="F964" s="33">
        <f>TRUNC(E964*D964,1)</f>
        <v>0</v>
      </c>
      <c r="G964" s="30">
        <f>TRUNC(단가대비표!P257*1/8*16/12*25/20, 1)</f>
        <v>59020.2</v>
      </c>
      <c r="H964" s="33">
        <f>TRUNC(G964*D964,1)</f>
        <v>59020.2</v>
      </c>
      <c r="I964" s="30">
        <f>TRUNC(단가대비표!V257*1/8*16/12*25/20, 1)</f>
        <v>0</v>
      </c>
      <c r="J964" s="33">
        <f>TRUNC(I964*D964,1)</f>
        <v>0</v>
      </c>
      <c r="K964" s="30">
        <f t="shared" si="150"/>
        <v>59020.2</v>
      </c>
      <c r="L964" s="33">
        <f t="shared" si="150"/>
        <v>59020.2</v>
      </c>
      <c r="M964" s="27" t="s">
        <v>52</v>
      </c>
      <c r="N964" s="2" t="s">
        <v>2429</v>
      </c>
      <c r="O964" s="2" t="s">
        <v>2272</v>
      </c>
      <c r="P964" s="2" t="s">
        <v>65</v>
      </c>
      <c r="Q964" s="2" t="s">
        <v>65</v>
      </c>
      <c r="R964" s="2" t="s">
        <v>64</v>
      </c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2" t="s">
        <v>52</v>
      </c>
      <c r="AW964" s="2" t="s">
        <v>2436</v>
      </c>
      <c r="AX964" s="2" t="s">
        <v>64</v>
      </c>
      <c r="AY964" s="2" t="s">
        <v>52</v>
      </c>
      <c r="AZ964" s="2" t="s">
        <v>52</v>
      </c>
    </row>
    <row r="965" spans="1:52" ht="30" customHeight="1">
      <c r="A965" s="27" t="s">
        <v>1013</v>
      </c>
      <c r="B965" s="27" t="s">
        <v>52</v>
      </c>
      <c r="C965" s="27" t="s">
        <v>52</v>
      </c>
      <c r="D965" s="28"/>
      <c r="E965" s="30"/>
      <c r="F965" s="33">
        <f>TRUNC(SUMIF(N961:N964, N960, F961:F964),0)</f>
        <v>36466</v>
      </c>
      <c r="G965" s="30"/>
      <c r="H965" s="33">
        <f>TRUNC(SUMIF(N961:N964, N960, H961:H964),0)</f>
        <v>59020</v>
      </c>
      <c r="I965" s="30"/>
      <c r="J965" s="33">
        <f>TRUNC(SUMIF(N961:N964, N960, J961:J964),0)</f>
        <v>17314</v>
      </c>
      <c r="K965" s="30"/>
      <c r="L965" s="33">
        <f>F965+H965+J965</f>
        <v>112800</v>
      </c>
      <c r="M965" s="27" t="s">
        <v>52</v>
      </c>
      <c r="N965" s="2" t="s">
        <v>107</v>
      </c>
      <c r="O965" s="2" t="s">
        <v>107</v>
      </c>
      <c r="P965" s="2" t="s">
        <v>52</v>
      </c>
      <c r="Q965" s="2" t="s">
        <v>52</v>
      </c>
      <c r="R965" s="2" t="s">
        <v>52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2" t="s">
        <v>52</v>
      </c>
      <c r="AW965" s="2" t="s">
        <v>52</v>
      </c>
      <c r="AX965" s="2" t="s">
        <v>52</v>
      </c>
      <c r="AY965" s="2" t="s">
        <v>52</v>
      </c>
      <c r="AZ965" s="2" t="s">
        <v>52</v>
      </c>
    </row>
    <row r="966" spans="1:52" ht="30" customHeight="1">
      <c r="A966" s="28"/>
      <c r="B966" s="28"/>
      <c r="C966" s="28"/>
      <c r="D966" s="28"/>
      <c r="E966" s="30"/>
      <c r="F966" s="33"/>
      <c r="G966" s="30"/>
      <c r="H966" s="33"/>
      <c r="I966" s="30"/>
      <c r="J966" s="33"/>
      <c r="K966" s="30"/>
      <c r="L966" s="33"/>
      <c r="M966" s="28"/>
    </row>
    <row r="967" spans="1:52" ht="30" customHeight="1">
      <c r="A967" s="24" t="s">
        <v>2437</v>
      </c>
      <c r="B967" s="25"/>
      <c r="C967" s="25"/>
      <c r="D967" s="25"/>
      <c r="E967" s="29"/>
      <c r="F967" s="32"/>
      <c r="G967" s="29"/>
      <c r="H967" s="32"/>
      <c r="I967" s="29"/>
      <c r="J967" s="32"/>
      <c r="K967" s="29"/>
      <c r="L967" s="32"/>
      <c r="M967" s="26"/>
      <c r="N967" s="1" t="s">
        <v>2438</v>
      </c>
    </row>
    <row r="968" spans="1:52" ht="30" customHeight="1">
      <c r="A968" s="27" t="s">
        <v>2439</v>
      </c>
      <c r="B968" s="27" t="s">
        <v>2076</v>
      </c>
      <c r="C968" s="27" t="s">
        <v>69</v>
      </c>
      <c r="D968" s="28">
        <v>0.25979999999999998</v>
      </c>
      <c r="E968" s="30">
        <f>단가대비표!O19</f>
        <v>0</v>
      </c>
      <c r="F968" s="33">
        <f>TRUNC(E968*D968,1)</f>
        <v>0</v>
      </c>
      <c r="G968" s="30">
        <f>단가대비표!P19</f>
        <v>0</v>
      </c>
      <c r="H968" s="33">
        <f>TRUNC(G968*D968,1)</f>
        <v>0</v>
      </c>
      <c r="I968" s="30">
        <f>단가대비표!V19</f>
        <v>91593</v>
      </c>
      <c r="J968" s="33">
        <f>TRUNC(I968*D968,1)</f>
        <v>23795.8</v>
      </c>
      <c r="K968" s="30">
        <f t="shared" ref="K968:L971" si="151">TRUNC(E968+G968+I968,1)</f>
        <v>91593</v>
      </c>
      <c r="L968" s="33">
        <f t="shared" si="151"/>
        <v>23795.8</v>
      </c>
      <c r="M968" s="27" t="s">
        <v>2262</v>
      </c>
      <c r="N968" s="2" t="s">
        <v>2438</v>
      </c>
      <c r="O968" s="2" t="s">
        <v>2441</v>
      </c>
      <c r="P968" s="2" t="s">
        <v>65</v>
      </c>
      <c r="Q968" s="2" t="s">
        <v>65</v>
      </c>
      <c r="R968" s="2" t="s">
        <v>64</v>
      </c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2" t="s">
        <v>52</v>
      </c>
      <c r="AW968" s="2" t="s">
        <v>2442</v>
      </c>
      <c r="AX968" s="2" t="s">
        <v>52</v>
      </c>
      <c r="AY968" s="2" t="s">
        <v>52</v>
      </c>
      <c r="AZ968" s="2" t="s">
        <v>52</v>
      </c>
    </row>
    <row r="969" spans="1:52" ht="30" customHeight="1">
      <c r="A969" s="27" t="s">
        <v>2265</v>
      </c>
      <c r="B969" s="27" t="s">
        <v>2266</v>
      </c>
      <c r="C969" s="27" t="s">
        <v>1310</v>
      </c>
      <c r="D969" s="28">
        <v>10.3</v>
      </c>
      <c r="E969" s="30">
        <f>단가대비표!O42</f>
        <v>1590</v>
      </c>
      <c r="F969" s="33">
        <f>TRUNC(E969*D969,1)</f>
        <v>16377</v>
      </c>
      <c r="G969" s="30">
        <f>단가대비표!P42</f>
        <v>0</v>
      </c>
      <c r="H969" s="33">
        <f>TRUNC(G969*D969,1)</f>
        <v>0</v>
      </c>
      <c r="I969" s="30">
        <f>단가대비표!V42</f>
        <v>0</v>
      </c>
      <c r="J969" s="33">
        <f>TRUNC(I969*D969,1)</f>
        <v>0</v>
      </c>
      <c r="K969" s="30">
        <f t="shared" si="151"/>
        <v>1590</v>
      </c>
      <c r="L969" s="33">
        <f t="shared" si="151"/>
        <v>16377</v>
      </c>
      <c r="M969" s="27" t="s">
        <v>52</v>
      </c>
      <c r="N969" s="2" t="s">
        <v>2438</v>
      </c>
      <c r="O969" s="2" t="s">
        <v>2267</v>
      </c>
      <c r="P969" s="2" t="s">
        <v>65</v>
      </c>
      <c r="Q969" s="2" t="s">
        <v>65</v>
      </c>
      <c r="R969" s="2" t="s">
        <v>64</v>
      </c>
      <c r="S969" s="3"/>
      <c r="T969" s="3"/>
      <c r="U969" s="3"/>
      <c r="V969" s="3">
        <v>1</v>
      </c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2" t="s">
        <v>52</v>
      </c>
      <c r="AW969" s="2" t="s">
        <v>2443</v>
      </c>
      <c r="AX969" s="2" t="s">
        <v>52</v>
      </c>
      <c r="AY969" s="2" t="s">
        <v>52</v>
      </c>
      <c r="AZ969" s="2" t="s">
        <v>52</v>
      </c>
    </row>
    <row r="970" spans="1:52" ht="30" customHeight="1">
      <c r="A970" s="27" t="s">
        <v>1813</v>
      </c>
      <c r="B970" s="27" t="s">
        <v>2444</v>
      </c>
      <c r="C970" s="27" t="s">
        <v>502</v>
      </c>
      <c r="D970" s="28">
        <v>1</v>
      </c>
      <c r="E970" s="30">
        <f>TRUNC(SUMIF(V968:V971, RIGHTB(O970, 1), F968:F971)*U970, 2)</f>
        <v>3275.4</v>
      </c>
      <c r="F970" s="33">
        <f>TRUNC(E970*D970,1)</f>
        <v>3275.4</v>
      </c>
      <c r="G970" s="30">
        <v>0</v>
      </c>
      <c r="H970" s="33">
        <f>TRUNC(G970*D970,1)</f>
        <v>0</v>
      </c>
      <c r="I970" s="30">
        <v>0</v>
      </c>
      <c r="J970" s="33">
        <f>TRUNC(I970*D970,1)</f>
        <v>0</v>
      </c>
      <c r="K970" s="30">
        <f t="shared" si="151"/>
        <v>3275.4</v>
      </c>
      <c r="L970" s="33">
        <f t="shared" si="151"/>
        <v>3275.4</v>
      </c>
      <c r="M970" s="27" t="s">
        <v>52</v>
      </c>
      <c r="N970" s="2" t="s">
        <v>2438</v>
      </c>
      <c r="O970" s="2" t="s">
        <v>950</v>
      </c>
      <c r="P970" s="2" t="s">
        <v>65</v>
      </c>
      <c r="Q970" s="2" t="s">
        <v>65</v>
      </c>
      <c r="R970" s="2" t="s">
        <v>65</v>
      </c>
      <c r="S970" s="3">
        <v>0</v>
      </c>
      <c r="T970" s="3">
        <v>0</v>
      </c>
      <c r="U970" s="3">
        <v>0.2</v>
      </c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2" t="s">
        <v>52</v>
      </c>
      <c r="AW970" s="2" t="s">
        <v>2445</v>
      </c>
      <c r="AX970" s="2" t="s">
        <v>52</v>
      </c>
      <c r="AY970" s="2" t="s">
        <v>52</v>
      </c>
      <c r="AZ970" s="2" t="s">
        <v>52</v>
      </c>
    </row>
    <row r="971" spans="1:52" ht="30" customHeight="1">
      <c r="A971" s="27" t="s">
        <v>2321</v>
      </c>
      <c r="B971" s="27" t="s">
        <v>1055</v>
      </c>
      <c r="C971" s="27" t="s">
        <v>1056</v>
      </c>
      <c r="D971" s="28">
        <v>1</v>
      </c>
      <c r="E971" s="30">
        <f>TRUNC(단가대비표!O258*1/8*16/12*25/20, 1)</f>
        <v>0</v>
      </c>
      <c r="F971" s="33">
        <f>TRUNC(E971*D971,1)</f>
        <v>0</v>
      </c>
      <c r="G971" s="30">
        <f>TRUNC(단가대비표!P258*1/8*16/12*25/20, 1)</f>
        <v>49778.3</v>
      </c>
      <c r="H971" s="33">
        <f>TRUNC(G971*D971,1)</f>
        <v>49778.3</v>
      </c>
      <c r="I971" s="30">
        <f>TRUNC(단가대비표!V258*1/8*16/12*25/20, 1)</f>
        <v>0</v>
      </c>
      <c r="J971" s="33">
        <f>TRUNC(I971*D971,1)</f>
        <v>0</v>
      </c>
      <c r="K971" s="30">
        <f t="shared" si="151"/>
        <v>49778.3</v>
      </c>
      <c r="L971" s="33">
        <f t="shared" si="151"/>
        <v>49778.3</v>
      </c>
      <c r="M971" s="27" t="s">
        <v>52</v>
      </c>
      <c r="N971" s="2" t="s">
        <v>2438</v>
      </c>
      <c r="O971" s="2" t="s">
        <v>2322</v>
      </c>
      <c r="P971" s="2" t="s">
        <v>65</v>
      </c>
      <c r="Q971" s="2" t="s">
        <v>65</v>
      </c>
      <c r="R971" s="2" t="s">
        <v>64</v>
      </c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2" t="s">
        <v>52</v>
      </c>
      <c r="AW971" s="2" t="s">
        <v>2446</v>
      </c>
      <c r="AX971" s="2" t="s">
        <v>64</v>
      </c>
      <c r="AY971" s="2" t="s">
        <v>52</v>
      </c>
      <c r="AZ971" s="2" t="s">
        <v>52</v>
      </c>
    </row>
    <row r="972" spans="1:52" ht="30" customHeight="1">
      <c r="A972" s="27" t="s">
        <v>1013</v>
      </c>
      <c r="B972" s="27" t="s">
        <v>52</v>
      </c>
      <c r="C972" s="27" t="s">
        <v>52</v>
      </c>
      <c r="D972" s="28"/>
      <c r="E972" s="30"/>
      <c r="F972" s="33">
        <f>TRUNC(SUMIF(N968:N971, N967, F968:F971),0)</f>
        <v>19652</v>
      </c>
      <c r="G972" s="30"/>
      <c r="H972" s="33">
        <f>TRUNC(SUMIF(N968:N971, N967, H968:H971),0)</f>
        <v>49778</v>
      </c>
      <c r="I972" s="30"/>
      <c r="J972" s="33">
        <f>TRUNC(SUMIF(N968:N971, N967, J968:J971),0)</f>
        <v>23795</v>
      </c>
      <c r="K972" s="30"/>
      <c r="L972" s="33">
        <f>F972+H972+J972</f>
        <v>93225</v>
      </c>
      <c r="M972" s="27" t="s">
        <v>52</v>
      </c>
      <c r="N972" s="2" t="s">
        <v>107</v>
      </c>
      <c r="O972" s="2" t="s">
        <v>107</v>
      </c>
      <c r="P972" s="2" t="s">
        <v>52</v>
      </c>
      <c r="Q972" s="2" t="s">
        <v>52</v>
      </c>
      <c r="R972" s="2" t="s">
        <v>52</v>
      </c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2" t="s">
        <v>52</v>
      </c>
      <c r="AW972" s="2" t="s">
        <v>52</v>
      </c>
      <c r="AX972" s="2" t="s">
        <v>52</v>
      </c>
      <c r="AY972" s="2" t="s">
        <v>52</v>
      </c>
      <c r="AZ972" s="2" t="s">
        <v>52</v>
      </c>
    </row>
    <row r="973" spans="1:52" ht="30" customHeight="1">
      <c r="A973" s="28"/>
      <c r="B973" s="28"/>
      <c r="C973" s="28"/>
      <c r="D973" s="28"/>
      <c r="E973" s="30"/>
      <c r="F973" s="33"/>
      <c r="G973" s="30"/>
      <c r="H973" s="33"/>
      <c r="I973" s="30"/>
      <c r="J973" s="33"/>
      <c r="K973" s="30"/>
      <c r="L973" s="33"/>
      <c r="M973" s="28"/>
    </row>
    <row r="974" spans="1:52" ht="30" customHeight="1">
      <c r="A974" s="24" t="s">
        <v>2447</v>
      </c>
      <c r="B974" s="25"/>
      <c r="C974" s="25"/>
      <c r="D974" s="25"/>
      <c r="E974" s="29"/>
      <c r="F974" s="32"/>
      <c r="G974" s="29"/>
      <c r="H974" s="32"/>
      <c r="I974" s="29"/>
      <c r="J974" s="32"/>
      <c r="K974" s="29"/>
      <c r="L974" s="32"/>
      <c r="M974" s="26"/>
      <c r="N974" s="1" t="s">
        <v>1342</v>
      </c>
    </row>
    <row r="975" spans="1:52" ht="30" customHeight="1">
      <c r="A975" s="27" t="s">
        <v>897</v>
      </c>
      <c r="B975" s="27" t="s">
        <v>1751</v>
      </c>
      <c r="C975" s="27" t="s">
        <v>235</v>
      </c>
      <c r="D975" s="28">
        <v>510</v>
      </c>
      <c r="E975" s="30">
        <f>단가대비표!O85</f>
        <v>0</v>
      </c>
      <c r="F975" s="33">
        <f>TRUNC(E975*D975,1)</f>
        <v>0</v>
      </c>
      <c r="G975" s="30">
        <f>단가대비표!P85</f>
        <v>0</v>
      </c>
      <c r="H975" s="33">
        <f>TRUNC(G975*D975,1)</f>
        <v>0</v>
      </c>
      <c r="I975" s="30">
        <f>단가대비표!V85</f>
        <v>0</v>
      </c>
      <c r="J975" s="33">
        <f>TRUNC(I975*D975,1)</f>
        <v>0</v>
      </c>
      <c r="K975" s="30">
        <f t="shared" ref="K975:L977" si="152">TRUNC(E975+G975+I975,1)</f>
        <v>0</v>
      </c>
      <c r="L975" s="33">
        <f t="shared" si="152"/>
        <v>0</v>
      </c>
      <c r="M975" s="27" t="s">
        <v>1148</v>
      </c>
      <c r="N975" s="2" t="s">
        <v>1342</v>
      </c>
      <c r="O975" s="2" t="s">
        <v>1752</v>
      </c>
      <c r="P975" s="2" t="s">
        <v>65</v>
      </c>
      <c r="Q975" s="2" t="s">
        <v>65</v>
      </c>
      <c r="R975" s="2" t="s">
        <v>64</v>
      </c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2" t="s">
        <v>52</v>
      </c>
      <c r="AW975" s="2" t="s">
        <v>2448</v>
      </c>
      <c r="AX975" s="2" t="s">
        <v>52</v>
      </c>
      <c r="AY975" s="2" t="s">
        <v>52</v>
      </c>
      <c r="AZ975" s="2" t="s">
        <v>52</v>
      </c>
    </row>
    <row r="976" spans="1:52" ht="30" customHeight="1">
      <c r="A976" s="27" t="s">
        <v>902</v>
      </c>
      <c r="B976" s="27" t="s">
        <v>1152</v>
      </c>
      <c r="C976" s="27" t="s">
        <v>112</v>
      </c>
      <c r="D976" s="28">
        <v>1.1000000000000001</v>
      </c>
      <c r="E976" s="30">
        <f>단가대비표!O30</f>
        <v>0</v>
      </c>
      <c r="F976" s="33">
        <f>TRUNC(E976*D976,1)</f>
        <v>0</v>
      </c>
      <c r="G976" s="30">
        <f>단가대비표!P30</f>
        <v>0</v>
      </c>
      <c r="H976" s="33">
        <f>TRUNC(G976*D976,1)</f>
        <v>0</v>
      </c>
      <c r="I976" s="30">
        <f>단가대비표!V30</f>
        <v>0</v>
      </c>
      <c r="J976" s="33">
        <f>TRUNC(I976*D976,1)</f>
        <v>0</v>
      </c>
      <c r="K976" s="30">
        <f t="shared" si="152"/>
        <v>0</v>
      </c>
      <c r="L976" s="33">
        <f t="shared" si="152"/>
        <v>0</v>
      </c>
      <c r="M976" s="27" t="s">
        <v>1148</v>
      </c>
      <c r="N976" s="2" t="s">
        <v>1342</v>
      </c>
      <c r="O976" s="2" t="s">
        <v>1754</v>
      </c>
      <c r="P976" s="2" t="s">
        <v>65</v>
      </c>
      <c r="Q976" s="2" t="s">
        <v>65</v>
      </c>
      <c r="R976" s="2" t="s">
        <v>64</v>
      </c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2" t="s">
        <v>52</v>
      </c>
      <c r="AW976" s="2" t="s">
        <v>2449</v>
      </c>
      <c r="AX976" s="2" t="s">
        <v>52</v>
      </c>
      <c r="AY976" s="2" t="s">
        <v>52</v>
      </c>
      <c r="AZ976" s="2" t="s">
        <v>52</v>
      </c>
    </row>
    <row r="977" spans="1:52" ht="30" customHeight="1">
      <c r="A977" s="27" t="s">
        <v>1059</v>
      </c>
      <c r="B977" s="27" t="s">
        <v>1055</v>
      </c>
      <c r="C977" s="27" t="s">
        <v>1056</v>
      </c>
      <c r="D977" s="28">
        <v>0.66</v>
      </c>
      <c r="E977" s="30">
        <f>단가대비표!O234</f>
        <v>0</v>
      </c>
      <c r="F977" s="33">
        <f>TRUNC(E977*D977,1)</f>
        <v>0</v>
      </c>
      <c r="G977" s="30">
        <f>단가대비표!P234</f>
        <v>172068</v>
      </c>
      <c r="H977" s="33">
        <f>TRUNC(G977*D977,1)</f>
        <v>113564.8</v>
      </c>
      <c r="I977" s="30">
        <f>단가대비표!V234</f>
        <v>0</v>
      </c>
      <c r="J977" s="33">
        <f>TRUNC(I977*D977,1)</f>
        <v>0</v>
      </c>
      <c r="K977" s="30">
        <f t="shared" si="152"/>
        <v>172068</v>
      </c>
      <c r="L977" s="33">
        <f t="shared" si="152"/>
        <v>113564.8</v>
      </c>
      <c r="M977" s="27" t="s">
        <v>52</v>
      </c>
      <c r="N977" s="2" t="s">
        <v>1342</v>
      </c>
      <c r="O977" s="2" t="s">
        <v>1060</v>
      </c>
      <c r="P977" s="2" t="s">
        <v>65</v>
      </c>
      <c r="Q977" s="2" t="s">
        <v>65</v>
      </c>
      <c r="R977" s="2" t="s">
        <v>64</v>
      </c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2" t="s">
        <v>52</v>
      </c>
      <c r="AW977" s="2" t="s">
        <v>2450</v>
      </c>
      <c r="AX977" s="2" t="s">
        <v>52</v>
      </c>
      <c r="AY977" s="2" t="s">
        <v>52</v>
      </c>
      <c r="AZ977" s="2" t="s">
        <v>52</v>
      </c>
    </row>
    <row r="978" spans="1:52" ht="30" customHeight="1">
      <c r="A978" s="27" t="s">
        <v>1013</v>
      </c>
      <c r="B978" s="27" t="s">
        <v>52</v>
      </c>
      <c r="C978" s="27" t="s">
        <v>52</v>
      </c>
      <c r="D978" s="28"/>
      <c r="E978" s="30"/>
      <c r="F978" s="33">
        <f>TRUNC(SUMIF(N975:N977, N974, F975:F977),0)</f>
        <v>0</v>
      </c>
      <c r="G978" s="30"/>
      <c r="H978" s="33">
        <f>TRUNC(SUMIF(N975:N977, N974, H975:H977),0)</f>
        <v>113564</v>
      </c>
      <c r="I978" s="30"/>
      <c r="J978" s="33">
        <f>TRUNC(SUMIF(N975:N977, N974, J975:J977),0)</f>
        <v>0</v>
      </c>
      <c r="K978" s="30"/>
      <c r="L978" s="33">
        <f>F978+H978+J978</f>
        <v>113564</v>
      </c>
      <c r="M978" s="27" t="s">
        <v>52</v>
      </c>
      <c r="N978" s="2" t="s">
        <v>107</v>
      </c>
      <c r="O978" s="2" t="s">
        <v>107</v>
      </c>
      <c r="P978" s="2" t="s">
        <v>52</v>
      </c>
      <c r="Q978" s="2" t="s">
        <v>52</v>
      </c>
      <c r="R978" s="2" t="s">
        <v>52</v>
      </c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2" t="s">
        <v>52</v>
      </c>
      <c r="AW978" s="2" t="s">
        <v>52</v>
      </c>
      <c r="AX978" s="2" t="s">
        <v>52</v>
      </c>
      <c r="AY978" s="2" t="s">
        <v>52</v>
      </c>
      <c r="AZ978" s="2" t="s">
        <v>52</v>
      </c>
    </row>
    <row r="979" spans="1:52" ht="30" customHeight="1">
      <c r="A979" s="28"/>
      <c r="B979" s="28"/>
      <c r="C979" s="28"/>
      <c r="D979" s="28"/>
      <c r="E979" s="30"/>
      <c r="F979" s="33"/>
      <c r="G979" s="30"/>
      <c r="H979" s="33"/>
      <c r="I979" s="30"/>
      <c r="J979" s="33"/>
      <c r="K979" s="30"/>
      <c r="L979" s="33"/>
      <c r="M979" s="28"/>
    </row>
    <row r="980" spans="1:52" ht="30" customHeight="1">
      <c r="A980" s="24" t="s">
        <v>2451</v>
      </c>
      <c r="B980" s="25"/>
      <c r="C980" s="25"/>
      <c r="D980" s="25"/>
      <c r="E980" s="29"/>
      <c r="F980" s="32"/>
      <c r="G980" s="29"/>
      <c r="H980" s="32"/>
      <c r="I980" s="29"/>
      <c r="J980" s="32"/>
      <c r="K980" s="29"/>
      <c r="L980" s="32"/>
      <c r="M980" s="26"/>
      <c r="N980" s="1" t="s">
        <v>1355</v>
      </c>
    </row>
    <row r="981" spans="1:52" ht="30" customHeight="1">
      <c r="A981" s="27" t="s">
        <v>2372</v>
      </c>
      <c r="B981" s="27" t="s">
        <v>2373</v>
      </c>
      <c r="C981" s="27" t="s">
        <v>83</v>
      </c>
      <c r="D981" s="28">
        <v>1.03</v>
      </c>
      <c r="E981" s="30">
        <f>단가대비표!O33</f>
        <v>11018</v>
      </c>
      <c r="F981" s="33">
        <f>TRUNC(E981*D981,1)</f>
        <v>11348.5</v>
      </c>
      <c r="G981" s="30">
        <f>단가대비표!P33</f>
        <v>0</v>
      </c>
      <c r="H981" s="33">
        <f>TRUNC(G981*D981,1)</f>
        <v>0</v>
      </c>
      <c r="I981" s="30">
        <f>단가대비표!V33</f>
        <v>0</v>
      </c>
      <c r="J981" s="33">
        <f>TRUNC(I981*D981,1)</f>
        <v>0</v>
      </c>
      <c r="K981" s="30">
        <f t="shared" ref="K981:L984" si="153">TRUNC(E981+G981+I981,1)</f>
        <v>11018</v>
      </c>
      <c r="L981" s="33">
        <f t="shared" si="153"/>
        <v>11348.5</v>
      </c>
      <c r="M981" s="27" t="s">
        <v>1002</v>
      </c>
      <c r="N981" s="2" t="s">
        <v>52</v>
      </c>
      <c r="O981" s="2" t="s">
        <v>2374</v>
      </c>
      <c r="P981" s="2" t="s">
        <v>65</v>
      </c>
      <c r="Q981" s="2" t="s">
        <v>65</v>
      </c>
      <c r="R981" s="2" t="s">
        <v>64</v>
      </c>
      <c r="S981" s="3"/>
      <c r="T981" s="3"/>
      <c r="U981" s="3"/>
      <c r="V981" s="3">
        <v>1</v>
      </c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2" t="s">
        <v>52</v>
      </c>
      <c r="AW981" s="2" t="s">
        <v>2452</v>
      </c>
      <c r="AX981" s="2" t="s">
        <v>52</v>
      </c>
      <c r="AY981" s="2" t="s">
        <v>1005</v>
      </c>
      <c r="AZ981" s="2" t="s">
        <v>52</v>
      </c>
    </row>
    <row r="982" spans="1:52" ht="30" customHeight="1">
      <c r="A982" s="27" t="s">
        <v>1050</v>
      </c>
      <c r="B982" s="27" t="s">
        <v>1051</v>
      </c>
      <c r="C982" s="27" t="s">
        <v>112</v>
      </c>
      <c r="D982" s="28">
        <v>3.7999999999999999E-2</v>
      </c>
      <c r="E982" s="30">
        <f>단가대비표!O75</f>
        <v>571556</v>
      </c>
      <c r="F982" s="33">
        <f>TRUNC(E982*D982,1)</f>
        <v>21719.1</v>
      </c>
      <c r="G982" s="30">
        <f>단가대비표!P75</f>
        <v>0</v>
      </c>
      <c r="H982" s="33">
        <f>TRUNC(G982*D982,1)</f>
        <v>0</v>
      </c>
      <c r="I982" s="30">
        <f>단가대비표!V75</f>
        <v>0</v>
      </c>
      <c r="J982" s="33">
        <f>TRUNC(I982*D982,1)</f>
        <v>0</v>
      </c>
      <c r="K982" s="30">
        <f t="shared" si="153"/>
        <v>571556</v>
      </c>
      <c r="L982" s="33">
        <f t="shared" si="153"/>
        <v>21719.1</v>
      </c>
      <c r="M982" s="27" t="s">
        <v>1002</v>
      </c>
      <c r="N982" s="2" t="s">
        <v>52</v>
      </c>
      <c r="O982" s="2" t="s">
        <v>1052</v>
      </c>
      <c r="P982" s="2" t="s">
        <v>65</v>
      </c>
      <c r="Q982" s="2" t="s">
        <v>65</v>
      </c>
      <c r="R982" s="2" t="s">
        <v>64</v>
      </c>
      <c r="S982" s="3"/>
      <c r="T982" s="3"/>
      <c r="U982" s="3"/>
      <c r="V982" s="3">
        <v>1</v>
      </c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2" t="s">
        <v>52</v>
      </c>
      <c r="AW982" s="2" t="s">
        <v>2453</v>
      </c>
      <c r="AX982" s="2" t="s">
        <v>52</v>
      </c>
      <c r="AY982" s="2" t="s">
        <v>1005</v>
      </c>
      <c r="AZ982" s="2" t="s">
        <v>52</v>
      </c>
    </row>
    <row r="983" spans="1:52" ht="30" customHeight="1">
      <c r="A983" s="27" t="s">
        <v>2377</v>
      </c>
      <c r="B983" s="27" t="s">
        <v>2454</v>
      </c>
      <c r="C983" s="27" t="s">
        <v>502</v>
      </c>
      <c r="D983" s="28">
        <v>1</v>
      </c>
      <c r="E983" s="30">
        <f>TRUNC(SUMIF(V981:V984, RIGHTB(O983, 1), F981:F984)*U983, 2)</f>
        <v>14648.94</v>
      </c>
      <c r="F983" s="33">
        <f>TRUNC(E983*D983,1)</f>
        <v>14648.9</v>
      </c>
      <c r="G983" s="30">
        <v>0</v>
      </c>
      <c r="H983" s="33">
        <f>TRUNC(G983*D983,1)</f>
        <v>0</v>
      </c>
      <c r="I983" s="30">
        <v>0</v>
      </c>
      <c r="J983" s="33">
        <f>TRUNC(I983*D983,1)</f>
        <v>0</v>
      </c>
      <c r="K983" s="30">
        <f t="shared" si="153"/>
        <v>14648.9</v>
      </c>
      <c r="L983" s="33">
        <f t="shared" si="153"/>
        <v>14648.9</v>
      </c>
      <c r="M983" s="27" t="s">
        <v>52</v>
      </c>
      <c r="N983" s="2" t="s">
        <v>1355</v>
      </c>
      <c r="O983" s="2" t="s">
        <v>950</v>
      </c>
      <c r="P983" s="2" t="s">
        <v>65</v>
      </c>
      <c r="Q983" s="2" t="s">
        <v>65</v>
      </c>
      <c r="R983" s="2" t="s">
        <v>65</v>
      </c>
      <c r="S983" s="3">
        <v>0</v>
      </c>
      <c r="T983" s="3">
        <v>0</v>
      </c>
      <c r="U983" s="3">
        <v>0.443</v>
      </c>
      <c r="V983" s="3"/>
      <c r="W983" s="3">
        <v>2</v>
      </c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2" t="s">
        <v>52</v>
      </c>
      <c r="AW983" s="2" t="s">
        <v>2455</v>
      </c>
      <c r="AX983" s="2" t="s">
        <v>52</v>
      </c>
      <c r="AY983" s="2" t="s">
        <v>52</v>
      </c>
      <c r="AZ983" s="2" t="s">
        <v>52</v>
      </c>
    </row>
    <row r="984" spans="1:52" ht="30" customHeight="1">
      <c r="A984" s="27" t="s">
        <v>2380</v>
      </c>
      <c r="B984" s="27" t="s">
        <v>2456</v>
      </c>
      <c r="C984" s="27" t="s">
        <v>502</v>
      </c>
      <c r="D984" s="28">
        <v>1</v>
      </c>
      <c r="E984" s="30">
        <f>TRUNC(SUMIF(W981:W984, RIGHTB(O984, 1), F981:F984)*U984, 2)</f>
        <v>1171.9100000000001</v>
      </c>
      <c r="F984" s="33">
        <f>TRUNC(E984*D984,1)</f>
        <v>1171.9000000000001</v>
      </c>
      <c r="G984" s="30">
        <v>0</v>
      </c>
      <c r="H984" s="33">
        <f>TRUNC(G984*D984,1)</f>
        <v>0</v>
      </c>
      <c r="I984" s="30">
        <v>0</v>
      </c>
      <c r="J984" s="33">
        <f>TRUNC(I984*D984,1)</f>
        <v>0</v>
      </c>
      <c r="K984" s="30">
        <f t="shared" si="153"/>
        <v>1171.9000000000001</v>
      </c>
      <c r="L984" s="33">
        <f t="shared" si="153"/>
        <v>1171.9000000000001</v>
      </c>
      <c r="M984" s="27" t="s">
        <v>52</v>
      </c>
      <c r="N984" s="2" t="s">
        <v>1355</v>
      </c>
      <c r="O984" s="2" t="s">
        <v>1173</v>
      </c>
      <c r="P984" s="2" t="s">
        <v>65</v>
      </c>
      <c r="Q984" s="2" t="s">
        <v>65</v>
      </c>
      <c r="R984" s="2" t="s">
        <v>65</v>
      </c>
      <c r="S984" s="3">
        <v>0</v>
      </c>
      <c r="T984" s="3">
        <v>0</v>
      </c>
      <c r="U984" s="3">
        <v>0.08</v>
      </c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2" t="s">
        <v>52</v>
      </c>
      <c r="AW984" s="2" t="s">
        <v>2457</v>
      </c>
      <c r="AX984" s="2" t="s">
        <v>52</v>
      </c>
      <c r="AY984" s="2" t="s">
        <v>52</v>
      </c>
      <c r="AZ984" s="2" t="s">
        <v>52</v>
      </c>
    </row>
    <row r="985" spans="1:52" ht="30" customHeight="1">
      <c r="A985" s="27" t="s">
        <v>1013</v>
      </c>
      <c r="B985" s="27" t="s">
        <v>52</v>
      </c>
      <c r="C985" s="27" t="s">
        <v>52</v>
      </c>
      <c r="D985" s="28"/>
      <c r="E985" s="30"/>
      <c r="F985" s="33">
        <f>TRUNC(SUMIF(N981:N984, N980, F981:F984),0)</f>
        <v>15820</v>
      </c>
      <c r="G985" s="30"/>
      <c r="H985" s="33">
        <f>TRUNC(SUMIF(N981:N984, N980, H981:H984),0)</f>
        <v>0</v>
      </c>
      <c r="I985" s="30"/>
      <c r="J985" s="33">
        <f>TRUNC(SUMIF(N981:N984, N980, J981:J984),0)</f>
        <v>0</v>
      </c>
      <c r="K985" s="30"/>
      <c r="L985" s="33">
        <f>F985+H985+J985</f>
        <v>15820</v>
      </c>
      <c r="M985" s="27" t="s">
        <v>52</v>
      </c>
      <c r="N985" s="2" t="s">
        <v>107</v>
      </c>
      <c r="O985" s="2" t="s">
        <v>107</v>
      </c>
      <c r="P985" s="2" t="s">
        <v>52</v>
      </c>
      <c r="Q985" s="2" t="s">
        <v>52</v>
      </c>
      <c r="R985" s="2" t="s">
        <v>52</v>
      </c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2" t="s">
        <v>52</v>
      </c>
      <c r="AW985" s="2" t="s">
        <v>52</v>
      </c>
      <c r="AX985" s="2" t="s">
        <v>52</v>
      </c>
      <c r="AY985" s="2" t="s">
        <v>52</v>
      </c>
      <c r="AZ985" s="2" t="s">
        <v>52</v>
      </c>
    </row>
    <row r="986" spans="1:52" ht="30" customHeight="1">
      <c r="A986" s="28"/>
      <c r="B986" s="28"/>
      <c r="C986" s="28"/>
      <c r="D986" s="28"/>
      <c r="E986" s="30"/>
      <c r="F986" s="33"/>
      <c r="G986" s="30"/>
      <c r="H986" s="33"/>
      <c r="I986" s="30"/>
      <c r="J986" s="33"/>
      <c r="K986" s="30"/>
      <c r="L986" s="33"/>
      <c r="M986" s="28"/>
    </row>
    <row r="987" spans="1:52" ht="30" customHeight="1">
      <c r="A987" s="24" t="s">
        <v>2458</v>
      </c>
      <c r="B987" s="25"/>
      <c r="C987" s="25"/>
      <c r="D987" s="25"/>
      <c r="E987" s="29"/>
      <c r="F987" s="32"/>
      <c r="G987" s="29"/>
      <c r="H987" s="32"/>
      <c r="I987" s="29"/>
      <c r="J987" s="32"/>
      <c r="K987" s="29"/>
      <c r="L987" s="32"/>
      <c r="M987" s="26"/>
      <c r="N987" s="1" t="s">
        <v>1364</v>
      </c>
    </row>
    <row r="988" spans="1:52" ht="30" customHeight="1">
      <c r="A988" s="27" t="s">
        <v>1183</v>
      </c>
      <c r="B988" s="27" t="s">
        <v>182</v>
      </c>
      <c r="C988" s="27" t="s">
        <v>183</v>
      </c>
      <c r="D988" s="28">
        <v>1</v>
      </c>
      <c r="E988" s="30">
        <f>일위대가목록!E143</f>
        <v>0</v>
      </c>
      <c r="F988" s="33">
        <f>TRUNC(E988*D988,1)</f>
        <v>0</v>
      </c>
      <c r="G988" s="30">
        <f>일위대가목록!F143</f>
        <v>217540</v>
      </c>
      <c r="H988" s="33">
        <f>TRUNC(G988*D988,1)</f>
        <v>217540</v>
      </c>
      <c r="I988" s="30">
        <f>일위대가목록!G143</f>
        <v>19578</v>
      </c>
      <c r="J988" s="33">
        <f>TRUNC(I988*D988,1)</f>
        <v>19578</v>
      </c>
      <c r="K988" s="30">
        <f>TRUNC(E988+G988+I988,1)</f>
        <v>237118</v>
      </c>
      <c r="L988" s="33">
        <f>TRUNC(F988+H988+J988,1)</f>
        <v>237118</v>
      </c>
      <c r="M988" s="27" t="s">
        <v>1184</v>
      </c>
      <c r="N988" s="2" t="s">
        <v>1364</v>
      </c>
      <c r="O988" s="2" t="s">
        <v>1185</v>
      </c>
      <c r="P988" s="2" t="s">
        <v>64</v>
      </c>
      <c r="Q988" s="2" t="s">
        <v>65</v>
      </c>
      <c r="R988" s="2" t="s">
        <v>65</v>
      </c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2" t="s">
        <v>52</v>
      </c>
      <c r="AW988" s="2" t="s">
        <v>2459</v>
      </c>
      <c r="AX988" s="2" t="s">
        <v>52</v>
      </c>
      <c r="AY988" s="2" t="s">
        <v>52</v>
      </c>
      <c r="AZ988" s="2" t="s">
        <v>52</v>
      </c>
    </row>
    <row r="989" spans="1:52" ht="30" customHeight="1">
      <c r="A989" s="27" t="s">
        <v>187</v>
      </c>
      <c r="B989" s="27" t="s">
        <v>1362</v>
      </c>
      <c r="C989" s="27" t="s">
        <v>183</v>
      </c>
      <c r="D989" s="28">
        <v>1</v>
      </c>
      <c r="E989" s="30">
        <f>일위대가목록!E162</f>
        <v>10101</v>
      </c>
      <c r="F989" s="33">
        <f>TRUNC(E989*D989,1)</f>
        <v>10101</v>
      </c>
      <c r="G989" s="30">
        <f>일위대가목록!F162</f>
        <v>1149740</v>
      </c>
      <c r="H989" s="33">
        <f>TRUNC(G989*D989,1)</f>
        <v>1149740</v>
      </c>
      <c r="I989" s="30">
        <f>일위대가목록!G162</f>
        <v>22994</v>
      </c>
      <c r="J989" s="33">
        <f>TRUNC(I989*D989,1)</f>
        <v>22994</v>
      </c>
      <c r="K989" s="30">
        <f>TRUNC(E989+G989+I989,1)</f>
        <v>1182835</v>
      </c>
      <c r="L989" s="33">
        <f>TRUNC(F989+H989+J989,1)</f>
        <v>1182835</v>
      </c>
      <c r="M989" s="27" t="s">
        <v>2460</v>
      </c>
      <c r="N989" s="2" t="s">
        <v>1364</v>
      </c>
      <c r="O989" s="2" t="s">
        <v>2461</v>
      </c>
      <c r="P989" s="2" t="s">
        <v>64</v>
      </c>
      <c r="Q989" s="2" t="s">
        <v>65</v>
      </c>
      <c r="R989" s="2" t="s">
        <v>65</v>
      </c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2" t="s">
        <v>52</v>
      </c>
      <c r="AW989" s="2" t="s">
        <v>2462</v>
      </c>
      <c r="AX989" s="2" t="s">
        <v>52</v>
      </c>
      <c r="AY989" s="2" t="s">
        <v>52</v>
      </c>
      <c r="AZ989" s="2" t="s">
        <v>52</v>
      </c>
    </row>
    <row r="990" spans="1:52" ht="30" customHeight="1">
      <c r="A990" s="27" t="s">
        <v>1013</v>
      </c>
      <c r="B990" s="27" t="s">
        <v>52</v>
      </c>
      <c r="C990" s="27" t="s">
        <v>52</v>
      </c>
      <c r="D990" s="28"/>
      <c r="E990" s="30"/>
      <c r="F990" s="33">
        <f>TRUNC(SUMIF(N988:N989, N987, F988:F989),0)</f>
        <v>10101</v>
      </c>
      <c r="G990" s="30"/>
      <c r="H990" s="33">
        <f>TRUNC(SUMIF(N988:N989, N987, H988:H989),0)</f>
        <v>1367280</v>
      </c>
      <c r="I990" s="30"/>
      <c r="J990" s="33">
        <f>TRUNC(SUMIF(N988:N989, N987, J988:J989),0)</f>
        <v>42572</v>
      </c>
      <c r="K990" s="30"/>
      <c r="L990" s="33">
        <f>F990+H990+J990</f>
        <v>1419953</v>
      </c>
      <c r="M990" s="27" t="s">
        <v>52</v>
      </c>
      <c r="N990" s="2" t="s">
        <v>107</v>
      </c>
      <c r="O990" s="2" t="s">
        <v>107</v>
      </c>
      <c r="P990" s="2" t="s">
        <v>52</v>
      </c>
      <c r="Q990" s="2" t="s">
        <v>52</v>
      </c>
      <c r="R990" s="2" t="s">
        <v>52</v>
      </c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2" t="s">
        <v>52</v>
      </c>
      <c r="AW990" s="2" t="s">
        <v>52</v>
      </c>
      <c r="AX990" s="2" t="s">
        <v>52</v>
      </c>
      <c r="AY990" s="2" t="s">
        <v>52</v>
      </c>
      <c r="AZ990" s="2" t="s">
        <v>52</v>
      </c>
    </row>
    <row r="991" spans="1:52" ht="30" customHeight="1">
      <c r="A991" s="28"/>
      <c r="B991" s="28"/>
      <c r="C991" s="28"/>
      <c r="D991" s="28"/>
      <c r="E991" s="30"/>
      <c r="F991" s="33"/>
      <c r="G991" s="30"/>
      <c r="H991" s="33"/>
      <c r="I991" s="30"/>
      <c r="J991" s="33"/>
      <c r="K991" s="30"/>
      <c r="L991" s="33"/>
      <c r="M991" s="28"/>
    </row>
    <row r="992" spans="1:52" ht="30" customHeight="1">
      <c r="A992" s="24" t="s">
        <v>2463</v>
      </c>
      <c r="B992" s="25"/>
      <c r="C992" s="25"/>
      <c r="D992" s="25"/>
      <c r="E992" s="29"/>
      <c r="F992" s="32"/>
      <c r="G992" s="29"/>
      <c r="H992" s="32"/>
      <c r="I992" s="29"/>
      <c r="J992" s="32"/>
      <c r="K992" s="29"/>
      <c r="L992" s="32"/>
      <c r="M992" s="26"/>
      <c r="N992" s="1" t="s">
        <v>1370</v>
      </c>
    </row>
    <row r="993" spans="1:52" ht="30" customHeight="1">
      <c r="A993" s="27" t="s">
        <v>1156</v>
      </c>
      <c r="B993" s="27" t="s">
        <v>1055</v>
      </c>
      <c r="C993" s="27" t="s">
        <v>1056</v>
      </c>
      <c r="D993" s="28">
        <v>0.3</v>
      </c>
      <c r="E993" s="30">
        <f>단가대비표!O242</f>
        <v>0</v>
      </c>
      <c r="F993" s="33">
        <f>TRUNC(E993*D993,1)</f>
        <v>0</v>
      </c>
      <c r="G993" s="30">
        <f>단가대비표!P242</f>
        <v>273540</v>
      </c>
      <c r="H993" s="33">
        <f>TRUNC(G993*D993,1)</f>
        <v>82062</v>
      </c>
      <c r="I993" s="30">
        <f>단가대비표!V242</f>
        <v>0</v>
      </c>
      <c r="J993" s="33">
        <f>TRUNC(I993*D993,1)</f>
        <v>0</v>
      </c>
      <c r="K993" s="30">
        <f t="shared" ref="K993:L995" si="154">TRUNC(E993+G993+I993,1)</f>
        <v>273540</v>
      </c>
      <c r="L993" s="33">
        <f t="shared" si="154"/>
        <v>82062</v>
      </c>
      <c r="M993" s="27" t="s">
        <v>52</v>
      </c>
      <c r="N993" s="2" t="s">
        <v>1370</v>
      </c>
      <c r="O993" s="2" t="s">
        <v>1157</v>
      </c>
      <c r="P993" s="2" t="s">
        <v>65</v>
      </c>
      <c r="Q993" s="2" t="s">
        <v>65</v>
      </c>
      <c r="R993" s="2" t="s">
        <v>64</v>
      </c>
      <c r="S993" s="3"/>
      <c r="T993" s="3"/>
      <c r="U993" s="3"/>
      <c r="V993" s="3">
        <v>1</v>
      </c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2" t="s">
        <v>52</v>
      </c>
      <c r="AW993" s="2" t="s">
        <v>2464</v>
      </c>
      <c r="AX993" s="2" t="s">
        <v>52</v>
      </c>
      <c r="AY993" s="2" t="s">
        <v>52</v>
      </c>
      <c r="AZ993" s="2" t="s">
        <v>52</v>
      </c>
    </row>
    <row r="994" spans="1:52" ht="30" customHeight="1">
      <c r="A994" s="27" t="s">
        <v>1059</v>
      </c>
      <c r="B994" s="27" t="s">
        <v>1055</v>
      </c>
      <c r="C994" s="27" t="s">
        <v>1056</v>
      </c>
      <c r="D994" s="28">
        <v>0.3</v>
      </c>
      <c r="E994" s="30">
        <f>단가대비표!O234</f>
        <v>0</v>
      </c>
      <c r="F994" s="33">
        <f>TRUNC(E994*D994,1)</f>
        <v>0</v>
      </c>
      <c r="G994" s="30">
        <f>단가대비표!P234</f>
        <v>172068</v>
      </c>
      <c r="H994" s="33">
        <f>TRUNC(G994*D994,1)</f>
        <v>51620.4</v>
      </c>
      <c r="I994" s="30">
        <f>단가대비표!V234</f>
        <v>0</v>
      </c>
      <c r="J994" s="33">
        <f>TRUNC(I994*D994,1)</f>
        <v>0</v>
      </c>
      <c r="K994" s="30">
        <f t="shared" si="154"/>
        <v>172068</v>
      </c>
      <c r="L994" s="33">
        <f t="shared" si="154"/>
        <v>51620.4</v>
      </c>
      <c r="M994" s="27" t="s">
        <v>52</v>
      </c>
      <c r="N994" s="2" t="s">
        <v>1370</v>
      </c>
      <c r="O994" s="2" t="s">
        <v>1060</v>
      </c>
      <c r="P994" s="2" t="s">
        <v>65</v>
      </c>
      <c r="Q994" s="2" t="s">
        <v>65</v>
      </c>
      <c r="R994" s="2" t="s">
        <v>64</v>
      </c>
      <c r="S994" s="3"/>
      <c r="T994" s="3"/>
      <c r="U994" s="3"/>
      <c r="V994" s="3">
        <v>1</v>
      </c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2" t="s">
        <v>52</v>
      </c>
      <c r="AW994" s="2" t="s">
        <v>2465</v>
      </c>
      <c r="AX994" s="2" t="s">
        <v>52</v>
      </c>
      <c r="AY994" s="2" t="s">
        <v>52</v>
      </c>
      <c r="AZ994" s="2" t="s">
        <v>52</v>
      </c>
    </row>
    <row r="995" spans="1:52" ht="30" customHeight="1">
      <c r="A995" s="27" t="s">
        <v>1164</v>
      </c>
      <c r="B995" s="27" t="s">
        <v>1193</v>
      </c>
      <c r="C995" s="27" t="s">
        <v>502</v>
      </c>
      <c r="D995" s="28">
        <v>1</v>
      </c>
      <c r="E995" s="30">
        <v>0</v>
      </c>
      <c r="F995" s="33">
        <f>TRUNC(E995*D995,1)</f>
        <v>0</v>
      </c>
      <c r="G995" s="30">
        <v>0</v>
      </c>
      <c r="H995" s="33">
        <f>TRUNC(G995*D995,1)</f>
        <v>0</v>
      </c>
      <c r="I995" s="30">
        <f>TRUNC(SUMIF(V993:V995, RIGHTB(O995, 1), H993:H995)*U995, 2)</f>
        <v>2673.64</v>
      </c>
      <c r="J995" s="33">
        <f>TRUNC(I995*D995,1)</f>
        <v>2673.6</v>
      </c>
      <c r="K995" s="30">
        <f t="shared" si="154"/>
        <v>2673.6</v>
      </c>
      <c r="L995" s="33">
        <f t="shared" si="154"/>
        <v>2673.6</v>
      </c>
      <c r="M995" s="27" t="s">
        <v>52</v>
      </c>
      <c r="N995" s="2" t="s">
        <v>1370</v>
      </c>
      <c r="O995" s="2" t="s">
        <v>950</v>
      </c>
      <c r="P995" s="2" t="s">
        <v>65</v>
      </c>
      <c r="Q995" s="2" t="s">
        <v>65</v>
      </c>
      <c r="R995" s="2" t="s">
        <v>65</v>
      </c>
      <c r="S995" s="3">
        <v>1</v>
      </c>
      <c r="T995" s="3">
        <v>2</v>
      </c>
      <c r="U995" s="3">
        <v>0.02</v>
      </c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2" t="s">
        <v>52</v>
      </c>
      <c r="AW995" s="2" t="s">
        <v>2466</v>
      </c>
      <c r="AX995" s="2" t="s">
        <v>52</v>
      </c>
      <c r="AY995" s="2" t="s">
        <v>52</v>
      </c>
      <c r="AZ995" s="2" t="s">
        <v>52</v>
      </c>
    </row>
    <row r="996" spans="1:52" ht="30" customHeight="1">
      <c r="A996" s="27" t="s">
        <v>1013</v>
      </c>
      <c r="B996" s="27" t="s">
        <v>52</v>
      </c>
      <c r="C996" s="27" t="s">
        <v>52</v>
      </c>
      <c r="D996" s="28"/>
      <c r="E996" s="30"/>
      <c r="F996" s="33">
        <f>TRUNC(SUMIF(N993:N995, N992, F993:F995),0)</f>
        <v>0</v>
      </c>
      <c r="G996" s="30"/>
      <c r="H996" s="33">
        <f>TRUNC(SUMIF(N993:N995, N992, H993:H995),0)</f>
        <v>133682</v>
      </c>
      <c r="I996" s="30"/>
      <c r="J996" s="33">
        <f>TRUNC(SUMIF(N993:N995, N992, J993:J995),0)</f>
        <v>2673</v>
      </c>
      <c r="K996" s="30"/>
      <c r="L996" s="33">
        <f>F996+H996+J996</f>
        <v>136355</v>
      </c>
      <c r="M996" s="27" t="s">
        <v>52</v>
      </c>
      <c r="N996" s="2" t="s">
        <v>107</v>
      </c>
      <c r="O996" s="2" t="s">
        <v>107</v>
      </c>
      <c r="P996" s="2" t="s">
        <v>52</v>
      </c>
      <c r="Q996" s="2" t="s">
        <v>52</v>
      </c>
      <c r="R996" s="2" t="s">
        <v>52</v>
      </c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2" t="s">
        <v>52</v>
      </c>
      <c r="AW996" s="2" t="s">
        <v>52</v>
      </c>
      <c r="AX996" s="2" t="s">
        <v>52</v>
      </c>
      <c r="AY996" s="2" t="s">
        <v>52</v>
      </c>
      <c r="AZ996" s="2" t="s">
        <v>52</v>
      </c>
    </row>
    <row r="997" spans="1:52" ht="30" customHeight="1">
      <c r="A997" s="28"/>
      <c r="B997" s="28"/>
      <c r="C997" s="28"/>
      <c r="D997" s="28"/>
      <c r="E997" s="30"/>
      <c r="F997" s="33"/>
      <c r="G997" s="30"/>
      <c r="H997" s="33"/>
      <c r="I997" s="30"/>
      <c r="J997" s="33"/>
      <c r="K997" s="30"/>
      <c r="L997" s="33"/>
      <c r="M997" s="28"/>
    </row>
    <row r="998" spans="1:52" ht="30" customHeight="1">
      <c r="A998" s="24" t="s">
        <v>2467</v>
      </c>
      <c r="B998" s="25"/>
      <c r="C998" s="25"/>
      <c r="D998" s="25"/>
      <c r="E998" s="29"/>
      <c r="F998" s="32"/>
      <c r="G998" s="29"/>
      <c r="H998" s="32"/>
      <c r="I998" s="29"/>
      <c r="J998" s="32"/>
      <c r="K998" s="29"/>
      <c r="L998" s="32"/>
      <c r="M998" s="26"/>
      <c r="N998" s="1" t="s">
        <v>1375</v>
      </c>
    </row>
    <row r="999" spans="1:52" ht="30" customHeight="1">
      <c r="A999" s="27" t="s">
        <v>1331</v>
      </c>
      <c r="B999" s="27" t="s">
        <v>1055</v>
      </c>
      <c r="C999" s="27" t="s">
        <v>1056</v>
      </c>
      <c r="D999" s="28">
        <v>0.06</v>
      </c>
      <c r="E999" s="30">
        <f>단가대비표!O243</f>
        <v>0</v>
      </c>
      <c r="F999" s="33">
        <f>TRUNC(E999*D999,1)</f>
        <v>0</v>
      </c>
      <c r="G999" s="30">
        <f>단가대비표!P243</f>
        <v>270807</v>
      </c>
      <c r="H999" s="33">
        <f>TRUNC(G999*D999,1)</f>
        <v>16248.4</v>
      </c>
      <c r="I999" s="30">
        <f>단가대비표!V243</f>
        <v>0</v>
      </c>
      <c r="J999" s="33">
        <f>TRUNC(I999*D999,1)</f>
        <v>0</v>
      </c>
      <c r="K999" s="30">
        <f>TRUNC(E999+G999+I999,1)</f>
        <v>270807</v>
      </c>
      <c r="L999" s="33">
        <f>TRUNC(F999+H999+J999,1)</f>
        <v>16248.4</v>
      </c>
      <c r="M999" s="27" t="s">
        <v>52</v>
      </c>
      <c r="N999" s="2" t="s">
        <v>1375</v>
      </c>
      <c r="O999" s="2" t="s">
        <v>1332</v>
      </c>
      <c r="P999" s="2" t="s">
        <v>65</v>
      </c>
      <c r="Q999" s="2" t="s">
        <v>65</v>
      </c>
      <c r="R999" s="2" t="s">
        <v>64</v>
      </c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2" t="s">
        <v>52</v>
      </c>
      <c r="AW999" s="2" t="s">
        <v>2468</v>
      </c>
      <c r="AX999" s="2" t="s">
        <v>52</v>
      </c>
      <c r="AY999" s="2" t="s">
        <v>52</v>
      </c>
      <c r="AZ999" s="2" t="s">
        <v>52</v>
      </c>
    </row>
    <row r="1000" spans="1:52" ht="30" customHeight="1">
      <c r="A1000" s="27" t="s">
        <v>1013</v>
      </c>
      <c r="B1000" s="27" t="s">
        <v>52</v>
      </c>
      <c r="C1000" s="27" t="s">
        <v>52</v>
      </c>
      <c r="D1000" s="28"/>
      <c r="E1000" s="30"/>
      <c r="F1000" s="33">
        <f>TRUNC(SUMIF(N999:N999, N998, F999:F999),0)</f>
        <v>0</v>
      </c>
      <c r="G1000" s="30"/>
      <c r="H1000" s="33">
        <f>TRUNC(SUMIF(N999:N999, N998, H999:H999),0)</f>
        <v>16248</v>
      </c>
      <c r="I1000" s="30"/>
      <c r="J1000" s="33">
        <f>TRUNC(SUMIF(N999:N999, N998, J999:J999),0)</f>
        <v>0</v>
      </c>
      <c r="K1000" s="30"/>
      <c r="L1000" s="33">
        <f>F1000+H1000+J1000</f>
        <v>16248</v>
      </c>
      <c r="M1000" s="27" t="s">
        <v>52</v>
      </c>
      <c r="N1000" s="2" t="s">
        <v>107</v>
      </c>
      <c r="O1000" s="2" t="s">
        <v>107</v>
      </c>
      <c r="P1000" s="2" t="s">
        <v>52</v>
      </c>
      <c r="Q1000" s="2" t="s">
        <v>52</v>
      </c>
      <c r="R1000" s="2" t="s">
        <v>52</v>
      </c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2" t="s">
        <v>52</v>
      </c>
      <c r="AW1000" s="2" t="s">
        <v>52</v>
      </c>
      <c r="AX1000" s="2" t="s">
        <v>52</v>
      </c>
      <c r="AY1000" s="2" t="s">
        <v>52</v>
      </c>
      <c r="AZ1000" s="2" t="s">
        <v>52</v>
      </c>
    </row>
    <row r="1001" spans="1:52" ht="30" customHeight="1">
      <c r="A1001" s="28"/>
      <c r="B1001" s="28"/>
      <c r="C1001" s="28"/>
      <c r="D1001" s="28"/>
      <c r="E1001" s="30"/>
      <c r="F1001" s="33"/>
      <c r="G1001" s="30"/>
      <c r="H1001" s="33"/>
      <c r="I1001" s="30"/>
      <c r="J1001" s="33"/>
      <c r="K1001" s="30"/>
      <c r="L1001" s="33"/>
      <c r="M1001" s="28"/>
    </row>
    <row r="1002" spans="1:52" ht="30" customHeight="1">
      <c r="A1002" s="24" t="s">
        <v>2469</v>
      </c>
      <c r="B1002" s="25"/>
      <c r="C1002" s="25"/>
      <c r="D1002" s="25"/>
      <c r="E1002" s="29"/>
      <c r="F1002" s="32"/>
      <c r="G1002" s="29"/>
      <c r="H1002" s="32"/>
      <c r="I1002" s="29"/>
      <c r="J1002" s="32"/>
      <c r="K1002" s="29"/>
      <c r="L1002" s="32"/>
      <c r="M1002" s="26"/>
      <c r="N1002" s="1" t="s">
        <v>2461</v>
      </c>
    </row>
    <row r="1003" spans="1:52" ht="30" customHeight="1">
      <c r="A1003" s="27" t="s">
        <v>1189</v>
      </c>
      <c r="B1003" s="27" t="s">
        <v>1055</v>
      </c>
      <c r="C1003" s="27" t="s">
        <v>1056</v>
      </c>
      <c r="D1003" s="28">
        <v>3.53</v>
      </c>
      <c r="E1003" s="30">
        <f>단가대비표!O238</f>
        <v>0</v>
      </c>
      <c r="F1003" s="33">
        <f>TRUNC(E1003*D1003,1)</f>
        <v>0</v>
      </c>
      <c r="G1003" s="30">
        <f>단가대비표!P238</f>
        <v>268187</v>
      </c>
      <c r="H1003" s="33">
        <f>TRUNC(G1003*D1003,1)</f>
        <v>946700.1</v>
      </c>
      <c r="I1003" s="30">
        <f>단가대비표!V238</f>
        <v>0</v>
      </c>
      <c r="J1003" s="33">
        <f>TRUNC(I1003*D1003,1)</f>
        <v>0</v>
      </c>
      <c r="K1003" s="30">
        <f t="shared" ref="K1003:L1006" si="155">TRUNC(E1003+G1003+I1003,1)</f>
        <v>268187</v>
      </c>
      <c r="L1003" s="33">
        <f t="shared" si="155"/>
        <v>946700.1</v>
      </c>
      <c r="M1003" s="27" t="s">
        <v>52</v>
      </c>
      <c r="N1003" s="2" t="s">
        <v>2461</v>
      </c>
      <c r="O1003" s="2" t="s">
        <v>1190</v>
      </c>
      <c r="P1003" s="2" t="s">
        <v>65</v>
      </c>
      <c r="Q1003" s="2" t="s">
        <v>65</v>
      </c>
      <c r="R1003" s="2" t="s">
        <v>64</v>
      </c>
      <c r="S1003" s="3"/>
      <c r="T1003" s="3"/>
      <c r="U1003" s="3"/>
      <c r="V1003" s="3">
        <v>1</v>
      </c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2" t="s">
        <v>52</v>
      </c>
      <c r="AW1003" s="2" t="s">
        <v>2470</v>
      </c>
      <c r="AX1003" s="2" t="s">
        <v>52</v>
      </c>
      <c r="AY1003" s="2" t="s">
        <v>52</v>
      </c>
      <c r="AZ1003" s="2" t="s">
        <v>52</v>
      </c>
    </row>
    <row r="1004" spans="1:52" ht="30" customHeight="1">
      <c r="A1004" s="27" t="s">
        <v>1059</v>
      </c>
      <c r="B1004" s="27" t="s">
        <v>1055</v>
      </c>
      <c r="C1004" s="27" t="s">
        <v>1056</v>
      </c>
      <c r="D1004" s="28">
        <v>1.18</v>
      </c>
      <c r="E1004" s="30">
        <f>단가대비표!O234</f>
        <v>0</v>
      </c>
      <c r="F1004" s="33">
        <f>TRUNC(E1004*D1004,1)</f>
        <v>0</v>
      </c>
      <c r="G1004" s="30">
        <f>단가대비표!P234</f>
        <v>172068</v>
      </c>
      <c r="H1004" s="33">
        <f>TRUNC(G1004*D1004,1)</f>
        <v>203040.2</v>
      </c>
      <c r="I1004" s="30">
        <f>단가대비표!V234</f>
        <v>0</v>
      </c>
      <c r="J1004" s="33">
        <f>TRUNC(I1004*D1004,1)</f>
        <v>0</v>
      </c>
      <c r="K1004" s="30">
        <f t="shared" si="155"/>
        <v>172068</v>
      </c>
      <c r="L1004" s="33">
        <f t="shared" si="155"/>
        <v>203040.2</v>
      </c>
      <c r="M1004" s="27" t="s">
        <v>52</v>
      </c>
      <c r="N1004" s="2" t="s">
        <v>2461</v>
      </c>
      <c r="O1004" s="2" t="s">
        <v>1060</v>
      </c>
      <c r="P1004" s="2" t="s">
        <v>65</v>
      </c>
      <c r="Q1004" s="2" t="s">
        <v>65</v>
      </c>
      <c r="R1004" s="2" t="s">
        <v>64</v>
      </c>
      <c r="S1004" s="3"/>
      <c r="T1004" s="3"/>
      <c r="U1004" s="3"/>
      <c r="V1004" s="3">
        <v>1</v>
      </c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2" t="s">
        <v>52</v>
      </c>
      <c r="AW1004" s="2" t="s">
        <v>2471</v>
      </c>
      <c r="AX1004" s="2" t="s">
        <v>52</v>
      </c>
      <c r="AY1004" s="2" t="s">
        <v>52</v>
      </c>
      <c r="AZ1004" s="2" t="s">
        <v>52</v>
      </c>
    </row>
    <row r="1005" spans="1:52" ht="30" customHeight="1">
      <c r="A1005" s="27" t="s">
        <v>1164</v>
      </c>
      <c r="B1005" s="27" t="s">
        <v>1193</v>
      </c>
      <c r="C1005" s="27" t="s">
        <v>502</v>
      </c>
      <c r="D1005" s="28">
        <v>1</v>
      </c>
      <c r="E1005" s="30">
        <v>0</v>
      </c>
      <c r="F1005" s="33">
        <f>TRUNC(E1005*D1005,1)</f>
        <v>0</v>
      </c>
      <c r="G1005" s="30">
        <v>0</v>
      </c>
      <c r="H1005" s="33">
        <f>TRUNC(G1005*D1005,1)</f>
        <v>0</v>
      </c>
      <c r="I1005" s="30">
        <f>TRUNC(SUMIF(V1003:V1006, RIGHTB(O1005, 1), H1003:H1006)*U1005, 2)</f>
        <v>22994.799999999999</v>
      </c>
      <c r="J1005" s="33">
        <f>TRUNC(I1005*D1005,1)</f>
        <v>22994.799999999999</v>
      </c>
      <c r="K1005" s="30">
        <f t="shared" si="155"/>
        <v>22994.799999999999</v>
      </c>
      <c r="L1005" s="33">
        <f t="shared" si="155"/>
        <v>22994.799999999999</v>
      </c>
      <c r="M1005" s="27" t="s">
        <v>52</v>
      </c>
      <c r="N1005" s="2" t="s">
        <v>2461</v>
      </c>
      <c r="O1005" s="2" t="s">
        <v>950</v>
      </c>
      <c r="P1005" s="2" t="s">
        <v>65</v>
      </c>
      <c r="Q1005" s="2" t="s">
        <v>65</v>
      </c>
      <c r="R1005" s="2" t="s">
        <v>65</v>
      </c>
      <c r="S1005" s="3">
        <v>1</v>
      </c>
      <c r="T1005" s="3">
        <v>2</v>
      </c>
      <c r="U1005" s="3">
        <v>0.02</v>
      </c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2" t="s">
        <v>52</v>
      </c>
      <c r="AW1005" s="2" t="s">
        <v>2472</v>
      </c>
      <c r="AX1005" s="2" t="s">
        <v>52</v>
      </c>
      <c r="AY1005" s="2" t="s">
        <v>52</v>
      </c>
      <c r="AZ1005" s="2" t="s">
        <v>52</v>
      </c>
    </row>
    <row r="1006" spans="1:52" ht="30" customHeight="1">
      <c r="A1006" s="27" t="s">
        <v>1195</v>
      </c>
      <c r="B1006" s="27" t="s">
        <v>1196</v>
      </c>
      <c r="C1006" s="27" t="s">
        <v>235</v>
      </c>
      <c r="D1006" s="28">
        <v>6.5</v>
      </c>
      <c r="E1006" s="30">
        <f>단가대비표!O164</f>
        <v>1554</v>
      </c>
      <c r="F1006" s="33">
        <f>TRUNC(E1006*D1006,1)</f>
        <v>10101</v>
      </c>
      <c r="G1006" s="30">
        <f>단가대비표!P164</f>
        <v>0</v>
      </c>
      <c r="H1006" s="33">
        <f>TRUNC(G1006*D1006,1)</f>
        <v>0</v>
      </c>
      <c r="I1006" s="30">
        <f>단가대비표!V164</f>
        <v>0</v>
      </c>
      <c r="J1006" s="33">
        <f>TRUNC(I1006*D1006,1)</f>
        <v>0</v>
      </c>
      <c r="K1006" s="30">
        <f t="shared" si="155"/>
        <v>1554</v>
      </c>
      <c r="L1006" s="33">
        <f t="shared" si="155"/>
        <v>10101</v>
      </c>
      <c r="M1006" s="27" t="s">
        <v>52</v>
      </c>
      <c r="N1006" s="2" t="s">
        <v>2461</v>
      </c>
      <c r="O1006" s="2" t="s">
        <v>1197</v>
      </c>
      <c r="P1006" s="2" t="s">
        <v>65</v>
      </c>
      <c r="Q1006" s="2" t="s">
        <v>65</v>
      </c>
      <c r="R1006" s="2" t="s">
        <v>64</v>
      </c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2" t="s">
        <v>52</v>
      </c>
      <c r="AW1006" s="2" t="s">
        <v>2473</v>
      </c>
      <c r="AX1006" s="2" t="s">
        <v>52</v>
      </c>
      <c r="AY1006" s="2" t="s">
        <v>52</v>
      </c>
      <c r="AZ1006" s="2" t="s">
        <v>52</v>
      </c>
    </row>
    <row r="1007" spans="1:52" ht="30" customHeight="1">
      <c r="A1007" s="27" t="s">
        <v>1013</v>
      </c>
      <c r="B1007" s="27" t="s">
        <v>52</v>
      </c>
      <c r="C1007" s="27" t="s">
        <v>52</v>
      </c>
      <c r="D1007" s="28"/>
      <c r="E1007" s="30"/>
      <c r="F1007" s="33">
        <f>TRUNC(SUMIF(N1003:N1006, N1002, F1003:F1006),0)</f>
        <v>10101</v>
      </c>
      <c r="G1007" s="30"/>
      <c r="H1007" s="33">
        <f>TRUNC(SUMIF(N1003:N1006, N1002, H1003:H1006),0)</f>
        <v>1149740</v>
      </c>
      <c r="I1007" s="30"/>
      <c r="J1007" s="33">
        <f>TRUNC(SUMIF(N1003:N1006, N1002, J1003:J1006),0)</f>
        <v>22994</v>
      </c>
      <c r="K1007" s="30"/>
      <c r="L1007" s="33">
        <f>F1007+H1007+J1007</f>
        <v>1182835</v>
      </c>
      <c r="M1007" s="27" t="s">
        <v>52</v>
      </c>
      <c r="N1007" s="2" t="s">
        <v>107</v>
      </c>
      <c r="O1007" s="2" t="s">
        <v>107</v>
      </c>
      <c r="P1007" s="2" t="s">
        <v>52</v>
      </c>
      <c r="Q1007" s="2" t="s">
        <v>52</v>
      </c>
      <c r="R1007" s="2" t="s">
        <v>52</v>
      </c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2" t="s">
        <v>52</v>
      </c>
      <c r="AW1007" s="2" t="s">
        <v>52</v>
      </c>
      <c r="AX1007" s="2" t="s">
        <v>52</v>
      </c>
      <c r="AY1007" s="2" t="s">
        <v>52</v>
      </c>
      <c r="AZ1007" s="2" t="s">
        <v>52</v>
      </c>
    </row>
    <row r="1008" spans="1:52" ht="30" customHeight="1">
      <c r="A1008" s="28"/>
      <c r="B1008" s="28"/>
      <c r="C1008" s="28"/>
      <c r="D1008" s="28"/>
      <c r="E1008" s="30"/>
      <c r="F1008" s="33"/>
      <c r="G1008" s="30"/>
      <c r="H1008" s="33"/>
      <c r="I1008" s="30"/>
      <c r="J1008" s="33"/>
      <c r="K1008" s="30"/>
      <c r="L1008" s="33"/>
      <c r="M1008" s="28"/>
    </row>
    <row r="1009" spans="1:52" ht="30" customHeight="1">
      <c r="A1009" s="24" t="s">
        <v>2474</v>
      </c>
      <c r="B1009" s="25"/>
      <c r="C1009" s="25"/>
      <c r="D1009" s="25"/>
      <c r="E1009" s="29"/>
      <c r="F1009" s="32"/>
      <c r="G1009" s="29"/>
      <c r="H1009" s="32"/>
      <c r="I1009" s="29"/>
      <c r="J1009" s="32"/>
      <c r="K1009" s="29"/>
      <c r="L1009" s="32"/>
      <c r="M1009" s="26"/>
      <c r="N1009" s="1" t="s">
        <v>1394</v>
      </c>
    </row>
    <row r="1010" spans="1:52" ht="30" customHeight="1">
      <c r="A1010" s="27" t="s">
        <v>897</v>
      </c>
      <c r="B1010" s="27" t="s">
        <v>1751</v>
      </c>
      <c r="C1010" s="27" t="s">
        <v>235</v>
      </c>
      <c r="D1010" s="28">
        <v>510</v>
      </c>
      <c r="E1010" s="30">
        <f>단가대비표!O85</f>
        <v>0</v>
      </c>
      <c r="F1010" s="33">
        <f>TRUNC(E1010*D1010,1)</f>
        <v>0</v>
      </c>
      <c r="G1010" s="30">
        <f>단가대비표!P85</f>
        <v>0</v>
      </c>
      <c r="H1010" s="33">
        <f>TRUNC(G1010*D1010,1)</f>
        <v>0</v>
      </c>
      <c r="I1010" s="30">
        <f>단가대비표!V85</f>
        <v>0</v>
      </c>
      <c r="J1010" s="33">
        <f>TRUNC(I1010*D1010,1)</f>
        <v>0</v>
      </c>
      <c r="K1010" s="30">
        <f t="shared" ref="K1010:L1012" si="156">TRUNC(E1010+G1010+I1010,1)</f>
        <v>0</v>
      </c>
      <c r="L1010" s="33">
        <f t="shared" si="156"/>
        <v>0</v>
      </c>
      <c r="M1010" s="27" t="s">
        <v>1148</v>
      </c>
      <c r="N1010" s="2" t="s">
        <v>1394</v>
      </c>
      <c r="O1010" s="2" t="s">
        <v>1752</v>
      </c>
      <c r="P1010" s="2" t="s">
        <v>65</v>
      </c>
      <c r="Q1010" s="2" t="s">
        <v>65</v>
      </c>
      <c r="R1010" s="2" t="s">
        <v>64</v>
      </c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2" t="s">
        <v>52</v>
      </c>
      <c r="AW1010" s="2" t="s">
        <v>2475</v>
      </c>
      <c r="AX1010" s="2" t="s">
        <v>52</v>
      </c>
      <c r="AY1010" s="2" t="s">
        <v>52</v>
      </c>
      <c r="AZ1010" s="2" t="s">
        <v>52</v>
      </c>
    </row>
    <row r="1011" spans="1:52" ht="30" customHeight="1">
      <c r="A1011" s="27" t="s">
        <v>902</v>
      </c>
      <c r="B1011" s="27" t="s">
        <v>1152</v>
      </c>
      <c r="C1011" s="27" t="s">
        <v>112</v>
      </c>
      <c r="D1011" s="28">
        <v>1.1000000000000001</v>
      </c>
      <c r="E1011" s="30">
        <f>단가대비표!O30</f>
        <v>0</v>
      </c>
      <c r="F1011" s="33">
        <f>TRUNC(E1011*D1011,1)</f>
        <v>0</v>
      </c>
      <c r="G1011" s="30">
        <f>단가대비표!P30</f>
        <v>0</v>
      </c>
      <c r="H1011" s="33">
        <f>TRUNC(G1011*D1011,1)</f>
        <v>0</v>
      </c>
      <c r="I1011" s="30">
        <f>단가대비표!V30</f>
        <v>0</v>
      </c>
      <c r="J1011" s="33">
        <f>TRUNC(I1011*D1011,1)</f>
        <v>0</v>
      </c>
      <c r="K1011" s="30">
        <f t="shared" si="156"/>
        <v>0</v>
      </c>
      <c r="L1011" s="33">
        <f t="shared" si="156"/>
        <v>0</v>
      </c>
      <c r="M1011" s="27" t="s">
        <v>1148</v>
      </c>
      <c r="N1011" s="2" t="s">
        <v>1394</v>
      </c>
      <c r="O1011" s="2" t="s">
        <v>1754</v>
      </c>
      <c r="P1011" s="2" t="s">
        <v>65</v>
      </c>
      <c r="Q1011" s="2" t="s">
        <v>65</v>
      </c>
      <c r="R1011" s="2" t="s">
        <v>64</v>
      </c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2" t="s">
        <v>52</v>
      </c>
      <c r="AW1011" s="2" t="s">
        <v>2476</v>
      </c>
      <c r="AX1011" s="2" t="s">
        <v>52</v>
      </c>
      <c r="AY1011" s="2" t="s">
        <v>52</v>
      </c>
      <c r="AZ1011" s="2" t="s">
        <v>52</v>
      </c>
    </row>
    <row r="1012" spans="1:52" ht="30" customHeight="1">
      <c r="A1012" s="27" t="s">
        <v>2477</v>
      </c>
      <c r="B1012" s="27" t="s">
        <v>2478</v>
      </c>
      <c r="C1012" s="27" t="s">
        <v>112</v>
      </c>
      <c r="D1012" s="28">
        <v>1</v>
      </c>
      <c r="E1012" s="30">
        <f>일위대가목록!E165</f>
        <v>0</v>
      </c>
      <c r="F1012" s="33">
        <f>TRUNC(E1012*D1012,1)</f>
        <v>0</v>
      </c>
      <c r="G1012" s="30">
        <f>일위대가목록!F165</f>
        <v>113564</v>
      </c>
      <c r="H1012" s="33">
        <f>TRUNC(G1012*D1012,1)</f>
        <v>113564</v>
      </c>
      <c r="I1012" s="30">
        <f>일위대가목록!G165</f>
        <v>0</v>
      </c>
      <c r="J1012" s="33">
        <f>TRUNC(I1012*D1012,1)</f>
        <v>0</v>
      </c>
      <c r="K1012" s="30">
        <f t="shared" si="156"/>
        <v>113564</v>
      </c>
      <c r="L1012" s="33">
        <f t="shared" si="156"/>
        <v>113564</v>
      </c>
      <c r="M1012" s="27" t="s">
        <v>2479</v>
      </c>
      <c r="N1012" s="2" t="s">
        <v>1394</v>
      </c>
      <c r="O1012" s="2" t="s">
        <v>2480</v>
      </c>
      <c r="P1012" s="2" t="s">
        <v>64</v>
      </c>
      <c r="Q1012" s="2" t="s">
        <v>65</v>
      </c>
      <c r="R1012" s="2" t="s">
        <v>65</v>
      </c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2" t="s">
        <v>52</v>
      </c>
      <c r="AW1012" s="2" t="s">
        <v>2481</v>
      </c>
      <c r="AX1012" s="2" t="s">
        <v>52</v>
      </c>
      <c r="AY1012" s="2" t="s">
        <v>52</v>
      </c>
      <c r="AZ1012" s="2" t="s">
        <v>52</v>
      </c>
    </row>
    <row r="1013" spans="1:52" ht="30" customHeight="1">
      <c r="A1013" s="27" t="s">
        <v>1013</v>
      </c>
      <c r="B1013" s="27" t="s">
        <v>52</v>
      </c>
      <c r="C1013" s="27" t="s">
        <v>52</v>
      </c>
      <c r="D1013" s="28"/>
      <c r="E1013" s="30"/>
      <c r="F1013" s="33">
        <f>TRUNC(SUMIF(N1010:N1012, N1009, F1010:F1012),0)</f>
        <v>0</v>
      </c>
      <c r="G1013" s="30"/>
      <c r="H1013" s="33">
        <f>TRUNC(SUMIF(N1010:N1012, N1009, H1010:H1012),0)</f>
        <v>113564</v>
      </c>
      <c r="I1013" s="30"/>
      <c r="J1013" s="33">
        <f>TRUNC(SUMIF(N1010:N1012, N1009, J1010:J1012),0)</f>
        <v>0</v>
      </c>
      <c r="K1013" s="30"/>
      <c r="L1013" s="33">
        <f>F1013+H1013+J1013</f>
        <v>113564</v>
      </c>
      <c r="M1013" s="27" t="s">
        <v>52</v>
      </c>
      <c r="N1013" s="2" t="s">
        <v>107</v>
      </c>
      <c r="O1013" s="2" t="s">
        <v>107</v>
      </c>
      <c r="P1013" s="2" t="s">
        <v>52</v>
      </c>
      <c r="Q1013" s="2" t="s">
        <v>52</v>
      </c>
      <c r="R1013" s="2" t="s">
        <v>52</v>
      </c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2" t="s">
        <v>52</v>
      </c>
      <c r="AW1013" s="2" t="s">
        <v>52</v>
      </c>
      <c r="AX1013" s="2" t="s">
        <v>52</v>
      </c>
      <c r="AY1013" s="2" t="s">
        <v>52</v>
      </c>
      <c r="AZ1013" s="2" t="s">
        <v>52</v>
      </c>
    </row>
    <row r="1014" spans="1:52" ht="30" customHeight="1">
      <c r="A1014" s="28"/>
      <c r="B1014" s="28"/>
      <c r="C1014" s="28"/>
      <c r="D1014" s="28"/>
      <c r="E1014" s="30"/>
      <c r="F1014" s="33"/>
      <c r="G1014" s="30"/>
      <c r="H1014" s="33"/>
      <c r="I1014" s="30"/>
      <c r="J1014" s="33"/>
      <c r="K1014" s="30"/>
      <c r="L1014" s="33"/>
      <c r="M1014" s="28"/>
    </row>
    <row r="1015" spans="1:52" ht="30" customHeight="1">
      <c r="A1015" s="24" t="s">
        <v>2482</v>
      </c>
      <c r="B1015" s="25"/>
      <c r="C1015" s="25"/>
      <c r="D1015" s="25"/>
      <c r="E1015" s="29"/>
      <c r="F1015" s="32"/>
      <c r="G1015" s="29"/>
      <c r="H1015" s="32"/>
      <c r="I1015" s="29"/>
      <c r="J1015" s="32"/>
      <c r="K1015" s="29"/>
      <c r="L1015" s="32"/>
      <c r="M1015" s="26"/>
      <c r="N1015" s="1" t="s">
        <v>1399</v>
      </c>
    </row>
    <row r="1016" spans="1:52" ht="30" customHeight="1">
      <c r="A1016" s="27" t="s">
        <v>2483</v>
      </c>
      <c r="B1016" s="27" t="s">
        <v>1055</v>
      </c>
      <c r="C1016" s="27" t="s">
        <v>1056</v>
      </c>
      <c r="D1016" s="28">
        <v>0.25</v>
      </c>
      <c r="E1016" s="30">
        <f>단가대비표!O252</f>
        <v>0</v>
      </c>
      <c r="F1016" s="33">
        <f>TRUNC(E1016*D1016,1)</f>
        <v>0</v>
      </c>
      <c r="G1016" s="30">
        <f>단가대비표!P252</f>
        <v>268908</v>
      </c>
      <c r="H1016" s="33">
        <f>TRUNC(G1016*D1016,1)</f>
        <v>67227</v>
      </c>
      <c r="I1016" s="30">
        <f>단가대비표!V252</f>
        <v>0</v>
      </c>
      <c r="J1016" s="33">
        <f>TRUNC(I1016*D1016,1)</f>
        <v>0</v>
      </c>
      <c r="K1016" s="30">
        <f t="shared" ref="K1016:L1019" si="157">TRUNC(E1016+G1016+I1016,1)</f>
        <v>268908</v>
      </c>
      <c r="L1016" s="33">
        <f t="shared" si="157"/>
        <v>67227</v>
      </c>
      <c r="M1016" s="27" t="s">
        <v>52</v>
      </c>
      <c r="N1016" s="2" t="s">
        <v>1399</v>
      </c>
      <c r="O1016" s="2" t="s">
        <v>2484</v>
      </c>
      <c r="P1016" s="2" t="s">
        <v>65</v>
      </c>
      <c r="Q1016" s="2" t="s">
        <v>65</v>
      </c>
      <c r="R1016" s="2" t="s">
        <v>64</v>
      </c>
      <c r="S1016" s="3"/>
      <c r="T1016" s="3"/>
      <c r="U1016" s="3"/>
      <c r="V1016" s="3">
        <v>1</v>
      </c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2" t="s">
        <v>52</v>
      </c>
      <c r="AW1016" s="2" t="s">
        <v>2485</v>
      </c>
      <c r="AX1016" s="2" t="s">
        <v>52</v>
      </c>
      <c r="AY1016" s="2" t="s">
        <v>52</v>
      </c>
      <c r="AZ1016" s="2" t="s">
        <v>52</v>
      </c>
    </row>
    <row r="1017" spans="1:52" ht="30" customHeight="1">
      <c r="A1017" s="27" t="s">
        <v>2486</v>
      </c>
      <c r="B1017" s="27" t="s">
        <v>1055</v>
      </c>
      <c r="C1017" s="27" t="s">
        <v>1056</v>
      </c>
      <c r="D1017" s="28">
        <v>8.3000000000000004E-2</v>
      </c>
      <c r="E1017" s="30">
        <f>단가대비표!O253</f>
        <v>0</v>
      </c>
      <c r="F1017" s="33">
        <f>TRUNC(E1017*D1017,1)</f>
        <v>0</v>
      </c>
      <c r="G1017" s="30">
        <f>단가대비표!P253</f>
        <v>211653</v>
      </c>
      <c r="H1017" s="33">
        <f>TRUNC(G1017*D1017,1)</f>
        <v>17567.099999999999</v>
      </c>
      <c r="I1017" s="30">
        <f>단가대비표!V253</f>
        <v>0</v>
      </c>
      <c r="J1017" s="33">
        <f>TRUNC(I1017*D1017,1)</f>
        <v>0</v>
      </c>
      <c r="K1017" s="30">
        <f t="shared" si="157"/>
        <v>211653</v>
      </c>
      <c r="L1017" s="33">
        <f t="shared" si="157"/>
        <v>17567.099999999999</v>
      </c>
      <c r="M1017" s="27" t="s">
        <v>52</v>
      </c>
      <c r="N1017" s="2" t="s">
        <v>1399</v>
      </c>
      <c r="O1017" s="2" t="s">
        <v>2487</v>
      </c>
      <c r="P1017" s="2" t="s">
        <v>65</v>
      </c>
      <c r="Q1017" s="2" t="s">
        <v>65</v>
      </c>
      <c r="R1017" s="2" t="s">
        <v>64</v>
      </c>
      <c r="S1017" s="3"/>
      <c r="T1017" s="3"/>
      <c r="U1017" s="3"/>
      <c r="V1017" s="3">
        <v>1</v>
      </c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2" t="s">
        <v>52</v>
      </c>
      <c r="AW1017" s="2" t="s">
        <v>2488</v>
      </c>
      <c r="AX1017" s="2" t="s">
        <v>52</v>
      </c>
      <c r="AY1017" s="2" t="s">
        <v>52</v>
      </c>
      <c r="AZ1017" s="2" t="s">
        <v>52</v>
      </c>
    </row>
    <row r="1018" spans="1:52" ht="30" customHeight="1">
      <c r="A1018" s="27" t="s">
        <v>1059</v>
      </c>
      <c r="B1018" s="27" t="s">
        <v>1055</v>
      </c>
      <c r="C1018" s="27" t="s">
        <v>1056</v>
      </c>
      <c r="D1018" s="28">
        <v>0.16700000000000001</v>
      </c>
      <c r="E1018" s="30">
        <f>단가대비표!O234</f>
        <v>0</v>
      </c>
      <c r="F1018" s="33">
        <f>TRUNC(E1018*D1018,1)</f>
        <v>0</v>
      </c>
      <c r="G1018" s="30">
        <f>단가대비표!P234</f>
        <v>172068</v>
      </c>
      <c r="H1018" s="33">
        <f>TRUNC(G1018*D1018,1)</f>
        <v>28735.3</v>
      </c>
      <c r="I1018" s="30">
        <f>단가대비표!V234</f>
        <v>0</v>
      </c>
      <c r="J1018" s="33">
        <f>TRUNC(I1018*D1018,1)</f>
        <v>0</v>
      </c>
      <c r="K1018" s="30">
        <f t="shared" si="157"/>
        <v>172068</v>
      </c>
      <c r="L1018" s="33">
        <f t="shared" si="157"/>
        <v>28735.3</v>
      </c>
      <c r="M1018" s="27" t="s">
        <v>52</v>
      </c>
      <c r="N1018" s="2" t="s">
        <v>1399</v>
      </c>
      <c r="O1018" s="2" t="s">
        <v>1060</v>
      </c>
      <c r="P1018" s="2" t="s">
        <v>65</v>
      </c>
      <c r="Q1018" s="2" t="s">
        <v>65</v>
      </c>
      <c r="R1018" s="2" t="s">
        <v>64</v>
      </c>
      <c r="S1018" s="3"/>
      <c r="T1018" s="3"/>
      <c r="U1018" s="3"/>
      <c r="V1018" s="3">
        <v>1</v>
      </c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2" t="s">
        <v>52</v>
      </c>
      <c r="AW1018" s="2" t="s">
        <v>2489</v>
      </c>
      <c r="AX1018" s="2" t="s">
        <v>52</v>
      </c>
      <c r="AY1018" s="2" t="s">
        <v>52</v>
      </c>
      <c r="AZ1018" s="2" t="s">
        <v>52</v>
      </c>
    </row>
    <row r="1019" spans="1:52" ht="30" customHeight="1">
      <c r="A1019" s="27" t="s">
        <v>1164</v>
      </c>
      <c r="B1019" s="27" t="s">
        <v>1193</v>
      </c>
      <c r="C1019" s="27" t="s">
        <v>502</v>
      </c>
      <c r="D1019" s="28">
        <v>1</v>
      </c>
      <c r="E1019" s="30">
        <v>0</v>
      </c>
      <c r="F1019" s="33">
        <f>TRUNC(E1019*D1019,1)</f>
        <v>0</v>
      </c>
      <c r="G1019" s="30">
        <v>0</v>
      </c>
      <c r="H1019" s="33">
        <f>TRUNC(G1019*D1019,1)</f>
        <v>0</v>
      </c>
      <c r="I1019" s="30">
        <f>TRUNC(SUMIF(V1016:V1019, RIGHTB(O1019, 1), H1016:H1019)*U1019, 2)</f>
        <v>2270.58</v>
      </c>
      <c r="J1019" s="33">
        <f>TRUNC(I1019*D1019,1)</f>
        <v>2270.5</v>
      </c>
      <c r="K1019" s="30">
        <f t="shared" si="157"/>
        <v>2270.5</v>
      </c>
      <c r="L1019" s="33">
        <f t="shared" si="157"/>
        <v>2270.5</v>
      </c>
      <c r="M1019" s="27" t="s">
        <v>52</v>
      </c>
      <c r="N1019" s="2" t="s">
        <v>1399</v>
      </c>
      <c r="O1019" s="2" t="s">
        <v>950</v>
      </c>
      <c r="P1019" s="2" t="s">
        <v>65</v>
      </c>
      <c r="Q1019" s="2" t="s">
        <v>65</v>
      </c>
      <c r="R1019" s="2" t="s">
        <v>65</v>
      </c>
      <c r="S1019" s="3">
        <v>1</v>
      </c>
      <c r="T1019" s="3">
        <v>2</v>
      </c>
      <c r="U1019" s="3">
        <v>0.02</v>
      </c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2" t="s">
        <v>52</v>
      </c>
      <c r="AW1019" s="2" t="s">
        <v>2490</v>
      </c>
      <c r="AX1019" s="2" t="s">
        <v>52</v>
      </c>
      <c r="AY1019" s="2" t="s">
        <v>52</v>
      </c>
      <c r="AZ1019" s="2" t="s">
        <v>52</v>
      </c>
    </row>
    <row r="1020" spans="1:52" ht="30" customHeight="1">
      <c r="A1020" s="27" t="s">
        <v>1013</v>
      </c>
      <c r="B1020" s="27" t="s">
        <v>52</v>
      </c>
      <c r="C1020" s="27" t="s">
        <v>52</v>
      </c>
      <c r="D1020" s="28"/>
      <c r="E1020" s="30"/>
      <c r="F1020" s="33">
        <f>TRUNC(SUMIF(N1016:N1019, N1015, F1016:F1019),0)</f>
        <v>0</v>
      </c>
      <c r="G1020" s="30"/>
      <c r="H1020" s="33">
        <f>TRUNC(SUMIF(N1016:N1019, N1015, H1016:H1019),0)</f>
        <v>113529</v>
      </c>
      <c r="I1020" s="30"/>
      <c r="J1020" s="33">
        <f>TRUNC(SUMIF(N1016:N1019, N1015, J1016:J1019),0)</f>
        <v>2270</v>
      </c>
      <c r="K1020" s="30"/>
      <c r="L1020" s="33">
        <f>F1020+H1020+J1020</f>
        <v>115799</v>
      </c>
      <c r="M1020" s="27" t="s">
        <v>52</v>
      </c>
      <c r="N1020" s="2" t="s">
        <v>107</v>
      </c>
      <c r="O1020" s="2" t="s">
        <v>107</v>
      </c>
      <c r="P1020" s="2" t="s">
        <v>52</v>
      </c>
      <c r="Q1020" s="2" t="s">
        <v>52</v>
      </c>
      <c r="R1020" s="2" t="s">
        <v>52</v>
      </c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2" t="s">
        <v>52</v>
      </c>
      <c r="AW1020" s="2" t="s">
        <v>52</v>
      </c>
      <c r="AX1020" s="2" t="s">
        <v>52</v>
      </c>
      <c r="AY1020" s="2" t="s">
        <v>52</v>
      </c>
      <c r="AZ1020" s="2" t="s">
        <v>52</v>
      </c>
    </row>
    <row r="1021" spans="1:52" ht="30" customHeight="1">
      <c r="A1021" s="28"/>
      <c r="B1021" s="28"/>
      <c r="C1021" s="28"/>
      <c r="D1021" s="28"/>
      <c r="E1021" s="30"/>
      <c r="F1021" s="33"/>
      <c r="G1021" s="30"/>
      <c r="H1021" s="33"/>
      <c r="I1021" s="30"/>
      <c r="J1021" s="33"/>
      <c r="K1021" s="30"/>
      <c r="L1021" s="33"/>
      <c r="M1021" s="28"/>
    </row>
    <row r="1022" spans="1:52" ht="30" customHeight="1">
      <c r="A1022" s="24" t="s">
        <v>2491</v>
      </c>
      <c r="B1022" s="25"/>
      <c r="C1022" s="25"/>
      <c r="D1022" s="25"/>
      <c r="E1022" s="29"/>
      <c r="F1022" s="32"/>
      <c r="G1022" s="29"/>
      <c r="H1022" s="32"/>
      <c r="I1022" s="29"/>
      <c r="J1022" s="32"/>
      <c r="K1022" s="29"/>
      <c r="L1022" s="32"/>
      <c r="M1022" s="26"/>
      <c r="N1022" s="1" t="s">
        <v>2480</v>
      </c>
    </row>
    <row r="1023" spans="1:52" ht="30" customHeight="1">
      <c r="A1023" s="27" t="s">
        <v>1059</v>
      </c>
      <c r="B1023" s="27" t="s">
        <v>1055</v>
      </c>
      <c r="C1023" s="27" t="s">
        <v>1056</v>
      </c>
      <c r="D1023" s="28">
        <v>0.66</v>
      </c>
      <c r="E1023" s="30">
        <f>단가대비표!O234</f>
        <v>0</v>
      </c>
      <c r="F1023" s="33">
        <f>TRUNC(E1023*D1023,1)</f>
        <v>0</v>
      </c>
      <c r="G1023" s="30">
        <f>단가대비표!P234</f>
        <v>172068</v>
      </c>
      <c r="H1023" s="33">
        <f>TRUNC(G1023*D1023,1)</f>
        <v>113564.8</v>
      </c>
      <c r="I1023" s="30">
        <f>단가대비표!V234</f>
        <v>0</v>
      </c>
      <c r="J1023" s="33">
        <f>TRUNC(I1023*D1023,1)</f>
        <v>0</v>
      </c>
      <c r="K1023" s="30">
        <f>TRUNC(E1023+G1023+I1023,1)</f>
        <v>172068</v>
      </c>
      <c r="L1023" s="33">
        <f>TRUNC(F1023+H1023+J1023,1)</f>
        <v>113564.8</v>
      </c>
      <c r="M1023" s="27" t="s">
        <v>52</v>
      </c>
      <c r="N1023" s="2" t="s">
        <v>2480</v>
      </c>
      <c r="O1023" s="2" t="s">
        <v>1060</v>
      </c>
      <c r="P1023" s="2" t="s">
        <v>65</v>
      </c>
      <c r="Q1023" s="2" t="s">
        <v>65</v>
      </c>
      <c r="R1023" s="2" t="s">
        <v>64</v>
      </c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2" t="s">
        <v>52</v>
      </c>
      <c r="AW1023" s="2" t="s">
        <v>2492</v>
      </c>
      <c r="AX1023" s="2" t="s">
        <v>52</v>
      </c>
      <c r="AY1023" s="2" t="s">
        <v>52</v>
      </c>
      <c r="AZ1023" s="2" t="s">
        <v>52</v>
      </c>
    </row>
    <row r="1024" spans="1:52" ht="30" customHeight="1">
      <c r="A1024" s="27" t="s">
        <v>1013</v>
      </c>
      <c r="B1024" s="27" t="s">
        <v>52</v>
      </c>
      <c r="C1024" s="27" t="s">
        <v>52</v>
      </c>
      <c r="D1024" s="28"/>
      <c r="E1024" s="30"/>
      <c r="F1024" s="33">
        <f>TRUNC(SUMIF(N1023:N1023, N1022, F1023:F1023),0)</f>
        <v>0</v>
      </c>
      <c r="G1024" s="30"/>
      <c r="H1024" s="33">
        <f>TRUNC(SUMIF(N1023:N1023, N1022, H1023:H1023),0)</f>
        <v>113564</v>
      </c>
      <c r="I1024" s="30"/>
      <c r="J1024" s="33">
        <f>TRUNC(SUMIF(N1023:N1023, N1022, J1023:J1023),0)</f>
        <v>0</v>
      </c>
      <c r="K1024" s="30"/>
      <c r="L1024" s="33">
        <f>F1024+H1024+J1024</f>
        <v>113564</v>
      </c>
      <c r="M1024" s="27" t="s">
        <v>52</v>
      </c>
      <c r="N1024" s="2" t="s">
        <v>107</v>
      </c>
      <c r="O1024" s="2" t="s">
        <v>107</v>
      </c>
      <c r="P1024" s="2" t="s">
        <v>52</v>
      </c>
      <c r="Q1024" s="2" t="s">
        <v>52</v>
      </c>
      <c r="R1024" s="2" t="s">
        <v>52</v>
      </c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2" t="s">
        <v>52</v>
      </c>
      <c r="AW1024" s="2" t="s">
        <v>52</v>
      </c>
      <c r="AX1024" s="2" t="s">
        <v>52</v>
      </c>
      <c r="AY1024" s="2" t="s">
        <v>52</v>
      </c>
      <c r="AZ1024" s="2" t="s">
        <v>52</v>
      </c>
    </row>
    <row r="1025" spans="1:52" ht="30" customHeight="1">
      <c r="A1025" s="28"/>
      <c r="B1025" s="28"/>
      <c r="C1025" s="28"/>
      <c r="D1025" s="28"/>
      <c r="E1025" s="30"/>
      <c r="F1025" s="33"/>
      <c r="G1025" s="30"/>
      <c r="H1025" s="33"/>
      <c r="I1025" s="30"/>
      <c r="J1025" s="33"/>
      <c r="K1025" s="30"/>
      <c r="L1025" s="33"/>
      <c r="M1025" s="28"/>
    </row>
    <row r="1026" spans="1:52" ht="30" customHeight="1">
      <c r="A1026" s="24" t="s">
        <v>2493</v>
      </c>
      <c r="B1026" s="25"/>
      <c r="C1026" s="25"/>
      <c r="D1026" s="25"/>
      <c r="E1026" s="29"/>
      <c r="F1026" s="32"/>
      <c r="G1026" s="29"/>
      <c r="H1026" s="32"/>
      <c r="I1026" s="29"/>
      <c r="J1026" s="32"/>
      <c r="K1026" s="29"/>
      <c r="L1026" s="32"/>
      <c r="M1026" s="26"/>
      <c r="N1026" s="1" t="s">
        <v>1406</v>
      </c>
    </row>
    <row r="1027" spans="1:52" ht="30" customHeight="1">
      <c r="A1027" s="27" t="s">
        <v>2483</v>
      </c>
      <c r="B1027" s="27" t="s">
        <v>1055</v>
      </c>
      <c r="C1027" s="27" t="s">
        <v>1056</v>
      </c>
      <c r="D1027" s="28">
        <v>0.27300000000000002</v>
      </c>
      <c r="E1027" s="30">
        <f>단가대비표!O252</f>
        <v>0</v>
      </c>
      <c r="F1027" s="33">
        <f>TRUNC(E1027*D1027,1)</f>
        <v>0</v>
      </c>
      <c r="G1027" s="30">
        <f>단가대비표!P252</f>
        <v>268908</v>
      </c>
      <c r="H1027" s="33">
        <f>TRUNC(G1027*D1027,1)</f>
        <v>73411.8</v>
      </c>
      <c r="I1027" s="30">
        <f>단가대비표!V252</f>
        <v>0</v>
      </c>
      <c r="J1027" s="33">
        <f>TRUNC(I1027*D1027,1)</f>
        <v>0</v>
      </c>
      <c r="K1027" s="30">
        <f t="shared" ref="K1027:L1030" si="158">TRUNC(E1027+G1027+I1027,1)</f>
        <v>268908</v>
      </c>
      <c r="L1027" s="33">
        <f t="shared" si="158"/>
        <v>73411.8</v>
      </c>
      <c r="M1027" s="27" t="s">
        <v>52</v>
      </c>
      <c r="N1027" s="2" t="s">
        <v>1406</v>
      </c>
      <c r="O1027" s="2" t="s">
        <v>2484</v>
      </c>
      <c r="P1027" s="2" t="s">
        <v>65</v>
      </c>
      <c r="Q1027" s="2" t="s">
        <v>65</v>
      </c>
      <c r="R1027" s="2" t="s">
        <v>64</v>
      </c>
      <c r="S1027" s="3"/>
      <c r="T1027" s="3"/>
      <c r="U1027" s="3"/>
      <c r="V1027" s="3">
        <v>1</v>
      </c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2" t="s">
        <v>52</v>
      </c>
      <c r="AW1027" s="2" t="s">
        <v>2494</v>
      </c>
      <c r="AX1027" s="2" t="s">
        <v>52</v>
      </c>
      <c r="AY1027" s="2" t="s">
        <v>52</v>
      </c>
      <c r="AZ1027" s="2" t="s">
        <v>52</v>
      </c>
    </row>
    <row r="1028" spans="1:52" ht="30" customHeight="1">
      <c r="A1028" s="27" t="s">
        <v>2486</v>
      </c>
      <c r="B1028" s="27" t="s">
        <v>1055</v>
      </c>
      <c r="C1028" s="27" t="s">
        <v>1056</v>
      </c>
      <c r="D1028" s="28">
        <v>9.0999999999999998E-2</v>
      </c>
      <c r="E1028" s="30">
        <f>단가대비표!O253</f>
        <v>0</v>
      </c>
      <c r="F1028" s="33">
        <f>TRUNC(E1028*D1028,1)</f>
        <v>0</v>
      </c>
      <c r="G1028" s="30">
        <f>단가대비표!P253</f>
        <v>211653</v>
      </c>
      <c r="H1028" s="33">
        <f>TRUNC(G1028*D1028,1)</f>
        <v>19260.400000000001</v>
      </c>
      <c r="I1028" s="30">
        <f>단가대비표!V253</f>
        <v>0</v>
      </c>
      <c r="J1028" s="33">
        <f>TRUNC(I1028*D1028,1)</f>
        <v>0</v>
      </c>
      <c r="K1028" s="30">
        <f t="shared" si="158"/>
        <v>211653</v>
      </c>
      <c r="L1028" s="33">
        <f t="shared" si="158"/>
        <v>19260.400000000001</v>
      </c>
      <c r="M1028" s="27" t="s">
        <v>52</v>
      </c>
      <c r="N1028" s="2" t="s">
        <v>1406</v>
      </c>
      <c r="O1028" s="2" t="s">
        <v>2487</v>
      </c>
      <c r="P1028" s="2" t="s">
        <v>65</v>
      </c>
      <c r="Q1028" s="2" t="s">
        <v>65</v>
      </c>
      <c r="R1028" s="2" t="s">
        <v>64</v>
      </c>
      <c r="S1028" s="3"/>
      <c r="T1028" s="3"/>
      <c r="U1028" s="3"/>
      <c r="V1028" s="3">
        <v>1</v>
      </c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2" t="s">
        <v>52</v>
      </c>
      <c r="AW1028" s="2" t="s">
        <v>2495</v>
      </c>
      <c r="AX1028" s="2" t="s">
        <v>52</v>
      </c>
      <c r="AY1028" s="2" t="s">
        <v>52</v>
      </c>
      <c r="AZ1028" s="2" t="s">
        <v>52</v>
      </c>
    </row>
    <row r="1029" spans="1:52" ht="30" customHeight="1">
      <c r="A1029" s="27" t="s">
        <v>1059</v>
      </c>
      <c r="B1029" s="27" t="s">
        <v>1055</v>
      </c>
      <c r="C1029" s="27" t="s">
        <v>1056</v>
      </c>
      <c r="D1029" s="28">
        <v>0.182</v>
      </c>
      <c r="E1029" s="30">
        <f>단가대비표!O234</f>
        <v>0</v>
      </c>
      <c r="F1029" s="33">
        <f>TRUNC(E1029*D1029,1)</f>
        <v>0</v>
      </c>
      <c r="G1029" s="30">
        <f>단가대비표!P234</f>
        <v>172068</v>
      </c>
      <c r="H1029" s="33">
        <f>TRUNC(G1029*D1029,1)</f>
        <v>31316.3</v>
      </c>
      <c r="I1029" s="30">
        <f>단가대비표!V234</f>
        <v>0</v>
      </c>
      <c r="J1029" s="33">
        <f>TRUNC(I1029*D1029,1)</f>
        <v>0</v>
      </c>
      <c r="K1029" s="30">
        <f t="shared" si="158"/>
        <v>172068</v>
      </c>
      <c r="L1029" s="33">
        <f t="shared" si="158"/>
        <v>31316.3</v>
      </c>
      <c r="M1029" s="27" t="s">
        <v>52</v>
      </c>
      <c r="N1029" s="2" t="s">
        <v>1406</v>
      </c>
      <c r="O1029" s="2" t="s">
        <v>1060</v>
      </c>
      <c r="P1029" s="2" t="s">
        <v>65</v>
      </c>
      <c r="Q1029" s="2" t="s">
        <v>65</v>
      </c>
      <c r="R1029" s="2" t="s">
        <v>64</v>
      </c>
      <c r="S1029" s="3"/>
      <c r="T1029" s="3"/>
      <c r="U1029" s="3"/>
      <c r="V1029" s="3">
        <v>1</v>
      </c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2" t="s">
        <v>52</v>
      </c>
      <c r="AW1029" s="2" t="s">
        <v>2496</v>
      </c>
      <c r="AX1029" s="2" t="s">
        <v>52</v>
      </c>
      <c r="AY1029" s="2" t="s">
        <v>52</v>
      </c>
      <c r="AZ1029" s="2" t="s">
        <v>52</v>
      </c>
    </row>
    <row r="1030" spans="1:52" ht="30" customHeight="1">
      <c r="A1030" s="27" t="s">
        <v>1164</v>
      </c>
      <c r="B1030" s="27" t="s">
        <v>1193</v>
      </c>
      <c r="C1030" s="27" t="s">
        <v>502</v>
      </c>
      <c r="D1030" s="28">
        <v>1</v>
      </c>
      <c r="E1030" s="30">
        <v>0</v>
      </c>
      <c r="F1030" s="33">
        <f>TRUNC(E1030*D1030,1)</f>
        <v>0</v>
      </c>
      <c r="G1030" s="30">
        <v>0</v>
      </c>
      <c r="H1030" s="33">
        <f>TRUNC(G1030*D1030,1)</f>
        <v>0</v>
      </c>
      <c r="I1030" s="30">
        <f>TRUNC(SUMIF(V1027:V1030, RIGHTB(O1030, 1), H1027:H1030)*U1030, 2)</f>
        <v>2479.77</v>
      </c>
      <c r="J1030" s="33">
        <f>TRUNC(I1030*D1030,1)</f>
        <v>2479.6999999999998</v>
      </c>
      <c r="K1030" s="30">
        <f t="shared" si="158"/>
        <v>2479.6999999999998</v>
      </c>
      <c r="L1030" s="33">
        <f t="shared" si="158"/>
        <v>2479.6999999999998</v>
      </c>
      <c r="M1030" s="27" t="s">
        <v>52</v>
      </c>
      <c r="N1030" s="2" t="s">
        <v>1406</v>
      </c>
      <c r="O1030" s="2" t="s">
        <v>950</v>
      </c>
      <c r="P1030" s="2" t="s">
        <v>65</v>
      </c>
      <c r="Q1030" s="2" t="s">
        <v>65</v>
      </c>
      <c r="R1030" s="2" t="s">
        <v>65</v>
      </c>
      <c r="S1030" s="3">
        <v>1</v>
      </c>
      <c r="T1030" s="3">
        <v>2</v>
      </c>
      <c r="U1030" s="3">
        <v>0.02</v>
      </c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2" t="s">
        <v>52</v>
      </c>
      <c r="AW1030" s="2" t="s">
        <v>2497</v>
      </c>
      <c r="AX1030" s="2" t="s">
        <v>52</v>
      </c>
      <c r="AY1030" s="2" t="s">
        <v>52</v>
      </c>
      <c r="AZ1030" s="2" t="s">
        <v>52</v>
      </c>
    </row>
    <row r="1031" spans="1:52" ht="30" customHeight="1">
      <c r="A1031" s="27" t="s">
        <v>1013</v>
      </c>
      <c r="B1031" s="27" t="s">
        <v>52</v>
      </c>
      <c r="C1031" s="27" t="s">
        <v>52</v>
      </c>
      <c r="D1031" s="28"/>
      <c r="E1031" s="30"/>
      <c r="F1031" s="33">
        <f>TRUNC(SUMIF(N1027:N1030, N1026, F1027:F1030),0)</f>
        <v>0</v>
      </c>
      <c r="G1031" s="30"/>
      <c r="H1031" s="33">
        <f>TRUNC(SUMIF(N1027:N1030, N1026, H1027:H1030),0)</f>
        <v>123988</v>
      </c>
      <c r="I1031" s="30"/>
      <c r="J1031" s="33">
        <f>TRUNC(SUMIF(N1027:N1030, N1026, J1027:J1030),0)</f>
        <v>2479</v>
      </c>
      <c r="K1031" s="30"/>
      <c r="L1031" s="33">
        <f>F1031+H1031+J1031</f>
        <v>126467</v>
      </c>
      <c r="M1031" s="27" t="s">
        <v>52</v>
      </c>
      <c r="N1031" s="2" t="s">
        <v>107</v>
      </c>
      <c r="O1031" s="2" t="s">
        <v>107</v>
      </c>
      <c r="P1031" s="2" t="s">
        <v>52</v>
      </c>
      <c r="Q1031" s="2" t="s">
        <v>52</v>
      </c>
      <c r="R1031" s="2" t="s">
        <v>52</v>
      </c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2" t="s">
        <v>52</v>
      </c>
      <c r="AW1031" s="2" t="s">
        <v>52</v>
      </c>
      <c r="AX1031" s="2" t="s">
        <v>52</v>
      </c>
      <c r="AY1031" s="2" t="s">
        <v>52</v>
      </c>
      <c r="AZ1031" s="2" t="s">
        <v>52</v>
      </c>
    </row>
    <row r="1032" spans="1:52" ht="30" customHeight="1">
      <c r="A1032" s="28"/>
      <c r="B1032" s="28"/>
      <c r="C1032" s="28"/>
      <c r="D1032" s="28"/>
      <c r="E1032" s="30"/>
      <c r="F1032" s="33"/>
      <c r="G1032" s="30"/>
      <c r="H1032" s="33"/>
      <c r="I1032" s="30"/>
      <c r="J1032" s="33"/>
      <c r="K1032" s="30"/>
      <c r="L1032" s="33"/>
      <c r="M1032" s="28"/>
    </row>
    <row r="1033" spans="1:52" ht="30" customHeight="1">
      <c r="A1033" s="24" t="s">
        <v>2498</v>
      </c>
      <c r="B1033" s="25"/>
      <c r="C1033" s="25"/>
      <c r="D1033" s="25"/>
      <c r="E1033" s="29"/>
      <c r="F1033" s="32"/>
      <c r="G1033" s="29"/>
      <c r="H1033" s="32"/>
      <c r="I1033" s="29"/>
      <c r="J1033" s="32"/>
      <c r="K1033" s="29"/>
      <c r="L1033" s="32"/>
      <c r="M1033" s="26"/>
      <c r="N1033" s="1" t="s">
        <v>1418</v>
      </c>
    </row>
    <row r="1034" spans="1:52" ht="30" customHeight="1">
      <c r="A1034" s="27" t="s">
        <v>897</v>
      </c>
      <c r="B1034" s="27" t="s">
        <v>1751</v>
      </c>
      <c r="C1034" s="27" t="s">
        <v>235</v>
      </c>
      <c r="D1034" s="28">
        <v>510</v>
      </c>
      <c r="E1034" s="30">
        <f>단가대비표!O85</f>
        <v>0</v>
      </c>
      <c r="F1034" s="33">
        <f>TRUNC(E1034*D1034,1)</f>
        <v>0</v>
      </c>
      <c r="G1034" s="30">
        <f>단가대비표!P85</f>
        <v>0</v>
      </c>
      <c r="H1034" s="33">
        <f>TRUNC(G1034*D1034,1)</f>
        <v>0</v>
      </c>
      <c r="I1034" s="30">
        <f>단가대비표!V85</f>
        <v>0</v>
      </c>
      <c r="J1034" s="33">
        <f>TRUNC(I1034*D1034,1)</f>
        <v>0</v>
      </c>
      <c r="K1034" s="30">
        <f t="shared" ref="K1034:L1036" si="159">TRUNC(E1034+G1034+I1034,1)</f>
        <v>0</v>
      </c>
      <c r="L1034" s="33">
        <f t="shared" si="159"/>
        <v>0</v>
      </c>
      <c r="M1034" s="27" t="s">
        <v>1148</v>
      </c>
      <c r="N1034" s="2" t="s">
        <v>1418</v>
      </c>
      <c r="O1034" s="2" t="s">
        <v>1752</v>
      </c>
      <c r="P1034" s="2" t="s">
        <v>65</v>
      </c>
      <c r="Q1034" s="2" t="s">
        <v>65</v>
      </c>
      <c r="R1034" s="2" t="s">
        <v>64</v>
      </c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2" t="s">
        <v>52</v>
      </c>
      <c r="AW1034" s="2" t="s">
        <v>2499</v>
      </c>
      <c r="AX1034" s="2" t="s">
        <v>52</v>
      </c>
      <c r="AY1034" s="2" t="s">
        <v>52</v>
      </c>
      <c r="AZ1034" s="2" t="s">
        <v>52</v>
      </c>
    </row>
    <row r="1035" spans="1:52" ht="30" customHeight="1">
      <c r="A1035" s="27" t="s">
        <v>902</v>
      </c>
      <c r="B1035" s="27" t="s">
        <v>1152</v>
      </c>
      <c r="C1035" s="27" t="s">
        <v>112</v>
      </c>
      <c r="D1035" s="28">
        <v>1.1000000000000001</v>
      </c>
      <c r="E1035" s="30">
        <f>단가대비표!O30</f>
        <v>0</v>
      </c>
      <c r="F1035" s="33">
        <f>TRUNC(E1035*D1035,1)</f>
        <v>0</v>
      </c>
      <c r="G1035" s="30">
        <f>단가대비표!P30</f>
        <v>0</v>
      </c>
      <c r="H1035" s="33">
        <f>TRUNC(G1035*D1035,1)</f>
        <v>0</v>
      </c>
      <c r="I1035" s="30">
        <f>단가대비표!V30</f>
        <v>0</v>
      </c>
      <c r="J1035" s="33">
        <f>TRUNC(I1035*D1035,1)</f>
        <v>0</v>
      </c>
      <c r="K1035" s="30">
        <f t="shared" si="159"/>
        <v>0</v>
      </c>
      <c r="L1035" s="33">
        <f t="shared" si="159"/>
        <v>0</v>
      </c>
      <c r="M1035" s="27" t="s">
        <v>1148</v>
      </c>
      <c r="N1035" s="2" t="s">
        <v>1418</v>
      </c>
      <c r="O1035" s="2" t="s">
        <v>1754</v>
      </c>
      <c r="P1035" s="2" t="s">
        <v>65</v>
      </c>
      <c r="Q1035" s="2" t="s">
        <v>65</v>
      </c>
      <c r="R1035" s="2" t="s">
        <v>64</v>
      </c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2" t="s">
        <v>52</v>
      </c>
      <c r="AW1035" s="2" t="s">
        <v>2500</v>
      </c>
      <c r="AX1035" s="2" t="s">
        <v>52</v>
      </c>
      <c r="AY1035" s="2" t="s">
        <v>52</v>
      </c>
      <c r="AZ1035" s="2" t="s">
        <v>52</v>
      </c>
    </row>
    <row r="1036" spans="1:52" ht="30" customHeight="1">
      <c r="A1036" s="27" t="s">
        <v>2477</v>
      </c>
      <c r="B1036" s="27" t="s">
        <v>2478</v>
      </c>
      <c r="C1036" s="27" t="s">
        <v>112</v>
      </c>
      <c r="D1036" s="28">
        <v>1</v>
      </c>
      <c r="E1036" s="30">
        <f>일위대가목록!E165</f>
        <v>0</v>
      </c>
      <c r="F1036" s="33">
        <f>TRUNC(E1036*D1036,1)</f>
        <v>0</v>
      </c>
      <c r="G1036" s="30">
        <f>일위대가목록!F165</f>
        <v>113564</v>
      </c>
      <c r="H1036" s="33">
        <f>TRUNC(G1036*D1036,1)</f>
        <v>113564</v>
      </c>
      <c r="I1036" s="30">
        <f>일위대가목록!G165</f>
        <v>0</v>
      </c>
      <c r="J1036" s="33">
        <f>TRUNC(I1036*D1036,1)</f>
        <v>0</v>
      </c>
      <c r="K1036" s="30">
        <f t="shared" si="159"/>
        <v>113564</v>
      </c>
      <c r="L1036" s="33">
        <f t="shared" si="159"/>
        <v>113564</v>
      </c>
      <c r="M1036" s="27" t="s">
        <v>2479</v>
      </c>
      <c r="N1036" s="2" t="s">
        <v>1418</v>
      </c>
      <c r="O1036" s="2" t="s">
        <v>2480</v>
      </c>
      <c r="P1036" s="2" t="s">
        <v>64</v>
      </c>
      <c r="Q1036" s="2" t="s">
        <v>65</v>
      </c>
      <c r="R1036" s="2" t="s">
        <v>65</v>
      </c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2" t="s">
        <v>52</v>
      </c>
      <c r="AW1036" s="2" t="s">
        <v>2501</v>
      </c>
      <c r="AX1036" s="2" t="s">
        <v>52</v>
      </c>
      <c r="AY1036" s="2" t="s">
        <v>52</v>
      </c>
      <c r="AZ1036" s="2" t="s">
        <v>52</v>
      </c>
    </row>
    <row r="1037" spans="1:52" ht="30" customHeight="1">
      <c r="A1037" s="27" t="s">
        <v>1013</v>
      </c>
      <c r="B1037" s="27" t="s">
        <v>52</v>
      </c>
      <c r="C1037" s="27" t="s">
        <v>52</v>
      </c>
      <c r="D1037" s="28"/>
      <c r="E1037" s="30"/>
      <c r="F1037" s="33">
        <f>TRUNC(SUMIF(N1034:N1036, N1033, F1034:F1036),0)</f>
        <v>0</v>
      </c>
      <c r="G1037" s="30"/>
      <c r="H1037" s="33">
        <f>TRUNC(SUMIF(N1034:N1036, N1033, H1034:H1036),0)</f>
        <v>113564</v>
      </c>
      <c r="I1037" s="30"/>
      <c r="J1037" s="33">
        <f>TRUNC(SUMIF(N1034:N1036, N1033, J1034:J1036),0)</f>
        <v>0</v>
      </c>
      <c r="K1037" s="30"/>
      <c r="L1037" s="33">
        <f>F1037+H1037+J1037</f>
        <v>113564</v>
      </c>
      <c r="M1037" s="27" t="s">
        <v>52</v>
      </c>
      <c r="N1037" s="2" t="s">
        <v>107</v>
      </c>
      <c r="O1037" s="2" t="s">
        <v>107</v>
      </c>
      <c r="P1037" s="2" t="s">
        <v>52</v>
      </c>
      <c r="Q1037" s="2" t="s">
        <v>52</v>
      </c>
      <c r="R1037" s="2" t="s">
        <v>52</v>
      </c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2" t="s">
        <v>52</v>
      </c>
      <c r="AW1037" s="2" t="s">
        <v>52</v>
      </c>
      <c r="AX1037" s="2" t="s">
        <v>52</v>
      </c>
      <c r="AY1037" s="2" t="s">
        <v>52</v>
      </c>
      <c r="AZ1037" s="2" t="s">
        <v>52</v>
      </c>
    </row>
    <row r="1038" spans="1:52" ht="30" customHeight="1">
      <c r="A1038" s="28"/>
      <c r="B1038" s="28"/>
      <c r="C1038" s="28"/>
      <c r="D1038" s="28"/>
      <c r="E1038" s="30"/>
      <c r="F1038" s="33"/>
      <c r="G1038" s="30"/>
      <c r="H1038" s="33"/>
      <c r="I1038" s="30"/>
      <c r="J1038" s="33"/>
      <c r="K1038" s="30"/>
      <c r="L1038" s="33"/>
      <c r="M1038" s="28"/>
    </row>
    <row r="1039" spans="1:52" ht="30" customHeight="1">
      <c r="A1039" s="24" t="s">
        <v>2502</v>
      </c>
      <c r="B1039" s="25"/>
      <c r="C1039" s="25"/>
      <c r="D1039" s="25"/>
      <c r="E1039" s="29"/>
      <c r="F1039" s="32"/>
      <c r="G1039" s="29"/>
      <c r="H1039" s="32"/>
      <c r="I1039" s="29"/>
      <c r="J1039" s="32"/>
      <c r="K1039" s="29"/>
      <c r="L1039" s="32"/>
      <c r="M1039" s="26"/>
      <c r="N1039" s="1" t="s">
        <v>1433</v>
      </c>
    </row>
    <row r="1040" spans="1:52" ht="30" customHeight="1">
      <c r="A1040" s="27" t="s">
        <v>2483</v>
      </c>
      <c r="B1040" s="27" t="s">
        <v>1055</v>
      </c>
      <c r="C1040" s="27" t="s">
        <v>1056</v>
      </c>
      <c r="D1040" s="28">
        <v>0.12</v>
      </c>
      <c r="E1040" s="30">
        <f>단가대비표!O252</f>
        <v>0</v>
      </c>
      <c r="F1040" s="33">
        <f>TRUNC(E1040*D1040,1)</f>
        <v>0</v>
      </c>
      <c r="G1040" s="30">
        <f>단가대비표!P252</f>
        <v>268908</v>
      </c>
      <c r="H1040" s="33">
        <f>TRUNC(G1040*D1040,1)</f>
        <v>32268.9</v>
      </c>
      <c r="I1040" s="30">
        <f>단가대비표!V252</f>
        <v>0</v>
      </c>
      <c r="J1040" s="33">
        <f>TRUNC(I1040*D1040,1)</f>
        <v>0</v>
      </c>
      <c r="K1040" s="30">
        <f t="shared" ref="K1040:L1042" si="160">TRUNC(E1040+G1040+I1040,1)</f>
        <v>268908</v>
      </c>
      <c r="L1040" s="33">
        <f t="shared" si="160"/>
        <v>32268.9</v>
      </c>
      <c r="M1040" s="27" t="s">
        <v>52</v>
      </c>
      <c r="N1040" s="2" t="s">
        <v>1433</v>
      </c>
      <c r="O1040" s="2" t="s">
        <v>2484</v>
      </c>
      <c r="P1040" s="2" t="s">
        <v>65</v>
      </c>
      <c r="Q1040" s="2" t="s">
        <v>65</v>
      </c>
      <c r="R1040" s="2" t="s">
        <v>64</v>
      </c>
      <c r="S1040" s="3"/>
      <c r="T1040" s="3"/>
      <c r="U1040" s="3"/>
      <c r="V1040" s="3">
        <v>1</v>
      </c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2" t="s">
        <v>52</v>
      </c>
      <c r="AW1040" s="2" t="s">
        <v>2503</v>
      </c>
      <c r="AX1040" s="2" t="s">
        <v>52</v>
      </c>
      <c r="AY1040" s="2" t="s">
        <v>52</v>
      </c>
      <c r="AZ1040" s="2" t="s">
        <v>52</v>
      </c>
    </row>
    <row r="1041" spans="1:52" ht="30" customHeight="1">
      <c r="A1041" s="27" t="s">
        <v>1059</v>
      </c>
      <c r="B1041" s="27" t="s">
        <v>1055</v>
      </c>
      <c r="C1041" s="27" t="s">
        <v>1056</v>
      </c>
      <c r="D1041" s="28">
        <v>0.04</v>
      </c>
      <c r="E1041" s="30">
        <f>단가대비표!O234</f>
        <v>0</v>
      </c>
      <c r="F1041" s="33">
        <f>TRUNC(E1041*D1041,1)</f>
        <v>0</v>
      </c>
      <c r="G1041" s="30">
        <f>단가대비표!P234</f>
        <v>172068</v>
      </c>
      <c r="H1041" s="33">
        <f>TRUNC(G1041*D1041,1)</f>
        <v>6882.7</v>
      </c>
      <c r="I1041" s="30">
        <f>단가대비표!V234</f>
        <v>0</v>
      </c>
      <c r="J1041" s="33">
        <f>TRUNC(I1041*D1041,1)</f>
        <v>0</v>
      </c>
      <c r="K1041" s="30">
        <f t="shared" si="160"/>
        <v>172068</v>
      </c>
      <c r="L1041" s="33">
        <f t="shared" si="160"/>
        <v>6882.7</v>
      </c>
      <c r="M1041" s="27" t="s">
        <v>52</v>
      </c>
      <c r="N1041" s="2" t="s">
        <v>1433</v>
      </c>
      <c r="O1041" s="2" t="s">
        <v>1060</v>
      </c>
      <c r="P1041" s="2" t="s">
        <v>65</v>
      </c>
      <c r="Q1041" s="2" t="s">
        <v>65</v>
      </c>
      <c r="R1041" s="2" t="s">
        <v>64</v>
      </c>
      <c r="S1041" s="3"/>
      <c r="T1041" s="3"/>
      <c r="U1041" s="3"/>
      <c r="V1041" s="3">
        <v>1</v>
      </c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2" t="s">
        <v>52</v>
      </c>
      <c r="AW1041" s="2" t="s">
        <v>2504</v>
      </c>
      <c r="AX1041" s="2" t="s">
        <v>52</v>
      </c>
      <c r="AY1041" s="2" t="s">
        <v>52</v>
      </c>
      <c r="AZ1041" s="2" t="s">
        <v>52</v>
      </c>
    </row>
    <row r="1042" spans="1:52" ht="30" customHeight="1">
      <c r="A1042" s="27" t="s">
        <v>1164</v>
      </c>
      <c r="B1042" s="27" t="s">
        <v>1193</v>
      </c>
      <c r="C1042" s="27" t="s">
        <v>502</v>
      </c>
      <c r="D1042" s="28">
        <v>1</v>
      </c>
      <c r="E1042" s="30">
        <v>0</v>
      </c>
      <c r="F1042" s="33">
        <f>TRUNC(E1042*D1042,1)</f>
        <v>0</v>
      </c>
      <c r="G1042" s="30">
        <v>0</v>
      </c>
      <c r="H1042" s="33">
        <f>TRUNC(G1042*D1042,1)</f>
        <v>0</v>
      </c>
      <c r="I1042" s="30">
        <f>TRUNC(SUMIF(V1040:V1042, RIGHTB(O1042, 1), H1040:H1042)*U1042, 2)</f>
        <v>783.03</v>
      </c>
      <c r="J1042" s="33">
        <f>TRUNC(I1042*D1042,1)</f>
        <v>783</v>
      </c>
      <c r="K1042" s="30">
        <f t="shared" si="160"/>
        <v>783</v>
      </c>
      <c r="L1042" s="33">
        <f t="shared" si="160"/>
        <v>783</v>
      </c>
      <c r="M1042" s="27" t="s">
        <v>52</v>
      </c>
      <c r="N1042" s="2" t="s">
        <v>1433</v>
      </c>
      <c r="O1042" s="2" t="s">
        <v>950</v>
      </c>
      <c r="P1042" s="2" t="s">
        <v>65</v>
      </c>
      <c r="Q1042" s="2" t="s">
        <v>65</v>
      </c>
      <c r="R1042" s="2" t="s">
        <v>65</v>
      </c>
      <c r="S1042" s="3">
        <v>1</v>
      </c>
      <c r="T1042" s="3">
        <v>2</v>
      </c>
      <c r="U1042" s="3">
        <v>0.02</v>
      </c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2" t="s">
        <v>52</v>
      </c>
      <c r="AW1042" s="2" t="s">
        <v>2505</v>
      </c>
      <c r="AX1042" s="2" t="s">
        <v>52</v>
      </c>
      <c r="AY1042" s="2" t="s">
        <v>52</v>
      </c>
      <c r="AZ1042" s="2" t="s">
        <v>52</v>
      </c>
    </row>
    <row r="1043" spans="1:52" ht="30" customHeight="1">
      <c r="A1043" s="27" t="s">
        <v>1013</v>
      </c>
      <c r="B1043" s="27" t="s">
        <v>52</v>
      </c>
      <c r="C1043" s="27" t="s">
        <v>52</v>
      </c>
      <c r="D1043" s="28"/>
      <c r="E1043" s="30"/>
      <c r="F1043" s="33">
        <f>TRUNC(SUMIF(N1040:N1042, N1039, F1040:F1042),0)</f>
        <v>0</v>
      </c>
      <c r="G1043" s="30"/>
      <c r="H1043" s="33">
        <f>TRUNC(SUMIF(N1040:N1042, N1039, H1040:H1042),0)</f>
        <v>39151</v>
      </c>
      <c r="I1043" s="30"/>
      <c r="J1043" s="33">
        <f>TRUNC(SUMIF(N1040:N1042, N1039, J1040:J1042),0)</f>
        <v>783</v>
      </c>
      <c r="K1043" s="30"/>
      <c r="L1043" s="33">
        <f>F1043+H1043+J1043</f>
        <v>39934</v>
      </c>
      <c r="M1043" s="27" t="s">
        <v>52</v>
      </c>
      <c r="N1043" s="2" t="s">
        <v>107</v>
      </c>
      <c r="O1043" s="2" t="s">
        <v>107</v>
      </c>
      <c r="P1043" s="2" t="s">
        <v>52</v>
      </c>
      <c r="Q1043" s="2" t="s">
        <v>52</v>
      </c>
      <c r="R1043" s="2" t="s">
        <v>52</v>
      </c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2" t="s">
        <v>52</v>
      </c>
      <c r="AW1043" s="2" t="s">
        <v>52</v>
      </c>
      <c r="AX1043" s="2" t="s">
        <v>52</v>
      </c>
      <c r="AY1043" s="2" t="s">
        <v>52</v>
      </c>
      <c r="AZ1043" s="2" t="s">
        <v>52</v>
      </c>
    </row>
    <row r="1044" spans="1:52" ht="30" customHeight="1">
      <c r="A1044" s="28"/>
      <c r="B1044" s="28"/>
      <c r="C1044" s="28"/>
      <c r="D1044" s="28"/>
      <c r="E1044" s="30"/>
      <c r="F1044" s="33"/>
      <c r="G1044" s="30"/>
      <c r="H1044" s="33"/>
      <c r="I1044" s="30"/>
      <c r="J1044" s="33"/>
      <c r="K1044" s="30"/>
      <c r="L1044" s="33"/>
      <c r="M1044" s="28"/>
    </row>
    <row r="1045" spans="1:52" ht="30" customHeight="1">
      <c r="A1045" s="24" t="s">
        <v>2506</v>
      </c>
      <c r="B1045" s="25"/>
      <c r="C1045" s="25"/>
      <c r="D1045" s="25"/>
      <c r="E1045" s="29"/>
      <c r="F1045" s="32"/>
      <c r="G1045" s="29"/>
      <c r="H1045" s="32"/>
      <c r="I1045" s="29"/>
      <c r="J1045" s="32"/>
      <c r="K1045" s="29"/>
      <c r="L1045" s="32"/>
      <c r="M1045" s="26"/>
      <c r="N1045" s="1" t="s">
        <v>1451</v>
      </c>
    </row>
    <row r="1046" spans="1:52" ht="30" customHeight="1">
      <c r="A1046" s="27" t="s">
        <v>1285</v>
      </c>
      <c r="B1046" s="27" t="s">
        <v>1055</v>
      </c>
      <c r="C1046" s="27" t="s">
        <v>1056</v>
      </c>
      <c r="D1046" s="28">
        <v>3.2000000000000001E-2</v>
      </c>
      <c r="E1046" s="30">
        <f>단가대비표!O247</f>
        <v>0</v>
      </c>
      <c r="F1046" s="33">
        <f>TRUNC(E1046*D1046,1)</f>
        <v>0</v>
      </c>
      <c r="G1046" s="30">
        <f>단가대비표!P247</f>
        <v>277276</v>
      </c>
      <c r="H1046" s="33">
        <f>TRUNC(G1046*D1046,1)</f>
        <v>8872.7999999999993</v>
      </c>
      <c r="I1046" s="30">
        <f>단가대비표!V247</f>
        <v>0</v>
      </c>
      <c r="J1046" s="33">
        <f>TRUNC(I1046*D1046,1)</f>
        <v>0</v>
      </c>
      <c r="K1046" s="30">
        <f t="shared" ref="K1046:L1048" si="161">TRUNC(E1046+G1046+I1046,1)</f>
        <v>277276</v>
      </c>
      <c r="L1046" s="33">
        <f t="shared" si="161"/>
        <v>8872.7999999999993</v>
      </c>
      <c r="M1046" s="27" t="s">
        <v>52</v>
      </c>
      <c r="N1046" s="2" t="s">
        <v>1451</v>
      </c>
      <c r="O1046" s="2" t="s">
        <v>1286</v>
      </c>
      <c r="P1046" s="2" t="s">
        <v>65</v>
      </c>
      <c r="Q1046" s="2" t="s">
        <v>65</v>
      </c>
      <c r="R1046" s="2" t="s">
        <v>64</v>
      </c>
      <c r="S1046" s="3"/>
      <c r="T1046" s="3"/>
      <c r="U1046" s="3"/>
      <c r="V1046" s="3">
        <v>1</v>
      </c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2" t="s">
        <v>52</v>
      </c>
      <c r="AW1046" s="2" t="s">
        <v>2507</v>
      </c>
      <c r="AX1046" s="2" t="s">
        <v>52</v>
      </c>
      <c r="AY1046" s="2" t="s">
        <v>52</v>
      </c>
      <c r="AZ1046" s="2" t="s">
        <v>52</v>
      </c>
    </row>
    <row r="1047" spans="1:52" ht="30" customHeight="1">
      <c r="A1047" s="27" t="s">
        <v>1059</v>
      </c>
      <c r="B1047" s="27" t="s">
        <v>1055</v>
      </c>
      <c r="C1047" s="27" t="s">
        <v>1056</v>
      </c>
      <c r="D1047" s="28">
        <v>1.6E-2</v>
      </c>
      <c r="E1047" s="30">
        <f>단가대비표!O234</f>
        <v>0</v>
      </c>
      <c r="F1047" s="33">
        <f>TRUNC(E1047*D1047,1)</f>
        <v>0</v>
      </c>
      <c r="G1047" s="30">
        <f>단가대비표!P234</f>
        <v>172068</v>
      </c>
      <c r="H1047" s="33">
        <f>TRUNC(G1047*D1047,1)</f>
        <v>2753</v>
      </c>
      <c r="I1047" s="30">
        <f>단가대비표!V234</f>
        <v>0</v>
      </c>
      <c r="J1047" s="33">
        <f>TRUNC(I1047*D1047,1)</f>
        <v>0</v>
      </c>
      <c r="K1047" s="30">
        <f t="shared" si="161"/>
        <v>172068</v>
      </c>
      <c r="L1047" s="33">
        <f t="shared" si="161"/>
        <v>2753</v>
      </c>
      <c r="M1047" s="27" t="s">
        <v>52</v>
      </c>
      <c r="N1047" s="2" t="s">
        <v>1451</v>
      </c>
      <c r="O1047" s="2" t="s">
        <v>1060</v>
      </c>
      <c r="P1047" s="2" t="s">
        <v>65</v>
      </c>
      <c r="Q1047" s="2" t="s">
        <v>65</v>
      </c>
      <c r="R1047" s="2" t="s">
        <v>64</v>
      </c>
      <c r="S1047" s="3"/>
      <c r="T1047" s="3"/>
      <c r="U1047" s="3"/>
      <c r="V1047" s="3">
        <v>1</v>
      </c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2" t="s">
        <v>52</v>
      </c>
      <c r="AW1047" s="2" t="s">
        <v>2508</v>
      </c>
      <c r="AX1047" s="2" t="s">
        <v>52</v>
      </c>
      <c r="AY1047" s="2" t="s">
        <v>52</v>
      </c>
      <c r="AZ1047" s="2" t="s">
        <v>52</v>
      </c>
    </row>
    <row r="1048" spans="1:52" ht="30" customHeight="1">
      <c r="A1048" s="27" t="s">
        <v>1164</v>
      </c>
      <c r="B1048" s="27" t="s">
        <v>1193</v>
      </c>
      <c r="C1048" s="27" t="s">
        <v>502</v>
      </c>
      <c r="D1048" s="28">
        <v>1</v>
      </c>
      <c r="E1048" s="30">
        <v>0</v>
      </c>
      <c r="F1048" s="33">
        <f>TRUNC(E1048*D1048,1)</f>
        <v>0</v>
      </c>
      <c r="G1048" s="30">
        <v>0</v>
      </c>
      <c r="H1048" s="33">
        <f>TRUNC(G1048*D1048,1)</f>
        <v>0</v>
      </c>
      <c r="I1048" s="30">
        <f>TRUNC(SUMIF(V1046:V1048, RIGHTB(O1048, 1), H1046:H1048)*U1048, 2)</f>
        <v>232.51</v>
      </c>
      <c r="J1048" s="33">
        <f>TRUNC(I1048*D1048,1)</f>
        <v>232.5</v>
      </c>
      <c r="K1048" s="30">
        <f t="shared" si="161"/>
        <v>232.5</v>
      </c>
      <c r="L1048" s="33">
        <f t="shared" si="161"/>
        <v>232.5</v>
      </c>
      <c r="M1048" s="27" t="s">
        <v>52</v>
      </c>
      <c r="N1048" s="2" t="s">
        <v>1451</v>
      </c>
      <c r="O1048" s="2" t="s">
        <v>950</v>
      </c>
      <c r="P1048" s="2" t="s">
        <v>65</v>
      </c>
      <c r="Q1048" s="2" t="s">
        <v>65</v>
      </c>
      <c r="R1048" s="2" t="s">
        <v>65</v>
      </c>
      <c r="S1048" s="3">
        <v>1</v>
      </c>
      <c r="T1048" s="3">
        <v>2</v>
      </c>
      <c r="U1048" s="3">
        <v>0.02</v>
      </c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2" t="s">
        <v>52</v>
      </c>
      <c r="AW1048" s="2" t="s">
        <v>2509</v>
      </c>
      <c r="AX1048" s="2" t="s">
        <v>52</v>
      </c>
      <c r="AY1048" s="2" t="s">
        <v>52</v>
      </c>
      <c r="AZ1048" s="2" t="s">
        <v>52</v>
      </c>
    </row>
    <row r="1049" spans="1:52" ht="30" customHeight="1">
      <c r="A1049" s="27" t="s">
        <v>1013</v>
      </c>
      <c r="B1049" s="27" t="s">
        <v>52</v>
      </c>
      <c r="C1049" s="27" t="s">
        <v>52</v>
      </c>
      <c r="D1049" s="28"/>
      <c r="E1049" s="30"/>
      <c r="F1049" s="33">
        <f>TRUNC(SUMIF(N1046:N1048, N1045, F1046:F1048),0)</f>
        <v>0</v>
      </c>
      <c r="G1049" s="30"/>
      <c r="H1049" s="33">
        <f>TRUNC(SUMIF(N1046:N1048, N1045, H1046:H1048),0)</f>
        <v>11625</v>
      </c>
      <c r="I1049" s="30"/>
      <c r="J1049" s="33">
        <f>TRUNC(SUMIF(N1046:N1048, N1045, J1046:J1048),0)</f>
        <v>232</v>
      </c>
      <c r="K1049" s="30"/>
      <c r="L1049" s="33">
        <f>F1049+H1049+J1049</f>
        <v>11857</v>
      </c>
      <c r="M1049" s="27" t="s">
        <v>52</v>
      </c>
      <c r="N1049" s="2" t="s">
        <v>107</v>
      </c>
      <c r="O1049" s="2" t="s">
        <v>107</v>
      </c>
      <c r="P1049" s="2" t="s">
        <v>52</v>
      </c>
      <c r="Q1049" s="2" t="s">
        <v>52</v>
      </c>
      <c r="R1049" s="2" t="s">
        <v>52</v>
      </c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2" t="s">
        <v>52</v>
      </c>
      <c r="AW1049" s="2" t="s">
        <v>52</v>
      </c>
      <c r="AX1049" s="2" t="s">
        <v>52</v>
      </c>
      <c r="AY1049" s="2" t="s">
        <v>52</v>
      </c>
      <c r="AZ1049" s="2" t="s">
        <v>52</v>
      </c>
    </row>
    <row r="1050" spans="1:52" ht="30" customHeight="1">
      <c r="A1050" s="28"/>
      <c r="B1050" s="28"/>
      <c r="C1050" s="28"/>
      <c r="D1050" s="28"/>
      <c r="E1050" s="30"/>
      <c r="F1050" s="33"/>
      <c r="G1050" s="30"/>
      <c r="H1050" s="33"/>
      <c r="I1050" s="30"/>
      <c r="J1050" s="33"/>
      <c r="K1050" s="30"/>
      <c r="L1050" s="33"/>
      <c r="M1050" s="28"/>
    </row>
    <row r="1051" spans="1:52" ht="30" customHeight="1">
      <c r="A1051" s="24" t="s">
        <v>2510</v>
      </c>
      <c r="B1051" s="25"/>
      <c r="C1051" s="25"/>
      <c r="D1051" s="25"/>
      <c r="E1051" s="29"/>
      <c r="F1051" s="32"/>
      <c r="G1051" s="29"/>
      <c r="H1051" s="32"/>
      <c r="I1051" s="29"/>
      <c r="J1051" s="32"/>
      <c r="K1051" s="29"/>
      <c r="L1051" s="32"/>
      <c r="M1051" s="26"/>
      <c r="N1051" s="1" t="s">
        <v>1456</v>
      </c>
    </row>
    <row r="1052" spans="1:52" ht="30" customHeight="1">
      <c r="A1052" s="27" t="s">
        <v>1339</v>
      </c>
      <c r="B1052" s="27" t="s">
        <v>2511</v>
      </c>
      <c r="C1052" s="27" t="s">
        <v>112</v>
      </c>
      <c r="D1052" s="28">
        <v>5.0000000000000001E-3</v>
      </c>
      <c r="E1052" s="30">
        <f>일위대가목록!E171</f>
        <v>0</v>
      </c>
      <c r="F1052" s="33">
        <f>TRUNC(E1052*D1052,1)</f>
        <v>0</v>
      </c>
      <c r="G1052" s="30">
        <f>일위대가목록!F171</f>
        <v>113564</v>
      </c>
      <c r="H1052" s="33">
        <f>TRUNC(G1052*D1052,1)</f>
        <v>567.79999999999995</v>
      </c>
      <c r="I1052" s="30">
        <f>일위대가목록!G171</f>
        <v>0</v>
      </c>
      <c r="J1052" s="33">
        <f>TRUNC(I1052*D1052,1)</f>
        <v>0</v>
      </c>
      <c r="K1052" s="30">
        <f t="shared" ref="K1052:L1055" si="162">TRUNC(E1052+G1052+I1052,1)</f>
        <v>113564</v>
      </c>
      <c r="L1052" s="33">
        <f t="shared" si="162"/>
        <v>567.79999999999995</v>
      </c>
      <c r="M1052" s="27" t="s">
        <v>2512</v>
      </c>
      <c r="N1052" s="2" t="s">
        <v>1456</v>
      </c>
      <c r="O1052" s="2" t="s">
        <v>2513</v>
      </c>
      <c r="P1052" s="2" t="s">
        <v>64</v>
      </c>
      <c r="Q1052" s="2" t="s">
        <v>65</v>
      </c>
      <c r="R1052" s="2" t="s">
        <v>65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2" t="s">
        <v>52</v>
      </c>
      <c r="AW1052" s="2" t="s">
        <v>2514</v>
      </c>
      <c r="AX1052" s="2" t="s">
        <v>52</v>
      </c>
      <c r="AY1052" s="2" t="s">
        <v>52</v>
      </c>
      <c r="AZ1052" s="2" t="s">
        <v>52</v>
      </c>
    </row>
    <row r="1053" spans="1:52" ht="30" customHeight="1">
      <c r="A1053" s="27" t="s">
        <v>1339</v>
      </c>
      <c r="B1053" s="27" t="s">
        <v>1464</v>
      </c>
      <c r="C1053" s="27" t="s">
        <v>112</v>
      </c>
      <c r="D1053" s="28">
        <v>1E-3</v>
      </c>
      <c r="E1053" s="30">
        <f>일위대가목록!E172</f>
        <v>0</v>
      </c>
      <c r="F1053" s="33">
        <f>TRUNC(E1053*D1053,1)</f>
        <v>0</v>
      </c>
      <c r="G1053" s="30">
        <f>일위대가목록!F172</f>
        <v>113564</v>
      </c>
      <c r="H1053" s="33">
        <f>TRUNC(G1053*D1053,1)</f>
        <v>113.5</v>
      </c>
      <c r="I1053" s="30">
        <f>일위대가목록!G172</f>
        <v>0</v>
      </c>
      <c r="J1053" s="33">
        <f>TRUNC(I1053*D1053,1)</f>
        <v>0</v>
      </c>
      <c r="K1053" s="30">
        <f t="shared" si="162"/>
        <v>113564</v>
      </c>
      <c r="L1053" s="33">
        <f t="shared" si="162"/>
        <v>113.5</v>
      </c>
      <c r="M1053" s="27" t="s">
        <v>1465</v>
      </c>
      <c r="N1053" s="2" t="s">
        <v>1456</v>
      </c>
      <c r="O1053" s="2" t="s">
        <v>1466</v>
      </c>
      <c r="P1053" s="2" t="s">
        <v>64</v>
      </c>
      <c r="Q1053" s="2" t="s">
        <v>65</v>
      </c>
      <c r="R1053" s="2" t="s">
        <v>65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2" t="s">
        <v>52</v>
      </c>
      <c r="AW1053" s="2" t="s">
        <v>2515</v>
      </c>
      <c r="AX1053" s="2" t="s">
        <v>52</v>
      </c>
      <c r="AY1053" s="2" t="s">
        <v>52</v>
      </c>
      <c r="AZ1053" s="2" t="s">
        <v>52</v>
      </c>
    </row>
    <row r="1054" spans="1:52" ht="30" customHeight="1">
      <c r="A1054" s="27" t="s">
        <v>2516</v>
      </c>
      <c r="B1054" s="27" t="s">
        <v>2517</v>
      </c>
      <c r="C1054" s="27" t="s">
        <v>83</v>
      </c>
      <c r="D1054" s="28">
        <v>1</v>
      </c>
      <c r="E1054" s="30">
        <f>일위대가목록!E173</f>
        <v>0</v>
      </c>
      <c r="F1054" s="33">
        <f>TRUNC(E1054*D1054,1)</f>
        <v>0</v>
      </c>
      <c r="G1054" s="30">
        <f>일위대가목록!F173</f>
        <v>41930</v>
      </c>
      <c r="H1054" s="33">
        <f>TRUNC(G1054*D1054,1)</f>
        <v>41930</v>
      </c>
      <c r="I1054" s="30">
        <f>일위대가목록!G173</f>
        <v>1257</v>
      </c>
      <c r="J1054" s="33">
        <f>TRUNC(I1054*D1054,1)</f>
        <v>1257</v>
      </c>
      <c r="K1054" s="30">
        <f t="shared" si="162"/>
        <v>43187</v>
      </c>
      <c r="L1054" s="33">
        <f t="shared" si="162"/>
        <v>43187</v>
      </c>
      <c r="M1054" s="27" t="s">
        <v>2518</v>
      </c>
      <c r="N1054" s="2" t="s">
        <v>1456</v>
      </c>
      <c r="O1054" s="2" t="s">
        <v>2519</v>
      </c>
      <c r="P1054" s="2" t="s">
        <v>64</v>
      </c>
      <c r="Q1054" s="2" t="s">
        <v>65</v>
      </c>
      <c r="R1054" s="2" t="s">
        <v>65</v>
      </c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2" t="s">
        <v>52</v>
      </c>
      <c r="AW1054" s="2" t="s">
        <v>2520</v>
      </c>
      <c r="AX1054" s="2" t="s">
        <v>52</v>
      </c>
      <c r="AY1054" s="2" t="s">
        <v>52</v>
      </c>
      <c r="AZ1054" s="2" t="s">
        <v>52</v>
      </c>
    </row>
    <row r="1055" spans="1:52" ht="30" customHeight="1">
      <c r="A1055" s="27" t="s">
        <v>2521</v>
      </c>
      <c r="B1055" s="27" t="s">
        <v>2522</v>
      </c>
      <c r="C1055" s="27" t="s">
        <v>83</v>
      </c>
      <c r="D1055" s="28">
        <v>1</v>
      </c>
      <c r="E1055" s="30">
        <f>일위대가목록!E174</f>
        <v>0</v>
      </c>
      <c r="F1055" s="33">
        <f>TRUNC(E1055*D1055,1)</f>
        <v>0</v>
      </c>
      <c r="G1055" s="30">
        <f>일위대가목록!F174</f>
        <v>3386</v>
      </c>
      <c r="H1055" s="33">
        <f>TRUNC(G1055*D1055,1)</f>
        <v>3386</v>
      </c>
      <c r="I1055" s="30">
        <f>일위대가목록!G174</f>
        <v>0</v>
      </c>
      <c r="J1055" s="33">
        <f>TRUNC(I1055*D1055,1)</f>
        <v>0</v>
      </c>
      <c r="K1055" s="30">
        <f t="shared" si="162"/>
        <v>3386</v>
      </c>
      <c r="L1055" s="33">
        <f t="shared" si="162"/>
        <v>3386</v>
      </c>
      <c r="M1055" s="27" t="s">
        <v>2523</v>
      </c>
      <c r="N1055" s="2" t="s">
        <v>1456</v>
      </c>
      <c r="O1055" s="2" t="s">
        <v>2524</v>
      </c>
      <c r="P1055" s="2" t="s">
        <v>64</v>
      </c>
      <c r="Q1055" s="2" t="s">
        <v>65</v>
      </c>
      <c r="R1055" s="2" t="s">
        <v>65</v>
      </c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2" t="s">
        <v>52</v>
      </c>
      <c r="AW1055" s="2" t="s">
        <v>2525</v>
      </c>
      <c r="AX1055" s="2" t="s">
        <v>52</v>
      </c>
      <c r="AY1055" s="2" t="s">
        <v>52</v>
      </c>
      <c r="AZ1055" s="2" t="s">
        <v>52</v>
      </c>
    </row>
    <row r="1056" spans="1:52" ht="30" customHeight="1">
      <c r="A1056" s="27" t="s">
        <v>1013</v>
      </c>
      <c r="B1056" s="27" t="s">
        <v>52</v>
      </c>
      <c r="C1056" s="27" t="s">
        <v>52</v>
      </c>
      <c r="D1056" s="28"/>
      <c r="E1056" s="30"/>
      <c r="F1056" s="33">
        <f>TRUNC(SUMIF(N1052:N1055, N1051, F1052:F1055),0)</f>
        <v>0</v>
      </c>
      <c r="G1056" s="30"/>
      <c r="H1056" s="33">
        <f>TRUNC(SUMIF(N1052:N1055, N1051, H1052:H1055),0)</f>
        <v>45997</v>
      </c>
      <c r="I1056" s="30"/>
      <c r="J1056" s="33">
        <f>TRUNC(SUMIF(N1052:N1055, N1051, J1052:J1055),0)</f>
        <v>1257</v>
      </c>
      <c r="K1056" s="30"/>
      <c r="L1056" s="33">
        <f>F1056+H1056+J1056</f>
        <v>47254</v>
      </c>
      <c r="M1056" s="27" t="s">
        <v>52</v>
      </c>
      <c r="N1056" s="2" t="s">
        <v>107</v>
      </c>
      <c r="O1056" s="2" t="s">
        <v>107</v>
      </c>
      <c r="P1056" s="2" t="s">
        <v>52</v>
      </c>
      <c r="Q1056" s="2" t="s">
        <v>52</v>
      </c>
      <c r="R1056" s="2" t="s">
        <v>52</v>
      </c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2" t="s">
        <v>52</v>
      </c>
      <c r="AW1056" s="2" t="s">
        <v>52</v>
      </c>
      <c r="AX1056" s="2" t="s">
        <v>52</v>
      </c>
      <c r="AY1056" s="2" t="s">
        <v>52</v>
      </c>
      <c r="AZ1056" s="2" t="s">
        <v>52</v>
      </c>
    </row>
    <row r="1057" spans="1:52" ht="30" customHeight="1">
      <c r="A1057" s="28"/>
      <c r="B1057" s="28"/>
      <c r="C1057" s="28"/>
      <c r="D1057" s="28"/>
      <c r="E1057" s="30"/>
      <c r="F1057" s="33"/>
      <c r="G1057" s="30"/>
      <c r="H1057" s="33"/>
      <c r="I1057" s="30"/>
      <c r="J1057" s="33"/>
      <c r="K1057" s="30"/>
      <c r="L1057" s="33"/>
      <c r="M1057" s="28"/>
    </row>
    <row r="1058" spans="1:52" ht="30" customHeight="1">
      <c r="A1058" s="24" t="s">
        <v>2526</v>
      </c>
      <c r="B1058" s="25"/>
      <c r="C1058" s="25"/>
      <c r="D1058" s="25"/>
      <c r="E1058" s="29"/>
      <c r="F1058" s="32"/>
      <c r="G1058" s="29"/>
      <c r="H1058" s="32"/>
      <c r="I1058" s="29"/>
      <c r="J1058" s="32"/>
      <c r="K1058" s="29"/>
      <c r="L1058" s="32"/>
      <c r="M1058" s="26"/>
      <c r="N1058" s="1" t="s">
        <v>2513</v>
      </c>
    </row>
    <row r="1059" spans="1:52" ht="30" customHeight="1">
      <c r="A1059" s="27" t="s">
        <v>897</v>
      </c>
      <c r="B1059" s="27" t="s">
        <v>1751</v>
      </c>
      <c r="C1059" s="27" t="s">
        <v>235</v>
      </c>
      <c r="D1059" s="28">
        <v>680</v>
      </c>
      <c r="E1059" s="30">
        <f>단가대비표!O85</f>
        <v>0</v>
      </c>
      <c r="F1059" s="33">
        <f>TRUNC(E1059*D1059,1)</f>
        <v>0</v>
      </c>
      <c r="G1059" s="30">
        <f>단가대비표!P85</f>
        <v>0</v>
      </c>
      <c r="H1059" s="33">
        <f>TRUNC(G1059*D1059,1)</f>
        <v>0</v>
      </c>
      <c r="I1059" s="30">
        <f>단가대비표!V85</f>
        <v>0</v>
      </c>
      <c r="J1059" s="33">
        <f>TRUNC(I1059*D1059,1)</f>
        <v>0</v>
      </c>
      <c r="K1059" s="30">
        <f t="shared" ref="K1059:L1061" si="163">TRUNC(E1059+G1059+I1059,1)</f>
        <v>0</v>
      </c>
      <c r="L1059" s="33">
        <f t="shared" si="163"/>
        <v>0</v>
      </c>
      <c r="M1059" s="27" t="s">
        <v>1148</v>
      </c>
      <c r="N1059" s="2" t="s">
        <v>2513</v>
      </c>
      <c r="O1059" s="2" t="s">
        <v>1752</v>
      </c>
      <c r="P1059" s="2" t="s">
        <v>65</v>
      </c>
      <c r="Q1059" s="2" t="s">
        <v>65</v>
      </c>
      <c r="R1059" s="2" t="s">
        <v>64</v>
      </c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2" t="s">
        <v>52</v>
      </c>
      <c r="AW1059" s="2" t="s">
        <v>2527</v>
      </c>
      <c r="AX1059" s="2" t="s">
        <v>52</v>
      </c>
      <c r="AY1059" s="2" t="s">
        <v>52</v>
      </c>
      <c r="AZ1059" s="2" t="s">
        <v>52</v>
      </c>
    </row>
    <row r="1060" spans="1:52" ht="30" customHeight="1">
      <c r="A1060" s="27" t="s">
        <v>902</v>
      </c>
      <c r="B1060" s="27" t="s">
        <v>1152</v>
      </c>
      <c r="C1060" s="27" t="s">
        <v>112</v>
      </c>
      <c r="D1060" s="28">
        <v>0.98</v>
      </c>
      <c r="E1060" s="30">
        <f>단가대비표!O30</f>
        <v>0</v>
      </c>
      <c r="F1060" s="33">
        <f>TRUNC(E1060*D1060,1)</f>
        <v>0</v>
      </c>
      <c r="G1060" s="30">
        <f>단가대비표!P30</f>
        <v>0</v>
      </c>
      <c r="H1060" s="33">
        <f>TRUNC(G1060*D1060,1)</f>
        <v>0</v>
      </c>
      <c r="I1060" s="30">
        <f>단가대비표!V30</f>
        <v>0</v>
      </c>
      <c r="J1060" s="33">
        <f>TRUNC(I1060*D1060,1)</f>
        <v>0</v>
      </c>
      <c r="K1060" s="30">
        <f t="shared" si="163"/>
        <v>0</v>
      </c>
      <c r="L1060" s="33">
        <f t="shared" si="163"/>
        <v>0</v>
      </c>
      <c r="M1060" s="27" t="s">
        <v>1148</v>
      </c>
      <c r="N1060" s="2" t="s">
        <v>2513</v>
      </c>
      <c r="O1060" s="2" t="s">
        <v>1754</v>
      </c>
      <c r="P1060" s="2" t="s">
        <v>65</v>
      </c>
      <c r="Q1060" s="2" t="s">
        <v>65</v>
      </c>
      <c r="R1060" s="2" t="s">
        <v>64</v>
      </c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2" t="s">
        <v>52</v>
      </c>
      <c r="AW1060" s="2" t="s">
        <v>2528</v>
      </c>
      <c r="AX1060" s="2" t="s">
        <v>52</v>
      </c>
      <c r="AY1060" s="2" t="s">
        <v>52</v>
      </c>
      <c r="AZ1060" s="2" t="s">
        <v>52</v>
      </c>
    </row>
    <row r="1061" spans="1:52" ht="30" customHeight="1">
      <c r="A1061" s="27" t="s">
        <v>1059</v>
      </c>
      <c r="B1061" s="27" t="s">
        <v>1055</v>
      </c>
      <c r="C1061" s="27" t="s">
        <v>1056</v>
      </c>
      <c r="D1061" s="28">
        <v>0.66</v>
      </c>
      <c r="E1061" s="30">
        <f>단가대비표!O234</f>
        <v>0</v>
      </c>
      <c r="F1061" s="33">
        <f>TRUNC(E1061*D1061,1)</f>
        <v>0</v>
      </c>
      <c r="G1061" s="30">
        <f>단가대비표!P234</f>
        <v>172068</v>
      </c>
      <c r="H1061" s="33">
        <f>TRUNC(G1061*D1061,1)</f>
        <v>113564.8</v>
      </c>
      <c r="I1061" s="30">
        <f>단가대비표!V234</f>
        <v>0</v>
      </c>
      <c r="J1061" s="33">
        <f>TRUNC(I1061*D1061,1)</f>
        <v>0</v>
      </c>
      <c r="K1061" s="30">
        <f t="shared" si="163"/>
        <v>172068</v>
      </c>
      <c r="L1061" s="33">
        <f t="shared" si="163"/>
        <v>113564.8</v>
      </c>
      <c r="M1061" s="27" t="s">
        <v>52</v>
      </c>
      <c r="N1061" s="2" t="s">
        <v>2513</v>
      </c>
      <c r="O1061" s="2" t="s">
        <v>1060</v>
      </c>
      <c r="P1061" s="2" t="s">
        <v>65</v>
      </c>
      <c r="Q1061" s="2" t="s">
        <v>65</v>
      </c>
      <c r="R1061" s="2" t="s">
        <v>64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2" t="s">
        <v>52</v>
      </c>
      <c r="AW1061" s="2" t="s">
        <v>2529</v>
      </c>
      <c r="AX1061" s="2" t="s">
        <v>52</v>
      </c>
      <c r="AY1061" s="2" t="s">
        <v>52</v>
      </c>
      <c r="AZ1061" s="2" t="s">
        <v>52</v>
      </c>
    </row>
    <row r="1062" spans="1:52" ht="30" customHeight="1">
      <c r="A1062" s="27" t="s">
        <v>1013</v>
      </c>
      <c r="B1062" s="27" t="s">
        <v>52</v>
      </c>
      <c r="C1062" s="27" t="s">
        <v>52</v>
      </c>
      <c r="D1062" s="28"/>
      <c r="E1062" s="30"/>
      <c r="F1062" s="33">
        <f>TRUNC(SUMIF(N1059:N1061, N1058, F1059:F1061),0)</f>
        <v>0</v>
      </c>
      <c r="G1062" s="30"/>
      <c r="H1062" s="33">
        <f>TRUNC(SUMIF(N1059:N1061, N1058, H1059:H1061),0)</f>
        <v>113564</v>
      </c>
      <c r="I1062" s="30"/>
      <c r="J1062" s="33">
        <f>TRUNC(SUMIF(N1059:N1061, N1058, J1059:J1061),0)</f>
        <v>0</v>
      </c>
      <c r="K1062" s="30"/>
      <c r="L1062" s="33">
        <f>F1062+H1062+J1062</f>
        <v>113564</v>
      </c>
      <c r="M1062" s="27" t="s">
        <v>52</v>
      </c>
      <c r="N1062" s="2" t="s">
        <v>107</v>
      </c>
      <c r="O1062" s="2" t="s">
        <v>107</v>
      </c>
      <c r="P1062" s="2" t="s">
        <v>52</v>
      </c>
      <c r="Q1062" s="2" t="s">
        <v>52</v>
      </c>
      <c r="R1062" s="2" t="s">
        <v>52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2" t="s">
        <v>52</v>
      </c>
      <c r="AW1062" s="2" t="s">
        <v>52</v>
      </c>
      <c r="AX1062" s="2" t="s">
        <v>52</v>
      </c>
      <c r="AY1062" s="2" t="s">
        <v>52</v>
      </c>
      <c r="AZ1062" s="2" t="s">
        <v>52</v>
      </c>
    </row>
    <row r="1063" spans="1:52" ht="30" customHeight="1">
      <c r="A1063" s="28"/>
      <c r="B1063" s="28"/>
      <c r="C1063" s="28"/>
      <c r="D1063" s="28"/>
      <c r="E1063" s="30"/>
      <c r="F1063" s="33"/>
      <c r="G1063" s="30"/>
      <c r="H1063" s="33"/>
      <c r="I1063" s="30"/>
      <c r="J1063" s="33"/>
      <c r="K1063" s="30"/>
      <c r="L1063" s="33"/>
      <c r="M1063" s="28"/>
    </row>
    <row r="1064" spans="1:52" ht="30" customHeight="1">
      <c r="A1064" s="24" t="s">
        <v>2530</v>
      </c>
      <c r="B1064" s="25"/>
      <c r="C1064" s="25"/>
      <c r="D1064" s="25"/>
      <c r="E1064" s="29"/>
      <c r="F1064" s="32"/>
      <c r="G1064" s="29"/>
      <c r="H1064" s="32"/>
      <c r="I1064" s="29"/>
      <c r="J1064" s="32"/>
      <c r="K1064" s="29"/>
      <c r="L1064" s="32"/>
      <c r="M1064" s="26"/>
      <c r="N1064" s="1" t="s">
        <v>1466</v>
      </c>
    </row>
    <row r="1065" spans="1:52" ht="30" customHeight="1">
      <c r="A1065" s="27" t="s">
        <v>897</v>
      </c>
      <c r="B1065" s="27" t="s">
        <v>1751</v>
      </c>
      <c r="C1065" s="27" t="s">
        <v>235</v>
      </c>
      <c r="D1065" s="28">
        <v>1093</v>
      </c>
      <c r="E1065" s="30">
        <f>단가대비표!O85</f>
        <v>0</v>
      </c>
      <c r="F1065" s="33">
        <f>TRUNC(E1065*D1065,1)</f>
        <v>0</v>
      </c>
      <c r="G1065" s="30">
        <f>단가대비표!P85</f>
        <v>0</v>
      </c>
      <c r="H1065" s="33">
        <f>TRUNC(G1065*D1065,1)</f>
        <v>0</v>
      </c>
      <c r="I1065" s="30">
        <f>단가대비표!V85</f>
        <v>0</v>
      </c>
      <c r="J1065" s="33">
        <f>TRUNC(I1065*D1065,1)</f>
        <v>0</v>
      </c>
      <c r="K1065" s="30">
        <f t="shared" ref="K1065:L1067" si="164">TRUNC(E1065+G1065+I1065,1)</f>
        <v>0</v>
      </c>
      <c r="L1065" s="33">
        <f t="shared" si="164"/>
        <v>0</v>
      </c>
      <c r="M1065" s="27" t="s">
        <v>1148</v>
      </c>
      <c r="N1065" s="2" t="s">
        <v>1466</v>
      </c>
      <c r="O1065" s="2" t="s">
        <v>1752</v>
      </c>
      <c r="P1065" s="2" t="s">
        <v>65</v>
      </c>
      <c r="Q1065" s="2" t="s">
        <v>65</v>
      </c>
      <c r="R1065" s="2" t="s">
        <v>64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2" t="s">
        <v>52</v>
      </c>
      <c r="AW1065" s="2" t="s">
        <v>2531</v>
      </c>
      <c r="AX1065" s="2" t="s">
        <v>52</v>
      </c>
      <c r="AY1065" s="2" t="s">
        <v>52</v>
      </c>
      <c r="AZ1065" s="2" t="s">
        <v>52</v>
      </c>
    </row>
    <row r="1066" spans="1:52" ht="30" customHeight="1">
      <c r="A1066" s="27" t="s">
        <v>902</v>
      </c>
      <c r="B1066" s="27" t="s">
        <v>1152</v>
      </c>
      <c r="C1066" s="27" t="s">
        <v>112</v>
      </c>
      <c r="D1066" s="28">
        <v>0.78</v>
      </c>
      <c r="E1066" s="30">
        <f>단가대비표!O30</f>
        <v>0</v>
      </c>
      <c r="F1066" s="33">
        <f>TRUNC(E1066*D1066,1)</f>
        <v>0</v>
      </c>
      <c r="G1066" s="30">
        <f>단가대비표!P30</f>
        <v>0</v>
      </c>
      <c r="H1066" s="33">
        <f>TRUNC(G1066*D1066,1)</f>
        <v>0</v>
      </c>
      <c r="I1066" s="30">
        <f>단가대비표!V30</f>
        <v>0</v>
      </c>
      <c r="J1066" s="33">
        <f>TRUNC(I1066*D1066,1)</f>
        <v>0</v>
      </c>
      <c r="K1066" s="30">
        <f t="shared" si="164"/>
        <v>0</v>
      </c>
      <c r="L1066" s="33">
        <f t="shared" si="164"/>
        <v>0</v>
      </c>
      <c r="M1066" s="27" t="s">
        <v>1148</v>
      </c>
      <c r="N1066" s="2" t="s">
        <v>1466</v>
      </c>
      <c r="O1066" s="2" t="s">
        <v>1754</v>
      </c>
      <c r="P1066" s="2" t="s">
        <v>65</v>
      </c>
      <c r="Q1066" s="2" t="s">
        <v>65</v>
      </c>
      <c r="R1066" s="2" t="s">
        <v>64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2" t="s">
        <v>52</v>
      </c>
      <c r="AW1066" s="2" t="s">
        <v>2532</v>
      </c>
      <c r="AX1066" s="2" t="s">
        <v>52</v>
      </c>
      <c r="AY1066" s="2" t="s">
        <v>52</v>
      </c>
      <c r="AZ1066" s="2" t="s">
        <v>52</v>
      </c>
    </row>
    <row r="1067" spans="1:52" ht="30" customHeight="1">
      <c r="A1067" s="27" t="s">
        <v>1059</v>
      </c>
      <c r="B1067" s="27" t="s">
        <v>1055</v>
      </c>
      <c r="C1067" s="27" t="s">
        <v>1056</v>
      </c>
      <c r="D1067" s="28">
        <v>0.66</v>
      </c>
      <c r="E1067" s="30">
        <f>단가대비표!O234</f>
        <v>0</v>
      </c>
      <c r="F1067" s="33">
        <f>TRUNC(E1067*D1067,1)</f>
        <v>0</v>
      </c>
      <c r="G1067" s="30">
        <f>단가대비표!P234</f>
        <v>172068</v>
      </c>
      <c r="H1067" s="33">
        <f>TRUNC(G1067*D1067,1)</f>
        <v>113564.8</v>
      </c>
      <c r="I1067" s="30">
        <f>단가대비표!V234</f>
        <v>0</v>
      </c>
      <c r="J1067" s="33">
        <f>TRUNC(I1067*D1067,1)</f>
        <v>0</v>
      </c>
      <c r="K1067" s="30">
        <f t="shared" si="164"/>
        <v>172068</v>
      </c>
      <c r="L1067" s="33">
        <f t="shared" si="164"/>
        <v>113564.8</v>
      </c>
      <c r="M1067" s="27" t="s">
        <v>52</v>
      </c>
      <c r="N1067" s="2" t="s">
        <v>1466</v>
      </c>
      <c r="O1067" s="2" t="s">
        <v>1060</v>
      </c>
      <c r="P1067" s="2" t="s">
        <v>65</v>
      </c>
      <c r="Q1067" s="2" t="s">
        <v>65</v>
      </c>
      <c r="R1067" s="2" t="s">
        <v>64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2" t="s">
        <v>52</v>
      </c>
      <c r="AW1067" s="2" t="s">
        <v>2533</v>
      </c>
      <c r="AX1067" s="2" t="s">
        <v>52</v>
      </c>
      <c r="AY1067" s="2" t="s">
        <v>52</v>
      </c>
      <c r="AZ1067" s="2" t="s">
        <v>52</v>
      </c>
    </row>
    <row r="1068" spans="1:52" ht="30" customHeight="1">
      <c r="A1068" s="27" t="s">
        <v>1013</v>
      </c>
      <c r="B1068" s="27" t="s">
        <v>52</v>
      </c>
      <c r="C1068" s="27" t="s">
        <v>52</v>
      </c>
      <c r="D1068" s="28"/>
      <c r="E1068" s="30"/>
      <c r="F1068" s="33">
        <f>TRUNC(SUMIF(N1065:N1067, N1064, F1065:F1067),0)</f>
        <v>0</v>
      </c>
      <c r="G1068" s="30"/>
      <c r="H1068" s="33">
        <f>TRUNC(SUMIF(N1065:N1067, N1064, H1065:H1067),0)</f>
        <v>113564</v>
      </c>
      <c r="I1068" s="30"/>
      <c r="J1068" s="33">
        <f>TRUNC(SUMIF(N1065:N1067, N1064, J1065:J1067),0)</f>
        <v>0</v>
      </c>
      <c r="K1068" s="30"/>
      <c r="L1068" s="33">
        <f>F1068+H1068+J1068</f>
        <v>113564</v>
      </c>
      <c r="M1068" s="27" t="s">
        <v>52</v>
      </c>
      <c r="N1068" s="2" t="s">
        <v>107</v>
      </c>
      <c r="O1068" s="2" t="s">
        <v>107</v>
      </c>
      <c r="P1068" s="2" t="s">
        <v>52</v>
      </c>
      <c r="Q1068" s="2" t="s">
        <v>52</v>
      </c>
      <c r="R1068" s="2" t="s">
        <v>52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2" t="s">
        <v>52</v>
      </c>
      <c r="AW1068" s="2" t="s">
        <v>52</v>
      </c>
      <c r="AX1068" s="2" t="s">
        <v>52</v>
      </c>
      <c r="AY1068" s="2" t="s">
        <v>52</v>
      </c>
      <c r="AZ1068" s="2" t="s">
        <v>52</v>
      </c>
    </row>
    <row r="1069" spans="1:52" ht="30" customHeight="1">
      <c r="A1069" s="28"/>
      <c r="B1069" s="28"/>
      <c r="C1069" s="28"/>
      <c r="D1069" s="28"/>
      <c r="E1069" s="30"/>
      <c r="F1069" s="33"/>
      <c r="G1069" s="30"/>
      <c r="H1069" s="33"/>
      <c r="I1069" s="30"/>
      <c r="J1069" s="33"/>
      <c r="K1069" s="30"/>
      <c r="L1069" s="33"/>
      <c r="M1069" s="28"/>
    </row>
    <row r="1070" spans="1:52" ht="30" customHeight="1">
      <c r="A1070" s="24" t="s">
        <v>2534</v>
      </c>
      <c r="B1070" s="25"/>
      <c r="C1070" s="25"/>
      <c r="D1070" s="25"/>
      <c r="E1070" s="29"/>
      <c r="F1070" s="32"/>
      <c r="G1070" s="29"/>
      <c r="H1070" s="32"/>
      <c r="I1070" s="29"/>
      <c r="J1070" s="32"/>
      <c r="K1070" s="29"/>
      <c r="L1070" s="32"/>
      <c r="M1070" s="26"/>
      <c r="N1070" s="1" t="s">
        <v>2519</v>
      </c>
    </row>
    <row r="1071" spans="1:52" ht="30" customHeight="1">
      <c r="A1071" s="27" t="s">
        <v>1479</v>
      </c>
      <c r="B1071" s="27" t="s">
        <v>1055</v>
      </c>
      <c r="C1071" s="27" t="s">
        <v>1056</v>
      </c>
      <c r="D1071" s="28">
        <v>0.111</v>
      </c>
      <c r="E1071" s="30">
        <f>단가대비표!O248</f>
        <v>0</v>
      </c>
      <c r="F1071" s="33">
        <f>TRUNC(E1071*D1071,1)</f>
        <v>0</v>
      </c>
      <c r="G1071" s="30">
        <f>단가대비표!P248</f>
        <v>290939</v>
      </c>
      <c r="H1071" s="33">
        <f>TRUNC(G1071*D1071,1)</f>
        <v>32294.2</v>
      </c>
      <c r="I1071" s="30">
        <f>단가대비표!V248</f>
        <v>0</v>
      </c>
      <c r="J1071" s="33">
        <f>TRUNC(I1071*D1071,1)</f>
        <v>0</v>
      </c>
      <c r="K1071" s="30">
        <f t="shared" ref="K1071:L1073" si="165">TRUNC(E1071+G1071+I1071,1)</f>
        <v>290939</v>
      </c>
      <c r="L1071" s="33">
        <f t="shared" si="165"/>
        <v>32294.2</v>
      </c>
      <c r="M1071" s="27" t="s">
        <v>52</v>
      </c>
      <c r="N1071" s="2" t="s">
        <v>2519</v>
      </c>
      <c r="O1071" s="2" t="s">
        <v>1480</v>
      </c>
      <c r="P1071" s="2" t="s">
        <v>65</v>
      </c>
      <c r="Q1071" s="2" t="s">
        <v>65</v>
      </c>
      <c r="R1071" s="2" t="s">
        <v>64</v>
      </c>
      <c r="S1071" s="3"/>
      <c r="T1071" s="3"/>
      <c r="U1071" s="3"/>
      <c r="V1071" s="3">
        <v>1</v>
      </c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2" t="s">
        <v>52</v>
      </c>
      <c r="AW1071" s="2" t="s">
        <v>2535</v>
      </c>
      <c r="AX1071" s="2" t="s">
        <v>52</v>
      </c>
      <c r="AY1071" s="2" t="s">
        <v>52</v>
      </c>
      <c r="AZ1071" s="2" t="s">
        <v>52</v>
      </c>
    </row>
    <row r="1072" spans="1:52" ht="30" customHeight="1">
      <c r="A1072" s="27" t="s">
        <v>1059</v>
      </c>
      <c r="B1072" s="27" t="s">
        <v>1055</v>
      </c>
      <c r="C1072" s="27" t="s">
        <v>1056</v>
      </c>
      <c r="D1072" s="28">
        <v>5.6000000000000001E-2</v>
      </c>
      <c r="E1072" s="30">
        <f>단가대비표!O234</f>
        <v>0</v>
      </c>
      <c r="F1072" s="33">
        <f>TRUNC(E1072*D1072,1)</f>
        <v>0</v>
      </c>
      <c r="G1072" s="30">
        <f>단가대비표!P234</f>
        <v>172068</v>
      </c>
      <c r="H1072" s="33">
        <f>TRUNC(G1072*D1072,1)</f>
        <v>9635.7999999999993</v>
      </c>
      <c r="I1072" s="30">
        <f>단가대비표!V234</f>
        <v>0</v>
      </c>
      <c r="J1072" s="33">
        <f>TRUNC(I1072*D1072,1)</f>
        <v>0</v>
      </c>
      <c r="K1072" s="30">
        <f t="shared" si="165"/>
        <v>172068</v>
      </c>
      <c r="L1072" s="33">
        <f t="shared" si="165"/>
        <v>9635.7999999999993</v>
      </c>
      <c r="M1072" s="27" t="s">
        <v>52</v>
      </c>
      <c r="N1072" s="2" t="s">
        <v>2519</v>
      </c>
      <c r="O1072" s="2" t="s">
        <v>1060</v>
      </c>
      <c r="P1072" s="2" t="s">
        <v>65</v>
      </c>
      <c r="Q1072" s="2" t="s">
        <v>65</v>
      </c>
      <c r="R1072" s="2" t="s">
        <v>64</v>
      </c>
      <c r="S1072" s="3"/>
      <c r="T1072" s="3"/>
      <c r="U1072" s="3"/>
      <c r="V1072" s="3">
        <v>1</v>
      </c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2" t="s">
        <v>52</v>
      </c>
      <c r="AW1072" s="2" t="s">
        <v>2536</v>
      </c>
      <c r="AX1072" s="2" t="s">
        <v>52</v>
      </c>
      <c r="AY1072" s="2" t="s">
        <v>52</v>
      </c>
      <c r="AZ1072" s="2" t="s">
        <v>52</v>
      </c>
    </row>
    <row r="1073" spans="1:52" ht="30" customHeight="1">
      <c r="A1073" s="27" t="s">
        <v>1164</v>
      </c>
      <c r="B1073" s="27" t="s">
        <v>1259</v>
      </c>
      <c r="C1073" s="27" t="s">
        <v>502</v>
      </c>
      <c r="D1073" s="28">
        <v>1</v>
      </c>
      <c r="E1073" s="30">
        <v>0</v>
      </c>
      <c r="F1073" s="33">
        <f>TRUNC(E1073*D1073,1)</f>
        <v>0</v>
      </c>
      <c r="G1073" s="30">
        <v>0</v>
      </c>
      <c r="H1073" s="33">
        <f>TRUNC(G1073*D1073,1)</f>
        <v>0</v>
      </c>
      <c r="I1073" s="30">
        <f>TRUNC(SUMIF(V1071:V1073, RIGHTB(O1073, 1), H1071:H1073)*U1073, 2)</f>
        <v>1257.9000000000001</v>
      </c>
      <c r="J1073" s="33">
        <f>TRUNC(I1073*D1073,1)</f>
        <v>1257.9000000000001</v>
      </c>
      <c r="K1073" s="30">
        <f t="shared" si="165"/>
        <v>1257.9000000000001</v>
      </c>
      <c r="L1073" s="33">
        <f t="shared" si="165"/>
        <v>1257.9000000000001</v>
      </c>
      <c r="M1073" s="27" t="s">
        <v>52</v>
      </c>
      <c r="N1073" s="2" t="s">
        <v>2519</v>
      </c>
      <c r="O1073" s="2" t="s">
        <v>950</v>
      </c>
      <c r="P1073" s="2" t="s">
        <v>65</v>
      </c>
      <c r="Q1073" s="2" t="s">
        <v>65</v>
      </c>
      <c r="R1073" s="2" t="s">
        <v>65</v>
      </c>
      <c r="S1073" s="3">
        <v>1</v>
      </c>
      <c r="T1073" s="3">
        <v>2</v>
      </c>
      <c r="U1073" s="3">
        <v>0.03</v>
      </c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2" t="s">
        <v>52</v>
      </c>
      <c r="AW1073" s="2" t="s">
        <v>2537</v>
      </c>
      <c r="AX1073" s="2" t="s">
        <v>52</v>
      </c>
      <c r="AY1073" s="2" t="s">
        <v>52</v>
      </c>
      <c r="AZ1073" s="2" t="s">
        <v>52</v>
      </c>
    </row>
    <row r="1074" spans="1:52" ht="30" customHeight="1">
      <c r="A1074" s="27" t="s">
        <v>1013</v>
      </c>
      <c r="B1074" s="27" t="s">
        <v>52</v>
      </c>
      <c r="C1074" s="27" t="s">
        <v>52</v>
      </c>
      <c r="D1074" s="28"/>
      <c r="E1074" s="30"/>
      <c r="F1074" s="33">
        <f>TRUNC(SUMIF(N1071:N1073, N1070, F1071:F1073),0)</f>
        <v>0</v>
      </c>
      <c r="G1074" s="30"/>
      <c r="H1074" s="33">
        <f>TRUNC(SUMIF(N1071:N1073, N1070, H1071:H1073),0)</f>
        <v>41930</v>
      </c>
      <c r="I1074" s="30"/>
      <c r="J1074" s="33">
        <f>TRUNC(SUMIF(N1071:N1073, N1070, J1071:J1073),0)</f>
        <v>1257</v>
      </c>
      <c r="K1074" s="30"/>
      <c r="L1074" s="33">
        <f>F1074+H1074+J1074</f>
        <v>43187</v>
      </c>
      <c r="M1074" s="27" t="s">
        <v>52</v>
      </c>
      <c r="N1074" s="2" t="s">
        <v>107</v>
      </c>
      <c r="O1074" s="2" t="s">
        <v>107</v>
      </c>
      <c r="P1074" s="2" t="s">
        <v>52</v>
      </c>
      <c r="Q1074" s="2" t="s">
        <v>52</v>
      </c>
      <c r="R1074" s="2" t="s">
        <v>52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2" t="s">
        <v>52</v>
      </c>
      <c r="AW1074" s="2" t="s">
        <v>52</v>
      </c>
      <c r="AX1074" s="2" t="s">
        <v>52</v>
      </c>
      <c r="AY1074" s="2" t="s">
        <v>52</v>
      </c>
      <c r="AZ1074" s="2" t="s">
        <v>52</v>
      </c>
    </row>
    <row r="1075" spans="1:52" ht="30" customHeight="1">
      <c r="A1075" s="28"/>
      <c r="B1075" s="28"/>
      <c r="C1075" s="28"/>
      <c r="D1075" s="28"/>
      <c r="E1075" s="30"/>
      <c r="F1075" s="33"/>
      <c r="G1075" s="30"/>
      <c r="H1075" s="33"/>
      <c r="I1075" s="30"/>
      <c r="J1075" s="33"/>
      <c r="K1075" s="30"/>
      <c r="L1075" s="33"/>
      <c r="M1075" s="28"/>
    </row>
    <row r="1076" spans="1:52" ht="30" customHeight="1">
      <c r="A1076" s="24" t="s">
        <v>2538</v>
      </c>
      <c r="B1076" s="25"/>
      <c r="C1076" s="25"/>
      <c r="D1076" s="25"/>
      <c r="E1076" s="29"/>
      <c r="F1076" s="32"/>
      <c r="G1076" s="29"/>
      <c r="H1076" s="32"/>
      <c r="I1076" s="29"/>
      <c r="J1076" s="32"/>
      <c r="K1076" s="29"/>
      <c r="L1076" s="32"/>
      <c r="M1076" s="26"/>
      <c r="N1076" s="1" t="s">
        <v>2524</v>
      </c>
    </row>
    <row r="1077" spans="1:52" ht="30" customHeight="1">
      <c r="A1077" s="27" t="s">
        <v>2486</v>
      </c>
      <c r="B1077" s="27" t="s">
        <v>1055</v>
      </c>
      <c r="C1077" s="27" t="s">
        <v>1056</v>
      </c>
      <c r="D1077" s="28">
        <v>1.6E-2</v>
      </c>
      <c r="E1077" s="30">
        <f>단가대비표!O253</f>
        <v>0</v>
      </c>
      <c r="F1077" s="33">
        <f>TRUNC(E1077*D1077,1)</f>
        <v>0</v>
      </c>
      <c r="G1077" s="30">
        <f>단가대비표!P253</f>
        <v>211653</v>
      </c>
      <c r="H1077" s="33">
        <f>TRUNC(G1077*D1077,1)</f>
        <v>3386.4</v>
      </c>
      <c r="I1077" s="30">
        <f>단가대비표!V253</f>
        <v>0</v>
      </c>
      <c r="J1077" s="33">
        <f>TRUNC(I1077*D1077,1)</f>
        <v>0</v>
      </c>
      <c r="K1077" s="30">
        <f>TRUNC(E1077+G1077+I1077,1)</f>
        <v>211653</v>
      </c>
      <c r="L1077" s="33">
        <f>TRUNC(F1077+H1077+J1077,1)</f>
        <v>3386.4</v>
      </c>
      <c r="M1077" s="27" t="s">
        <v>52</v>
      </c>
      <c r="N1077" s="2" t="s">
        <v>2524</v>
      </c>
      <c r="O1077" s="2" t="s">
        <v>2487</v>
      </c>
      <c r="P1077" s="2" t="s">
        <v>65</v>
      </c>
      <c r="Q1077" s="2" t="s">
        <v>65</v>
      </c>
      <c r="R1077" s="2" t="s">
        <v>64</v>
      </c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2" t="s">
        <v>52</v>
      </c>
      <c r="AW1077" s="2" t="s">
        <v>2539</v>
      </c>
      <c r="AX1077" s="2" t="s">
        <v>52</v>
      </c>
      <c r="AY1077" s="2" t="s">
        <v>52</v>
      </c>
      <c r="AZ1077" s="2" t="s">
        <v>52</v>
      </c>
    </row>
    <row r="1078" spans="1:52" ht="30" customHeight="1">
      <c r="A1078" s="27" t="s">
        <v>1013</v>
      </c>
      <c r="B1078" s="27" t="s">
        <v>52</v>
      </c>
      <c r="C1078" s="27" t="s">
        <v>52</v>
      </c>
      <c r="D1078" s="28"/>
      <c r="E1078" s="30"/>
      <c r="F1078" s="33">
        <f>TRUNC(SUMIF(N1077:N1077, N1076, F1077:F1077),0)</f>
        <v>0</v>
      </c>
      <c r="G1078" s="30"/>
      <c r="H1078" s="33">
        <f>TRUNC(SUMIF(N1077:N1077, N1076, H1077:H1077),0)</f>
        <v>3386</v>
      </c>
      <c r="I1078" s="30"/>
      <c r="J1078" s="33">
        <f>TRUNC(SUMIF(N1077:N1077, N1076, J1077:J1077),0)</f>
        <v>0</v>
      </c>
      <c r="K1078" s="30"/>
      <c r="L1078" s="33">
        <f>F1078+H1078+J1078</f>
        <v>3386</v>
      </c>
      <c r="M1078" s="27" t="s">
        <v>52</v>
      </c>
      <c r="N1078" s="2" t="s">
        <v>107</v>
      </c>
      <c r="O1078" s="2" t="s">
        <v>107</v>
      </c>
      <c r="P1078" s="2" t="s">
        <v>52</v>
      </c>
      <c r="Q1078" s="2" t="s">
        <v>52</v>
      </c>
      <c r="R1078" s="2" t="s">
        <v>52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2" t="s">
        <v>52</v>
      </c>
      <c r="AW1078" s="2" t="s">
        <v>52</v>
      </c>
      <c r="AX1078" s="2" t="s">
        <v>52</v>
      </c>
      <c r="AY1078" s="2" t="s">
        <v>52</v>
      </c>
      <c r="AZ1078" s="2" t="s">
        <v>52</v>
      </c>
    </row>
    <row r="1079" spans="1:52" ht="30" customHeight="1">
      <c r="A1079" s="28"/>
      <c r="B1079" s="28"/>
      <c r="C1079" s="28"/>
      <c r="D1079" s="28"/>
      <c r="E1079" s="30"/>
      <c r="F1079" s="33"/>
      <c r="G1079" s="30"/>
      <c r="H1079" s="33"/>
      <c r="I1079" s="30"/>
      <c r="J1079" s="33"/>
      <c r="K1079" s="30"/>
      <c r="L1079" s="33"/>
      <c r="M1079" s="28"/>
    </row>
    <row r="1080" spans="1:52" ht="30" customHeight="1">
      <c r="A1080" s="24" t="s">
        <v>2540</v>
      </c>
      <c r="B1080" s="25"/>
      <c r="C1080" s="25"/>
      <c r="D1080" s="25"/>
      <c r="E1080" s="29"/>
      <c r="F1080" s="32"/>
      <c r="G1080" s="29"/>
      <c r="H1080" s="32"/>
      <c r="I1080" s="29"/>
      <c r="J1080" s="32"/>
      <c r="K1080" s="29"/>
      <c r="L1080" s="32"/>
      <c r="M1080" s="26"/>
      <c r="N1080" s="1" t="s">
        <v>1471</v>
      </c>
    </row>
    <row r="1081" spans="1:52" ht="30" customHeight="1">
      <c r="A1081" s="27" t="s">
        <v>1479</v>
      </c>
      <c r="B1081" s="27" t="s">
        <v>1055</v>
      </c>
      <c r="C1081" s="27" t="s">
        <v>1056</v>
      </c>
      <c r="D1081" s="28">
        <v>0.13300000000000001</v>
      </c>
      <c r="E1081" s="30">
        <f>단가대비표!O248</f>
        <v>0</v>
      </c>
      <c r="F1081" s="33">
        <f>TRUNC(E1081*D1081,1)</f>
        <v>0</v>
      </c>
      <c r="G1081" s="30">
        <f>단가대비표!P248</f>
        <v>290939</v>
      </c>
      <c r="H1081" s="33">
        <f>TRUNC(G1081*D1081,1)</f>
        <v>38694.800000000003</v>
      </c>
      <c r="I1081" s="30">
        <f>단가대비표!V248</f>
        <v>0</v>
      </c>
      <c r="J1081" s="33">
        <f>TRUNC(I1081*D1081,1)</f>
        <v>0</v>
      </c>
      <c r="K1081" s="30">
        <f t="shared" ref="K1081:L1083" si="166">TRUNC(E1081+G1081+I1081,1)</f>
        <v>290939</v>
      </c>
      <c r="L1081" s="33">
        <f t="shared" si="166"/>
        <v>38694.800000000003</v>
      </c>
      <c r="M1081" s="27" t="s">
        <v>52</v>
      </c>
      <c r="N1081" s="2" t="s">
        <v>1471</v>
      </c>
      <c r="O1081" s="2" t="s">
        <v>1480</v>
      </c>
      <c r="P1081" s="2" t="s">
        <v>65</v>
      </c>
      <c r="Q1081" s="2" t="s">
        <v>65</v>
      </c>
      <c r="R1081" s="2" t="s">
        <v>64</v>
      </c>
      <c r="S1081" s="3"/>
      <c r="T1081" s="3"/>
      <c r="U1081" s="3"/>
      <c r="V1081" s="3">
        <v>1</v>
      </c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2" t="s">
        <v>52</v>
      </c>
      <c r="AW1081" s="2" t="s">
        <v>2541</v>
      </c>
      <c r="AX1081" s="2" t="s">
        <v>52</v>
      </c>
      <c r="AY1081" s="2" t="s">
        <v>52</v>
      </c>
      <c r="AZ1081" s="2" t="s">
        <v>52</v>
      </c>
    </row>
    <row r="1082" spans="1:52" ht="30" customHeight="1">
      <c r="A1082" s="27" t="s">
        <v>1059</v>
      </c>
      <c r="B1082" s="27" t="s">
        <v>1055</v>
      </c>
      <c r="C1082" s="27" t="s">
        <v>1056</v>
      </c>
      <c r="D1082" s="28">
        <v>6.7000000000000004E-2</v>
      </c>
      <c r="E1082" s="30">
        <f>단가대비표!O234</f>
        <v>0</v>
      </c>
      <c r="F1082" s="33">
        <f>TRUNC(E1082*D1082,1)</f>
        <v>0</v>
      </c>
      <c r="G1082" s="30">
        <f>단가대비표!P234</f>
        <v>172068</v>
      </c>
      <c r="H1082" s="33">
        <f>TRUNC(G1082*D1082,1)</f>
        <v>11528.5</v>
      </c>
      <c r="I1082" s="30">
        <f>단가대비표!V234</f>
        <v>0</v>
      </c>
      <c r="J1082" s="33">
        <f>TRUNC(I1082*D1082,1)</f>
        <v>0</v>
      </c>
      <c r="K1082" s="30">
        <f t="shared" si="166"/>
        <v>172068</v>
      </c>
      <c r="L1082" s="33">
        <f t="shared" si="166"/>
        <v>11528.5</v>
      </c>
      <c r="M1082" s="27" t="s">
        <v>52</v>
      </c>
      <c r="N1082" s="2" t="s">
        <v>1471</v>
      </c>
      <c r="O1082" s="2" t="s">
        <v>1060</v>
      </c>
      <c r="P1082" s="2" t="s">
        <v>65</v>
      </c>
      <c r="Q1082" s="2" t="s">
        <v>65</v>
      </c>
      <c r="R1082" s="2" t="s">
        <v>64</v>
      </c>
      <c r="S1082" s="3"/>
      <c r="T1082" s="3"/>
      <c r="U1082" s="3"/>
      <c r="V1082" s="3">
        <v>1</v>
      </c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2" t="s">
        <v>52</v>
      </c>
      <c r="AW1082" s="2" t="s">
        <v>2542</v>
      </c>
      <c r="AX1082" s="2" t="s">
        <v>52</v>
      </c>
      <c r="AY1082" s="2" t="s">
        <v>52</v>
      </c>
      <c r="AZ1082" s="2" t="s">
        <v>52</v>
      </c>
    </row>
    <row r="1083" spans="1:52" ht="30" customHeight="1">
      <c r="A1083" s="27" t="s">
        <v>1164</v>
      </c>
      <c r="B1083" s="27" t="s">
        <v>1259</v>
      </c>
      <c r="C1083" s="27" t="s">
        <v>502</v>
      </c>
      <c r="D1083" s="28">
        <v>1</v>
      </c>
      <c r="E1083" s="30">
        <v>0</v>
      </c>
      <c r="F1083" s="33">
        <f>TRUNC(E1083*D1083,1)</f>
        <v>0</v>
      </c>
      <c r="G1083" s="30">
        <v>0</v>
      </c>
      <c r="H1083" s="33">
        <f>TRUNC(G1083*D1083,1)</f>
        <v>0</v>
      </c>
      <c r="I1083" s="30">
        <f>TRUNC(SUMIF(V1081:V1083, RIGHTB(O1083, 1), H1081:H1083)*U1083, 2)</f>
        <v>1506.69</v>
      </c>
      <c r="J1083" s="33">
        <f>TRUNC(I1083*D1083,1)</f>
        <v>1506.6</v>
      </c>
      <c r="K1083" s="30">
        <f t="shared" si="166"/>
        <v>1506.6</v>
      </c>
      <c r="L1083" s="33">
        <f t="shared" si="166"/>
        <v>1506.6</v>
      </c>
      <c r="M1083" s="27" t="s">
        <v>52</v>
      </c>
      <c r="N1083" s="2" t="s">
        <v>1471</v>
      </c>
      <c r="O1083" s="2" t="s">
        <v>950</v>
      </c>
      <c r="P1083" s="2" t="s">
        <v>65</v>
      </c>
      <c r="Q1083" s="2" t="s">
        <v>65</v>
      </c>
      <c r="R1083" s="2" t="s">
        <v>65</v>
      </c>
      <c r="S1083" s="3">
        <v>1</v>
      </c>
      <c r="T1083" s="3">
        <v>2</v>
      </c>
      <c r="U1083" s="3">
        <v>0.03</v>
      </c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2" t="s">
        <v>52</v>
      </c>
      <c r="AW1083" s="2" t="s">
        <v>2543</v>
      </c>
      <c r="AX1083" s="2" t="s">
        <v>52</v>
      </c>
      <c r="AY1083" s="2" t="s">
        <v>52</v>
      </c>
      <c r="AZ1083" s="2" t="s">
        <v>52</v>
      </c>
    </row>
    <row r="1084" spans="1:52" ht="30" customHeight="1">
      <c r="A1084" s="27" t="s">
        <v>1013</v>
      </c>
      <c r="B1084" s="27" t="s">
        <v>52</v>
      </c>
      <c r="C1084" s="27" t="s">
        <v>52</v>
      </c>
      <c r="D1084" s="28"/>
      <c r="E1084" s="30"/>
      <c r="F1084" s="33">
        <f>TRUNC(SUMIF(N1081:N1083, N1080, F1081:F1083),0)</f>
        <v>0</v>
      </c>
      <c r="G1084" s="30"/>
      <c r="H1084" s="33">
        <f>TRUNC(SUMIF(N1081:N1083, N1080, H1081:H1083),0)</f>
        <v>50223</v>
      </c>
      <c r="I1084" s="30"/>
      <c r="J1084" s="33">
        <f>TRUNC(SUMIF(N1081:N1083, N1080, J1081:J1083),0)</f>
        <v>1506</v>
      </c>
      <c r="K1084" s="30"/>
      <c r="L1084" s="33">
        <f>F1084+H1084+J1084</f>
        <v>51729</v>
      </c>
      <c r="M1084" s="27" t="s">
        <v>52</v>
      </c>
      <c r="N1084" s="2" t="s">
        <v>107</v>
      </c>
      <c r="O1084" s="2" t="s">
        <v>107</v>
      </c>
      <c r="P1084" s="2" t="s">
        <v>52</v>
      </c>
      <c r="Q1084" s="2" t="s">
        <v>52</v>
      </c>
      <c r="R1084" s="2" t="s">
        <v>52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2" t="s">
        <v>52</v>
      </c>
      <c r="AW1084" s="2" t="s">
        <v>52</v>
      </c>
      <c r="AX1084" s="2" t="s">
        <v>52</v>
      </c>
      <c r="AY1084" s="2" t="s">
        <v>52</v>
      </c>
      <c r="AZ1084" s="2" t="s">
        <v>52</v>
      </c>
    </row>
    <row r="1085" spans="1:52" ht="30" customHeight="1">
      <c r="A1085" s="28"/>
      <c r="B1085" s="28"/>
      <c r="C1085" s="28"/>
      <c r="D1085" s="28"/>
      <c r="E1085" s="30"/>
      <c r="F1085" s="33"/>
      <c r="G1085" s="30"/>
      <c r="H1085" s="33"/>
      <c r="I1085" s="30"/>
      <c r="J1085" s="33"/>
      <c r="K1085" s="30"/>
      <c r="L1085" s="33"/>
      <c r="M1085" s="28"/>
    </row>
    <row r="1086" spans="1:52" ht="30" customHeight="1">
      <c r="A1086" s="24" t="s">
        <v>2544</v>
      </c>
      <c r="B1086" s="25"/>
      <c r="C1086" s="25"/>
      <c r="D1086" s="25"/>
      <c r="E1086" s="29"/>
      <c r="F1086" s="32"/>
      <c r="G1086" s="29"/>
      <c r="H1086" s="32"/>
      <c r="I1086" s="29"/>
      <c r="J1086" s="32"/>
      <c r="K1086" s="29"/>
      <c r="L1086" s="32"/>
      <c r="M1086" s="26"/>
      <c r="N1086" s="1" t="s">
        <v>1476</v>
      </c>
    </row>
    <row r="1087" spans="1:52" ht="30" customHeight="1">
      <c r="A1087" s="27" t="s">
        <v>2486</v>
      </c>
      <c r="B1087" s="27" t="s">
        <v>1055</v>
      </c>
      <c r="C1087" s="27" t="s">
        <v>1056</v>
      </c>
      <c r="D1087" s="28">
        <v>1.7000000000000001E-2</v>
      </c>
      <c r="E1087" s="30">
        <f>단가대비표!O253</f>
        <v>0</v>
      </c>
      <c r="F1087" s="33">
        <f>TRUNC(E1087*D1087,1)</f>
        <v>0</v>
      </c>
      <c r="G1087" s="30">
        <f>단가대비표!P253</f>
        <v>211653</v>
      </c>
      <c r="H1087" s="33">
        <f>TRUNC(G1087*D1087,1)</f>
        <v>3598.1</v>
      </c>
      <c r="I1087" s="30">
        <f>단가대비표!V253</f>
        <v>0</v>
      </c>
      <c r="J1087" s="33">
        <f>TRUNC(I1087*D1087,1)</f>
        <v>0</v>
      </c>
      <c r="K1087" s="30">
        <f>TRUNC(E1087+G1087+I1087,1)</f>
        <v>211653</v>
      </c>
      <c r="L1087" s="33">
        <f>TRUNC(F1087+H1087+J1087,1)</f>
        <v>3598.1</v>
      </c>
      <c r="M1087" s="27" t="s">
        <v>52</v>
      </c>
      <c r="N1087" s="2" t="s">
        <v>1476</v>
      </c>
      <c r="O1087" s="2" t="s">
        <v>2487</v>
      </c>
      <c r="P1087" s="2" t="s">
        <v>65</v>
      </c>
      <c r="Q1087" s="2" t="s">
        <v>65</v>
      </c>
      <c r="R1087" s="2" t="s">
        <v>64</v>
      </c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2" t="s">
        <v>52</v>
      </c>
      <c r="AW1087" s="2" t="s">
        <v>2545</v>
      </c>
      <c r="AX1087" s="2" t="s">
        <v>52</v>
      </c>
      <c r="AY1087" s="2" t="s">
        <v>52</v>
      </c>
      <c r="AZ1087" s="2" t="s">
        <v>52</v>
      </c>
    </row>
    <row r="1088" spans="1:52" ht="30" customHeight="1">
      <c r="A1088" s="27" t="s">
        <v>1013</v>
      </c>
      <c r="B1088" s="27" t="s">
        <v>52</v>
      </c>
      <c r="C1088" s="27" t="s">
        <v>52</v>
      </c>
      <c r="D1088" s="28"/>
      <c r="E1088" s="30"/>
      <c r="F1088" s="33">
        <f>TRUNC(SUMIF(N1087:N1087, N1086, F1087:F1087),0)</f>
        <v>0</v>
      </c>
      <c r="G1088" s="30"/>
      <c r="H1088" s="33">
        <f>TRUNC(SUMIF(N1087:N1087, N1086, H1087:H1087),0)</f>
        <v>3598</v>
      </c>
      <c r="I1088" s="30"/>
      <c r="J1088" s="33">
        <f>TRUNC(SUMIF(N1087:N1087, N1086, J1087:J1087),0)</f>
        <v>0</v>
      </c>
      <c r="K1088" s="30"/>
      <c r="L1088" s="33">
        <f>F1088+H1088+J1088</f>
        <v>3598</v>
      </c>
      <c r="M1088" s="27" t="s">
        <v>52</v>
      </c>
      <c r="N1088" s="2" t="s">
        <v>107</v>
      </c>
      <c r="O1088" s="2" t="s">
        <v>107</v>
      </c>
      <c r="P1088" s="2" t="s">
        <v>52</v>
      </c>
      <c r="Q1088" s="2" t="s">
        <v>52</v>
      </c>
      <c r="R1088" s="2" t="s">
        <v>52</v>
      </c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2" t="s">
        <v>52</v>
      </c>
      <c r="AW1088" s="2" t="s">
        <v>52</v>
      </c>
      <c r="AX1088" s="2" t="s">
        <v>52</v>
      </c>
      <c r="AY1088" s="2" t="s">
        <v>52</v>
      </c>
      <c r="AZ1088" s="2" t="s">
        <v>52</v>
      </c>
    </row>
    <row r="1089" spans="1:52" ht="30" customHeight="1">
      <c r="A1089" s="28"/>
      <c r="B1089" s="28"/>
      <c r="C1089" s="28"/>
      <c r="D1089" s="28"/>
      <c r="E1089" s="30"/>
      <c r="F1089" s="33"/>
      <c r="G1089" s="30"/>
      <c r="H1089" s="33"/>
      <c r="I1089" s="30"/>
      <c r="J1089" s="33"/>
      <c r="K1089" s="30"/>
      <c r="L1089" s="33"/>
      <c r="M1089" s="28"/>
    </row>
    <row r="1090" spans="1:52" ht="30" customHeight="1">
      <c r="A1090" s="24" t="s">
        <v>2546</v>
      </c>
      <c r="B1090" s="25"/>
      <c r="C1090" s="25"/>
      <c r="D1090" s="25"/>
      <c r="E1090" s="29"/>
      <c r="F1090" s="32"/>
      <c r="G1090" s="29"/>
      <c r="H1090" s="32"/>
      <c r="I1090" s="29"/>
      <c r="J1090" s="32"/>
      <c r="K1090" s="29"/>
      <c r="L1090" s="32"/>
      <c r="M1090" s="26"/>
      <c r="N1090" s="1" t="s">
        <v>1493</v>
      </c>
    </row>
    <row r="1091" spans="1:52" ht="30" customHeight="1">
      <c r="A1091" s="27" t="s">
        <v>1479</v>
      </c>
      <c r="B1091" s="27" t="s">
        <v>1055</v>
      </c>
      <c r="C1091" s="27" t="s">
        <v>1056</v>
      </c>
      <c r="D1091" s="28">
        <v>0.154</v>
      </c>
      <c r="E1091" s="30">
        <f>단가대비표!O248</f>
        <v>0</v>
      </c>
      <c r="F1091" s="33">
        <f>TRUNC(E1091*D1091,1)</f>
        <v>0</v>
      </c>
      <c r="G1091" s="30">
        <f>단가대비표!P248</f>
        <v>290939</v>
      </c>
      <c r="H1091" s="33">
        <f>TRUNC(G1091*D1091,1)</f>
        <v>44804.6</v>
      </c>
      <c r="I1091" s="30">
        <f>단가대비표!V248</f>
        <v>0</v>
      </c>
      <c r="J1091" s="33">
        <f>TRUNC(I1091*D1091,1)</f>
        <v>0</v>
      </c>
      <c r="K1091" s="30">
        <f t="shared" ref="K1091:L1093" si="167">TRUNC(E1091+G1091+I1091,1)</f>
        <v>290939</v>
      </c>
      <c r="L1091" s="33">
        <f t="shared" si="167"/>
        <v>44804.6</v>
      </c>
      <c r="M1091" s="27" t="s">
        <v>52</v>
      </c>
      <c r="N1091" s="2" t="s">
        <v>1493</v>
      </c>
      <c r="O1091" s="2" t="s">
        <v>1480</v>
      </c>
      <c r="P1091" s="2" t="s">
        <v>65</v>
      </c>
      <c r="Q1091" s="2" t="s">
        <v>65</v>
      </c>
      <c r="R1091" s="2" t="s">
        <v>64</v>
      </c>
      <c r="S1091" s="3"/>
      <c r="T1091" s="3"/>
      <c r="U1091" s="3"/>
      <c r="V1091" s="3">
        <v>1</v>
      </c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2" t="s">
        <v>52</v>
      </c>
      <c r="AW1091" s="2" t="s">
        <v>2547</v>
      </c>
      <c r="AX1091" s="2" t="s">
        <v>52</v>
      </c>
      <c r="AY1091" s="2" t="s">
        <v>52</v>
      </c>
      <c r="AZ1091" s="2" t="s">
        <v>52</v>
      </c>
    </row>
    <row r="1092" spans="1:52" ht="30" customHeight="1">
      <c r="A1092" s="27" t="s">
        <v>1059</v>
      </c>
      <c r="B1092" s="27" t="s">
        <v>1055</v>
      </c>
      <c r="C1092" s="27" t="s">
        <v>1056</v>
      </c>
      <c r="D1092" s="28">
        <v>7.6999999999999999E-2</v>
      </c>
      <c r="E1092" s="30">
        <f>단가대비표!O234</f>
        <v>0</v>
      </c>
      <c r="F1092" s="33">
        <f>TRUNC(E1092*D1092,1)</f>
        <v>0</v>
      </c>
      <c r="G1092" s="30">
        <f>단가대비표!P234</f>
        <v>172068</v>
      </c>
      <c r="H1092" s="33">
        <f>TRUNC(G1092*D1092,1)</f>
        <v>13249.2</v>
      </c>
      <c r="I1092" s="30">
        <f>단가대비표!V234</f>
        <v>0</v>
      </c>
      <c r="J1092" s="33">
        <f>TRUNC(I1092*D1092,1)</f>
        <v>0</v>
      </c>
      <c r="K1092" s="30">
        <f t="shared" si="167"/>
        <v>172068</v>
      </c>
      <c r="L1092" s="33">
        <f t="shared" si="167"/>
        <v>13249.2</v>
      </c>
      <c r="M1092" s="27" t="s">
        <v>52</v>
      </c>
      <c r="N1092" s="2" t="s">
        <v>1493</v>
      </c>
      <c r="O1092" s="2" t="s">
        <v>1060</v>
      </c>
      <c r="P1092" s="2" t="s">
        <v>65</v>
      </c>
      <c r="Q1092" s="2" t="s">
        <v>65</v>
      </c>
      <c r="R1092" s="2" t="s">
        <v>64</v>
      </c>
      <c r="S1092" s="3"/>
      <c r="T1092" s="3"/>
      <c r="U1092" s="3"/>
      <c r="V1092" s="3">
        <v>1</v>
      </c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2" t="s">
        <v>52</v>
      </c>
      <c r="AW1092" s="2" t="s">
        <v>2548</v>
      </c>
      <c r="AX1092" s="2" t="s">
        <v>52</v>
      </c>
      <c r="AY1092" s="2" t="s">
        <v>52</v>
      </c>
      <c r="AZ1092" s="2" t="s">
        <v>52</v>
      </c>
    </row>
    <row r="1093" spans="1:52" ht="30" customHeight="1">
      <c r="A1093" s="27" t="s">
        <v>1164</v>
      </c>
      <c r="B1093" s="27" t="s">
        <v>1259</v>
      </c>
      <c r="C1093" s="27" t="s">
        <v>502</v>
      </c>
      <c r="D1093" s="28">
        <v>1</v>
      </c>
      <c r="E1093" s="30">
        <v>0</v>
      </c>
      <c r="F1093" s="33">
        <f>TRUNC(E1093*D1093,1)</f>
        <v>0</v>
      </c>
      <c r="G1093" s="30">
        <v>0</v>
      </c>
      <c r="H1093" s="33">
        <f>TRUNC(G1093*D1093,1)</f>
        <v>0</v>
      </c>
      <c r="I1093" s="30">
        <f>TRUNC(SUMIF(V1091:V1093, RIGHTB(O1093, 1), H1091:H1093)*U1093, 2)</f>
        <v>1741.61</v>
      </c>
      <c r="J1093" s="33">
        <f>TRUNC(I1093*D1093,1)</f>
        <v>1741.6</v>
      </c>
      <c r="K1093" s="30">
        <f t="shared" si="167"/>
        <v>1741.6</v>
      </c>
      <c r="L1093" s="33">
        <f t="shared" si="167"/>
        <v>1741.6</v>
      </c>
      <c r="M1093" s="27" t="s">
        <v>52</v>
      </c>
      <c r="N1093" s="2" t="s">
        <v>1493</v>
      </c>
      <c r="O1093" s="2" t="s">
        <v>950</v>
      </c>
      <c r="P1093" s="2" t="s">
        <v>65</v>
      </c>
      <c r="Q1093" s="2" t="s">
        <v>65</v>
      </c>
      <c r="R1093" s="2" t="s">
        <v>65</v>
      </c>
      <c r="S1093" s="3">
        <v>1</v>
      </c>
      <c r="T1093" s="3">
        <v>2</v>
      </c>
      <c r="U1093" s="3">
        <v>0.03</v>
      </c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2" t="s">
        <v>52</v>
      </c>
      <c r="AW1093" s="2" t="s">
        <v>2549</v>
      </c>
      <c r="AX1093" s="2" t="s">
        <v>52</v>
      </c>
      <c r="AY1093" s="2" t="s">
        <v>52</v>
      </c>
      <c r="AZ1093" s="2" t="s">
        <v>52</v>
      </c>
    </row>
    <row r="1094" spans="1:52" ht="30" customHeight="1">
      <c r="A1094" s="27" t="s">
        <v>1013</v>
      </c>
      <c r="B1094" s="27" t="s">
        <v>52</v>
      </c>
      <c r="C1094" s="27" t="s">
        <v>52</v>
      </c>
      <c r="D1094" s="28"/>
      <c r="E1094" s="30"/>
      <c r="F1094" s="33">
        <f>TRUNC(SUMIF(N1091:N1093, N1090, F1091:F1093),0)</f>
        <v>0</v>
      </c>
      <c r="G1094" s="30"/>
      <c r="H1094" s="33">
        <f>TRUNC(SUMIF(N1091:N1093, N1090, H1091:H1093),0)</f>
        <v>58053</v>
      </c>
      <c r="I1094" s="30"/>
      <c r="J1094" s="33">
        <f>TRUNC(SUMIF(N1091:N1093, N1090, J1091:J1093),0)</f>
        <v>1741</v>
      </c>
      <c r="K1094" s="30"/>
      <c r="L1094" s="33">
        <f>F1094+H1094+J1094</f>
        <v>59794</v>
      </c>
      <c r="M1094" s="27" t="s">
        <v>52</v>
      </c>
      <c r="N1094" s="2" t="s">
        <v>107</v>
      </c>
      <c r="O1094" s="2" t="s">
        <v>107</v>
      </c>
      <c r="P1094" s="2" t="s">
        <v>52</v>
      </c>
      <c r="Q1094" s="2" t="s">
        <v>52</v>
      </c>
      <c r="R1094" s="2" t="s">
        <v>52</v>
      </c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2" t="s">
        <v>52</v>
      </c>
      <c r="AW1094" s="2" t="s">
        <v>52</v>
      </c>
      <c r="AX1094" s="2" t="s">
        <v>52</v>
      </c>
      <c r="AY1094" s="2" t="s">
        <v>52</v>
      </c>
      <c r="AZ1094" s="2" t="s">
        <v>52</v>
      </c>
    </row>
    <row r="1095" spans="1:52" ht="30" customHeight="1">
      <c r="A1095" s="28"/>
      <c r="B1095" s="28"/>
      <c r="C1095" s="28"/>
      <c r="D1095" s="28"/>
      <c r="E1095" s="30"/>
      <c r="F1095" s="33"/>
      <c r="G1095" s="30"/>
      <c r="H1095" s="33"/>
      <c r="I1095" s="30"/>
      <c r="J1095" s="33"/>
      <c r="K1095" s="30"/>
      <c r="L1095" s="33"/>
      <c r="M1095" s="28"/>
    </row>
    <row r="1096" spans="1:52" ht="30" customHeight="1">
      <c r="A1096" s="24" t="s">
        <v>2550</v>
      </c>
      <c r="B1096" s="25"/>
      <c r="C1096" s="25"/>
      <c r="D1096" s="25"/>
      <c r="E1096" s="29"/>
      <c r="F1096" s="32"/>
      <c r="G1096" s="29"/>
      <c r="H1096" s="32"/>
      <c r="I1096" s="29"/>
      <c r="J1096" s="32"/>
      <c r="K1096" s="29"/>
      <c r="L1096" s="32"/>
      <c r="M1096" s="26"/>
      <c r="N1096" s="1" t="s">
        <v>1497</v>
      </c>
    </row>
    <row r="1097" spans="1:52" ht="30" customHeight="1">
      <c r="A1097" s="27" t="s">
        <v>2486</v>
      </c>
      <c r="B1097" s="27" t="s">
        <v>1055</v>
      </c>
      <c r="C1097" s="27" t="s">
        <v>1056</v>
      </c>
      <c r="D1097" s="28">
        <v>0.02</v>
      </c>
      <c r="E1097" s="30">
        <f>단가대비표!O253</f>
        <v>0</v>
      </c>
      <c r="F1097" s="33">
        <f>TRUNC(E1097*D1097,1)</f>
        <v>0</v>
      </c>
      <c r="G1097" s="30">
        <f>단가대비표!P253</f>
        <v>211653</v>
      </c>
      <c r="H1097" s="33">
        <f>TRUNC(G1097*D1097,1)</f>
        <v>4233</v>
      </c>
      <c r="I1097" s="30">
        <f>단가대비표!V253</f>
        <v>0</v>
      </c>
      <c r="J1097" s="33">
        <f>TRUNC(I1097*D1097,1)</f>
        <v>0</v>
      </c>
      <c r="K1097" s="30">
        <f>TRUNC(E1097+G1097+I1097,1)</f>
        <v>211653</v>
      </c>
      <c r="L1097" s="33">
        <f>TRUNC(F1097+H1097+J1097,1)</f>
        <v>4233</v>
      </c>
      <c r="M1097" s="27" t="s">
        <v>52</v>
      </c>
      <c r="N1097" s="2" t="s">
        <v>1497</v>
      </c>
      <c r="O1097" s="2" t="s">
        <v>2487</v>
      </c>
      <c r="P1097" s="2" t="s">
        <v>65</v>
      </c>
      <c r="Q1097" s="2" t="s">
        <v>65</v>
      </c>
      <c r="R1097" s="2" t="s">
        <v>64</v>
      </c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2" t="s">
        <v>52</v>
      </c>
      <c r="AW1097" s="2" t="s">
        <v>2551</v>
      </c>
      <c r="AX1097" s="2" t="s">
        <v>52</v>
      </c>
      <c r="AY1097" s="2" t="s">
        <v>52</v>
      </c>
      <c r="AZ1097" s="2" t="s">
        <v>52</v>
      </c>
    </row>
    <row r="1098" spans="1:52" ht="30" customHeight="1">
      <c r="A1098" s="27" t="s">
        <v>1013</v>
      </c>
      <c r="B1098" s="27" t="s">
        <v>52</v>
      </c>
      <c r="C1098" s="27" t="s">
        <v>52</v>
      </c>
      <c r="D1098" s="28"/>
      <c r="E1098" s="30"/>
      <c r="F1098" s="33">
        <f>TRUNC(SUMIF(N1097:N1097, N1096, F1097:F1097),0)</f>
        <v>0</v>
      </c>
      <c r="G1098" s="30"/>
      <c r="H1098" s="33">
        <f>TRUNC(SUMIF(N1097:N1097, N1096, H1097:H1097),0)</f>
        <v>4233</v>
      </c>
      <c r="I1098" s="30"/>
      <c r="J1098" s="33">
        <f>TRUNC(SUMIF(N1097:N1097, N1096, J1097:J1097),0)</f>
        <v>0</v>
      </c>
      <c r="K1098" s="30"/>
      <c r="L1098" s="33">
        <f>F1098+H1098+J1098</f>
        <v>4233</v>
      </c>
      <c r="M1098" s="27" t="s">
        <v>52</v>
      </c>
      <c r="N1098" s="2" t="s">
        <v>107</v>
      </c>
      <c r="O1098" s="2" t="s">
        <v>107</v>
      </c>
      <c r="P1098" s="2" t="s">
        <v>52</v>
      </c>
      <c r="Q1098" s="2" t="s">
        <v>52</v>
      </c>
      <c r="R1098" s="2" t="s">
        <v>52</v>
      </c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2" t="s">
        <v>52</v>
      </c>
      <c r="AW1098" s="2" t="s">
        <v>52</v>
      </c>
      <c r="AX1098" s="2" t="s">
        <v>52</v>
      </c>
      <c r="AY1098" s="2" t="s">
        <v>52</v>
      </c>
      <c r="AZ1098" s="2" t="s">
        <v>52</v>
      </c>
    </row>
    <row r="1099" spans="1:52" ht="30" customHeight="1">
      <c r="A1099" s="28"/>
      <c r="B1099" s="28"/>
      <c r="C1099" s="28"/>
      <c r="D1099" s="28"/>
      <c r="E1099" s="30"/>
      <c r="F1099" s="33"/>
      <c r="G1099" s="30"/>
      <c r="H1099" s="33"/>
      <c r="I1099" s="30"/>
      <c r="J1099" s="33"/>
      <c r="K1099" s="30"/>
      <c r="L1099" s="33"/>
      <c r="M1099" s="28"/>
    </row>
    <row r="1100" spans="1:52" ht="30" customHeight="1">
      <c r="A1100" s="24" t="s">
        <v>2552</v>
      </c>
      <c r="B1100" s="25"/>
      <c r="C1100" s="25"/>
      <c r="D1100" s="25"/>
      <c r="E1100" s="29"/>
      <c r="F1100" s="32"/>
      <c r="G1100" s="29"/>
      <c r="H1100" s="32"/>
      <c r="I1100" s="29"/>
      <c r="J1100" s="32"/>
      <c r="K1100" s="29"/>
      <c r="L1100" s="32"/>
      <c r="M1100" s="26"/>
      <c r="N1100" s="1" t="s">
        <v>1507</v>
      </c>
    </row>
    <row r="1101" spans="1:52" ht="30" customHeight="1">
      <c r="A1101" s="27" t="s">
        <v>1680</v>
      </c>
      <c r="B1101" s="27" t="s">
        <v>1055</v>
      </c>
      <c r="C1101" s="27" t="s">
        <v>1056</v>
      </c>
      <c r="D1101" s="28">
        <v>0.02</v>
      </c>
      <c r="E1101" s="30">
        <f>단가대비표!O250</f>
        <v>0</v>
      </c>
      <c r="F1101" s="33">
        <f>TRUNC(E1101*D1101,1)</f>
        <v>0</v>
      </c>
      <c r="G1101" s="30">
        <f>단가대비표!P250</f>
        <v>256883</v>
      </c>
      <c r="H1101" s="33">
        <f>TRUNC(G1101*D1101,1)</f>
        <v>5137.6000000000004</v>
      </c>
      <c r="I1101" s="30">
        <f>단가대비표!V250</f>
        <v>0</v>
      </c>
      <c r="J1101" s="33">
        <f>TRUNC(I1101*D1101,1)</f>
        <v>0</v>
      </c>
      <c r="K1101" s="30">
        <f t="shared" ref="K1101:L1103" si="168">TRUNC(E1101+G1101+I1101,1)</f>
        <v>256883</v>
      </c>
      <c r="L1101" s="33">
        <f t="shared" si="168"/>
        <v>5137.6000000000004</v>
      </c>
      <c r="M1101" s="27" t="s">
        <v>52</v>
      </c>
      <c r="N1101" s="2" t="s">
        <v>1507</v>
      </c>
      <c r="O1101" s="2" t="s">
        <v>1681</v>
      </c>
      <c r="P1101" s="2" t="s">
        <v>65</v>
      </c>
      <c r="Q1101" s="2" t="s">
        <v>65</v>
      </c>
      <c r="R1101" s="2" t="s">
        <v>64</v>
      </c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2" t="s">
        <v>52</v>
      </c>
      <c r="AW1101" s="2" t="s">
        <v>2553</v>
      </c>
      <c r="AX1101" s="2" t="s">
        <v>52</v>
      </c>
      <c r="AY1101" s="2" t="s">
        <v>52</v>
      </c>
      <c r="AZ1101" s="2" t="s">
        <v>52</v>
      </c>
    </row>
    <row r="1102" spans="1:52" ht="30" customHeight="1">
      <c r="A1102" s="27" t="s">
        <v>1059</v>
      </c>
      <c r="B1102" s="27" t="s">
        <v>1055</v>
      </c>
      <c r="C1102" s="27" t="s">
        <v>1056</v>
      </c>
      <c r="D1102" s="28">
        <v>0.01</v>
      </c>
      <c r="E1102" s="30">
        <f>단가대비표!O234</f>
        <v>0</v>
      </c>
      <c r="F1102" s="33">
        <f>TRUNC(E1102*D1102,1)</f>
        <v>0</v>
      </c>
      <c r="G1102" s="30">
        <f>단가대비표!P234</f>
        <v>172068</v>
      </c>
      <c r="H1102" s="33">
        <f>TRUNC(G1102*D1102,1)</f>
        <v>1720.6</v>
      </c>
      <c r="I1102" s="30">
        <f>단가대비표!V234</f>
        <v>0</v>
      </c>
      <c r="J1102" s="33">
        <f>TRUNC(I1102*D1102,1)</f>
        <v>0</v>
      </c>
      <c r="K1102" s="30">
        <f t="shared" si="168"/>
        <v>172068</v>
      </c>
      <c r="L1102" s="33">
        <f t="shared" si="168"/>
        <v>1720.6</v>
      </c>
      <c r="M1102" s="27" t="s">
        <v>52</v>
      </c>
      <c r="N1102" s="2" t="s">
        <v>1507</v>
      </c>
      <c r="O1102" s="2" t="s">
        <v>1060</v>
      </c>
      <c r="P1102" s="2" t="s">
        <v>65</v>
      </c>
      <c r="Q1102" s="2" t="s">
        <v>65</v>
      </c>
      <c r="R1102" s="2" t="s">
        <v>64</v>
      </c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2" t="s">
        <v>52</v>
      </c>
      <c r="AW1102" s="2" t="s">
        <v>2554</v>
      </c>
      <c r="AX1102" s="2" t="s">
        <v>52</v>
      </c>
      <c r="AY1102" s="2" t="s">
        <v>52</v>
      </c>
      <c r="AZ1102" s="2" t="s">
        <v>52</v>
      </c>
    </row>
    <row r="1103" spans="1:52" ht="30" customHeight="1">
      <c r="A1103" s="27" t="s">
        <v>2555</v>
      </c>
      <c r="B1103" s="27" t="s">
        <v>2556</v>
      </c>
      <c r="C1103" s="27" t="s">
        <v>235</v>
      </c>
      <c r="D1103" s="28">
        <v>0.4</v>
      </c>
      <c r="E1103" s="30">
        <f>단가대비표!O183</f>
        <v>2496</v>
      </c>
      <c r="F1103" s="33">
        <f>TRUNC(E1103*D1103,1)</f>
        <v>998.4</v>
      </c>
      <c r="G1103" s="30">
        <f>단가대비표!P183</f>
        <v>0</v>
      </c>
      <c r="H1103" s="33">
        <f>TRUNC(G1103*D1103,1)</f>
        <v>0</v>
      </c>
      <c r="I1103" s="30">
        <f>단가대비표!V183</f>
        <v>0</v>
      </c>
      <c r="J1103" s="33">
        <f>TRUNC(I1103*D1103,1)</f>
        <v>0</v>
      </c>
      <c r="K1103" s="30">
        <f t="shared" si="168"/>
        <v>2496</v>
      </c>
      <c r="L1103" s="33">
        <f t="shared" si="168"/>
        <v>998.4</v>
      </c>
      <c r="M1103" s="27" t="s">
        <v>52</v>
      </c>
      <c r="N1103" s="2" t="s">
        <v>1507</v>
      </c>
      <c r="O1103" s="2" t="s">
        <v>2557</v>
      </c>
      <c r="P1103" s="2" t="s">
        <v>65</v>
      </c>
      <c r="Q1103" s="2" t="s">
        <v>65</v>
      </c>
      <c r="R1103" s="2" t="s">
        <v>64</v>
      </c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2" t="s">
        <v>52</v>
      </c>
      <c r="AW1103" s="2" t="s">
        <v>2558</v>
      </c>
      <c r="AX1103" s="2" t="s">
        <v>52</v>
      </c>
      <c r="AY1103" s="2" t="s">
        <v>52</v>
      </c>
      <c r="AZ1103" s="2" t="s">
        <v>52</v>
      </c>
    </row>
    <row r="1104" spans="1:52" ht="30" customHeight="1">
      <c r="A1104" s="27" t="s">
        <v>1013</v>
      </c>
      <c r="B1104" s="27" t="s">
        <v>52</v>
      </c>
      <c r="C1104" s="27" t="s">
        <v>52</v>
      </c>
      <c r="D1104" s="28"/>
      <c r="E1104" s="30"/>
      <c r="F1104" s="33">
        <f>TRUNC(SUMIF(N1101:N1103, N1100, F1101:F1103),0)</f>
        <v>998</v>
      </c>
      <c r="G1104" s="30"/>
      <c r="H1104" s="33">
        <f>TRUNC(SUMIF(N1101:N1103, N1100, H1101:H1103),0)</f>
        <v>6858</v>
      </c>
      <c r="I1104" s="30"/>
      <c r="J1104" s="33">
        <f>TRUNC(SUMIF(N1101:N1103, N1100, J1101:J1103),0)</f>
        <v>0</v>
      </c>
      <c r="K1104" s="30"/>
      <c r="L1104" s="33">
        <f>F1104+H1104+J1104</f>
        <v>7856</v>
      </c>
      <c r="M1104" s="27" t="s">
        <v>52</v>
      </c>
      <c r="N1104" s="2" t="s">
        <v>107</v>
      </c>
      <c r="O1104" s="2" t="s">
        <v>107</v>
      </c>
      <c r="P1104" s="2" t="s">
        <v>52</v>
      </c>
      <c r="Q1104" s="2" t="s">
        <v>52</v>
      </c>
      <c r="R1104" s="2" t="s">
        <v>52</v>
      </c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2" t="s">
        <v>52</v>
      </c>
      <c r="AW1104" s="2" t="s">
        <v>52</v>
      </c>
      <c r="AX1104" s="2" t="s">
        <v>52</v>
      </c>
      <c r="AY1104" s="2" t="s">
        <v>52</v>
      </c>
      <c r="AZ1104" s="2" t="s">
        <v>52</v>
      </c>
    </row>
    <row r="1105" spans="1:52" ht="30" customHeight="1">
      <c r="A1105" s="28"/>
      <c r="B1105" s="28"/>
      <c r="C1105" s="28"/>
      <c r="D1105" s="28"/>
      <c r="E1105" s="30"/>
      <c r="F1105" s="33"/>
      <c r="G1105" s="30"/>
      <c r="H1105" s="33"/>
      <c r="I1105" s="30"/>
      <c r="J1105" s="33"/>
      <c r="K1105" s="30"/>
      <c r="L1105" s="33"/>
      <c r="M1105" s="28"/>
    </row>
    <row r="1106" spans="1:52" ht="30" customHeight="1">
      <c r="A1106" s="24" t="s">
        <v>2559</v>
      </c>
      <c r="B1106" s="25"/>
      <c r="C1106" s="25"/>
      <c r="D1106" s="25"/>
      <c r="E1106" s="29"/>
      <c r="F1106" s="32"/>
      <c r="G1106" s="29"/>
      <c r="H1106" s="32"/>
      <c r="I1106" s="29"/>
      <c r="J1106" s="32"/>
      <c r="K1106" s="29"/>
      <c r="L1106" s="32"/>
      <c r="M1106" s="26"/>
      <c r="N1106" s="1" t="s">
        <v>1520</v>
      </c>
    </row>
    <row r="1107" spans="1:52" ht="30" customHeight="1">
      <c r="A1107" s="27" t="s">
        <v>1680</v>
      </c>
      <c r="B1107" s="27" t="s">
        <v>1055</v>
      </c>
      <c r="C1107" s="27" t="s">
        <v>1056</v>
      </c>
      <c r="D1107" s="28">
        <v>1.21E-2</v>
      </c>
      <c r="E1107" s="30">
        <f>단가대비표!O250</f>
        <v>0</v>
      </c>
      <c r="F1107" s="33">
        <f>TRUNC(E1107*D1107,1)</f>
        <v>0</v>
      </c>
      <c r="G1107" s="30">
        <f>단가대비표!P250</f>
        <v>256883</v>
      </c>
      <c r="H1107" s="33">
        <f>TRUNC(G1107*D1107,1)</f>
        <v>3108.2</v>
      </c>
      <c r="I1107" s="30">
        <f>단가대비표!V250</f>
        <v>0</v>
      </c>
      <c r="J1107" s="33">
        <f>TRUNC(I1107*D1107,1)</f>
        <v>0</v>
      </c>
      <c r="K1107" s="30">
        <f t="shared" ref="K1107:L1109" si="169">TRUNC(E1107+G1107+I1107,1)</f>
        <v>256883</v>
      </c>
      <c r="L1107" s="33">
        <f t="shared" si="169"/>
        <v>3108.2</v>
      </c>
      <c r="M1107" s="27" t="s">
        <v>52</v>
      </c>
      <c r="N1107" s="2" t="s">
        <v>1520</v>
      </c>
      <c r="O1107" s="2" t="s">
        <v>1681</v>
      </c>
      <c r="P1107" s="2" t="s">
        <v>65</v>
      </c>
      <c r="Q1107" s="2" t="s">
        <v>65</v>
      </c>
      <c r="R1107" s="2" t="s">
        <v>64</v>
      </c>
      <c r="S1107" s="3"/>
      <c r="T1107" s="3"/>
      <c r="U1107" s="3"/>
      <c r="V1107" s="3">
        <v>1</v>
      </c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2" t="s">
        <v>52</v>
      </c>
      <c r="AW1107" s="2" t="s">
        <v>2560</v>
      </c>
      <c r="AX1107" s="2" t="s">
        <v>52</v>
      </c>
      <c r="AY1107" s="2" t="s">
        <v>52</v>
      </c>
      <c r="AZ1107" s="2" t="s">
        <v>52</v>
      </c>
    </row>
    <row r="1108" spans="1:52" ht="30" customHeight="1">
      <c r="A1108" s="27" t="s">
        <v>1059</v>
      </c>
      <c r="B1108" s="27" t="s">
        <v>1055</v>
      </c>
      <c r="C1108" s="27" t="s">
        <v>1056</v>
      </c>
      <c r="D1108" s="28">
        <v>6.1000000000000004E-3</v>
      </c>
      <c r="E1108" s="30">
        <f>단가대비표!O234</f>
        <v>0</v>
      </c>
      <c r="F1108" s="33">
        <f>TRUNC(E1108*D1108,1)</f>
        <v>0</v>
      </c>
      <c r="G1108" s="30">
        <f>단가대비표!P234</f>
        <v>172068</v>
      </c>
      <c r="H1108" s="33">
        <f>TRUNC(G1108*D1108,1)</f>
        <v>1049.5999999999999</v>
      </c>
      <c r="I1108" s="30">
        <f>단가대비표!V234</f>
        <v>0</v>
      </c>
      <c r="J1108" s="33">
        <f>TRUNC(I1108*D1108,1)</f>
        <v>0</v>
      </c>
      <c r="K1108" s="30">
        <f t="shared" si="169"/>
        <v>172068</v>
      </c>
      <c r="L1108" s="33">
        <f t="shared" si="169"/>
        <v>1049.5999999999999</v>
      </c>
      <c r="M1108" s="27" t="s">
        <v>52</v>
      </c>
      <c r="N1108" s="2" t="s">
        <v>1520</v>
      </c>
      <c r="O1108" s="2" t="s">
        <v>1060</v>
      </c>
      <c r="P1108" s="2" t="s">
        <v>65</v>
      </c>
      <c r="Q1108" s="2" t="s">
        <v>65</v>
      </c>
      <c r="R1108" s="2" t="s">
        <v>64</v>
      </c>
      <c r="S1108" s="3"/>
      <c r="T1108" s="3"/>
      <c r="U1108" s="3"/>
      <c r="V1108" s="3">
        <v>1</v>
      </c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2" t="s">
        <v>52</v>
      </c>
      <c r="AW1108" s="2" t="s">
        <v>2561</v>
      </c>
      <c r="AX1108" s="2" t="s">
        <v>52</v>
      </c>
      <c r="AY1108" s="2" t="s">
        <v>52</v>
      </c>
      <c r="AZ1108" s="2" t="s">
        <v>52</v>
      </c>
    </row>
    <row r="1109" spans="1:52" ht="30" customHeight="1">
      <c r="A1109" s="27" t="s">
        <v>1164</v>
      </c>
      <c r="B1109" s="27" t="s">
        <v>1193</v>
      </c>
      <c r="C1109" s="27" t="s">
        <v>502</v>
      </c>
      <c r="D1109" s="28">
        <v>1</v>
      </c>
      <c r="E1109" s="30">
        <v>0</v>
      </c>
      <c r="F1109" s="33">
        <f>TRUNC(E1109*D1109,1)</f>
        <v>0</v>
      </c>
      <c r="G1109" s="30">
        <v>0</v>
      </c>
      <c r="H1109" s="33">
        <f>TRUNC(G1109*D1109,1)</f>
        <v>0</v>
      </c>
      <c r="I1109" s="30">
        <f>TRUNC(SUMIF(V1107:V1109, RIGHTB(O1109, 1), H1107:H1109)*U1109, 2)</f>
        <v>83.15</v>
      </c>
      <c r="J1109" s="33">
        <f>TRUNC(I1109*D1109,1)</f>
        <v>83.1</v>
      </c>
      <c r="K1109" s="30">
        <f t="shared" si="169"/>
        <v>83.1</v>
      </c>
      <c r="L1109" s="33">
        <f t="shared" si="169"/>
        <v>83.1</v>
      </c>
      <c r="M1109" s="27" t="s">
        <v>52</v>
      </c>
      <c r="N1109" s="2" t="s">
        <v>1520</v>
      </c>
      <c r="O1109" s="2" t="s">
        <v>950</v>
      </c>
      <c r="P1109" s="2" t="s">
        <v>65</v>
      </c>
      <c r="Q1109" s="2" t="s">
        <v>65</v>
      </c>
      <c r="R1109" s="2" t="s">
        <v>65</v>
      </c>
      <c r="S1109" s="3">
        <v>1</v>
      </c>
      <c r="T1109" s="3">
        <v>2</v>
      </c>
      <c r="U1109" s="3">
        <v>0.02</v>
      </c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2" t="s">
        <v>52</v>
      </c>
      <c r="AW1109" s="2" t="s">
        <v>2562</v>
      </c>
      <c r="AX1109" s="2" t="s">
        <v>52</v>
      </c>
      <c r="AY1109" s="2" t="s">
        <v>52</v>
      </c>
      <c r="AZ1109" s="2" t="s">
        <v>52</v>
      </c>
    </row>
    <row r="1110" spans="1:52" ht="30" customHeight="1">
      <c r="A1110" s="27" t="s">
        <v>1013</v>
      </c>
      <c r="B1110" s="27" t="s">
        <v>52</v>
      </c>
      <c r="C1110" s="27" t="s">
        <v>52</v>
      </c>
      <c r="D1110" s="28"/>
      <c r="E1110" s="30"/>
      <c r="F1110" s="33">
        <f>TRUNC(SUMIF(N1107:N1109, N1106, F1107:F1109),0)</f>
        <v>0</v>
      </c>
      <c r="G1110" s="30"/>
      <c r="H1110" s="33">
        <f>TRUNC(SUMIF(N1107:N1109, N1106, H1107:H1109),0)</f>
        <v>4157</v>
      </c>
      <c r="I1110" s="30"/>
      <c r="J1110" s="33">
        <f>TRUNC(SUMIF(N1107:N1109, N1106, J1107:J1109),0)</f>
        <v>83</v>
      </c>
      <c r="K1110" s="30"/>
      <c r="L1110" s="33">
        <f>F1110+H1110+J1110</f>
        <v>4240</v>
      </c>
      <c r="M1110" s="27" t="s">
        <v>52</v>
      </c>
      <c r="N1110" s="2" t="s">
        <v>107</v>
      </c>
      <c r="O1110" s="2" t="s">
        <v>107</v>
      </c>
      <c r="P1110" s="2" t="s">
        <v>52</v>
      </c>
      <c r="Q1110" s="2" t="s">
        <v>52</v>
      </c>
      <c r="R1110" s="2" t="s">
        <v>52</v>
      </c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2" t="s">
        <v>52</v>
      </c>
      <c r="AW1110" s="2" t="s">
        <v>52</v>
      </c>
      <c r="AX1110" s="2" t="s">
        <v>52</v>
      </c>
      <c r="AY1110" s="2" t="s">
        <v>52</v>
      </c>
      <c r="AZ1110" s="2" t="s">
        <v>52</v>
      </c>
    </row>
    <row r="1111" spans="1:52" ht="30" customHeight="1">
      <c r="A1111" s="28"/>
      <c r="B1111" s="28"/>
      <c r="C1111" s="28"/>
      <c r="D1111" s="28"/>
      <c r="E1111" s="30"/>
      <c r="F1111" s="33"/>
      <c r="G1111" s="30"/>
      <c r="H1111" s="33"/>
      <c r="I1111" s="30"/>
      <c r="J1111" s="33"/>
      <c r="K1111" s="30"/>
      <c r="L1111" s="33"/>
      <c r="M1111" s="28"/>
    </row>
    <row r="1112" spans="1:52" ht="30" customHeight="1">
      <c r="A1112" s="24" t="s">
        <v>2563</v>
      </c>
      <c r="B1112" s="25"/>
      <c r="C1112" s="25"/>
      <c r="D1112" s="25"/>
      <c r="E1112" s="29"/>
      <c r="F1112" s="32"/>
      <c r="G1112" s="29"/>
      <c r="H1112" s="32"/>
      <c r="I1112" s="29"/>
      <c r="J1112" s="32"/>
      <c r="K1112" s="29"/>
      <c r="L1112" s="32"/>
      <c r="M1112" s="26"/>
      <c r="N1112" s="1" t="s">
        <v>1525</v>
      </c>
    </row>
    <row r="1113" spans="1:52" ht="30" customHeight="1">
      <c r="A1113" s="27" t="s">
        <v>2564</v>
      </c>
      <c r="B1113" s="27" t="s">
        <v>2565</v>
      </c>
      <c r="C1113" s="27" t="s">
        <v>83</v>
      </c>
      <c r="D1113" s="28">
        <v>1</v>
      </c>
      <c r="E1113" s="30">
        <f>단가대비표!O115</f>
        <v>30000</v>
      </c>
      <c r="F1113" s="33">
        <f>TRUNC(E1113*D1113,1)</f>
        <v>30000</v>
      </c>
      <c r="G1113" s="30">
        <f>단가대비표!P115</f>
        <v>0</v>
      </c>
      <c r="H1113" s="33">
        <f>TRUNC(G1113*D1113,1)</f>
        <v>0</v>
      </c>
      <c r="I1113" s="30">
        <f>단가대비표!V115</f>
        <v>0</v>
      </c>
      <c r="J1113" s="33">
        <f>TRUNC(I1113*D1113,1)</f>
        <v>0</v>
      </c>
      <c r="K1113" s="30">
        <f>TRUNC(E1113+G1113+I1113,1)</f>
        <v>30000</v>
      </c>
      <c r="L1113" s="33">
        <f>TRUNC(F1113+H1113+J1113,1)</f>
        <v>30000</v>
      </c>
      <c r="M1113" s="27" t="s">
        <v>425</v>
      </c>
      <c r="N1113" s="2" t="s">
        <v>1525</v>
      </c>
      <c r="O1113" s="2" t="s">
        <v>2566</v>
      </c>
      <c r="P1113" s="2" t="s">
        <v>65</v>
      </c>
      <c r="Q1113" s="2" t="s">
        <v>65</v>
      </c>
      <c r="R1113" s="2" t="s">
        <v>64</v>
      </c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2" t="s">
        <v>52</v>
      </c>
      <c r="AW1113" s="2" t="s">
        <v>2567</v>
      </c>
      <c r="AX1113" s="2" t="s">
        <v>52</v>
      </c>
      <c r="AY1113" s="2" t="s">
        <v>52</v>
      </c>
      <c r="AZ1113" s="2" t="s">
        <v>52</v>
      </c>
    </row>
    <row r="1114" spans="1:52" ht="30" customHeight="1">
      <c r="A1114" s="27" t="s">
        <v>1013</v>
      </c>
      <c r="B1114" s="27" t="s">
        <v>52</v>
      </c>
      <c r="C1114" s="27" t="s">
        <v>52</v>
      </c>
      <c r="D1114" s="28"/>
      <c r="E1114" s="30"/>
      <c r="F1114" s="33">
        <f>TRUNC(SUMIF(N1113:N1113, N1112, F1113:F1113),0)</f>
        <v>30000</v>
      </c>
      <c r="G1114" s="30"/>
      <c r="H1114" s="33">
        <f>TRUNC(SUMIF(N1113:N1113, N1112, H1113:H1113),0)</f>
        <v>0</v>
      </c>
      <c r="I1114" s="30"/>
      <c r="J1114" s="33">
        <f>TRUNC(SUMIF(N1113:N1113, N1112, J1113:J1113),0)</f>
        <v>0</v>
      </c>
      <c r="K1114" s="30"/>
      <c r="L1114" s="33">
        <f>F1114+H1114+J1114</f>
        <v>30000</v>
      </c>
      <c r="M1114" s="27" t="s">
        <v>52</v>
      </c>
      <c r="N1114" s="2" t="s">
        <v>107</v>
      </c>
      <c r="O1114" s="2" t="s">
        <v>107</v>
      </c>
      <c r="P1114" s="2" t="s">
        <v>52</v>
      </c>
      <c r="Q1114" s="2" t="s">
        <v>52</v>
      </c>
      <c r="R1114" s="2" t="s">
        <v>52</v>
      </c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2" t="s">
        <v>52</v>
      </c>
      <c r="AW1114" s="2" t="s">
        <v>52</v>
      </c>
      <c r="AX1114" s="2" t="s">
        <v>52</v>
      </c>
      <c r="AY1114" s="2" t="s">
        <v>52</v>
      </c>
      <c r="AZ1114" s="2" t="s">
        <v>52</v>
      </c>
    </row>
    <row r="1115" spans="1:52" ht="30" customHeight="1">
      <c r="A1115" s="28"/>
      <c r="B1115" s="28"/>
      <c r="C1115" s="28"/>
      <c r="D1115" s="28"/>
      <c r="E1115" s="30"/>
      <c r="F1115" s="33"/>
      <c r="G1115" s="30"/>
      <c r="H1115" s="33"/>
      <c r="I1115" s="30"/>
      <c r="J1115" s="33"/>
      <c r="K1115" s="30"/>
      <c r="L1115" s="33"/>
      <c r="M1115" s="28"/>
    </row>
    <row r="1116" spans="1:52" ht="30" customHeight="1">
      <c r="A1116" s="24" t="s">
        <v>2568</v>
      </c>
      <c r="B1116" s="25"/>
      <c r="C1116" s="25"/>
      <c r="D1116" s="25"/>
      <c r="E1116" s="29"/>
      <c r="F1116" s="32"/>
      <c r="G1116" s="29"/>
      <c r="H1116" s="32"/>
      <c r="I1116" s="29"/>
      <c r="J1116" s="32"/>
      <c r="K1116" s="29"/>
      <c r="L1116" s="32"/>
      <c r="M1116" s="26"/>
      <c r="N1116" s="1" t="s">
        <v>1531</v>
      </c>
    </row>
    <row r="1117" spans="1:52" ht="30" customHeight="1">
      <c r="A1117" s="27" t="s">
        <v>1510</v>
      </c>
      <c r="B1117" s="27" t="s">
        <v>2569</v>
      </c>
      <c r="C1117" s="27" t="s">
        <v>83</v>
      </c>
      <c r="D1117" s="28">
        <v>1.03</v>
      </c>
      <c r="E1117" s="30">
        <f>단가대비표!O35</f>
        <v>5778</v>
      </c>
      <c r="F1117" s="33">
        <f>TRUNC(E1117*D1117,1)</f>
        <v>5951.3</v>
      </c>
      <c r="G1117" s="30">
        <f>단가대비표!P35</f>
        <v>0</v>
      </c>
      <c r="H1117" s="33">
        <f>TRUNC(G1117*D1117,1)</f>
        <v>0</v>
      </c>
      <c r="I1117" s="30">
        <f>단가대비표!V35</f>
        <v>0</v>
      </c>
      <c r="J1117" s="33">
        <f>TRUNC(I1117*D1117,1)</f>
        <v>0</v>
      </c>
      <c r="K1117" s="30">
        <f t="shared" ref="K1117:L1119" si="170">TRUNC(E1117+G1117+I1117,1)</f>
        <v>5778</v>
      </c>
      <c r="L1117" s="33">
        <f t="shared" si="170"/>
        <v>5951.3</v>
      </c>
      <c r="M1117" s="27" t="s">
        <v>52</v>
      </c>
      <c r="N1117" s="2" t="s">
        <v>1531</v>
      </c>
      <c r="O1117" s="2" t="s">
        <v>2570</v>
      </c>
      <c r="P1117" s="2" t="s">
        <v>65</v>
      </c>
      <c r="Q1117" s="2" t="s">
        <v>65</v>
      </c>
      <c r="R1117" s="2" t="s">
        <v>64</v>
      </c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2" t="s">
        <v>52</v>
      </c>
      <c r="AW1117" s="2" t="s">
        <v>2571</v>
      </c>
      <c r="AX1117" s="2" t="s">
        <v>52</v>
      </c>
      <c r="AY1117" s="2" t="s">
        <v>52</v>
      </c>
      <c r="AZ1117" s="2" t="s">
        <v>52</v>
      </c>
    </row>
    <row r="1118" spans="1:52" ht="30" customHeight="1">
      <c r="A1118" s="27" t="s">
        <v>2572</v>
      </c>
      <c r="B1118" s="27" t="s">
        <v>2573</v>
      </c>
      <c r="C1118" s="27" t="s">
        <v>235</v>
      </c>
      <c r="D1118" s="28">
        <v>0.04</v>
      </c>
      <c r="E1118" s="30">
        <f>단가대비표!O172</f>
        <v>1387</v>
      </c>
      <c r="F1118" s="33">
        <f>TRUNC(E1118*D1118,1)</f>
        <v>55.4</v>
      </c>
      <c r="G1118" s="30">
        <f>단가대비표!P172</f>
        <v>0</v>
      </c>
      <c r="H1118" s="33">
        <f>TRUNC(G1118*D1118,1)</f>
        <v>0</v>
      </c>
      <c r="I1118" s="30">
        <f>단가대비표!V172</f>
        <v>0</v>
      </c>
      <c r="J1118" s="33">
        <f>TRUNC(I1118*D1118,1)</f>
        <v>0</v>
      </c>
      <c r="K1118" s="30">
        <f t="shared" si="170"/>
        <v>1387</v>
      </c>
      <c r="L1118" s="33">
        <f t="shared" si="170"/>
        <v>55.4</v>
      </c>
      <c r="M1118" s="27" t="s">
        <v>52</v>
      </c>
      <c r="N1118" s="2" t="s">
        <v>1531</v>
      </c>
      <c r="O1118" s="2" t="s">
        <v>2574</v>
      </c>
      <c r="P1118" s="2" t="s">
        <v>65</v>
      </c>
      <c r="Q1118" s="2" t="s">
        <v>65</v>
      </c>
      <c r="R1118" s="2" t="s">
        <v>64</v>
      </c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2" t="s">
        <v>52</v>
      </c>
      <c r="AW1118" s="2" t="s">
        <v>2575</v>
      </c>
      <c r="AX1118" s="2" t="s">
        <v>52</v>
      </c>
      <c r="AY1118" s="2" t="s">
        <v>52</v>
      </c>
      <c r="AZ1118" s="2" t="s">
        <v>52</v>
      </c>
    </row>
    <row r="1119" spans="1:52" ht="30" customHeight="1">
      <c r="A1119" s="27" t="s">
        <v>2576</v>
      </c>
      <c r="B1119" s="27" t="s">
        <v>2577</v>
      </c>
      <c r="C1119" s="27" t="s">
        <v>83</v>
      </c>
      <c r="D1119" s="28">
        <v>1</v>
      </c>
      <c r="E1119" s="30">
        <f>일위대가목록!E183</f>
        <v>0</v>
      </c>
      <c r="F1119" s="33">
        <f>TRUNC(E1119*D1119,1)</f>
        <v>0</v>
      </c>
      <c r="G1119" s="30">
        <f>일위대가목록!F183</f>
        <v>18183</v>
      </c>
      <c r="H1119" s="33">
        <f>TRUNC(G1119*D1119,1)</f>
        <v>18183</v>
      </c>
      <c r="I1119" s="30">
        <f>일위대가목록!G183</f>
        <v>363</v>
      </c>
      <c r="J1119" s="33">
        <f>TRUNC(I1119*D1119,1)</f>
        <v>363</v>
      </c>
      <c r="K1119" s="30">
        <f t="shared" si="170"/>
        <v>18546</v>
      </c>
      <c r="L1119" s="33">
        <f t="shared" si="170"/>
        <v>18546</v>
      </c>
      <c r="M1119" s="27" t="s">
        <v>2578</v>
      </c>
      <c r="N1119" s="2" t="s">
        <v>1531</v>
      </c>
      <c r="O1119" s="2" t="s">
        <v>2579</v>
      </c>
      <c r="P1119" s="2" t="s">
        <v>64</v>
      </c>
      <c r="Q1119" s="2" t="s">
        <v>65</v>
      </c>
      <c r="R1119" s="2" t="s">
        <v>65</v>
      </c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2" t="s">
        <v>52</v>
      </c>
      <c r="AW1119" s="2" t="s">
        <v>2580</v>
      </c>
      <c r="AX1119" s="2" t="s">
        <v>52</v>
      </c>
      <c r="AY1119" s="2" t="s">
        <v>52</v>
      </c>
      <c r="AZ1119" s="2" t="s">
        <v>52</v>
      </c>
    </row>
    <row r="1120" spans="1:52" ht="30" customHeight="1">
      <c r="A1120" s="27" t="s">
        <v>1013</v>
      </c>
      <c r="B1120" s="27" t="s">
        <v>52</v>
      </c>
      <c r="C1120" s="27" t="s">
        <v>52</v>
      </c>
      <c r="D1120" s="28"/>
      <c r="E1120" s="30"/>
      <c r="F1120" s="33">
        <f>TRUNC(SUMIF(N1117:N1119, N1116, F1117:F1119),0)</f>
        <v>6006</v>
      </c>
      <c r="G1120" s="30"/>
      <c r="H1120" s="33">
        <f>TRUNC(SUMIF(N1117:N1119, N1116, H1117:H1119),0)</f>
        <v>18183</v>
      </c>
      <c r="I1120" s="30"/>
      <c r="J1120" s="33">
        <f>TRUNC(SUMIF(N1117:N1119, N1116, J1117:J1119),0)</f>
        <v>363</v>
      </c>
      <c r="K1120" s="30"/>
      <c r="L1120" s="33">
        <f>F1120+H1120+J1120</f>
        <v>24552</v>
      </c>
      <c r="M1120" s="27" t="s">
        <v>52</v>
      </c>
      <c r="N1120" s="2" t="s">
        <v>107</v>
      </c>
      <c r="O1120" s="2" t="s">
        <v>107</v>
      </c>
      <c r="P1120" s="2" t="s">
        <v>52</v>
      </c>
      <c r="Q1120" s="2" t="s">
        <v>52</v>
      </c>
      <c r="R1120" s="2" t="s">
        <v>52</v>
      </c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2" t="s">
        <v>52</v>
      </c>
      <c r="AW1120" s="2" t="s">
        <v>52</v>
      </c>
      <c r="AX1120" s="2" t="s">
        <v>52</v>
      </c>
      <c r="AY1120" s="2" t="s">
        <v>52</v>
      </c>
      <c r="AZ1120" s="2" t="s">
        <v>52</v>
      </c>
    </row>
    <row r="1121" spans="1:52" ht="30" customHeight="1">
      <c r="A1121" s="28"/>
      <c r="B1121" s="28"/>
      <c r="C1121" s="28"/>
      <c r="D1121" s="28"/>
      <c r="E1121" s="30"/>
      <c r="F1121" s="33"/>
      <c r="G1121" s="30"/>
      <c r="H1121" s="33"/>
      <c r="I1121" s="30"/>
      <c r="J1121" s="33"/>
      <c r="K1121" s="30"/>
      <c r="L1121" s="33"/>
      <c r="M1121" s="28"/>
    </row>
    <row r="1122" spans="1:52" ht="30" customHeight="1">
      <c r="A1122" s="24" t="s">
        <v>2581</v>
      </c>
      <c r="B1122" s="25"/>
      <c r="C1122" s="25"/>
      <c r="D1122" s="25"/>
      <c r="E1122" s="29"/>
      <c r="F1122" s="32"/>
      <c r="G1122" s="29"/>
      <c r="H1122" s="32"/>
      <c r="I1122" s="29"/>
      <c r="J1122" s="32"/>
      <c r="K1122" s="29"/>
      <c r="L1122" s="32"/>
      <c r="M1122" s="26"/>
      <c r="N1122" s="1" t="s">
        <v>2579</v>
      </c>
    </row>
    <row r="1123" spans="1:52" ht="30" customHeight="1">
      <c r="A1123" s="27" t="s">
        <v>2582</v>
      </c>
      <c r="B1123" s="27" t="s">
        <v>2583</v>
      </c>
      <c r="C1123" s="27" t="s">
        <v>83</v>
      </c>
      <c r="D1123" s="28">
        <v>1</v>
      </c>
      <c r="E1123" s="30">
        <f>일위대가목록!E184</f>
        <v>0</v>
      </c>
      <c r="F1123" s="33">
        <f>TRUNC(E1123*D1123,1)</f>
        <v>0</v>
      </c>
      <c r="G1123" s="30">
        <f>일위대가목록!F184</f>
        <v>18183</v>
      </c>
      <c r="H1123" s="33">
        <f>TRUNC(G1123*D1123,1)</f>
        <v>18183</v>
      </c>
      <c r="I1123" s="30">
        <f>일위대가목록!G184</f>
        <v>363</v>
      </c>
      <c r="J1123" s="33">
        <f>TRUNC(I1123*D1123,1)</f>
        <v>363</v>
      </c>
      <c r="K1123" s="30">
        <f>TRUNC(E1123+G1123+I1123,1)</f>
        <v>18546</v>
      </c>
      <c r="L1123" s="33">
        <f>TRUNC(F1123+H1123+J1123,1)</f>
        <v>18546</v>
      </c>
      <c r="M1123" s="27" t="s">
        <v>2584</v>
      </c>
      <c r="N1123" s="2" t="s">
        <v>2579</v>
      </c>
      <c r="O1123" s="2" t="s">
        <v>2585</v>
      </c>
      <c r="P1123" s="2" t="s">
        <v>64</v>
      </c>
      <c r="Q1123" s="2" t="s">
        <v>65</v>
      </c>
      <c r="R1123" s="2" t="s">
        <v>65</v>
      </c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2" t="s">
        <v>52</v>
      </c>
      <c r="AW1123" s="2" t="s">
        <v>2586</v>
      </c>
      <c r="AX1123" s="2" t="s">
        <v>52</v>
      </c>
      <c r="AY1123" s="2" t="s">
        <v>52</v>
      </c>
      <c r="AZ1123" s="2" t="s">
        <v>52</v>
      </c>
    </row>
    <row r="1124" spans="1:52" ht="30" customHeight="1">
      <c r="A1124" s="27" t="s">
        <v>1013</v>
      </c>
      <c r="B1124" s="27" t="s">
        <v>52</v>
      </c>
      <c r="C1124" s="27" t="s">
        <v>52</v>
      </c>
      <c r="D1124" s="28"/>
      <c r="E1124" s="30"/>
      <c r="F1124" s="33">
        <f>TRUNC(SUMIF(N1123:N1123, N1122, F1123:F1123),0)</f>
        <v>0</v>
      </c>
      <c r="G1124" s="30"/>
      <c r="H1124" s="33">
        <f>TRUNC(SUMIF(N1123:N1123, N1122, H1123:H1123),0)</f>
        <v>18183</v>
      </c>
      <c r="I1124" s="30"/>
      <c r="J1124" s="33">
        <f>TRUNC(SUMIF(N1123:N1123, N1122, J1123:J1123),0)</f>
        <v>363</v>
      </c>
      <c r="K1124" s="30"/>
      <c r="L1124" s="33">
        <f>F1124+H1124+J1124</f>
        <v>18546</v>
      </c>
      <c r="M1124" s="27" t="s">
        <v>52</v>
      </c>
      <c r="N1124" s="2" t="s">
        <v>107</v>
      </c>
      <c r="O1124" s="2" t="s">
        <v>107</v>
      </c>
      <c r="P1124" s="2" t="s">
        <v>52</v>
      </c>
      <c r="Q1124" s="2" t="s">
        <v>52</v>
      </c>
      <c r="R1124" s="2" t="s">
        <v>52</v>
      </c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2" t="s">
        <v>52</v>
      </c>
      <c r="AW1124" s="2" t="s">
        <v>52</v>
      </c>
      <c r="AX1124" s="2" t="s">
        <v>52</v>
      </c>
      <c r="AY1124" s="2" t="s">
        <v>52</v>
      </c>
      <c r="AZ1124" s="2" t="s">
        <v>52</v>
      </c>
    </row>
    <row r="1125" spans="1:52" ht="30" customHeight="1">
      <c r="A1125" s="28"/>
      <c r="B1125" s="28"/>
      <c r="C1125" s="28"/>
      <c r="D1125" s="28"/>
      <c r="E1125" s="30"/>
      <c r="F1125" s="33"/>
      <c r="G1125" s="30"/>
      <c r="H1125" s="33"/>
      <c r="I1125" s="30"/>
      <c r="J1125" s="33"/>
      <c r="K1125" s="30"/>
      <c r="L1125" s="33"/>
      <c r="M1125" s="28"/>
    </row>
    <row r="1126" spans="1:52" ht="30" customHeight="1">
      <c r="A1126" s="24" t="s">
        <v>2587</v>
      </c>
      <c r="B1126" s="25"/>
      <c r="C1126" s="25"/>
      <c r="D1126" s="25"/>
      <c r="E1126" s="29"/>
      <c r="F1126" s="32"/>
      <c r="G1126" s="29"/>
      <c r="H1126" s="32"/>
      <c r="I1126" s="29"/>
      <c r="J1126" s="32"/>
      <c r="K1126" s="29"/>
      <c r="L1126" s="32"/>
      <c r="M1126" s="26"/>
      <c r="N1126" s="1" t="s">
        <v>2585</v>
      </c>
    </row>
    <row r="1127" spans="1:52" ht="30" customHeight="1">
      <c r="A1127" s="27" t="s">
        <v>1054</v>
      </c>
      <c r="B1127" s="27" t="s">
        <v>1055</v>
      </c>
      <c r="C1127" s="27" t="s">
        <v>1056</v>
      </c>
      <c r="D1127" s="28">
        <v>0.05</v>
      </c>
      <c r="E1127" s="30">
        <f>단가대비표!O244</f>
        <v>0</v>
      </c>
      <c r="F1127" s="33">
        <f>TRUNC(E1127*D1127,1)</f>
        <v>0</v>
      </c>
      <c r="G1127" s="30">
        <f>단가대비표!P244</f>
        <v>277642</v>
      </c>
      <c r="H1127" s="33">
        <f>TRUNC(G1127*D1127,1)</f>
        <v>13882.1</v>
      </c>
      <c r="I1127" s="30">
        <f>단가대비표!V244</f>
        <v>0</v>
      </c>
      <c r="J1127" s="33">
        <f>TRUNC(I1127*D1127,1)</f>
        <v>0</v>
      </c>
      <c r="K1127" s="30">
        <f t="shared" ref="K1127:L1129" si="171">TRUNC(E1127+G1127+I1127,1)</f>
        <v>277642</v>
      </c>
      <c r="L1127" s="33">
        <f t="shared" si="171"/>
        <v>13882.1</v>
      </c>
      <c r="M1127" s="27" t="s">
        <v>52</v>
      </c>
      <c r="N1127" s="2" t="s">
        <v>2585</v>
      </c>
      <c r="O1127" s="2" t="s">
        <v>1057</v>
      </c>
      <c r="P1127" s="2" t="s">
        <v>65</v>
      </c>
      <c r="Q1127" s="2" t="s">
        <v>65</v>
      </c>
      <c r="R1127" s="2" t="s">
        <v>64</v>
      </c>
      <c r="S1127" s="3"/>
      <c r="T1127" s="3"/>
      <c r="U1127" s="3"/>
      <c r="V1127" s="3">
        <v>1</v>
      </c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2" t="s">
        <v>52</v>
      </c>
      <c r="AW1127" s="2" t="s">
        <v>2588</v>
      </c>
      <c r="AX1127" s="2" t="s">
        <v>52</v>
      </c>
      <c r="AY1127" s="2" t="s">
        <v>52</v>
      </c>
      <c r="AZ1127" s="2" t="s">
        <v>52</v>
      </c>
    </row>
    <row r="1128" spans="1:52" ht="30" customHeight="1">
      <c r="A1128" s="27" t="s">
        <v>1059</v>
      </c>
      <c r="B1128" s="27" t="s">
        <v>1055</v>
      </c>
      <c r="C1128" s="27" t="s">
        <v>1056</v>
      </c>
      <c r="D1128" s="28">
        <v>2.5000000000000001E-2</v>
      </c>
      <c r="E1128" s="30">
        <f>단가대비표!O234</f>
        <v>0</v>
      </c>
      <c r="F1128" s="33">
        <f>TRUNC(E1128*D1128,1)</f>
        <v>0</v>
      </c>
      <c r="G1128" s="30">
        <f>단가대비표!P234</f>
        <v>172068</v>
      </c>
      <c r="H1128" s="33">
        <f>TRUNC(G1128*D1128,1)</f>
        <v>4301.7</v>
      </c>
      <c r="I1128" s="30">
        <f>단가대비표!V234</f>
        <v>0</v>
      </c>
      <c r="J1128" s="33">
        <f>TRUNC(I1128*D1128,1)</f>
        <v>0</v>
      </c>
      <c r="K1128" s="30">
        <f t="shared" si="171"/>
        <v>172068</v>
      </c>
      <c r="L1128" s="33">
        <f t="shared" si="171"/>
        <v>4301.7</v>
      </c>
      <c r="M1128" s="27" t="s">
        <v>52</v>
      </c>
      <c r="N1128" s="2" t="s">
        <v>2585</v>
      </c>
      <c r="O1128" s="2" t="s">
        <v>1060</v>
      </c>
      <c r="P1128" s="2" t="s">
        <v>65</v>
      </c>
      <c r="Q1128" s="2" t="s">
        <v>65</v>
      </c>
      <c r="R1128" s="2" t="s">
        <v>64</v>
      </c>
      <c r="S1128" s="3"/>
      <c r="T1128" s="3"/>
      <c r="U1128" s="3"/>
      <c r="V1128" s="3">
        <v>1</v>
      </c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2" t="s">
        <v>52</v>
      </c>
      <c r="AW1128" s="2" t="s">
        <v>2589</v>
      </c>
      <c r="AX1128" s="2" t="s">
        <v>52</v>
      </c>
      <c r="AY1128" s="2" t="s">
        <v>52</v>
      </c>
      <c r="AZ1128" s="2" t="s">
        <v>52</v>
      </c>
    </row>
    <row r="1129" spans="1:52" ht="30" customHeight="1">
      <c r="A1129" s="27" t="s">
        <v>1164</v>
      </c>
      <c r="B1129" s="27" t="s">
        <v>1193</v>
      </c>
      <c r="C1129" s="27" t="s">
        <v>502</v>
      </c>
      <c r="D1129" s="28">
        <v>1</v>
      </c>
      <c r="E1129" s="30">
        <v>0</v>
      </c>
      <c r="F1129" s="33">
        <f>TRUNC(E1129*D1129,1)</f>
        <v>0</v>
      </c>
      <c r="G1129" s="30">
        <v>0</v>
      </c>
      <c r="H1129" s="33">
        <f>TRUNC(G1129*D1129,1)</f>
        <v>0</v>
      </c>
      <c r="I1129" s="30">
        <f>TRUNC(SUMIF(V1127:V1129, RIGHTB(O1129, 1), H1127:H1129)*U1129, 2)</f>
        <v>363.67</v>
      </c>
      <c r="J1129" s="33">
        <f>TRUNC(I1129*D1129,1)</f>
        <v>363.6</v>
      </c>
      <c r="K1129" s="30">
        <f t="shared" si="171"/>
        <v>363.6</v>
      </c>
      <c r="L1129" s="33">
        <f t="shared" si="171"/>
        <v>363.6</v>
      </c>
      <c r="M1129" s="27" t="s">
        <v>52</v>
      </c>
      <c r="N1129" s="2" t="s">
        <v>2585</v>
      </c>
      <c r="O1129" s="2" t="s">
        <v>950</v>
      </c>
      <c r="P1129" s="2" t="s">
        <v>65</v>
      </c>
      <c r="Q1129" s="2" t="s">
        <v>65</v>
      </c>
      <c r="R1129" s="2" t="s">
        <v>65</v>
      </c>
      <c r="S1129" s="3">
        <v>1</v>
      </c>
      <c r="T1129" s="3">
        <v>2</v>
      </c>
      <c r="U1129" s="3">
        <v>0.02</v>
      </c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2" t="s">
        <v>52</v>
      </c>
      <c r="AW1129" s="2" t="s">
        <v>2590</v>
      </c>
      <c r="AX1129" s="2" t="s">
        <v>52</v>
      </c>
      <c r="AY1129" s="2" t="s">
        <v>52</v>
      </c>
      <c r="AZ1129" s="2" t="s">
        <v>52</v>
      </c>
    </row>
    <row r="1130" spans="1:52" ht="30" customHeight="1">
      <c r="A1130" s="27" t="s">
        <v>1013</v>
      </c>
      <c r="B1130" s="27" t="s">
        <v>52</v>
      </c>
      <c r="C1130" s="27" t="s">
        <v>52</v>
      </c>
      <c r="D1130" s="28"/>
      <c r="E1130" s="30"/>
      <c r="F1130" s="33">
        <f>TRUNC(SUMIF(N1127:N1129, N1126, F1127:F1129),0)</f>
        <v>0</v>
      </c>
      <c r="G1130" s="30"/>
      <c r="H1130" s="33">
        <f>TRUNC(SUMIF(N1127:N1129, N1126, H1127:H1129),0)</f>
        <v>18183</v>
      </c>
      <c r="I1130" s="30"/>
      <c r="J1130" s="33">
        <f>TRUNC(SUMIF(N1127:N1129, N1126, J1127:J1129),0)</f>
        <v>363</v>
      </c>
      <c r="K1130" s="30"/>
      <c r="L1130" s="33">
        <f>F1130+H1130+J1130</f>
        <v>18546</v>
      </c>
      <c r="M1130" s="27" t="s">
        <v>52</v>
      </c>
      <c r="N1130" s="2" t="s">
        <v>107</v>
      </c>
      <c r="O1130" s="2" t="s">
        <v>107</v>
      </c>
      <c r="P1130" s="2" t="s">
        <v>52</v>
      </c>
      <c r="Q1130" s="2" t="s">
        <v>52</v>
      </c>
      <c r="R1130" s="2" t="s">
        <v>52</v>
      </c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2" t="s">
        <v>52</v>
      </c>
      <c r="AW1130" s="2" t="s">
        <v>52</v>
      </c>
      <c r="AX1130" s="2" t="s">
        <v>52</v>
      </c>
      <c r="AY1130" s="2" t="s">
        <v>52</v>
      </c>
      <c r="AZ1130" s="2" t="s">
        <v>52</v>
      </c>
    </row>
    <row r="1131" spans="1:52" ht="30" customHeight="1">
      <c r="A1131" s="28"/>
      <c r="B1131" s="28"/>
      <c r="C1131" s="28"/>
      <c r="D1131" s="28"/>
      <c r="E1131" s="30"/>
      <c r="F1131" s="33"/>
      <c r="G1131" s="30"/>
      <c r="H1131" s="33"/>
      <c r="I1131" s="30"/>
      <c r="J1131" s="33"/>
      <c r="K1131" s="30"/>
      <c r="L1131" s="33"/>
      <c r="M1131" s="28"/>
    </row>
    <row r="1132" spans="1:52" ht="30" customHeight="1">
      <c r="A1132" s="24" t="s">
        <v>2591</v>
      </c>
      <c r="B1132" s="25"/>
      <c r="C1132" s="25"/>
      <c r="D1132" s="25"/>
      <c r="E1132" s="29"/>
      <c r="F1132" s="32"/>
      <c r="G1132" s="29"/>
      <c r="H1132" s="32"/>
      <c r="I1132" s="29"/>
      <c r="J1132" s="32"/>
      <c r="K1132" s="29"/>
      <c r="L1132" s="32"/>
      <c r="M1132" s="26"/>
      <c r="N1132" s="1" t="s">
        <v>1537</v>
      </c>
    </row>
    <row r="1133" spans="1:52" ht="30" customHeight="1">
      <c r="A1133" s="27" t="s">
        <v>1680</v>
      </c>
      <c r="B1133" s="27" t="s">
        <v>1055</v>
      </c>
      <c r="C1133" s="27" t="s">
        <v>1056</v>
      </c>
      <c r="D1133" s="28">
        <v>0.04</v>
      </c>
      <c r="E1133" s="30">
        <f>단가대비표!O250</f>
        <v>0</v>
      </c>
      <c r="F1133" s="33">
        <f>TRUNC(E1133*D1133,1)</f>
        <v>0</v>
      </c>
      <c r="G1133" s="30">
        <f>단가대비표!P250</f>
        <v>256883</v>
      </c>
      <c r="H1133" s="33">
        <f>TRUNC(G1133*D1133,1)</f>
        <v>10275.299999999999</v>
      </c>
      <c r="I1133" s="30">
        <f>단가대비표!V250</f>
        <v>0</v>
      </c>
      <c r="J1133" s="33">
        <f>TRUNC(I1133*D1133,1)</f>
        <v>0</v>
      </c>
      <c r="K1133" s="30">
        <f t="shared" ref="K1133:L1135" si="172">TRUNC(E1133+G1133+I1133,1)</f>
        <v>256883</v>
      </c>
      <c r="L1133" s="33">
        <f t="shared" si="172"/>
        <v>10275.299999999999</v>
      </c>
      <c r="M1133" s="27" t="s">
        <v>52</v>
      </c>
      <c r="N1133" s="2" t="s">
        <v>1537</v>
      </c>
      <c r="O1133" s="2" t="s">
        <v>1681</v>
      </c>
      <c r="P1133" s="2" t="s">
        <v>65</v>
      </c>
      <c r="Q1133" s="2" t="s">
        <v>65</v>
      </c>
      <c r="R1133" s="2" t="s">
        <v>64</v>
      </c>
      <c r="S1133" s="3"/>
      <c r="T1133" s="3"/>
      <c r="U1133" s="3"/>
      <c r="V1133" s="3">
        <v>1</v>
      </c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2" t="s">
        <v>52</v>
      </c>
      <c r="AW1133" s="2" t="s">
        <v>2592</v>
      </c>
      <c r="AX1133" s="2" t="s">
        <v>52</v>
      </c>
      <c r="AY1133" s="2" t="s">
        <v>52</v>
      </c>
      <c r="AZ1133" s="2" t="s">
        <v>52</v>
      </c>
    </row>
    <row r="1134" spans="1:52" ht="30" customHeight="1">
      <c r="A1134" s="27" t="s">
        <v>1059</v>
      </c>
      <c r="B1134" s="27" t="s">
        <v>1055</v>
      </c>
      <c r="C1134" s="27" t="s">
        <v>1056</v>
      </c>
      <c r="D1134" s="28">
        <v>0.02</v>
      </c>
      <c r="E1134" s="30">
        <f>단가대비표!O234</f>
        <v>0</v>
      </c>
      <c r="F1134" s="33">
        <f>TRUNC(E1134*D1134,1)</f>
        <v>0</v>
      </c>
      <c r="G1134" s="30">
        <f>단가대비표!P234</f>
        <v>172068</v>
      </c>
      <c r="H1134" s="33">
        <f>TRUNC(G1134*D1134,1)</f>
        <v>3441.3</v>
      </c>
      <c r="I1134" s="30">
        <f>단가대비표!V234</f>
        <v>0</v>
      </c>
      <c r="J1134" s="33">
        <f>TRUNC(I1134*D1134,1)</f>
        <v>0</v>
      </c>
      <c r="K1134" s="30">
        <f t="shared" si="172"/>
        <v>172068</v>
      </c>
      <c r="L1134" s="33">
        <f t="shared" si="172"/>
        <v>3441.3</v>
      </c>
      <c r="M1134" s="27" t="s">
        <v>52</v>
      </c>
      <c r="N1134" s="2" t="s">
        <v>1537</v>
      </c>
      <c r="O1134" s="2" t="s">
        <v>1060</v>
      </c>
      <c r="P1134" s="2" t="s">
        <v>65</v>
      </c>
      <c r="Q1134" s="2" t="s">
        <v>65</v>
      </c>
      <c r="R1134" s="2" t="s">
        <v>64</v>
      </c>
      <c r="S1134" s="3"/>
      <c r="T1134" s="3"/>
      <c r="U1134" s="3"/>
      <c r="V1134" s="3">
        <v>1</v>
      </c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2" t="s">
        <v>52</v>
      </c>
      <c r="AW1134" s="2" t="s">
        <v>2593</v>
      </c>
      <c r="AX1134" s="2" t="s">
        <v>52</v>
      </c>
      <c r="AY1134" s="2" t="s">
        <v>52</v>
      </c>
      <c r="AZ1134" s="2" t="s">
        <v>52</v>
      </c>
    </row>
    <row r="1135" spans="1:52" ht="30" customHeight="1">
      <c r="A1135" s="27" t="s">
        <v>1164</v>
      </c>
      <c r="B1135" s="27" t="s">
        <v>1193</v>
      </c>
      <c r="C1135" s="27" t="s">
        <v>502</v>
      </c>
      <c r="D1135" s="28">
        <v>1</v>
      </c>
      <c r="E1135" s="30">
        <v>0</v>
      </c>
      <c r="F1135" s="33">
        <f>TRUNC(E1135*D1135,1)</f>
        <v>0</v>
      </c>
      <c r="G1135" s="30">
        <v>0</v>
      </c>
      <c r="H1135" s="33">
        <f>TRUNC(G1135*D1135,1)</f>
        <v>0</v>
      </c>
      <c r="I1135" s="30">
        <f>TRUNC(SUMIF(V1133:V1135, RIGHTB(O1135, 1), H1133:H1135)*U1135, 2)</f>
        <v>274.33</v>
      </c>
      <c r="J1135" s="33">
        <f>TRUNC(I1135*D1135,1)</f>
        <v>274.3</v>
      </c>
      <c r="K1135" s="30">
        <f t="shared" si="172"/>
        <v>274.3</v>
      </c>
      <c r="L1135" s="33">
        <f t="shared" si="172"/>
        <v>274.3</v>
      </c>
      <c r="M1135" s="27" t="s">
        <v>52</v>
      </c>
      <c r="N1135" s="2" t="s">
        <v>1537</v>
      </c>
      <c r="O1135" s="2" t="s">
        <v>950</v>
      </c>
      <c r="P1135" s="2" t="s">
        <v>65</v>
      </c>
      <c r="Q1135" s="2" t="s">
        <v>65</v>
      </c>
      <c r="R1135" s="2" t="s">
        <v>65</v>
      </c>
      <c r="S1135" s="3">
        <v>1</v>
      </c>
      <c r="T1135" s="3">
        <v>2</v>
      </c>
      <c r="U1135" s="3">
        <v>0.02</v>
      </c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2" t="s">
        <v>52</v>
      </c>
      <c r="AW1135" s="2" t="s">
        <v>2594</v>
      </c>
      <c r="AX1135" s="2" t="s">
        <v>52</v>
      </c>
      <c r="AY1135" s="2" t="s">
        <v>52</v>
      </c>
      <c r="AZ1135" s="2" t="s">
        <v>52</v>
      </c>
    </row>
    <row r="1136" spans="1:52" ht="30" customHeight="1">
      <c r="A1136" s="27" t="s">
        <v>1013</v>
      </c>
      <c r="B1136" s="27" t="s">
        <v>52</v>
      </c>
      <c r="C1136" s="27" t="s">
        <v>52</v>
      </c>
      <c r="D1136" s="28"/>
      <c r="E1136" s="30"/>
      <c r="F1136" s="33">
        <f>TRUNC(SUMIF(N1133:N1135, N1132, F1133:F1135),0)</f>
        <v>0</v>
      </c>
      <c r="G1136" s="30"/>
      <c r="H1136" s="33">
        <f>TRUNC(SUMIF(N1133:N1135, N1132, H1133:H1135),0)</f>
        <v>13716</v>
      </c>
      <c r="I1136" s="30"/>
      <c r="J1136" s="33">
        <f>TRUNC(SUMIF(N1133:N1135, N1132, J1133:J1135),0)</f>
        <v>274</v>
      </c>
      <c r="K1136" s="30"/>
      <c r="L1136" s="33">
        <f>F1136+H1136+J1136</f>
        <v>13990</v>
      </c>
      <c r="M1136" s="27" t="s">
        <v>52</v>
      </c>
      <c r="N1136" s="2" t="s">
        <v>107</v>
      </c>
      <c r="O1136" s="2" t="s">
        <v>107</v>
      </c>
      <c r="P1136" s="2" t="s">
        <v>52</v>
      </c>
      <c r="Q1136" s="2" t="s">
        <v>52</v>
      </c>
      <c r="R1136" s="2" t="s">
        <v>52</v>
      </c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2" t="s">
        <v>52</v>
      </c>
      <c r="AW1136" s="2" t="s">
        <v>52</v>
      </c>
      <c r="AX1136" s="2" t="s">
        <v>52</v>
      </c>
      <c r="AY1136" s="2" t="s">
        <v>52</v>
      </c>
      <c r="AZ1136" s="2" t="s">
        <v>52</v>
      </c>
    </row>
    <row r="1137" spans="1:52" ht="30" customHeight="1">
      <c r="A1137" s="28"/>
      <c r="B1137" s="28"/>
      <c r="C1137" s="28"/>
      <c r="D1137" s="28"/>
      <c r="E1137" s="30"/>
      <c r="F1137" s="33"/>
      <c r="G1137" s="30"/>
      <c r="H1137" s="33"/>
      <c r="I1137" s="30"/>
      <c r="J1137" s="33"/>
      <c r="K1137" s="30"/>
      <c r="L1137" s="33"/>
      <c r="M1137" s="28"/>
    </row>
    <row r="1138" spans="1:52" ht="30" customHeight="1">
      <c r="A1138" s="24" t="s">
        <v>2595</v>
      </c>
      <c r="B1138" s="25"/>
      <c r="C1138" s="25"/>
      <c r="D1138" s="25"/>
      <c r="E1138" s="29"/>
      <c r="F1138" s="32"/>
      <c r="G1138" s="29"/>
      <c r="H1138" s="32"/>
      <c r="I1138" s="29"/>
      <c r="J1138" s="32"/>
      <c r="K1138" s="29"/>
      <c r="L1138" s="32"/>
      <c r="M1138" s="26"/>
      <c r="N1138" s="1" t="s">
        <v>1542</v>
      </c>
    </row>
    <row r="1139" spans="1:52" ht="30" customHeight="1">
      <c r="A1139" s="27" t="s">
        <v>2596</v>
      </c>
      <c r="B1139" s="27" t="s">
        <v>2597</v>
      </c>
      <c r="C1139" s="27" t="s">
        <v>1310</v>
      </c>
      <c r="D1139" s="28">
        <v>0.108</v>
      </c>
      <c r="E1139" s="30">
        <f>단가대비표!O201</f>
        <v>9500</v>
      </c>
      <c r="F1139" s="33">
        <f>TRUNC(E1139*D1139,1)</f>
        <v>1026</v>
      </c>
      <c r="G1139" s="30">
        <f>단가대비표!P201</f>
        <v>0</v>
      </c>
      <c r="H1139" s="33">
        <f>TRUNC(G1139*D1139,1)</f>
        <v>0</v>
      </c>
      <c r="I1139" s="30">
        <f>단가대비표!V201</f>
        <v>0</v>
      </c>
      <c r="J1139" s="33">
        <f>TRUNC(I1139*D1139,1)</f>
        <v>0</v>
      </c>
      <c r="K1139" s="30">
        <f t="shared" ref="K1139:L1143" si="173">TRUNC(E1139+G1139+I1139,1)</f>
        <v>9500</v>
      </c>
      <c r="L1139" s="33">
        <f t="shared" si="173"/>
        <v>1026</v>
      </c>
      <c r="M1139" s="27" t="s">
        <v>52</v>
      </c>
      <c r="N1139" s="2" t="s">
        <v>1542</v>
      </c>
      <c r="O1139" s="2" t="s">
        <v>2598</v>
      </c>
      <c r="P1139" s="2" t="s">
        <v>65</v>
      </c>
      <c r="Q1139" s="2" t="s">
        <v>65</v>
      </c>
      <c r="R1139" s="2" t="s">
        <v>64</v>
      </c>
      <c r="S1139" s="3"/>
      <c r="T1139" s="3"/>
      <c r="U1139" s="3"/>
      <c r="V1139" s="3">
        <v>1</v>
      </c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2" t="s">
        <v>52</v>
      </c>
      <c r="AW1139" s="2" t="s">
        <v>2599</v>
      </c>
      <c r="AX1139" s="2" t="s">
        <v>52</v>
      </c>
      <c r="AY1139" s="2" t="s">
        <v>52</v>
      </c>
      <c r="AZ1139" s="2" t="s">
        <v>52</v>
      </c>
    </row>
    <row r="1140" spans="1:52" ht="30" customHeight="1">
      <c r="A1140" s="27" t="s">
        <v>1313</v>
      </c>
      <c r="B1140" s="27" t="s">
        <v>2600</v>
      </c>
      <c r="C1140" s="27" t="s">
        <v>1310</v>
      </c>
      <c r="D1140" s="28">
        <v>6.0000000000000001E-3</v>
      </c>
      <c r="E1140" s="30">
        <f>단가대비표!O202</f>
        <v>2700</v>
      </c>
      <c r="F1140" s="33">
        <f>TRUNC(E1140*D1140,1)</f>
        <v>16.2</v>
      </c>
      <c r="G1140" s="30">
        <f>단가대비표!P202</f>
        <v>0</v>
      </c>
      <c r="H1140" s="33">
        <f>TRUNC(G1140*D1140,1)</f>
        <v>0</v>
      </c>
      <c r="I1140" s="30">
        <f>단가대비표!V202</f>
        <v>0</v>
      </c>
      <c r="J1140" s="33">
        <f>TRUNC(I1140*D1140,1)</f>
        <v>0</v>
      </c>
      <c r="K1140" s="30">
        <f t="shared" si="173"/>
        <v>2700</v>
      </c>
      <c r="L1140" s="33">
        <f t="shared" si="173"/>
        <v>16.2</v>
      </c>
      <c r="M1140" s="27" t="s">
        <v>52</v>
      </c>
      <c r="N1140" s="2" t="s">
        <v>1542</v>
      </c>
      <c r="O1140" s="2" t="s">
        <v>2601</v>
      </c>
      <c r="P1140" s="2" t="s">
        <v>65</v>
      </c>
      <c r="Q1140" s="2" t="s">
        <v>65</v>
      </c>
      <c r="R1140" s="2" t="s">
        <v>64</v>
      </c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2" t="s">
        <v>52</v>
      </c>
      <c r="AW1140" s="2" t="s">
        <v>2602</v>
      </c>
      <c r="AX1140" s="2" t="s">
        <v>52</v>
      </c>
      <c r="AY1140" s="2" t="s">
        <v>52</v>
      </c>
      <c r="AZ1140" s="2" t="s">
        <v>52</v>
      </c>
    </row>
    <row r="1141" spans="1:52" ht="30" customHeight="1">
      <c r="A1141" s="27" t="s">
        <v>1317</v>
      </c>
      <c r="B1141" s="27" t="s">
        <v>1926</v>
      </c>
      <c r="C1141" s="27" t="s">
        <v>502</v>
      </c>
      <c r="D1141" s="28">
        <v>1</v>
      </c>
      <c r="E1141" s="30">
        <f>TRUNC(SUMIF(V1139:V1143, RIGHTB(O1141, 1), F1139:F1143)*U1141, 2)</f>
        <v>51.3</v>
      </c>
      <c r="F1141" s="33">
        <f>TRUNC(E1141*D1141,1)</f>
        <v>51.3</v>
      </c>
      <c r="G1141" s="30">
        <v>0</v>
      </c>
      <c r="H1141" s="33">
        <f>TRUNC(G1141*D1141,1)</f>
        <v>0</v>
      </c>
      <c r="I1141" s="30">
        <v>0</v>
      </c>
      <c r="J1141" s="33">
        <f>TRUNC(I1141*D1141,1)</f>
        <v>0</v>
      </c>
      <c r="K1141" s="30">
        <f t="shared" si="173"/>
        <v>51.3</v>
      </c>
      <c r="L1141" s="33">
        <f t="shared" si="173"/>
        <v>51.3</v>
      </c>
      <c r="M1141" s="27" t="s">
        <v>52</v>
      </c>
      <c r="N1141" s="2" t="s">
        <v>1542</v>
      </c>
      <c r="O1141" s="2" t="s">
        <v>950</v>
      </c>
      <c r="P1141" s="2" t="s">
        <v>65</v>
      </c>
      <c r="Q1141" s="2" t="s">
        <v>65</v>
      </c>
      <c r="R1141" s="2" t="s">
        <v>65</v>
      </c>
      <c r="S1141" s="3">
        <v>0</v>
      </c>
      <c r="T1141" s="3">
        <v>0</v>
      </c>
      <c r="U1141" s="3">
        <v>0.05</v>
      </c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2" t="s">
        <v>52</v>
      </c>
      <c r="AW1141" s="2" t="s">
        <v>2603</v>
      </c>
      <c r="AX1141" s="2" t="s">
        <v>52</v>
      </c>
      <c r="AY1141" s="2" t="s">
        <v>52</v>
      </c>
      <c r="AZ1141" s="2" t="s">
        <v>52</v>
      </c>
    </row>
    <row r="1142" spans="1:52" ht="30" customHeight="1">
      <c r="A1142" s="27" t="s">
        <v>1320</v>
      </c>
      <c r="B1142" s="27" t="s">
        <v>1321</v>
      </c>
      <c r="C1142" s="27" t="s">
        <v>1041</v>
      </c>
      <c r="D1142" s="28">
        <v>0.17</v>
      </c>
      <c r="E1142" s="30">
        <f>단가대비표!O181</f>
        <v>323</v>
      </c>
      <c r="F1142" s="33">
        <f>TRUNC(E1142*D1142,1)</f>
        <v>54.9</v>
      </c>
      <c r="G1142" s="30">
        <f>단가대비표!P181</f>
        <v>0</v>
      </c>
      <c r="H1142" s="33">
        <f>TRUNC(G1142*D1142,1)</f>
        <v>0</v>
      </c>
      <c r="I1142" s="30">
        <f>단가대비표!V181</f>
        <v>0</v>
      </c>
      <c r="J1142" s="33">
        <f>TRUNC(I1142*D1142,1)</f>
        <v>0</v>
      </c>
      <c r="K1142" s="30">
        <f t="shared" si="173"/>
        <v>323</v>
      </c>
      <c r="L1142" s="33">
        <f t="shared" si="173"/>
        <v>54.9</v>
      </c>
      <c r="M1142" s="27" t="s">
        <v>52</v>
      </c>
      <c r="N1142" s="2" t="s">
        <v>1542</v>
      </c>
      <c r="O1142" s="2" t="s">
        <v>1322</v>
      </c>
      <c r="P1142" s="2" t="s">
        <v>65</v>
      </c>
      <c r="Q1142" s="2" t="s">
        <v>65</v>
      </c>
      <c r="R1142" s="2" t="s">
        <v>64</v>
      </c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2" t="s">
        <v>52</v>
      </c>
      <c r="AW1142" s="2" t="s">
        <v>2604</v>
      </c>
      <c r="AX1142" s="2" t="s">
        <v>52</v>
      </c>
      <c r="AY1142" s="2" t="s">
        <v>52</v>
      </c>
      <c r="AZ1142" s="2" t="s">
        <v>52</v>
      </c>
    </row>
    <row r="1143" spans="1:52" ht="30" customHeight="1">
      <c r="A1143" s="27" t="s">
        <v>2605</v>
      </c>
      <c r="B1143" s="27" t="s">
        <v>2606</v>
      </c>
      <c r="C1143" s="27" t="s">
        <v>83</v>
      </c>
      <c r="D1143" s="28">
        <v>1</v>
      </c>
      <c r="E1143" s="30">
        <f>일위대가목록!E187</f>
        <v>237</v>
      </c>
      <c r="F1143" s="33">
        <f>TRUNC(E1143*D1143,1)</f>
        <v>237</v>
      </c>
      <c r="G1143" s="30">
        <f>일위대가목록!F187</f>
        <v>11897</v>
      </c>
      <c r="H1143" s="33">
        <f>TRUNC(G1143*D1143,1)</f>
        <v>11897</v>
      </c>
      <c r="I1143" s="30">
        <f>일위대가목록!G187</f>
        <v>0</v>
      </c>
      <c r="J1143" s="33">
        <f>TRUNC(I1143*D1143,1)</f>
        <v>0</v>
      </c>
      <c r="K1143" s="30">
        <f t="shared" si="173"/>
        <v>12134</v>
      </c>
      <c r="L1143" s="33">
        <f t="shared" si="173"/>
        <v>12134</v>
      </c>
      <c r="M1143" s="27" t="s">
        <v>2607</v>
      </c>
      <c r="N1143" s="2" t="s">
        <v>1542</v>
      </c>
      <c r="O1143" s="2" t="s">
        <v>2608</v>
      </c>
      <c r="P1143" s="2" t="s">
        <v>64</v>
      </c>
      <c r="Q1143" s="2" t="s">
        <v>65</v>
      </c>
      <c r="R1143" s="2" t="s">
        <v>65</v>
      </c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2" t="s">
        <v>52</v>
      </c>
      <c r="AW1143" s="2" t="s">
        <v>2609</v>
      </c>
      <c r="AX1143" s="2" t="s">
        <v>52</v>
      </c>
      <c r="AY1143" s="2" t="s">
        <v>52</v>
      </c>
      <c r="AZ1143" s="2" t="s">
        <v>52</v>
      </c>
    </row>
    <row r="1144" spans="1:52" ht="30" customHeight="1">
      <c r="A1144" s="27" t="s">
        <v>1013</v>
      </c>
      <c r="B1144" s="27" t="s">
        <v>52</v>
      </c>
      <c r="C1144" s="27" t="s">
        <v>52</v>
      </c>
      <c r="D1144" s="28"/>
      <c r="E1144" s="30"/>
      <c r="F1144" s="33">
        <f>TRUNC(SUMIF(N1139:N1143, N1138, F1139:F1143),0)</f>
        <v>1385</v>
      </c>
      <c r="G1144" s="30"/>
      <c r="H1144" s="33">
        <f>TRUNC(SUMIF(N1139:N1143, N1138, H1139:H1143),0)</f>
        <v>11897</v>
      </c>
      <c r="I1144" s="30"/>
      <c r="J1144" s="33">
        <f>TRUNC(SUMIF(N1139:N1143, N1138, J1139:J1143),0)</f>
        <v>0</v>
      </c>
      <c r="K1144" s="30"/>
      <c r="L1144" s="33">
        <f>F1144+H1144+J1144</f>
        <v>13282</v>
      </c>
      <c r="M1144" s="27" t="s">
        <v>52</v>
      </c>
      <c r="N1144" s="2" t="s">
        <v>107</v>
      </c>
      <c r="O1144" s="2" t="s">
        <v>107</v>
      </c>
      <c r="P1144" s="2" t="s">
        <v>52</v>
      </c>
      <c r="Q1144" s="2" t="s">
        <v>52</v>
      </c>
      <c r="R1144" s="2" t="s">
        <v>52</v>
      </c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2" t="s">
        <v>52</v>
      </c>
      <c r="AW1144" s="2" t="s">
        <v>52</v>
      </c>
      <c r="AX1144" s="2" t="s">
        <v>52</v>
      </c>
      <c r="AY1144" s="2" t="s">
        <v>52</v>
      </c>
      <c r="AZ1144" s="2" t="s">
        <v>52</v>
      </c>
    </row>
    <row r="1145" spans="1:52" ht="30" customHeight="1">
      <c r="A1145" s="28"/>
      <c r="B1145" s="28"/>
      <c r="C1145" s="28"/>
      <c r="D1145" s="28"/>
      <c r="E1145" s="30"/>
      <c r="F1145" s="33"/>
      <c r="G1145" s="30"/>
      <c r="H1145" s="33"/>
      <c r="I1145" s="30"/>
      <c r="J1145" s="33"/>
      <c r="K1145" s="30"/>
      <c r="L1145" s="33"/>
      <c r="M1145" s="28"/>
    </row>
    <row r="1146" spans="1:52" ht="30" customHeight="1">
      <c r="A1146" s="24" t="s">
        <v>2610</v>
      </c>
      <c r="B1146" s="25"/>
      <c r="C1146" s="25"/>
      <c r="D1146" s="25"/>
      <c r="E1146" s="29"/>
      <c r="F1146" s="32"/>
      <c r="G1146" s="29"/>
      <c r="H1146" s="32"/>
      <c r="I1146" s="29"/>
      <c r="J1146" s="32"/>
      <c r="K1146" s="29"/>
      <c r="L1146" s="32"/>
      <c r="M1146" s="26"/>
      <c r="N1146" s="1" t="s">
        <v>2608</v>
      </c>
    </row>
    <row r="1147" spans="1:52" ht="30" customHeight="1">
      <c r="A1147" s="27" t="s">
        <v>1324</v>
      </c>
      <c r="B1147" s="27" t="s">
        <v>1055</v>
      </c>
      <c r="C1147" s="27" t="s">
        <v>1056</v>
      </c>
      <c r="D1147" s="28">
        <v>0.02</v>
      </c>
      <c r="E1147" s="30">
        <f>단가대비표!O249</f>
        <v>0</v>
      </c>
      <c r="F1147" s="33">
        <f>TRUNC(E1147*D1147,1)</f>
        <v>0</v>
      </c>
      <c r="G1147" s="30">
        <f>단가대비표!P249</f>
        <v>263017</v>
      </c>
      <c r="H1147" s="33">
        <f>TRUNC(G1147*D1147,1)</f>
        <v>5260.3</v>
      </c>
      <c r="I1147" s="30">
        <f>단가대비표!V249</f>
        <v>0</v>
      </c>
      <c r="J1147" s="33">
        <f>TRUNC(I1147*D1147,1)</f>
        <v>0</v>
      </c>
      <c r="K1147" s="30">
        <f t="shared" ref="K1147:L1151" si="174">TRUNC(E1147+G1147+I1147,1)</f>
        <v>263017</v>
      </c>
      <c r="L1147" s="33">
        <f t="shared" si="174"/>
        <v>5260.3</v>
      </c>
      <c r="M1147" s="27" t="s">
        <v>52</v>
      </c>
      <c r="N1147" s="2" t="s">
        <v>2608</v>
      </c>
      <c r="O1147" s="2" t="s">
        <v>1325</v>
      </c>
      <c r="P1147" s="2" t="s">
        <v>65</v>
      </c>
      <c r="Q1147" s="2" t="s">
        <v>65</v>
      </c>
      <c r="R1147" s="2" t="s">
        <v>64</v>
      </c>
      <c r="S1147" s="3"/>
      <c r="T1147" s="3"/>
      <c r="U1147" s="3"/>
      <c r="V1147" s="3">
        <v>1</v>
      </c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2" t="s">
        <v>52</v>
      </c>
      <c r="AW1147" s="2" t="s">
        <v>2611</v>
      </c>
      <c r="AX1147" s="2" t="s">
        <v>52</v>
      </c>
      <c r="AY1147" s="2" t="s">
        <v>52</v>
      </c>
      <c r="AZ1147" s="2" t="s">
        <v>52</v>
      </c>
    </row>
    <row r="1148" spans="1:52" ht="30" customHeight="1">
      <c r="A1148" s="27" t="s">
        <v>1059</v>
      </c>
      <c r="B1148" s="27" t="s">
        <v>1055</v>
      </c>
      <c r="C1148" s="27" t="s">
        <v>1056</v>
      </c>
      <c r="D1148" s="28">
        <v>4.0000000000000001E-3</v>
      </c>
      <c r="E1148" s="30">
        <f>단가대비표!O234</f>
        <v>0</v>
      </c>
      <c r="F1148" s="33">
        <f>TRUNC(E1148*D1148,1)</f>
        <v>0</v>
      </c>
      <c r="G1148" s="30">
        <f>단가대비표!P234</f>
        <v>172068</v>
      </c>
      <c r="H1148" s="33">
        <f>TRUNC(G1148*D1148,1)</f>
        <v>688.2</v>
      </c>
      <c r="I1148" s="30">
        <f>단가대비표!V234</f>
        <v>0</v>
      </c>
      <c r="J1148" s="33">
        <f>TRUNC(I1148*D1148,1)</f>
        <v>0</v>
      </c>
      <c r="K1148" s="30">
        <f t="shared" si="174"/>
        <v>172068</v>
      </c>
      <c r="L1148" s="33">
        <f t="shared" si="174"/>
        <v>688.2</v>
      </c>
      <c r="M1148" s="27" t="s">
        <v>52</v>
      </c>
      <c r="N1148" s="2" t="s">
        <v>2608</v>
      </c>
      <c r="O1148" s="2" t="s">
        <v>1060</v>
      </c>
      <c r="P1148" s="2" t="s">
        <v>65</v>
      </c>
      <c r="Q1148" s="2" t="s">
        <v>65</v>
      </c>
      <c r="R1148" s="2" t="s">
        <v>64</v>
      </c>
      <c r="S1148" s="3"/>
      <c r="T1148" s="3"/>
      <c r="U1148" s="3"/>
      <c r="V1148" s="3">
        <v>1</v>
      </c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2" t="s">
        <v>52</v>
      </c>
      <c r="AW1148" s="2" t="s">
        <v>2612</v>
      </c>
      <c r="AX1148" s="2" t="s">
        <v>52</v>
      </c>
      <c r="AY1148" s="2" t="s">
        <v>52</v>
      </c>
      <c r="AZ1148" s="2" t="s">
        <v>52</v>
      </c>
    </row>
    <row r="1149" spans="1:52" ht="30" customHeight="1">
      <c r="A1149" s="27" t="s">
        <v>1324</v>
      </c>
      <c r="B1149" s="27" t="s">
        <v>1055</v>
      </c>
      <c r="C1149" s="27" t="s">
        <v>1056</v>
      </c>
      <c r="D1149" s="28">
        <v>0.02</v>
      </c>
      <c r="E1149" s="30">
        <f>단가대비표!O249</f>
        <v>0</v>
      </c>
      <c r="F1149" s="33">
        <f>TRUNC(E1149*D1149,1)</f>
        <v>0</v>
      </c>
      <c r="G1149" s="30">
        <f>단가대비표!P249</f>
        <v>263017</v>
      </c>
      <c r="H1149" s="33">
        <f>TRUNC(G1149*D1149,1)</f>
        <v>5260.3</v>
      </c>
      <c r="I1149" s="30">
        <f>단가대비표!V249</f>
        <v>0</v>
      </c>
      <c r="J1149" s="33">
        <f>TRUNC(I1149*D1149,1)</f>
        <v>0</v>
      </c>
      <c r="K1149" s="30">
        <f t="shared" si="174"/>
        <v>263017</v>
      </c>
      <c r="L1149" s="33">
        <f t="shared" si="174"/>
        <v>5260.3</v>
      </c>
      <c r="M1149" s="27" t="s">
        <v>52</v>
      </c>
      <c r="N1149" s="2" t="s">
        <v>2608</v>
      </c>
      <c r="O1149" s="2" t="s">
        <v>1325</v>
      </c>
      <c r="P1149" s="2" t="s">
        <v>65</v>
      </c>
      <c r="Q1149" s="2" t="s">
        <v>65</v>
      </c>
      <c r="R1149" s="2" t="s">
        <v>64</v>
      </c>
      <c r="S1149" s="3"/>
      <c r="T1149" s="3"/>
      <c r="U1149" s="3"/>
      <c r="V1149" s="3">
        <v>1</v>
      </c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2" t="s">
        <v>52</v>
      </c>
      <c r="AW1149" s="2" t="s">
        <v>2611</v>
      </c>
      <c r="AX1149" s="2" t="s">
        <v>52</v>
      </c>
      <c r="AY1149" s="2" t="s">
        <v>52</v>
      </c>
      <c r="AZ1149" s="2" t="s">
        <v>52</v>
      </c>
    </row>
    <row r="1150" spans="1:52" ht="30" customHeight="1">
      <c r="A1150" s="27" t="s">
        <v>1059</v>
      </c>
      <c r="B1150" s="27" t="s">
        <v>1055</v>
      </c>
      <c r="C1150" s="27" t="s">
        <v>1056</v>
      </c>
      <c r="D1150" s="28">
        <v>4.0000000000000001E-3</v>
      </c>
      <c r="E1150" s="30">
        <f>단가대비표!O234</f>
        <v>0</v>
      </c>
      <c r="F1150" s="33">
        <f>TRUNC(E1150*D1150,1)</f>
        <v>0</v>
      </c>
      <c r="G1150" s="30">
        <f>단가대비표!P234</f>
        <v>172068</v>
      </c>
      <c r="H1150" s="33">
        <f>TRUNC(G1150*D1150,1)</f>
        <v>688.2</v>
      </c>
      <c r="I1150" s="30">
        <f>단가대비표!V234</f>
        <v>0</v>
      </c>
      <c r="J1150" s="33">
        <f>TRUNC(I1150*D1150,1)</f>
        <v>0</v>
      </c>
      <c r="K1150" s="30">
        <f t="shared" si="174"/>
        <v>172068</v>
      </c>
      <c r="L1150" s="33">
        <f t="shared" si="174"/>
        <v>688.2</v>
      </c>
      <c r="M1150" s="27" t="s">
        <v>52</v>
      </c>
      <c r="N1150" s="2" t="s">
        <v>2608</v>
      </c>
      <c r="O1150" s="2" t="s">
        <v>1060</v>
      </c>
      <c r="P1150" s="2" t="s">
        <v>65</v>
      </c>
      <c r="Q1150" s="2" t="s">
        <v>65</v>
      </c>
      <c r="R1150" s="2" t="s">
        <v>64</v>
      </c>
      <c r="S1150" s="3"/>
      <c r="T1150" s="3"/>
      <c r="U1150" s="3"/>
      <c r="V1150" s="3">
        <v>1</v>
      </c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2" t="s">
        <v>52</v>
      </c>
      <c r="AW1150" s="2" t="s">
        <v>2612</v>
      </c>
      <c r="AX1150" s="2" t="s">
        <v>52</v>
      </c>
      <c r="AY1150" s="2" t="s">
        <v>52</v>
      </c>
      <c r="AZ1150" s="2" t="s">
        <v>52</v>
      </c>
    </row>
    <row r="1151" spans="1:52" ht="30" customHeight="1">
      <c r="A1151" s="27" t="s">
        <v>2426</v>
      </c>
      <c r="B1151" s="27" t="s">
        <v>1193</v>
      </c>
      <c r="C1151" s="27" t="s">
        <v>502</v>
      </c>
      <c r="D1151" s="28">
        <v>1</v>
      </c>
      <c r="E1151" s="30">
        <f>TRUNC(SUMIF(V1147:V1151, RIGHTB(O1151, 1), H1147:H1151)*U1151, 2)</f>
        <v>237.94</v>
      </c>
      <c r="F1151" s="33">
        <f>TRUNC(E1151*D1151,1)</f>
        <v>237.9</v>
      </c>
      <c r="G1151" s="30">
        <v>0</v>
      </c>
      <c r="H1151" s="33">
        <f>TRUNC(G1151*D1151,1)</f>
        <v>0</v>
      </c>
      <c r="I1151" s="30">
        <v>0</v>
      </c>
      <c r="J1151" s="33">
        <f>TRUNC(I1151*D1151,1)</f>
        <v>0</v>
      </c>
      <c r="K1151" s="30">
        <f t="shared" si="174"/>
        <v>237.9</v>
      </c>
      <c r="L1151" s="33">
        <f t="shared" si="174"/>
        <v>237.9</v>
      </c>
      <c r="M1151" s="27" t="s">
        <v>52</v>
      </c>
      <c r="N1151" s="2" t="s">
        <v>2608</v>
      </c>
      <c r="O1151" s="2" t="s">
        <v>950</v>
      </c>
      <c r="P1151" s="2" t="s">
        <v>65</v>
      </c>
      <c r="Q1151" s="2" t="s">
        <v>65</v>
      </c>
      <c r="R1151" s="2" t="s">
        <v>65</v>
      </c>
      <c r="S1151" s="3">
        <v>1</v>
      </c>
      <c r="T1151" s="3">
        <v>0</v>
      </c>
      <c r="U1151" s="3">
        <v>0.02</v>
      </c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2" t="s">
        <v>52</v>
      </c>
      <c r="AW1151" s="2" t="s">
        <v>2613</v>
      </c>
      <c r="AX1151" s="2" t="s">
        <v>52</v>
      </c>
      <c r="AY1151" s="2" t="s">
        <v>52</v>
      </c>
      <c r="AZ1151" s="2" t="s">
        <v>52</v>
      </c>
    </row>
    <row r="1152" spans="1:52" ht="30" customHeight="1">
      <c r="A1152" s="27" t="s">
        <v>1013</v>
      </c>
      <c r="B1152" s="27" t="s">
        <v>52</v>
      </c>
      <c r="C1152" s="27" t="s">
        <v>52</v>
      </c>
      <c r="D1152" s="28"/>
      <c r="E1152" s="30"/>
      <c r="F1152" s="33">
        <f>TRUNC(SUMIF(N1147:N1151, N1146, F1147:F1151),0)</f>
        <v>237</v>
      </c>
      <c r="G1152" s="30"/>
      <c r="H1152" s="33">
        <f>TRUNC(SUMIF(N1147:N1151, N1146, H1147:H1151),0)</f>
        <v>11897</v>
      </c>
      <c r="I1152" s="30"/>
      <c r="J1152" s="33">
        <f>TRUNC(SUMIF(N1147:N1151, N1146, J1147:J1151),0)</f>
        <v>0</v>
      </c>
      <c r="K1152" s="30"/>
      <c r="L1152" s="33">
        <f>F1152+H1152+J1152</f>
        <v>12134</v>
      </c>
      <c r="M1152" s="27" t="s">
        <v>52</v>
      </c>
      <c r="N1152" s="2" t="s">
        <v>107</v>
      </c>
      <c r="O1152" s="2" t="s">
        <v>107</v>
      </c>
      <c r="P1152" s="2" t="s">
        <v>52</v>
      </c>
      <c r="Q1152" s="2" t="s">
        <v>52</v>
      </c>
      <c r="R1152" s="2" t="s">
        <v>52</v>
      </c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2" t="s">
        <v>52</v>
      </c>
      <c r="AW1152" s="2" t="s">
        <v>52</v>
      </c>
      <c r="AX1152" s="2" t="s">
        <v>52</v>
      </c>
      <c r="AY1152" s="2" t="s">
        <v>52</v>
      </c>
      <c r="AZ1152" s="2" t="s">
        <v>52</v>
      </c>
    </row>
    <row r="1153" spans="1:52" ht="30" customHeight="1">
      <c r="A1153" s="28"/>
      <c r="B1153" s="28"/>
      <c r="C1153" s="28"/>
      <c r="D1153" s="28"/>
      <c r="E1153" s="30"/>
      <c r="F1153" s="33"/>
      <c r="G1153" s="30"/>
      <c r="H1153" s="33"/>
      <c r="I1153" s="30"/>
      <c r="J1153" s="33"/>
      <c r="K1153" s="30"/>
      <c r="L1153" s="33"/>
      <c r="M1153" s="28"/>
    </row>
    <row r="1154" spans="1:52" ht="30" customHeight="1">
      <c r="A1154" s="24" t="s">
        <v>2614</v>
      </c>
      <c r="B1154" s="25"/>
      <c r="C1154" s="25"/>
      <c r="D1154" s="25"/>
      <c r="E1154" s="29"/>
      <c r="F1154" s="32"/>
      <c r="G1154" s="29"/>
      <c r="H1154" s="32"/>
      <c r="I1154" s="29"/>
      <c r="J1154" s="32"/>
      <c r="K1154" s="29"/>
      <c r="L1154" s="32"/>
      <c r="M1154" s="26"/>
      <c r="N1154" s="1" t="s">
        <v>1551</v>
      </c>
    </row>
    <row r="1155" spans="1:52" ht="30" customHeight="1">
      <c r="A1155" s="27" t="s">
        <v>2615</v>
      </c>
      <c r="B1155" s="27" t="s">
        <v>2616</v>
      </c>
      <c r="C1155" s="27" t="s">
        <v>83</v>
      </c>
      <c r="D1155" s="28">
        <v>0.8</v>
      </c>
      <c r="E1155" s="30">
        <f>단가대비표!O113</f>
        <v>242</v>
      </c>
      <c r="F1155" s="33">
        <f>TRUNC(E1155*D1155,1)</f>
        <v>193.6</v>
      </c>
      <c r="G1155" s="30">
        <f>단가대비표!P113</f>
        <v>0</v>
      </c>
      <c r="H1155" s="33">
        <f>TRUNC(G1155*D1155,1)</f>
        <v>0</v>
      </c>
      <c r="I1155" s="30">
        <f>단가대비표!V113</f>
        <v>0</v>
      </c>
      <c r="J1155" s="33">
        <f>TRUNC(I1155*D1155,1)</f>
        <v>0</v>
      </c>
      <c r="K1155" s="30">
        <f t="shared" ref="K1155:L1157" si="175">TRUNC(E1155+G1155+I1155,1)</f>
        <v>242</v>
      </c>
      <c r="L1155" s="33">
        <f t="shared" si="175"/>
        <v>193.6</v>
      </c>
      <c r="M1155" s="27" t="s">
        <v>52</v>
      </c>
      <c r="N1155" s="2" t="s">
        <v>1551</v>
      </c>
      <c r="O1155" s="2" t="s">
        <v>2617</v>
      </c>
      <c r="P1155" s="2" t="s">
        <v>65</v>
      </c>
      <c r="Q1155" s="2" t="s">
        <v>65</v>
      </c>
      <c r="R1155" s="2" t="s">
        <v>64</v>
      </c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2" t="s">
        <v>52</v>
      </c>
      <c r="AW1155" s="2" t="s">
        <v>2618</v>
      </c>
      <c r="AX1155" s="2" t="s">
        <v>52</v>
      </c>
      <c r="AY1155" s="2" t="s">
        <v>52</v>
      </c>
      <c r="AZ1155" s="2" t="s">
        <v>52</v>
      </c>
    </row>
    <row r="1156" spans="1:52" ht="30" customHeight="1">
      <c r="A1156" s="27" t="s">
        <v>2619</v>
      </c>
      <c r="B1156" s="27" t="s">
        <v>52</v>
      </c>
      <c r="C1156" s="27" t="s">
        <v>83</v>
      </c>
      <c r="D1156" s="28">
        <v>1.2</v>
      </c>
      <c r="E1156" s="30">
        <f>단가대비표!O114</f>
        <v>2939.6</v>
      </c>
      <c r="F1156" s="33">
        <f>TRUNC(E1156*D1156,1)</f>
        <v>3527.5</v>
      </c>
      <c r="G1156" s="30">
        <f>단가대비표!P114</f>
        <v>0</v>
      </c>
      <c r="H1156" s="33">
        <f>TRUNC(G1156*D1156,1)</f>
        <v>0</v>
      </c>
      <c r="I1156" s="30">
        <f>단가대비표!V114</f>
        <v>0</v>
      </c>
      <c r="J1156" s="33">
        <f>TRUNC(I1156*D1156,1)</f>
        <v>0</v>
      </c>
      <c r="K1156" s="30">
        <f t="shared" si="175"/>
        <v>2939.6</v>
      </c>
      <c r="L1156" s="33">
        <f t="shared" si="175"/>
        <v>3527.5</v>
      </c>
      <c r="M1156" s="27" t="s">
        <v>52</v>
      </c>
      <c r="N1156" s="2" t="s">
        <v>1551</v>
      </c>
      <c r="O1156" s="2" t="s">
        <v>2620</v>
      </c>
      <c r="P1156" s="2" t="s">
        <v>65</v>
      </c>
      <c r="Q1156" s="2" t="s">
        <v>65</v>
      </c>
      <c r="R1156" s="2" t="s">
        <v>64</v>
      </c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2" t="s">
        <v>52</v>
      </c>
      <c r="AW1156" s="2" t="s">
        <v>2621</v>
      </c>
      <c r="AX1156" s="2" t="s">
        <v>52</v>
      </c>
      <c r="AY1156" s="2" t="s">
        <v>52</v>
      </c>
      <c r="AZ1156" s="2" t="s">
        <v>52</v>
      </c>
    </row>
    <row r="1157" spans="1:52" ht="30" customHeight="1">
      <c r="A1157" s="27" t="s">
        <v>2555</v>
      </c>
      <c r="B1157" s="27" t="s">
        <v>2622</v>
      </c>
      <c r="C1157" s="27" t="s">
        <v>235</v>
      </c>
      <c r="D1157" s="28">
        <v>0.3</v>
      </c>
      <c r="E1157" s="30">
        <f>단가대비표!O182</f>
        <v>1352</v>
      </c>
      <c r="F1157" s="33">
        <f>TRUNC(E1157*D1157,1)</f>
        <v>405.6</v>
      </c>
      <c r="G1157" s="30">
        <f>단가대비표!P182</f>
        <v>0</v>
      </c>
      <c r="H1157" s="33">
        <f>TRUNC(G1157*D1157,1)</f>
        <v>0</v>
      </c>
      <c r="I1157" s="30">
        <f>단가대비표!V182</f>
        <v>0</v>
      </c>
      <c r="J1157" s="33">
        <f>TRUNC(I1157*D1157,1)</f>
        <v>0</v>
      </c>
      <c r="K1157" s="30">
        <f t="shared" si="175"/>
        <v>1352</v>
      </c>
      <c r="L1157" s="33">
        <f t="shared" si="175"/>
        <v>405.6</v>
      </c>
      <c r="M1157" s="27" t="s">
        <v>52</v>
      </c>
      <c r="N1157" s="2" t="s">
        <v>1551</v>
      </c>
      <c r="O1157" s="2" t="s">
        <v>2623</v>
      </c>
      <c r="P1157" s="2" t="s">
        <v>65</v>
      </c>
      <c r="Q1157" s="2" t="s">
        <v>65</v>
      </c>
      <c r="R1157" s="2" t="s">
        <v>64</v>
      </c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2" t="s">
        <v>52</v>
      </c>
      <c r="AW1157" s="2" t="s">
        <v>2624</v>
      </c>
      <c r="AX1157" s="2" t="s">
        <v>52</v>
      </c>
      <c r="AY1157" s="2" t="s">
        <v>52</v>
      </c>
      <c r="AZ1157" s="2" t="s">
        <v>52</v>
      </c>
    </row>
    <row r="1158" spans="1:52" ht="30" customHeight="1">
      <c r="A1158" s="27" t="s">
        <v>1013</v>
      </c>
      <c r="B1158" s="27" t="s">
        <v>52</v>
      </c>
      <c r="C1158" s="27" t="s">
        <v>52</v>
      </c>
      <c r="D1158" s="28"/>
      <c r="E1158" s="30"/>
      <c r="F1158" s="33">
        <f>TRUNC(SUMIF(N1155:N1157, N1154, F1155:F1157),0)</f>
        <v>4126</v>
      </c>
      <c r="G1158" s="30"/>
      <c r="H1158" s="33">
        <f>TRUNC(SUMIF(N1155:N1157, N1154, H1155:H1157),0)</f>
        <v>0</v>
      </c>
      <c r="I1158" s="30"/>
      <c r="J1158" s="33">
        <f>TRUNC(SUMIF(N1155:N1157, N1154, J1155:J1157),0)</f>
        <v>0</v>
      </c>
      <c r="K1158" s="30"/>
      <c r="L1158" s="33">
        <f>F1158+H1158+J1158</f>
        <v>4126</v>
      </c>
      <c r="M1158" s="27" t="s">
        <v>52</v>
      </c>
      <c r="N1158" s="2" t="s">
        <v>107</v>
      </c>
      <c r="O1158" s="2" t="s">
        <v>107</v>
      </c>
      <c r="P1158" s="2" t="s">
        <v>52</v>
      </c>
      <c r="Q1158" s="2" t="s">
        <v>52</v>
      </c>
      <c r="R1158" s="2" t="s">
        <v>52</v>
      </c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2" t="s">
        <v>52</v>
      </c>
      <c r="AW1158" s="2" t="s">
        <v>52</v>
      </c>
      <c r="AX1158" s="2" t="s">
        <v>52</v>
      </c>
      <c r="AY1158" s="2" t="s">
        <v>52</v>
      </c>
      <c r="AZ1158" s="2" t="s">
        <v>52</v>
      </c>
    </row>
    <row r="1159" spans="1:52" ht="30" customHeight="1">
      <c r="A1159" s="28"/>
      <c r="B1159" s="28"/>
      <c r="C1159" s="28"/>
      <c r="D1159" s="28"/>
      <c r="E1159" s="30"/>
      <c r="F1159" s="33"/>
      <c r="G1159" s="30"/>
      <c r="H1159" s="33"/>
      <c r="I1159" s="30"/>
      <c r="J1159" s="33"/>
      <c r="K1159" s="30"/>
      <c r="L1159" s="33"/>
      <c r="M1159" s="28"/>
    </row>
    <row r="1160" spans="1:52" ht="30" customHeight="1">
      <c r="A1160" s="24" t="s">
        <v>2625</v>
      </c>
      <c r="B1160" s="25"/>
      <c r="C1160" s="25"/>
      <c r="D1160" s="25"/>
      <c r="E1160" s="29"/>
      <c r="F1160" s="32"/>
      <c r="G1160" s="29"/>
      <c r="H1160" s="32"/>
      <c r="I1160" s="29"/>
      <c r="J1160" s="32"/>
      <c r="K1160" s="29"/>
      <c r="L1160" s="32"/>
      <c r="M1160" s="26"/>
      <c r="N1160" s="1" t="s">
        <v>1556</v>
      </c>
    </row>
    <row r="1161" spans="1:52" ht="30" customHeight="1">
      <c r="A1161" s="27" t="s">
        <v>2626</v>
      </c>
      <c r="B1161" s="27" t="s">
        <v>1055</v>
      </c>
      <c r="C1161" s="27" t="s">
        <v>1056</v>
      </c>
      <c r="D1161" s="28">
        <v>2.4E-2</v>
      </c>
      <c r="E1161" s="30">
        <f>단가대비표!O251</f>
        <v>0</v>
      </c>
      <c r="F1161" s="33">
        <f>TRUNC(E1161*D1161,1)</f>
        <v>0</v>
      </c>
      <c r="G1161" s="30">
        <f>단가대비표!P251</f>
        <v>227614</v>
      </c>
      <c r="H1161" s="33">
        <f>TRUNC(G1161*D1161,1)</f>
        <v>5462.7</v>
      </c>
      <c r="I1161" s="30">
        <f>단가대비표!V251</f>
        <v>0</v>
      </c>
      <c r="J1161" s="33">
        <f>TRUNC(I1161*D1161,1)</f>
        <v>0</v>
      </c>
      <c r="K1161" s="30">
        <f>TRUNC(E1161+G1161+I1161,1)</f>
        <v>227614</v>
      </c>
      <c r="L1161" s="33">
        <f>TRUNC(F1161+H1161+J1161,1)</f>
        <v>5462.7</v>
      </c>
      <c r="M1161" s="27" t="s">
        <v>52</v>
      </c>
      <c r="N1161" s="2" t="s">
        <v>1556</v>
      </c>
      <c r="O1161" s="2" t="s">
        <v>2627</v>
      </c>
      <c r="P1161" s="2" t="s">
        <v>65</v>
      </c>
      <c r="Q1161" s="2" t="s">
        <v>65</v>
      </c>
      <c r="R1161" s="2" t="s">
        <v>64</v>
      </c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2" t="s">
        <v>52</v>
      </c>
      <c r="AW1161" s="2" t="s">
        <v>2628</v>
      </c>
      <c r="AX1161" s="2" t="s">
        <v>52</v>
      </c>
      <c r="AY1161" s="2" t="s">
        <v>52</v>
      </c>
      <c r="AZ1161" s="2" t="s">
        <v>52</v>
      </c>
    </row>
    <row r="1162" spans="1:52" ht="30" customHeight="1">
      <c r="A1162" s="27" t="s">
        <v>1059</v>
      </c>
      <c r="B1162" s="27" t="s">
        <v>1055</v>
      </c>
      <c r="C1162" s="27" t="s">
        <v>1056</v>
      </c>
      <c r="D1162" s="28">
        <v>1.2E-2</v>
      </c>
      <c r="E1162" s="30">
        <f>단가대비표!O234</f>
        <v>0</v>
      </c>
      <c r="F1162" s="33">
        <f>TRUNC(E1162*D1162,1)</f>
        <v>0</v>
      </c>
      <c r="G1162" s="30">
        <f>단가대비표!P234</f>
        <v>172068</v>
      </c>
      <c r="H1162" s="33">
        <f>TRUNC(G1162*D1162,1)</f>
        <v>2064.8000000000002</v>
      </c>
      <c r="I1162" s="30">
        <f>단가대비표!V234</f>
        <v>0</v>
      </c>
      <c r="J1162" s="33">
        <f>TRUNC(I1162*D1162,1)</f>
        <v>0</v>
      </c>
      <c r="K1162" s="30">
        <f>TRUNC(E1162+G1162+I1162,1)</f>
        <v>172068</v>
      </c>
      <c r="L1162" s="33">
        <f>TRUNC(F1162+H1162+J1162,1)</f>
        <v>2064.8000000000002</v>
      </c>
      <c r="M1162" s="27" t="s">
        <v>52</v>
      </c>
      <c r="N1162" s="2" t="s">
        <v>1556</v>
      </c>
      <c r="O1162" s="2" t="s">
        <v>1060</v>
      </c>
      <c r="P1162" s="2" t="s">
        <v>65</v>
      </c>
      <c r="Q1162" s="2" t="s">
        <v>65</v>
      </c>
      <c r="R1162" s="2" t="s">
        <v>64</v>
      </c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2" t="s">
        <v>52</v>
      </c>
      <c r="AW1162" s="2" t="s">
        <v>2629</v>
      </c>
      <c r="AX1162" s="2" t="s">
        <v>52</v>
      </c>
      <c r="AY1162" s="2" t="s">
        <v>52</v>
      </c>
      <c r="AZ1162" s="2" t="s">
        <v>52</v>
      </c>
    </row>
    <row r="1163" spans="1:52" ht="30" customHeight="1">
      <c r="A1163" s="27" t="s">
        <v>1013</v>
      </c>
      <c r="B1163" s="27" t="s">
        <v>52</v>
      </c>
      <c r="C1163" s="27" t="s">
        <v>52</v>
      </c>
      <c r="D1163" s="28"/>
      <c r="E1163" s="30"/>
      <c r="F1163" s="33">
        <f>TRUNC(SUMIF(N1161:N1162, N1160, F1161:F1162),0)</f>
        <v>0</v>
      </c>
      <c r="G1163" s="30"/>
      <c r="H1163" s="33">
        <f>TRUNC(SUMIF(N1161:N1162, N1160, H1161:H1162),0)</f>
        <v>7527</v>
      </c>
      <c r="I1163" s="30"/>
      <c r="J1163" s="33">
        <f>TRUNC(SUMIF(N1161:N1162, N1160, J1161:J1162),0)</f>
        <v>0</v>
      </c>
      <c r="K1163" s="30"/>
      <c r="L1163" s="33">
        <f>F1163+H1163+J1163</f>
        <v>7527</v>
      </c>
      <c r="M1163" s="27" t="s">
        <v>52</v>
      </c>
      <c r="N1163" s="2" t="s">
        <v>107</v>
      </c>
      <c r="O1163" s="2" t="s">
        <v>107</v>
      </c>
      <c r="P1163" s="2" t="s">
        <v>52</v>
      </c>
      <c r="Q1163" s="2" t="s">
        <v>52</v>
      </c>
      <c r="R1163" s="2" t="s">
        <v>52</v>
      </c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2" t="s">
        <v>52</v>
      </c>
      <c r="AW1163" s="2" t="s">
        <v>52</v>
      </c>
      <c r="AX1163" s="2" t="s">
        <v>52</v>
      </c>
      <c r="AY1163" s="2" t="s">
        <v>52</v>
      </c>
      <c r="AZ1163" s="2" t="s">
        <v>52</v>
      </c>
    </row>
    <row r="1164" spans="1:52" ht="30" customHeight="1">
      <c r="A1164" s="28"/>
      <c r="B1164" s="28"/>
      <c r="C1164" s="28"/>
      <c r="D1164" s="28"/>
      <c r="E1164" s="30"/>
      <c r="F1164" s="33"/>
      <c r="G1164" s="30"/>
      <c r="H1164" s="33"/>
      <c r="I1164" s="30"/>
      <c r="J1164" s="33"/>
      <c r="K1164" s="30"/>
      <c r="L1164" s="33"/>
      <c r="M1164" s="28"/>
    </row>
    <row r="1165" spans="1:52" ht="30" customHeight="1">
      <c r="A1165" s="24" t="s">
        <v>2630</v>
      </c>
      <c r="B1165" s="25"/>
      <c r="C1165" s="25"/>
      <c r="D1165" s="25"/>
      <c r="E1165" s="29"/>
      <c r="F1165" s="32"/>
      <c r="G1165" s="29"/>
      <c r="H1165" s="32"/>
      <c r="I1165" s="29"/>
      <c r="J1165" s="32"/>
      <c r="K1165" s="29"/>
      <c r="L1165" s="32"/>
      <c r="M1165" s="26"/>
      <c r="N1165" s="1" t="s">
        <v>1560</v>
      </c>
    </row>
    <row r="1166" spans="1:52" ht="30" customHeight="1">
      <c r="A1166" s="27" t="s">
        <v>2615</v>
      </c>
      <c r="B1166" s="27" t="s">
        <v>2616</v>
      </c>
      <c r="C1166" s="27" t="s">
        <v>83</v>
      </c>
      <c r="D1166" s="28">
        <v>1.2</v>
      </c>
      <c r="E1166" s="30">
        <f>단가대비표!O113</f>
        <v>242</v>
      </c>
      <c r="F1166" s="33">
        <f>TRUNC(E1166*D1166,1)</f>
        <v>290.39999999999998</v>
      </c>
      <c r="G1166" s="30">
        <f>단가대비표!P113</f>
        <v>0</v>
      </c>
      <c r="H1166" s="33">
        <f>TRUNC(G1166*D1166,1)</f>
        <v>0</v>
      </c>
      <c r="I1166" s="30">
        <f>단가대비표!V113</f>
        <v>0</v>
      </c>
      <c r="J1166" s="33">
        <f>TRUNC(I1166*D1166,1)</f>
        <v>0</v>
      </c>
      <c r="K1166" s="30">
        <f t="shared" ref="K1166:L1168" si="176">TRUNC(E1166+G1166+I1166,1)</f>
        <v>242</v>
      </c>
      <c r="L1166" s="33">
        <f t="shared" si="176"/>
        <v>290.39999999999998</v>
      </c>
      <c r="M1166" s="27" t="s">
        <v>52</v>
      </c>
      <c r="N1166" s="2" t="s">
        <v>1560</v>
      </c>
      <c r="O1166" s="2" t="s">
        <v>2617</v>
      </c>
      <c r="P1166" s="2" t="s">
        <v>65</v>
      </c>
      <c r="Q1166" s="2" t="s">
        <v>65</v>
      </c>
      <c r="R1166" s="2" t="s">
        <v>64</v>
      </c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2" t="s">
        <v>52</v>
      </c>
      <c r="AW1166" s="2" t="s">
        <v>2631</v>
      </c>
      <c r="AX1166" s="2" t="s">
        <v>52</v>
      </c>
      <c r="AY1166" s="2" t="s">
        <v>52</v>
      </c>
      <c r="AZ1166" s="2" t="s">
        <v>52</v>
      </c>
    </row>
    <row r="1167" spans="1:52" ht="30" customHeight="1">
      <c r="A1167" s="27" t="s">
        <v>2619</v>
      </c>
      <c r="B1167" s="27" t="s">
        <v>52</v>
      </c>
      <c r="C1167" s="27" t="s">
        <v>83</v>
      </c>
      <c r="D1167" s="28">
        <v>1.2</v>
      </c>
      <c r="E1167" s="30">
        <f>단가대비표!O114</f>
        <v>2939.6</v>
      </c>
      <c r="F1167" s="33">
        <f>TRUNC(E1167*D1167,1)</f>
        <v>3527.5</v>
      </c>
      <c r="G1167" s="30">
        <f>단가대비표!P114</f>
        <v>0</v>
      </c>
      <c r="H1167" s="33">
        <f>TRUNC(G1167*D1167,1)</f>
        <v>0</v>
      </c>
      <c r="I1167" s="30">
        <f>단가대비표!V114</f>
        <v>0</v>
      </c>
      <c r="J1167" s="33">
        <f>TRUNC(I1167*D1167,1)</f>
        <v>0</v>
      </c>
      <c r="K1167" s="30">
        <f t="shared" si="176"/>
        <v>2939.6</v>
      </c>
      <c r="L1167" s="33">
        <f t="shared" si="176"/>
        <v>3527.5</v>
      </c>
      <c r="M1167" s="27" t="s">
        <v>52</v>
      </c>
      <c r="N1167" s="2" t="s">
        <v>1560</v>
      </c>
      <c r="O1167" s="2" t="s">
        <v>2620</v>
      </c>
      <c r="P1167" s="2" t="s">
        <v>65</v>
      </c>
      <c r="Q1167" s="2" t="s">
        <v>65</v>
      </c>
      <c r="R1167" s="2" t="s">
        <v>64</v>
      </c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2" t="s">
        <v>52</v>
      </c>
      <c r="AW1167" s="2" t="s">
        <v>2632</v>
      </c>
      <c r="AX1167" s="2" t="s">
        <v>52</v>
      </c>
      <c r="AY1167" s="2" t="s">
        <v>52</v>
      </c>
      <c r="AZ1167" s="2" t="s">
        <v>52</v>
      </c>
    </row>
    <row r="1168" spans="1:52" ht="30" customHeight="1">
      <c r="A1168" s="27" t="s">
        <v>2555</v>
      </c>
      <c r="B1168" s="27" t="s">
        <v>2622</v>
      </c>
      <c r="C1168" s="27" t="s">
        <v>235</v>
      </c>
      <c r="D1168" s="28">
        <v>0.3</v>
      </c>
      <c r="E1168" s="30">
        <f>단가대비표!O182</f>
        <v>1352</v>
      </c>
      <c r="F1168" s="33">
        <f>TRUNC(E1168*D1168,1)</f>
        <v>405.6</v>
      </c>
      <c r="G1168" s="30">
        <f>단가대비표!P182</f>
        <v>0</v>
      </c>
      <c r="H1168" s="33">
        <f>TRUNC(G1168*D1168,1)</f>
        <v>0</v>
      </c>
      <c r="I1168" s="30">
        <f>단가대비표!V182</f>
        <v>0</v>
      </c>
      <c r="J1168" s="33">
        <f>TRUNC(I1168*D1168,1)</f>
        <v>0</v>
      </c>
      <c r="K1168" s="30">
        <f t="shared" si="176"/>
        <v>1352</v>
      </c>
      <c r="L1168" s="33">
        <f t="shared" si="176"/>
        <v>405.6</v>
      </c>
      <c r="M1168" s="27" t="s">
        <v>52</v>
      </c>
      <c r="N1168" s="2" t="s">
        <v>1560</v>
      </c>
      <c r="O1168" s="2" t="s">
        <v>2623</v>
      </c>
      <c r="P1168" s="2" t="s">
        <v>65</v>
      </c>
      <c r="Q1168" s="2" t="s">
        <v>65</v>
      </c>
      <c r="R1168" s="2" t="s">
        <v>64</v>
      </c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2" t="s">
        <v>52</v>
      </c>
      <c r="AW1168" s="2" t="s">
        <v>2633</v>
      </c>
      <c r="AX1168" s="2" t="s">
        <v>52</v>
      </c>
      <c r="AY1168" s="2" t="s">
        <v>52</v>
      </c>
      <c r="AZ1168" s="2" t="s">
        <v>52</v>
      </c>
    </row>
    <row r="1169" spans="1:52" ht="30" customHeight="1">
      <c r="A1169" s="27" t="s">
        <v>1013</v>
      </c>
      <c r="B1169" s="27" t="s">
        <v>52</v>
      </c>
      <c r="C1169" s="27" t="s">
        <v>52</v>
      </c>
      <c r="D1169" s="28"/>
      <c r="E1169" s="30"/>
      <c r="F1169" s="33">
        <f>TRUNC(SUMIF(N1166:N1168, N1165, F1166:F1168),0)</f>
        <v>4223</v>
      </c>
      <c r="G1169" s="30"/>
      <c r="H1169" s="33">
        <f>TRUNC(SUMIF(N1166:N1168, N1165, H1166:H1168),0)</f>
        <v>0</v>
      </c>
      <c r="I1169" s="30"/>
      <c r="J1169" s="33">
        <f>TRUNC(SUMIF(N1166:N1168, N1165, J1166:J1168),0)</f>
        <v>0</v>
      </c>
      <c r="K1169" s="30"/>
      <c r="L1169" s="33">
        <f>F1169+H1169+J1169</f>
        <v>4223</v>
      </c>
      <c r="M1169" s="27" t="s">
        <v>52</v>
      </c>
      <c r="N1169" s="2" t="s">
        <v>107</v>
      </c>
      <c r="O1169" s="2" t="s">
        <v>107</v>
      </c>
      <c r="P1169" s="2" t="s">
        <v>52</v>
      </c>
      <c r="Q1169" s="2" t="s">
        <v>52</v>
      </c>
      <c r="R1169" s="2" t="s">
        <v>52</v>
      </c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2" t="s">
        <v>52</v>
      </c>
      <c r="AW1169" s="2" t="s">
        <v>52</v>
      </c>
      <c r="AX1169" s="2" t="s">
        <v>52</v>
      </c>
      <c r="AY1169" s="2" t="s">
        <v>52</v>
      </c>
      <c r="AZ1169" s="2" t="s">
        <v>52</v>
      </c>
    </row>
    <row r="1170" spans="1:52" ht="30" customHeight="1">
      <c r="A1170" s="28"/>
      <c r="B1170" s="28"/>
      <c r="C1170" s="28"/>
      <c r="D1170" s="28"/>
      <c r="E1170" s="30"/>
      <c r="F1170" s="33"/>
      <c r="G1170" s="30"/>
      <c r="H1170" s="33"/>
      <c r="I1170" s="30"/>
      <c r="J1170" s="33"/>
      <c r="K1170" s="30"/>
      <c r="L1170" s="33"/>
      <c r="M1170" s="28"/>
    </row>
    <row r="1171" spans="1:52" ht="30" customHeight="1">
      <c r="A1171" s="24" t="s">
        <v>2634</v>
      </c>
      <c r="B1171" s="25"/>
      <c r="C1171" s="25"/>
      <c r="D1171" s="25"/>
      <c r="E1171" s="29"/>
      <c r="F1171" s="32"/>
      <c r="G1171" s="29"/>
      <c r="H1171" s="32"/>
      <c r="I1171" s="29"/>
      <c r="J1171" s="32"/>
      <c r="K1171" s="29"/>
      <c r="L1171" s="32"/>
      <c r="M1171" s="26"/>
      <c r="N1171" s="1" t="s">
        <v>1564</v>
      </c>
    </row>
    <row r="1172" spans="1:52" ht="30" customHeight="1">
      <c r="A1172" s="27" t="s">
        <v>2626</v>
      </c>
      <c r="B1172" s="27" t="s">
        <v>1055</v>
      </c>
      <c r="C1172" s="27" t="s">
        <v>1056</v>
      </c>
      <c r="D1172" s="28">
        <v>2.1000000000000001E-2</v>
      </c>
      <c r="E1172" s="30">
        <f>단가대비표!O251</f>
        <v>0</v>
      </c>
      <c r="F1172" s="33">
        <f>TRUNC(E1172*D1172,1)</f>
        <v>0</v>
      </c>
      <c r="G1172" s="30">
        <f>단가대비표!P251</f>
        <v>227614</v>
      </c>
      <c r="H1172" s="33">
        <f>TRUNC(G1172*D1172,1)</f>
        <v>4779.8</v>
      </c>
      <c r="I1172" s="30">
        <f>단가대비표!V251</f>
        <v>0</v>
      </c>
      <c r="J1172" s="33">
        <f>TRUNC(I1172*D1172,1)</f>
        <v>0</v>
      </c>
      <c r="K1172" s="30">
        <f>TRUNC(E1172+G1172+I1172,1)</f>
        <v>227614</v>
      </c>
      <c r="L1172" s="33">
        <f>TRUNC(F1172+H1172+J1172,1)</f>
        <v>4779.8</v>
      </c>
      <c r="M1172" s="27" t="s">
        <v>52</v>
      </c>
      <c r="N1172" s="2" t="s">
        <v>1564</v>
      </c>
      <c r="O1172" s="2" t="s">
        <v>2627</v>
      </c>
      <c r="P1172" s="2" t="s">
        <v>65</v>
      </c>
      <c r="Q1172" s="2" t="s">
        <v>65</v>
      </c>
      <c r="R1172" s="2" t="s">
        <v>64</v>
      </c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2" t="s">
        <v>52</v>
      </c>
      <c r="AW1172" s="2" t="s">
        <v>2635</v>
      </c>
      <c r="AX1172" s="2" t="s">
        <v>52</v>
      </c>
      <c r="AY1172" s="2" t="s">
        <v>52</v>
      </c>
      <c r="AZ1172" s="2" t="s">
        <v>52</v>
      </c>
    </row>
    <row r="1173" spans="1:52" ht="30" customHeight="1">
      <c r="A1173" s="27" t="s">
        <v>1059</v>
      </c>
      <c r="B1173" s="27" t="s">
        <v>1055</v>
      </c>
      <c r="C1173" s="27" t="s">
        <v>1056</v>
      </c>
      <c r="D1173" s="28">
        <v>1.0999999999999999E-2</v>
      </c>
      <c r="E1173" s="30">
        <f>단가대비표!O234</f>
        <v>0</v>
      </c>
      <c r="F1173" s="33">
        <f>TRUNC(E1173*D1173,1)</f>
        <v>0</v>
      </c>
      <c r="G1173" s="30">
        <f>단가대비표!P234</f>
        <v>172068</v>
      </c>
      <c r="H1173" s="33">
        <f>TRUNC(G1173*D1173,1)</f>
        <v>1892.7</v>
      </c>
      <c r="I1173" s="30">
        <f>단가대비표!V234</f>
        <v>0</v>
      </c>
      <c r="J1173" s="33">
        <f>TRUNC(I1173*D1173,1)</f>
        <v>0</v>
      </c>
      <c r="K1173" s="30">
        <f>TRUNC(E1173+G1173+I1173,1)</f>
        <v>172068</v>
      </c>
      <c r="L1173" s="33">
        <f>TRUNC(F1173+H1173+J1173,1)</f>
        <v>1892.7</v>
      </c>
      <c r="M1173" s="27" t="s">
        <v>52</v>
      </c>
      <c r="N1173" s="2" t="s">
        <v>1564</v>
      </c>
      <c r="O1173" s="2" t="s">
        <v>1060</v>
      </c>
      <c r="P1173" s="2" t="s">
        <v>65</v>
      </c>
      <c r="Q1173" s="2" t="s">
        <v>65</v>
      </c>
      <c r="R1173" s="2" t="s">
        <v>64</v>
      </c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2" t="s">
        <v>52</v>
      </c>
      <c r="AW1173" s="2" t="s">
        <v>2636</v>
      </c>
      <c r="AX1173" s="2" t="s">
        <v>52</v>
      </c>
      <c r="AY1173" s="2" t="s">
        <v>52</v>
      </c>
      <c r="AZ1173" s="2" t="s">
        <v>52</v>
      </c>
    </row>
    <row r="1174" spans="1:52" ht="30" customHeight="1">
      <c r="A1174" s="27" t="s">
        <v>1013</v>
      </c>
      <c r="B1174" s="27" t="s">
        <v>52</v>
      </c>
      <c r="C1174" s="27" t="s">
        <v>52</v>
      </c>
      <c r="D1174" s="28"/>
      <c r="E1174" s="30"/>
      <c r="F1174" s="33">
        <f>TRUNC(SUMIF(N1172:N1173, N1171, F1172:F1173),0)</f>
        <v>0</v>
      </c>
      <c r="G1174" s="30"/>
      <c r="H1174" s="33">
        <f>TRUNC(SUMIF(N1172:N1173, N1171, H1172:H1173),0)</f>
        <v>6672</v>
      </c>
      <c r="I1174" s="30"/>
      <c r="J1174" s="33">
        <f>TRUNC(SUMIF(N1172:N1173, N1171, J1172:J1173),0)</f>
        <v>0</v>
      </c>
      <c r="K1174" s="30"/>
      <c r="L1174" s="33">
        <f>F1174+H1174+J1174</f>
        <v>6672</v>
      </c>
      <c r="M1174" s="27" t="s">
        <v>52</v>
      </c>
      <c r="N1174" s="2" t="s">
        <v>107</v>
      </c>
      <c r="O1174" s="2" t="s">
        <v>107</v>
      </c>
      <c r="P1174" s="2" t="s">
        <v>52</v>
      </c>
      <c r="Q1174" s="2" t="s">
        <v>52</v>
      </c>
      <c r="R1174" s="2" t="s">
        <v>52</v>
      </c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2" t="s">
        <v>52</v>
      </c>
      <c r="AW1174" s="2" t="s">
        <v>52</v>
      </c>
      <c r="AX1174" s="2" t="s">
        <v>52</v>
      </c>
      <c r="AY1174" s="2" t="s">
        <v>52</v>
      </c>
      <c r="AZ1174" s="2" t="s">
        <v>52</v>
      </c>
    </row>
    <row r="1175" spans="1:52" ht="30" customHeight="1">
      <c r="A1175" s="28"/>
      <c r="B1175" s="28"/>
      <c r="C1175" s="28"/>
      <c r="D1175" s="28"/>
      <c r="E1175" s="30"/>
      <c r="F1175" s="33"/>
      <c r="G1175" s="30"/>
      <c r="H1175" s="33"/>
      <c r="I1175" s="30"/>
      <c r="J1175" s="33"/>
      <c r="K1175" s="30"/>
      <c r="L1175" s="33"/>
      <c r="M1175" s="28"/>
    </row>
    <row r="1176" spans="1:52" ht="30" customHeight="1">
      <c r="A1176" s="24" t="s">
        <v>2637</v>
      </c>
      <c r="B1176" s="25"/>
      <c r="C1176" s="25"/>
      <c r="D1176" s="25"/>
      <c r="E1176" s="29"/>
      <c r="F1176" s="32"/>
      <c r="G1176" s="29"/>
      <c r="H1176" s="32"/>
      <c r="I1176" s="29"/>
      <c r="J1176" s="32"/>
      <c r="K1176" s="29"/>
      <c r="L1176" s="32"/>
      <c r="M1176" s="26"/>
      <c r="N1176" s="1" t="s">
        <v>1570</v>
      </c>
    </row>
    <row r="1177" spans="1:52" ht="30" customHeight="1">
      <c r="A1177" s="27" t="s">
        <v>2626</v>
      </c>
      <c r="B1177" s="27" t="s">
        <v>1055</v>
      </c>
      <c r="C1177" s="27" t="s">
        <v>1056</v>
      </c>
      <c r="D1177" s="28">
        <v>3.1E-2</v>
      </c>
      <c r="E1177" s="30">
        <f>단가대비표!O251</f>
        <v>0</v>
      </c>
      <c r="F1177" s="33">
        <f>TRUNC(E1177*D1177,1)</f>
        <v>0</v>
      </c>
      <c r="G1177" s="30">
        <f>단가대비표!P251</f>
        <v>227614</v>
      </c>
      <c r="H1177" s="33">
        <f>TRUNC(G1177*D1177,1)</f>
        <v>7056</v>
      </c>
      <c r="I1177" s="30">
        <f>단가대비표!V251</f>
        <v>0</v>
      </c>
      <c r="J1177" s="33">
        <f>TRUNC(I1177*D1177,1)</f>
        <v>0</v>
      </c>
      <c r="K1177" s="30">
        <f>TRUNC(E1177+G1177+I1177,1)</f>
        <v>227614</v>
      </c>
      <c r="L1177" s="33">
        <f>TRUNC(F1177+H1177+J1177,1)</f>
        <v>7056</v>
      </c>
      <c r="M1177" s="27" t="s">
        <v>52</v>
      </c>
      <c r="N1177" s="2" t="s">
        <v>1570</v>
      </c>
      <c r="O1177" s="2" t="s">
        <v>2627</v>
      </c>
      <c r="P1177" s="2" t="s">
        <v>65</v>
      </c>
      <c r="Q1177" s="2" t="s">
        <v>65</v>
      </c>
      <c r="R1177" s="2" t="s">
        <v>64</v>
      </c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2" t="s">
        <v>52</v>
      </c>
      <c r="AW1177" s="2" t="s">
        <v>2638</v>
      </c>
      <c r="AX1177" s="2" t="s">
        <v>52</v>
      </c>
      <c r="AY1177" s="2" t="s">
        <v>52</v>
      </c>
      <c r="AZ1177" s="2" t="s">
        <v>52</v>
      </c>
    </row>
    <row r="1178" spans="1:52" ht="30" customHeight="1">
      <c r="A1178" s="27" t="s">
        <v>1059</v>
      </c>
      <c r="B1178" s="27" t="s">
        <v>1055</v>
      </c>
      <c r="C1178" s="27" t="s">
        <v>1056</v>
      </c>
      <c r="D1178" s="28">
        <v>1.4999999999999999E-2</v>
      </c>
      <c r="E1178" s="30">
        <f>단가대비표!O234</f>
        <v>0</v>
      </c>
      <c r="F1178" s="33">
        <f>TRUNC(E1178*D1178,1)</f>
        <v>0</v>
      </c>
      <c r="G1178" s="30">
        <f>단가대비표!P234</f>
        <v>172068</v>
      </c>
      <c r="H1178" s="33">
        <f>TRUNC(G1178*D1178,1)</f>
        <v>2581</v>
      </c>
      <c r="I1178" s="30">
        <f>단가대비표!V234</f>
        <v>0</v>
      </c>
      <c r="J1178" s="33">
        <f>TRUNC(I1178*D1178,1)</f>
        <v>0</v>
      </c>
      <c r="K1178" s="30">
        <f>TRUNC(E1178+G1178+I1178,1)</f>
        <v>172068</v>
      </c>
      <c r="L1178" s="33">
        <f>TRUNC(F1178+H1178+J1178,1)</f>
        <v>2581</v>
      </c>
      <c r="M1178" s="27" t="s">
        <v>52</v>
      </c>
      <c r="N1178" s="2" t="s">
        <v>1570</v>
      </c>
      <c r="O1178" s="2" t="s">
        <v>1060</v>
      </c>
      <c r="P1178" s="2" t="s">
        <v>65</v>
      </c>
      <c r="Q1178" s="2" t="s">
        <v>65</v>
      </c>
      <c r="R1178" s="2" t="s">
        <v>64</v>
      </c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2" t="s">
        <v>52</v>
      </c>
      <c r="AW1178" s="2" t="s">
        <v>2639</v>
      </c>
      <c r="AX1178" s="2" t="s">
        <v>52</v>
      </c>
      <c r="AY1178" s="2" t="s">
        <v>52</v>
      </c>
      <c r="AZ1178" s="2" t="s">
        <v>52</v>
      </c>
    </row>
    <row r="1179" spans="1:52" ht="30" customHeight="1">
      <c r="A1179" s="27" t="s">
        <v>1013</v>
      </c>
      <c r="B1179" s="27" t="s">
        <v>52</v>
      </c>
      <c r="C1179" s="27" t="s">
        <v>52</v>
      </c>
      <c r="D1179" s="28"/>
      <c r="E1179" s="30"/>
      <c r="F1179" s="33">
        <f>TRUNC(SUMIF(N1177:N1178, N1176, F1177:F1178),0)</f>
        <v>0</v>
      </c>
      <c r="G1179" s="30"/>
      <c r="H1179" s="33">
        <f>TRUNC(SUMIF(N1177:N1178, N1176, H1177:H1178),0)</f>
        <v>9637</v>
      </c>
      <c r="I1179" s="30"/>
      <c r="J1179" s="33">
        <f>TRUNC(SUMIF(N1177:N1178, N1176, J1177:J1178),0)</f>
        <v>0</v>
      </c>
      <c r="K1179" s="30"/>
      <c r="L1179" s="33">
        <f>F1179+H1179+J1179</f>
        <v>9637</v>
      </c>
      <c r="M1179" s="27" t="s">
        <v>52</v>
      </c>
      <c r="N1179" s="2" t="s">
        <v>107</v>
      </c>
      <c r="O1179" s="2" t="s">
        <v>107</v>
      </c>
      <c r="P1179" s="2" t="s">
        <v>52</v>
      </c>
      <c r="Q1179" s="2" t="s">
        <v>52</v>
      </c>
      <c r="R1179" s="2" t="s">
        <v>52</v>
      </c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2" t="s">
        <v>52</v>
      </c>
      <c r="AW1179" s="2" t="s">
        <v>52</v>
      </c>
      <c r="AX1179" s="2" t="s">
        <v>52</v>
      </c>
      <c r="AY1179" s="2" t="s">
        <v>52</v>
      </c>
      <c r="AZ1179" s="2" t="s">
        <v>52</v>
      </c>
    </row>
    <row r="1180" spans="1:52" ht="30" customHeight="1">
      <c r="A1180" s="28"/>
      <c r="B1180" s="28"/>
      <c r="C1180" s="28"/>
      <c r="D1180" s="28"/>
      <c r="E1180" s="30"/>
      <c r="F1180" s="33"/>
      <c r="G1180" s="30"/>
      <c r="H1180" s="33"/>
      <c r="I1180" s="30"/>
      <c r="J1180" s="33"/>
      <c r="K1180" s="30"/>
      <c r="L1180" s="33"/>
      <c r="M1180" s="28"/>
    </row>
    <row r="1181" spans="1:52" ht="30" customHeight="1">
      <c r="A1181" s="24" t="s">
        <v>2640</v>
      </c>
      <c r="B1181" s="25"/>
      <c r="C1181" s="25"/>
      <c r="D1181" s="25"/>
      <c r="E1181" s="29"/>
      <c r="F1181" s="32"/>
      <c r="G1181" s="29"/>
      <c r="H1181" s="32"/>
      <c r="I1181" s="29"/>
      <c r="J1181" s="32"/>
      <c r="K1181" s="29"/>
      <c r="L1181" s="32"/>
      <c r="M1181" s="26"/>
      <c r="N1181" s="1" t="s">
        <v>1580</v>
      </c>
    </row>
    <row r="1182" spans="1:52" ht="30" customHeight="1">
      <c r="A1182" s="27" t="s">
        <v>1680</v>
      </c>
      <c r="B1182" s="27" t="s">
        <v>1055</v>
      </c>
      <c r="C1182" s="27" t="s">
        <v>1056</v>
      </c>
      <c r="D1182" s="28">
        <v>3.3000000000000002E-2</v>
      </c>
      <c r="E1182" s="30">
        <f>단가대비표!O250</f>
        <v>0</v>
      </c>
      <c r="F1182" s="33">
        <f>TRUNC(E1182*D1182,1)</f>
        <v>0</v>
      </c>
      <c r="G1182" s="30">
        <f>단가대비표!P250</f>
        <v>256883</v>
      </c>
      <c r="H1182" s="33">
        <f>TRUNC(G1182*D1182,1)</f>
        <v>8477.1</v>
      </c>
      <c r="I1182" s="30">
        <f>단가대비표!V250</f>
        <v>0</v>
      </c>
      <c r="J1182" s="33">
        <f>TRUNC(I1182*D1182,1)</f>
        <v>0</v>
      </c>
      <c r="K1182" s="30">
        <f t="shared" ref="K1182:L1184" si="177">TRUNC(E1182+G1182+I1182,1)</f>
        <v>256883</v>
      </c>
      <c r="L1182" s="33">
        <f t="shared" si="177"/>
        <v>8477.1</v>
      </c>
      <c r="M1182" s="27" t="s">
        <v>52</v>
      </c>
      <c r="N1182" s="2" t="s">
        <v>1580</v>
      </c>
      <c r="O1182" s="2" t="s">
        <v>1681</v>
      </c>
      <c r="P1182" s="2" t="s">
        <v>65</v>
      </c>
      <c r="Q1182" s="2" t="s">
        <v>65</v>
      </c>
      <c r="R1182" s="2" t="s">
        <v>64</v>
      </c>
      <c r="S1182" s="3"/>
      <c r="T1182" s="3"/>
      <c r="U1182" s="3"/>
      <c r="V1182" s="3">
        <v>1</v>
      </c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2" t="s">
        <v>52</v>
      </c>
      <c r="AW1182" s="2" t="s">
        <v>2641</v>
      </c>
      <c r="AX1182" s="2" t="s">
        <v>52</v>
      </c>
      <c r="AY1182" s="2" t="s">
        <v>52</v>
      </c>
      <c r="AZ1182" s="2" t="s">
        <v>52</v>
      </c>
    </row>
    <row r="1183" spans="1:52" ht="30" customHeight="1">
      <c r="A1183" s="27" t="s">
        <v>1059</v>
      </c>
      <c r="B1183" s="27" t="s">
        <v>1055</v>
      </c>
      <c r="C1183" s="27" t="s">
        <v>1056</v>
      </c>
      <c r="D1183" s="28">
        <v>1.7000000000000001E-2</v>
      </c>
      <c r="E1183" s="30">
        <f>단가대비표!O234</f>
        <v>0</v>
      </c>
      <c r="F1183" s="33">
        <f>TRUNC(E1183*D1183,1)</f>
        <v>0</v>
      </c>
      <c r="G1183" s="30">
        <f>단가대비표!P234</f>
        <v>172068</v>
      </c>
      <c r="H1183" s="33">
        <f>TRUNC(G1183*D1183,1)</f>
        <v>2925.1</v>
      </c>
      <c r="I1183" s="30">
        <f>단가대비표!V234</f>
        <v>0</v>
      </c>
      <c r="J1183" s="33">
        <f>TRUNC(I1183*D1183,1)</f>
        <v>0</v>
      </c>
      <c r="K1183" s="30">
        <f t="shared" si="177"/>
        <v>172068</v>
      </c>
      <c r="L1183" s="33">
        <f t="shared" si="177"/>
        <v>2925.1</v>
      </c>
      <c r="M1183" s="27" t="s">
        <v>52</v>
      </c>
      <c r="N1183" s="2" t="s">
        <v>1580</v>
      </c>
      <c r="O1183" s="2" t="s">
        <v>1060</v>
      </c>
      <c r="P1183" s="2" t="s">
        <v>65</v>
      </c>
      <c r="Q1183" s="2" t="s">
        <v>65</v>
      </c>
      <c r="R1183" s="2" t="s">
        <v>64</v>
      </c>
      <c r="S1183" s="3"/>
      <c r="T1183" s="3"/>
      <c r="U1183" s="3"/>
      <c r="V1183" s="3">
        <v>1</v>
      </c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2" t="s">
        <v>52</v>
      </c>
      <c r="AW1183" s="2" t="s">
        <v>2642</v>
      </c>
      <c r="AX1183" s="2" t="s">
        <v>52</v>
      </c>
      <c r="AY1183" s="2" t="s">
        <v>52</v>
      </c>
      <c r="AZ1183" s="2" t="s">
        <v>52</v>
      </c>
    </row>
    <row r="1184" spans="1:52" ht="30" customHeight="1">
      <c r="A1184" s="27" t="s">
        <v>1164</v>
      </c>
      <c r="B1184" s="27" t="s">
        <v>2386</v>
      </c>
      <c r="C1184" s="27" t="s">
        <v>502</v>
      </c>
      <c r="D1184" s="28">
        <v>1</v>
      </c>
      <c r="E1184" s="30">
        <v>0</v>
      </c>
      <c r="F1184" s="33">
        <f>TRUNC(E1184*D1184,1)</f>
        <v>0</v>
      </c>
      <c r="G1184" s="30">
        <v>0</v>
      </c>
      <c r="H1184" s="33">
        <f>TRUNC(G1184*D1184,1)</f>
        <v>0</v>
      </c>
      <c r="I1184" s="30">
        <f>TRUNC(SUMIF(V1182:V1184, RIGHTB(O1184, 1), H1182:H1184)*U1184, 2)</f>
        <v>114.02</v>
      </c>
      <c r="J1184" s="33">
        <f>TRUNC(I1184*D1184,1)</f>
        <v>114</v>
      </c>
      <c r="K1184" s="30">
        <f t="shared" si="177"/>
        <v>114</v>
      </c>
      <c r="L1184" s="33">
        <f t="shared" si="177"/>
        <v>114</v>
      </c>
      <c r="M1184" s="27" t="s">
        <v>52</v>
      </c>
      <c r="N1184" s="2" t="s">
        <v>1580</v>
      </c>
      <c r="O1184" s="2" t="s">
        <v>950</v>
      </c>
      <c r="P1184" s="2" t="s">
        <v>65</v>
      </c>
      <c r="Q1184" s="2" t="s">
        <v>65</v>
      </c>
      <c r="R1184" s="2" t="s">
        <v>65</v>
      </c>
      <c r="S1184" s="3">
        <v>1</v>
      </c>
      <c r="T1184" s="3">
        <v>2</v>
      </c>
      <c r="U1184" s="3">
        <v>0.01</v>
      </c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2" t="s">
        <v>52</v>
      </c>
      <c r="AW1184" s="2" t="s">
        <v>2643</v>
      </c>
      <c r="AX1184" s="2" t="s">
        <v>52</v>
      </c>
      <c r="AY1184" s="2" t="s">
        <v>52</v>
      </c>
      <c r="AZ1184" s="2" t="s">
        <v>52</v>
      </c>
    </row>
    <row r="1185" spans="1:52" ht="30" customHeight="1">
      <c r="A1185" s="27" t="s">
        <v>1013</v>
      </c>
      <c r="B1185" s="27" t="s">
        <v>52</v>
      </c>
      <c r="C1185" s="27" t="s">
        <v>52</v>
      </c>
      <c r="D1185" s="28"/>
      <c r="E1185" s="30"/>
      <c r="F1185" s="33">
        <f>TRUNC(SUMIF(N1182:N1184, N1181, F1182:F1184),0)</f>
        <v>0</v>
      </c>
      <c r="G1185" s="30"/>
      <c r="H1185" s="33">
        <f>TRUNC(SUMIF(N1182:N1184, N1181, H1182:H1184),0)</f>
        <v>11402</v>
      </c>
      <c r="I1185" s="30"/>
      <c r="J1185" s="33">
        <f>TRUNC(SUMIF(N1182:N1184, N1181, J1182:J1184),0)</f>
        <v>114</v>
      </c>
      <c r="K1185" s="30"/>
      <c r="L1185" s="33">
        <f>F1185+H1185+J1185</f>
        <v>11516</v>
      </c>
      <c r="M1185" s="27" t="s">
        <v>52</v>
      </c>
      <c r="N1185" s="2" t="s">
        <v>107</v>
      </c>
      <c r="O1185" s="2" t="s">
        <v>107</v>
      </c>
      <c r="P1185" s="2" t="s">
        <v>52</v>
      </c>
      <c r="Q1185" s="2" t="s">
        <v>52</v>
      </c>
      <c r="R1185" s="2" t="s">
        <v>52</v>
      </c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2" t="s">
        <v>52</v>
      </c>
      <c r="AW1185" s="2" t="s">
        <v>52</v>
      </c>
      <c r="AX1185" s="2" t="s">
        <v>52</v>
      </c>
      <c r="AY1185" s="2" t="s">
        <v>52</v>
      </c>
      <c r="AZ1185" s="2" t="s">
        <v>52</v>
      </c>
    </row>
    <row r="1186" spans="1:52" ht="30" customHeight="1">
      <c r="A1186" s="28"/>
      <c r="B1186" s="28"/>
      <c r="C1186" s="28"/>
      <c r="D1186" s="28"/>
      <c r="E1186" s="30"/>
      <c r="F1186" s="33"/>
      <c r="G1186" s="30"/>
      <c r="H1186" s="33"/>
      <c r="I1186" s="30"/>
      <c r="J1186" s="33"/>
      <c r="K1186" s="30"/>
      <c r="L1186" s="33"/>
      <c r="M1186" s="28"/>
    </row>
    <row r="1187" spans="1:52" ht="30" customHeight="1">
      <c r="A1187" s="24" t="s">
        <v>2644</v>
      </c>
      <c r="B1187" s="25"/>
      <c r="C1187" s="25"/>
      <c r="D1187" s="25"/>
      <c r="E1187" s="29"/>
      <c r="F1187" s="32"/>
      <c r="G1187" s="29"/>
      <c r="H1187" s="32"/>
      <c r="I1187" s="29"/>
      <c r="J1187" s="32"/>
      <c r="K1187" s="29"/>
      <c r="L1187" s="32"/>
      <c r="M1187" s="26"/>
      <c r="N1187" s="1" t="s">
        <v>1586</v>
      </c>
    </row>
    <row r="1188" spans="1:52" ht="30" customHeight="1">
      <c r="A1188" s="27" t="s">
        <v>1680</v>
      </c>
      <c r="B1188" s="27" t="s">
        <v>1055</v>
      </c>
      <c r="C1188" s="27" t="s">
        <v>1056</v>
      </c>
      <c r="D1188" s="28">
        <v>4.3999999999999997E-2</v>
      </c>
      <c r="E1188" s="30">
        <f>단가대비표!O250</f>
        <v>0</v>
      </c>
      <c r="F1188" s="33">
        <f>TRUNC(E1188*D1188,1)</f>
        <v>0</v>
      </c>
      <c r="G1188" s="30">
        <f>단가대비표!P250</f>
        <v>256883</v>
      </c>
      <c r="H1188" s="33">
        <f>TRUNC(G1188*D1188,1)</f>
        <v>11302.8</v>
      </c>
      <c r="I1188" s="30">
        <f>단가대비표!V250</f>
        <v>0</v>
      </c>
      <c r="J1188" s="33">
        <f>TRUNC(I1188*D1188,1)</f>
        <v>0</v>
      </c>
      <c r="K1188" s="30">
        <f t="shared" ref="K1188:L1190" si="178">TRUNC(E1188+G1188+I1188,1)</f>
        <v>256883</v>
      </c>
      <c r="L1188" s="33">
        <f t="shared" si="178"/>
        <v>11302.8</v>
      </c>
      <c r="M1188" s="27" t="s">
        <v>52</v>
      </c>
      <c r="N1188" s="2" t="s">
        <v>1586</v>
      </c>
      <c r="O1188" s="2" t="s">
        <v>1681</v>
      </c>
      <c r="P1188" s="2" t="s">
        <v>65</v>
      </c>
      <c r="Q1188" s="2" t="s">
        <v>65</v>
      </c>
      <c r="R1188" s="2" t="s">
        <v>64</v>
      </c>
      <c r="S1188" s="3"/>
      <c r="T1188" s="3"/>
      <c r="U1188" s="3"/>
      <c r="V1188" s="3">
        <v>1</v>
      </c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2" t="s">
        <v>52</v>
      </c>
      <c r="AW1188" s="2" t="s">
        <v>2645</v>
      </c>
      <c r="AX1188" s="2" t="s">
        <v>52</v>
      </c>
      <c r="AY1188" s="2" t="s">
        <v>52</v>
      </c>
      <c r="AZ1188" s="2" t="s">
        <v>52</v>
      </c>
    </row>
    <row r="1189" spans="1:52" ht="30" customHeight="1">
      <c r="A1189" s="27" t="s">
        <v>1059</v>
      </c>
      <c r="B1189" s="27" t="s">
        <v>1055</v>
      </c>
      <c r="C1189" s="27" t="s">
        <v>1056</v>
      </c>
      <c r="D1189" s="28">
        <v>2.1999999999999999E-2</v>
      </c>
      <c r="E1189" s="30">
        <f>단가대비표!O234</f>
        <v>0</v>
      </c>
      <c r="F1189" s="33">
        <f>TRUNC(E1189*D1189,1)</f>
        <v>0</v>
      </c>
      <c r="G1189" s="30">
        <f>단가대비표!P234</f>
        <v>172068</v>
      </c>
      <c r="H1189" s="33">
        <f>TRUNC(G1189*D1189,1)</f>
        <v>3785.4</v>
      </c>
      <c r="I1189" s="30">
        <f>단가대비표!V234</f>
        <v>0</v>
      </c>
      <c r="J1189" s="33">
        <f>TRUNC(I1189*D1189,1)</f>
        <v>0</v>
      </c>
      <c r="K1189" s="30">
        <f t="shared" si="178"/>
        <v>172068</v>
      </c>
      <c r="L1189" s="33">
        <f t="shared" si="178"/>
        <v>3785.4</v>
      </c>
      <c r="M1189" s="27" t="s">
        <v>52</v>
      </c>
      <c r="N1189" s="2" t="s">
        <v>1586</v>
      </c>
      <c r="O1189" s="2" t="s">
        <v>1060</v>
      </c>
      <c r="P1189" s="2" t="s">
        <v>65</v>
      </c>
      <c r="Q1189" s="2" t="s">
        <v>65</v>
      </c>
      <c r="R1189" s="2" t="s">
        <v>64</v>
      </c>
      <c r="S1189" s="3"/>
      <c r="T1189" s="3"/>
      <c r="U1189" s="3"/>
      <c r="V1189" s="3">
        <v>1</v>
      </c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2" t="s">
        <v>52</v>
      </c>
      <c r="AW1189" s="2" t="s">
        <v>2646</v>
      </c>
      <c r="AX1189" s="2" t="s">
        <v>52</v>
      </c>
      <c r="AY1189" s="2" t="s">
        <v>52</v>
      </c>
      <c r="AZ1189" s="2" t="s">
        <v>52</v>
      </c>
    </row>
    <row r="1190" spans="1:52" ht="30" customHeight="1">
      <c r="A1190" s="27" t="s">
        <v>1164</v>
      </c>
      <c r="B1190" s="27" t="s">
        <v>2386</v>
      </c>
      <c r="C1190" s="27" t="s">
        <v>502</v>
      </c>
      <c r="D1190" s="28">
        <v>1</v>
      </c>
      <c r="E1190" s="30">
        <v>0</v>
      </c>
      <c r="F1190" s="33">
        <f>TRUNC(E1190*D1190,1)</f>
        <v>0</v>
      </c>
      <c r="G1190" s="30">
        <v>0</v>
      </c>
      <c r="H1190" s="33">
        <f>TRUNC(G1190*D1190,1)</f>
        <v>0</v>
      </c>
      <c r="I1190" s="30">
        <f>TRUNC(SUMIF(V1188:V1190, RIGHTB(O1190, 1), H1188:H1190)*U1190, 2)</f>
        <v>150.88</v>
      </c>
      <c r="J1190" s="33">
        <f>TRUNC(I1190*D1190,1)</f>
        <v>150.80000000000001</v>
      </c>
      <c r="K1190" s="30">
        <f t="shared" si="178"/>
        <v>150.80000000000001</v>
      </c>
      <c r="L1190" s="33">
        <f t="shared" si="178"/>
        <v>150.80000000000001</v>
      </c>
      <c r="M1190" s="27" t="s">
        <v>52</v>
      </c>
      <c r="N1190" s="2" t="s">
        <v>1586</v>
      </c>
      <c r="O1190" s="2" t="s">
        <v>950</v>
      </c>
      <c r="P1190" s="2" t="s">
        <v>65</v>
      </c>
      <c r="Q1190" s="2" t="s">
        <v>65</v>
      </c>
      <c r="R1190" s="2" t="s">
        <v>65</v>
      </c>
      <c r="S1190" s="3">
        <v>1</v>
      </c>
      <c r="T1190" s="3">
        <v>2</v>
      </c>
      <c r="U1190" s="3">
        <v>0.01</v>
      </c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2" t="s">
        <v>52</v>
      </c>
      <c r="AW1190" s="2" t="s">
        <v>2647</v>
      </c>
      <c r="AX1190" s="2" t="s">
        <v>52</v>
      </c>
      <c r="AY1190" s="2" t="s">
        <v>52</v>
      </c>
      <c r="AZ1190" s="2" t="s">
        <v>52</v>
      </c>
    </row>
    <row r="1191" spans="1:52" ht="30" customHeight="1">
      <c r="A1191" s="27" t="s">
        <v>1013</v>
      </c>
      <c r="B1191" s="27" t="s">
        <v>52</v>
      </c>
      <c r="C1191" s="27" t="s">
        <v>52</v>
      </c>
      <c r="D1191" s="28"/>
      <c r="E1191" s="30"/>
      <c r="F1191" s="33">
        <f>TRUNC(SUMIF(N1188:N1190, N1187, F1188:F1190),0)</f>
        <v>0</v>
      </c>
      <c r="G1191" s="30"/>
      <c r="H1191" s="33">
        <f>TRUNC(SUMIF(N1188:N1190, N1187, H1188:H1190),0)</f>
        <v>15088</v>
      </c>
      <c r="I1191" s="30"/>
      <c r="J1191" s="33">
        <f>TRUNC(SUMIF(N1188:N1190, N1187, J1188:J1190),0)</f>
        <v>150</v>
      </c>
      <c r="K1191" s="30"/>
      <c r="L1191" s="33">
        <f>F1191+H1191+J1191</f>
        <v>15238</v>
      </c>
      <c r="M1191" s="27" t="s">
        <v>52</v>
      </c>
      <c r="N1191" s="2" t="s">
        <v>107</v>
      </c>
      <c r="O1191" s="2" t="s">
        <v>107</v>
      </c>
      <c r="P1191" s="2" t="s">
        <v>52</v>
      </c>
      <c r="Q1191" s="2" t="s">
        <v>52</v>
      </c>
      <c r="R1191" s="2" t="s">
        <v>52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2" t="s">
        <v>52</v>
      </c>
      <c r="AW1191" s="2" t="s">
        <v>52</v>
      </c>
      <c r="AX1191" s="2" t="s">
        <v>52</v>
      </c>
      <c r="AY1191" s="2" t="s">
        <v>52</v>
      </c>
      <c r="AZ1191" s="2" t="s">
        <v>52</v>
      </c>
    </row>
    <row r="1192" spans="1:52" ht="30" customHeight="1">
      <c r="A1192" s="28"/>
      <c r="B1192" s="28"/>
      <c r="C1192" s="28"/>
      <c r="D1192" s="28"/>
      <c r="E1192" s="30"/>
      <c r="F1192" s="33"/>
      <c r="G1192" s="30"/>
      <c r="H1192" s="33"/>
      <c r="I1192" s="30"/>
      <c r="J1192" s="33"/>
      <c r="K1192" s="30"/>
      <c r="L1192" s="33"/>
      <c r="M1192" s="28"/>
    </row>
    <row r="1193" spans="1:52" ht="30" customHeight="1">
      <c r="A1193" s="24" t="s">
        <v>2648</v>
      </c>
      <c r="B1193" s="25"/>
      <c r="C1193" s="25"/>
      <c r="D1193" s="25"/>
      <c r="E1193" s="29"/>
      <c r="F1193" s="32"/>
      <c r="G1193" s="29"/>
      <c r="H1193" s="32"/>
      <c r="I1193" s="29"/>
      <c r="J1193" s="32"/>
      <c r="K1193" s="29"/>
      <c r="L1193" s="32"/>
      <c r="M1193" s="26"/>
      <c r="N1193" s="1" t="s">
        <v>1596</v>
      </c>
    </row>
    <row r="1194" spans="1:52" ht="30" customHeight="1">
      <c r="A1194" s="27" t="s">
        <v>1054</v>
      </c>
      <c r="B1194" s="27" t="s">
        <v>1055</v>
      </c>
      <c r="C1194" s="27" t="s">
        <v>1056</v>
      </c>
      <c r="D1194" s="28">
        <v>7.1999999999999995E-2</v>
      </c>
      <c r="E1194" s="30">
        <f>단가대비표!O244</f>
        <v>0</v>
      </c>
      <c r="F1194" s="33">
        <f>TRUNC(E1194*D1194,1)</f>
        <v>0</v>
      </c>
      <c r="G1194" s="30">
        <f>단가대비표!P244</f>
        <v>277642</v>
      </c>
      <c r="H1194" s="33">
        <f>TRUNC(G1194*D1194,1)</f>
        <v>19990.2</v>
      </c>
      <c r="I1194" s="30">
        <f>단가대비표!V244</f>
        <v>0</v>
      </c>
      <c r="J1194" s="33">
        <f>TRUNC(I1194*D1194,1)</f>
        <v>0</v>
      </c>
      <c r="K1194" s="30">
        <f t="shared" ref="K1194:L1196" si="179">TRUNC(E1194+G1194+I1194,1)</f>
        <v>277642</v>
      </c>
      <c r="L1194" s="33">
        <f t="shared" si="179"/>
        <v>19990.2</v>
      </c>
      <c r="M1194" s="27" t="s">
        <v>52</v>
      </c>
      <c r="N1194" s="2" t="s">
        <v>1596</v>
      </c>
      <c r="O1194" s="2" t="s">
        <v>1057</v>
      </c>
      <c r="P1194" s="2" t="s">
        <v>65</v>
      </c>
      <c r="Q1194" s="2" t="s">
        <v>65</v>
      </c>
      <c r="R1194" s="2" t="s">
        <v>64</v>
      </c>
      <c r="S1194" s="3"/>
      <c r="T1194" s="3"/>
      <c r="U1194" s="3"/>
      <c r="V1194" s="3">
        <v>1</v>
      </c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2" t="s">
        <v>52</v>
      </c>
      <c r="AW1194" s="2" t="s">
        <v>2649</v>
      </c>
      <c r="AX1194" s="2" t="s">
        <v>52</v>
      </c>
      <c r="AY1194" s="2" t="s">
        <v>52</v>
      </c>
      <c r="AZ1194" s="2" t="s">
        <v>52</v>
      </c>
    </row>
    <row r="1195" spans="1:52" ht="30" customHeight="1">
      <c r="A1195" s="27" t="s">
        <v>1059</v>
      </c>
      <c r="B1195" s="27" t="s">
        <v>1055</v>
      </c>
      <c r="C1195" s="27" t="s">
        <v>1056</v>
      </c>
      <c r="D1195" s="28">
        <v>7.1999999999999998E-3</v>
      </c>
      <c r="E1195" s="30">
        <f>단가대비표!O234</f>
        <v>0</v>
      </c>
      <c r="F1195" s="33">
        <f>TRUNC(E1195*D1195,1)</f>
        <v>0</v>
      </c>
      <c r="G1195" s="30">
        <f>단가대비표!P234</f>
        <v>172068</v>
      </c>
      <c r="H1195" s="33">
        <f>TRUNC(G1195*D1195,1)</f>
        <v>1238.8</v>
      </c>
      <c r="I1195" s="30">
        <f>단가대비표!V234</f>
        <v>0</v>
      </c>
      <c r="J1195" s="33">
        <f>TRUNC(I1195*D1195,1)</f>
        <v>0</v>
      </c>
      <c r="K1195" s="30">
        <f t="shared" si="179"/>
        <v>172068</v>
      </c>
      <c r="L1195" s="33">
        <f t="shared" si="179"/>
        <v>1238.8</v>
      </c>
      <c r="M1195" s="27" t="s">
        <v>52</v>
      </c>
      <c r="N1195" s="2" t="s">
        <v>1596</v>
      </c>
      <c r="O1195" s="2" t="s">
        <v>1060</v>
      </c>
      <c r="P1195" s="2" t="s">
        <v>65</v>
      </c>
      <c r="Q1195" s="2" t="s">
        <v>65</v>
      </c>
      <c r="R1195" s="2" t="s">
        <v>64</v>
      </c>
      <c r="S1195" s="3"/>
      <c r="T1195" s="3"/>
      <c r="U1195" s="3"/>
      <c r="V1195" s="3">
        <v>1</v>
      </c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2" t="s">
        <v>52</v>
      </c>
      <c r="AW1195" s="2" t="s">
        <v>2650</v>
      </c>
      <c r="AX1195" s="2" t="s">
        <v>52</v>
      </c>
      <c r="AY1195" s="2" t="s">
        <v>52</v>
      </c>
      <c r="AZ1195" s="2" t="s">
        <v>52</v>
      </c>
    </row>
    <row r="1196" spans="1:52" ht="30" customHeight="1">
      <c r="A1196" s="27" t="s">
        <v>1164</v>
      </c>
      <c r="B1196" s="27" t="s">
        <v>1193</v>
      </c>
      <c r="C1196" s="27" t="s">
        <v>502</v>
      </c>
      <c r="D1196" s="28">
        <v>1</v>
      </c>
      <c r="E1196" s="30">
        <v>0</v>
      </c>
      <c r="F1196" s="33">
        <f>TRUNC(E1196*D1196,1)</f>
        <v>0</v>
      </c>
      <c r="G1196" s="30">
        <v>0</v>
      </c>
      <c r="H1196" s="33">
        <f>TRUNC(G1196*D1196,1)</f>
        <v>0</v>
      </c>
      <c r="I1196" s="30">
        <f>TRUNC(SUMIF(V1194:V1196, RIGHTB(O1196, 1), H1194:H1196)*U1196, 2)</f>
        <v>424.58</v>
      </c>
      <c r="J1196" s="33">
        <f>TRUNC(I1196*D1196,1)</f>
        <v>424.5</v>
      </c>
      <c r="K1196" s="30">
        <f t="shared" si="179"/>
        <v>424.5</v>
      </c>
      <c r="L1196" s="33">
        <f t="shared" si="179"/>
        <v>424.5</v>
      </c>
      <c r="M1196" s="27" t="s">
        <v>52</v>
      </c>
      <c r="N1196" s="2" t="s">
        <v>1596</v>
      </c>
      <c r="O1196" s="2" t="s">
        <v>950</v>
      </c>
      <c r="P1196" s="2" t="s">
        <v>65</v>
      </c>
      <c r="Q1196" s="2" t="s">
        <v>65</v>
      </c>
      <c r="R1196" s="2" t="s">
        <v>65</v>
      </c>
      <c r="S1196" s="3">
        <v>1</v>
      </c>
      <c r="T1196" s="3">
        <v>2</v>
      </c>
      <c r="U1196" s="3">
        <v>0.02</v>
      </c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2" t="s">
        <v>52</v>
      </c>
      <c r="AW1196" s="2" t="s">
        <v>2651</v>
      </c>
      <c r="AX1196" s="2" t="s">
        <v>52</v>
      </c>
      <c r="AY1196" s="2" t="s">
        <v>52</v>
      </c>
      <c r="AZ1196" s="2" t="s">
        <v>52</v>
      </c>
    </row>
    <row r="1197" spans="1:52" ht="30" customHeight="1">
      <c r="A1197" s="27" t="s">
        <v>1013</v>
      </c>
      <c r="B1197" s="27" t="s">
        <v>52</v>
      </c>
      <c r="C1197" s="27" t="s">
        <v>52</v>
      </c>
      <c r="D1197" s="28"/>
      <c r="E1197" s="30"/>
      <c r="F1197" s="33">
        <f>TRUNC(SUMIF(N1194:N1196, N1193, F1194:F1196),0)</f>
        <v>0</v>
      </c>
      <c r="G1197" s="30"/>
      <c r="H1197" s="33">
        <f>TRUNC(SUMIF(N1194:N1196, N1193, H1194:H1196),0)</f>
        <v>21229</v>
      </c>
      <c r="I1197" s="30"/>
      <c r="J1197" s="33">
        <f>TRUNC(SUMIF(N1194:N1196, N1193, J1194:J1196),0)</f>
        <v>424</v>
      </c>
      <c r="K1197" s="30"/>
      <c r="L1197" s="33">
        <f>F1197+H1197+J1197</f>
        <v>21653</v>
      </c>
      <c r="M1197" s="27" t="s">
        <v>52</v>
      </c>
      <c r="N1197" s="2" t="s">
        <v>107</v>
      </c>
      <c r="O1197" s="2" t="s">
        <v>107</v>
      </c>
      <c r="P1197" s="2" t="s">
        <v>52</v>
      </c>
      <c r="Q1197" s="2" t="s">
        <v>52</v>
      </c>
      <c r="R1197" s="2" t="s">
        <v>52</v>
      </c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2" t="s">
        <v>52</v>
      </c>
      <c r="AW1197" s="2" t="s">
        <v>52</v>
      </c>
      <c r="AX1197" s="2" t="s">
        <v>52</v>
      </c>
      <c r="AY1197" s="2" t="s">
        <v>52</v>
      </c>
      <c r="AZ1197" s="2" t="s">
        <v>52</v>
      </c>
    </row>
    <row r="1198" spans="1:52" ht="30" customHeight="1">
      <c r="A1198" s="28"/>
      <c r="B1198" s="28"/>
      <c r="C1198" s="28"/>
      <c r="D1198" s="28"/>
      <c r="E1198" s="30"/>
      <c r="F1198" s="33"/>
      <c r="G1198" s="30"/>
      <c r="H1198" s="33"/>
      <c r="I1198" s="30"/>
      <c r="J1198" s="33"/>
      <c r="K1198" s="30"/>
      <c r="L1198" s="33"/>
      <c r="M1198" s="28"/>
    </row>
    <row r="1199" spans="1:52" ht="30" customHeight="1">
      <c r="A1199" s="24" t="s">
        <v>2652</v>
      </c>
      <c r="B1199" s="25"/>
      <c r="C1199" s="25"/>
      <c r="D1199" s="25"/>
      <c r="E1199" s="29"/>
      <c r="F1199" s="32"/>
      <c r="G1199" s="29"/>
      <c r="H1199" s="32"/>
      <c r="I1199" s="29"/>
      <c r="J1199" s="32"/>
      <c r="K1199" s="29"/>
      <c r="L1199" s="32"/>
      <c r="M1199" s="26"/>
      <c r="N1199" s="1" t="s">
        <v>1643</v>
      </c>
    </row>
    <row r="1200" spans="1:52" ht="30" customHeight="1">
      <c r="A1200" s="27" t="s">
        <v>1680</v>
      </c>
      <c r="B1200" s="27" t="s">
        <v>1055</v>
      </c>
      <c r="C1200" s="27" t="s">
        <v>1056</v>
      </c>
      <c r="D1200" s="28">
        <v>3.7999999999999999E-2</v>
      </c>
      <c r="E1200" s="30">
        <f>단가대비표!O250</f>
        <v>0</v>
      </c>
      <c r="F1200" s="33">
        <f>TRUNC(E1200*D1200,1)</f>
        <v>0</v>
      </c>
      <c r="G1200" s="30">
        <f>단가대비표!P250</f>
        <v>256883</v>
      </c>
      <c r="H1200" s="33">
        <f>TRUNC(G1200*D1200,1)</f>
        <v>9761.5</v>
      </c>
      <c r="I1200" s="30">
        <f>단가대비표!V250</f>
        <v>0</v>
      </c>
      <c r="J1200" s="33">
        <f>TRUNC(I1200*D1200,1)</f>
        <v>0</v>
      </c>
      <c r="K1200" s="30">
        <f t="shared" ref="K1200:L1202" si="180">TRUNC(E1200+G1200+I1200,1)</f>
        <v>256883</v>
      </c>
      <c r="L1200" s="33">
        <f t="shared" si="180"/>
        <v>9761.5</v>
      </c>
      <c r="M1200" s="27" t="s">
        <v>52</v>
      </c>
      <c r="N1200" s="2" t="s">
        <v>1643</v>
      </c>
      <c r="O1200" s="2" t="s">
        <v>1681</v>
      </c>
      <c r="P1200" s="2" t="s">
        <v>65</v>
      </c>
      <c r="Q1200" s="2" t="s">
        <v>65</v>
      </c>
      <c r="R1200" s="2" t="s">
        <v>64</v>
      </c>
      <c r="S1200" s="3"/>
      <c r="T1200" s="3"/>
      <c r="U1200" s="3"/>
      <c r="V1200" s="3">
        <v>1</v>
      </c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2" t="s">
        <v>52</v>
      </c>
      <c r="AW1200" s="2" t="s">
        <v>2653</v>
      </c>
      <c r="AX1200" s="2" t="s">
        <v>52</v>
      </c>
      <c r="AY1200" s="2" t="s">
        <v>52</v>
      </c>
      <c r="AZ1200" s="2" t="s">
        <v>52</v>
      </c>
    </row>
    <row r="1201" spans="1:52" ht="30" customHeight="1">
      <c r="A1201" s="27" t="s">
        <v>1059</v>
      </c>
      <c r="B1201" s="27" t="s">
        <v>1055</v>
      </c>
      <c r="C1201" s="27" t="s">
        <v>1056</v>
      </c>
      <c r="D1201" s="28">
        <v>4.0000000000000001E-3</v>
      </c>
      <c r="E1201" s="30">
        <f>단가대비표!O234</f>
        <v>0</v>
      </c>
      <c r="F1201" s="33">
        <f>TRUNC(E1201*D1201,1)</f>
        <v>0</v>
      </c>
      <c r="G1201" s="30">
        <f>단가대비표!P234</f>
        <v>172068</v>
      </c>
      <c r="H1201" s="33">
        <f>TRUNC(G1201*D1201,1)</f>
        <v>688.2</v>
      </c>
      <c r="I1201" s="30">
        <f>단가대비표!V234</f>
        <v>0</v>
      </c>
      <c r="J1201" s="33">
        <f>TRUNC(I1201*D1201,1)</f>
        <v>0</v>
      </c>
      <c r="K1201" s="30">
        <f t="shared" si="180"/>
        <v>172068</v>
      </c>
      <c r="L1201" s="33">
        <f t="shared" si="180"/>
        <v>688.2</v>
      </c>
      <c r="M1201" s="27" t="s">
        <v>52</v>
      </c>
      <c r="N1201" s="2" t="s">
        <v>1643</v>
      </c>
      <c r="O1201" s="2" t="s">
        <v>1060</v>
      </c>
      <c r="P1201" s="2" t="s">
        <v>65</v>
      </c>
      <c r="Q1201" s="2" t="s">
        <v>65</v>
      </c>
      <c r="R1201" s="2" t="s">
        <v>64</v>
      </c>
      <c r="S1201" s="3"/>
      <c r="T1201" s="3"/>
      <c r="U1201" s="3"/>
      <c r="V1201" s="3">
        <v>1</v>
      </c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2" t="s">
        <v>52</v>
      </c>
      <c r="AW1201" s="2" t="s">
        <v>2654</v>
      </c>
      <c r="AX1201" s="2" t="s">
        <v>52</v>
      </c>
      <c r="AY1201" s="2" t="s">
        <v>52</v>
      </c>
      <c r="AZ1201" s="2" t="s">
        <v>52</v>
      </c>
    </row>
    <row r="1202" spans="1:52" ht="30" customHeight="1">
      <c r="A1202" s="27" t="s">
        <v>1164</v>
      </c>
      <c r="B1202" s="27" t="s">
        <v>2655</v>
      </c>
      <c r="C1202" s="27" t="s">
        <v>502</v>
      </c>
      <c r="D1202" s="28">
        <v>1</v>
      </c>
      <c r="E1202" s="30">
        <f>TRUNC(SUMIF(V1200:V1202, RIGHTB(O1202, 1), H1200:H1202)*U1202, 2)</f>
        <v>626.98</v>
      </c>
      <c r="F1202" s="33">
        <f>TRUNC(E1202*D1202,1)</f>
        <v>626.9</v>
      </c>
      <c r="G1202" s="30">
        <v>0</v>
      </c>
      <c r="H1202" s="33">
        <f>TRUNC(G1202*D1202,1)</f>
        <v>0</v>
      </c>
      <c r="I1202" s="30">
        <v>0</v>
      </c>
      <c r="J1202" s="33">
        <f>TRUNC(I1202*D1202,1)</f>
        <v>0</v>
      </c>
      <c r="K1202" s="30">
        <f t="shared" si="180"/>
        <v>626.9</v>
      </c>
      <c r="L1202" s="33">
        <f t="shared" si="180"/>
        <v>626.9</v>
      </c>
      <c r="M1202" s="27" t="s">
        <v>52</v>
      </c>
      <c r="N1202" s="2" t="s">
        <v>1643</v>
      </c>
      <c r="O1202" s="2" t="s">
        <v>950</v>
      </c>
      <c r="P1202" s="2" t="s">
        <v>65</v>
      </c>
      <c r="Q1202" s="2" t="s">
        <v>65</v>
      </c>
      <c r="R1202" s="2" t="s">
        <v>65</v>
      </c>
      <c r="S1202" s="3">
        <v>1</v>
      </c>
      <c r="T1202" s="3">
        <v>0</v>
      </c>
      <c r="U1202" s="3">
        <v>0.06</v>
      </c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2" t="s">
        <v>52</v>
      </c>
      <c r="AW1202" s="2" t="s">
        <v>2656</v>
      </c>
      <c r="AX1202" s="2" t="s">
        <v>52</v>
      </c>
      <c r="AY1202" s="2" t="s">
        <v>52</v>
      </c>
      <c r="AZ1202" s="2" t="s">
        <v>52</v>
      </c>
    </row>
    <row r="1203" spans="1:52" ht="30" customHeight="1">
      <c r="A1203" s="27" t="s">
        <v>1013</v>
      </c>
      <c r="B1203" s="27" t="s">
        <v>52</v>
      </c>
      <c r="C1203" s="27" t="s">
        <v>52</v>
      </c>
      <c r="D1203" s="28"/>
      <c r="E1203" s="30"/>
      <c r="F1203" s="33">
        <f>TRUNC(SUMIF(N1200:N1202, N1199, F1200:F1202),0)</f>
        <v>626</v>
      </c>
      <c r="G1203" s="30"/>
      <c r="H1203" s="33">
        <f>TRUNC(SUMIF(N1200:N1202, N1199, H1200:H1202),0)</f>
        <v>10449</v>
      </c>
      <c r="I1203" s="30"/>
      <c r="J1203" s="33">
        <f>TRUNC(SUMIF(N1200:N1202, N1199, J1200:J1202),0)</f>
        <v>0</v>
      </c>
      <c r="K1203" s="30"/>
      <c r="L1203" s="33">
        <f>F1203+H1203+J1203</f>
        <v>11075</v>
      </c>
      <c r="M1203" s="27" t="s">
        <v>52</v>
      </c>
      <c r="N1203" s="2" t="s">
        <v>107</v>
      </c>
      <c r="O1203" s="2" t="s">
        <v>107</v>
      </c>
      <c r="P1203" s="2" t="s">
        <v>52</v>
      </c>
      <c r="Q1203" s="2" t="s">
        <v>52</v>
      </c>
      <c r="R1203" s="2" t="s">
        <v>52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2" t="s">
        <v>52</v>
      </c>
      <c r="AW1203" s="2" t="s">
        <v>52</v>
      </c>
      <c r="AX1203" s="2" t="s">
        <v>52</v>
      </c>
      <c r="AY1203" s="2" t="s">
        <v>52</v>
      </c>
      <c r="AZ1203" s="2" t="s">
        <v>52</v>
      </c>
    </row>
    <row r="1204" spans="1:52" ht="30" customHeight="1">
      <c r="A1204" s="28"/>
      <c r="B1204" s="28"/>
      <c r="C1204" s="28"/>
      <c r="D1204" s="28"/>
      <c r="E1204" s="30"/>
      <c r="F1204" s="33"/>
      <c r="G1204" s="30"/>
      <c r="H1204" s="33"/>
      <c r="I1204" s="30"/>
      <c r="J1204" s="33"/>
      <c r="K1204" s="30"/>
      <c r="L1204" s="33"/>
      <c r="M1204" s="28"/>
    </row>
    <row r="1205" spans="1:52" ht="30" customHeight="1">
      <c r="A1205" s="24" t="s">
        <v>2657</v>
      </c>
      <c r="B1205" s="25"/>
      <c r="C1205" s="25"/>
      <c r="D1205" s="25"/>
      <c r="E1205" s="29"/>
      <c r="F1205" s="32"/>
      <c r="G1205" s="29"/>
      <c r="H1205" s="32"/>
      <c r="I1205" s="29"/>
      <c r="J1205" s="32"/>
      <c r="K1205" s="29"/>
      <c r="L1205" s="32"/>
      <c r="M1205" s="26"/>
      <c r="N1205" s="1" t="s">
        <v>1648</v>
      </c>
    </row>
    <row r="1206" spans="1:52" ht="30" customHeight="1">
      <c r="A1206" s="27" t="s">
        <v>1680</v>
      </c>
      <c r="B1206" s="27" t="s">
        <v>1055</v>
      </c>
      <c r="C1206" s="27" t="s">
        <v>1056</v>
      </c>
      <c r="D1206" s="28">
        <v>6.7000000000000004E-2</v>
      </c>
      <c r="E1206" s="30">
        <f>단가대비표!O250</f>
        <v>0</v>
      </c>
      <c r="F1206" s="33">
        <f>TRUNC(E1206*D1206,1)</f>
        <v>0</v>
      </c>
      <c r="G1206" s="30">
        <f>단가대비표!P250</f>
        <v>256883</v>
      </c>
      <c r="H1206" s="33">
        <f>TRUNC(G1206*D1206,1)</f>
        <v>17211.099999999999</v>
      </c>
      <c r="I1206" s="30">
        <f>단가대비표!V250</f>
        <v>0</v>
      </c>
      <c r="J1206" s="33">
        <f>TRUNC(I1206*D1206,1)</f>
        <v>0</v>
      </c>
      <c r="K1206" s="30">
        <f t="shared" ref="K1206:L1208" si="181">TRUNC(E1206+G1206+I1206,1)</f>
        <v>256883</v>
      </c>
      <c r="L1206" s="33">
        <f t="shared" si="181"/>
        <v>17211.099999999999</v>
      </c>
      <c r="M1206" s="27" t="s">
        <v>52</v>
      </c>
      <c r="N1206" s="2" t="s">
        <v>1648</v>
      </c>
      <c r="O1206" s="2" t="s">
        <v>1681</v>
      </c>
      <c r="P1206" s="2" t="s">
        <v>65</v>
      </c>
      <c r="Q1206" s="2" t="s">
        <v>65</v>
      </c>
      <c r="R1206" s="2" t="s">
        <v>64</v>
      </c>
      <c r="S1206" s="3"/>
      <c r="T1206" s="3"/>
      <c r="U1206" s="3"/>
      <c r="V1206" s="3">
        <v>1</v>
      </c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2" t="s">
        <v>52</v>
      </c>
      <c r="AW1206" s="2" t="s">
        <v>2658</v>
      </c>
      <c r="AX1206" s="2" t="s">
        <v>52</v>
      </c>
      <c r="AY1206" s="2" t="s">
        <v>52</v>
      </c>
      <c r="AZ1206" s="2" t="s">
        <v>52</v>
      </c>
    </row>
    <row r="1207" spans="1:52" ht="30" customHeight="1">
      <c r="A1207" s="27" t="s">
        <v>1059</v>
      </c>
      <c r="B1207" s="27" t="s">
        <v>1055</v>
      </c>
      <c r="C1207" s="27" t="s">
        <v>1056</v>
      </c>
      <c r="D1207" s="28">
        <v>3.3000000000000002E-2</v>
      </c>
      <c r="E1207" s="30">
        <f>단가대비표!O234</f>
        <v>0</v>
      </c>
      <c r="F1207" s="33">
        <f>TRUNC(E1207*D1207,1)</f>
        <v>0</v>
      </c>
      <c r="G1207" s="30">
        <f>단가대비표!P234</f>
        <v>172068</v>
      </c>
      <c r="H1207" s="33">
        <f>TRUNC(G1207*D1207,1)</f>
        <v>5678.2</v>
      </c>
      <c r="I1207" s="30">
        <f>단가대비표!V234</f>
        <v>0</v>
      </c>
      <c r="J1207" s="33">
        <f>TRUNC(I1207*D1207,1)</f>
        <v>0</v>
      </c>
      <c r="K1207" s="30">
        <f t="shared" si="181"/>
        <v>172068</v>
      </c>
      <c r="L1207" s="33">
        <f t="shared" si="181"/>
        <v>5678.2</v>
      </c>
      <c r="M1207" s="27" t="s">
        <v>52</v>
      </c>
      <c r="N1207" s="2" t="s">
        <v>1648</v>
      </c>
      <c r="O1207" s="2" t="s">
        <v>1060</v>
      </c>
      <c r="P1207" s="2" t="s">
        <v>65</v>
      </c>
      <c r="Q1207" s="2" t="s">
        <v>65</v>
      </c>
      <c r="R1207" s="2" t="s">
        <v>64</v>
      </c>
      <c r="S1207" s="3"/>
      <c r="T1207" s="3"/>
      <c r="U1207" s="3"/>
      <c r="V1207" s="3">
        <v>1</v>
      </c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2" t="s">
        <v>52</v>
      </c>
      <c r="AW1207" s="2" t="s">
        <v>2659</v>
      </c>
      <c r="AX1207" s="2" t="s">
        <v>52</v>
      </c>
      <c r="AY1207" s="2" t="s">
        <v>52</v>
      </c>
      <c r="AZ1207" s="2" t="s">
        <v>52</v>
      </c>
    </row>
    <row r="1208" spans="1:52" ht="30" customHeight="1">
      <c r="A1208" s="27" t="s">
        <v>1164</v>
      </c>
      <c r="B1208" s="27" t="s">
        <v>2386</v>
      </c>
      <c r="C1208" s="27" t="s">
        <v>502</v>
      </c>
      <c r="D1208" s="28">
        <v>1</v>
      </c>
      <c r="E1208" s="30">
        <v>0</v>
      </c>
      <c r="F1208" s="33">
        <f>TRUNC(E1208*D1208,1)</f>
        <v>0</v>
      </c>
      <c r="G1208" s="30">
        <v>0</v>
      </c>
      <c r="H1208" s="33">
        <f>TRUNC(G1208*D1208,1)</f>
        <v>0</v>
      </c>
      <c r="I1208" s="30">
        <f>TRUNC(SUMIF(V1206:V1208, RIGHTB(O1208, 1), H1206:H1208)*U1208, 2)</f>
        <v>228.89</v>
      </c>
      <c r="J1208" s="33">
        <f>TRUNC(I1208*D1208,1)</f>
        <v>228.8</v>
      </c>
      <c r="K1208" s="30">
        <f t="shared" si="181"/>
        <v>228.8</v>
      </c>
      <c r="L1208" s="33">
        <f t="shared" si="181"/>
        <v>228.8</v>
      </c>
      <c r="M1208" s="27" t="s">
        <v>52</v>
      </c>
      <c r="N1208" s="2" t="s">
        <v>1648</v>
      </c>
      <c r="O1208" s="2" t="s">
        <v>950</v>
      </c>
      <c r="P1208" s="2" t="s">
        <v>65</v>
      </c>
      <c r="Q1208" s="2" t="s">
        <v>65</v>
      </c>
      <c r="R1208" s="2" t="s">
        <v>65</v>
      </c>
      <c r="S1208" s="3">
        <v>1</v>
      </c>
      <c r="T1208" s="3">
        <v>2</v>
      </c>
      <c r="U1208" s="3">
        <v>0.01</v>
      </c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2" t="s">
        <v>52</v>
      </c>
      <c r="AW1208" s="2" t="s">
        <v>2660</v>
      </c>
      <c r="AX1208" s="2" t="s">
        <v>52</v>
      </c>
      <c r="AY1208" s="2" t="s">
        <v>52</v>
      </c>
      <c r="AZ1208" s="2" t="s">
        <v>52</v>
      </c>
    </row>
    <row r="1209" spans="1:52" ht="30" customHeight="1">
      <c r="A1209" s="27" t="s">
        <v>1013</v>
      </c>
      <c r="B1209" s="27" t="s">
        <v>52</v>
      </c>
      <c r="C1209" s="27" t="s">
        <v>52</v>
      </c>
      <c r="D1209" s="28"/>
      <c r="E1209" s="30"/>
      <c r="F1209" s="33">
        <f>TRUNC(SUMIF(N1206:N1208, N1205, F1206:F1208),0)</f>
        <v>0</v>
      </c>
      <c r="G1209" s="30"/>
      <c r="H1209" s="33">
        <f>TRUNC(SUMIF(N1206:N1208, N1205, H1206:H1208),0)</f>
        <v>22889</v>
      </c>
      <c r="I1209" s="30"/>
      <c r="J1209" s="33">
        <f>TRUNC(SUMIF(N1206:N1208, N1205, J1206:J1208),0)</f>
        <v>228</v>
      </c>
      <c r="K1209" s="30"/>
      <c r="L1209" s="33">
        <f>F1209+H1209+J1209</f>
        <v>23117</v>
      </c>
      <c r="M1209" s="27" t="s">
        <v>52</v>
      </c>
      <c r="N1209" s="2" t="s">
        <v>107</v>
      </c>
      <c r="O1209" s="2" t="s">
        <v>107</v>
      </c>
      <c r="P1209" s="2" t="s">
        <v>52</v>
      </c>
      <c r="Q1209" s="2" t="s">
        <v>52</v>
      </c>
      <c r="R1209" s="2" t="s">
        <v>52</v>
      </c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2" t="s">
        <v>52</v>
      </c>
      <c r="AW1209" s="2" t="s">
        <v>52</v>
      </c>
      <c r="AX1209" s="2" t="s">
        <v>52</v>
      </c>
      <c r="AY1209" s="2" t="s">
        <v>52</v>
      </c>
      <c r="AZ1209" s="2" t="s">
        <v>52</v>
      </c>
    </row>
    <row r="1210" spans="1:52" ht="30" customHeight="1">
      <c r="A1210" s="28"/>
      <c r="B1210" s="28"/>
      <c r="C1210" s="28"/>
      <c r="D1210" s="28"/>
      <c r="E1210" s="30"/>
      <c r="F1210" s="33"/>
      <c r="G1210" s="30"/>
      <c r="H1210" s="33"/>
      <c r="I1210" s="30"/>
      <c r="J1210" s="33"/>
      <c r="K1210" s="30"/>
      <c r="L1210" s="33"/>
      <c r="M1210" s="28"/>
    </row>
    <row r="1211" spans="1:52" ht="30" customHeight="1">
      <c r="A1211" s="24" t="s">
        <v>2661</v>
      </c>
      <c r="B1211" s="25"/>
      <c r="C1211" s="25"/>
      <c r="D1211" s="25"/>
      <c r="E1211" s="29"/>
      <c r="F1211" s="32"/>
      <c r="G1211" s="29"/>
      <c r="H1211" s="32"/>
      <c r="I1211" s="29"/>
      <c r="J1211" s="32"/>
      <c r="K1211" s="29"/>
      <c r="L1211" s="32"/>
      <c r="M1211" s="26"/>
      <c r="N1211" s="1" t="s">
        <v>1687</v>
      </c>
    </row>
    <row r="1212" spans="1:52" ht="30" customHeight="1">
      <c r="A1212" s="27" t="s">
        <v>1264</v>
      </c>
      <c r="B1212" s="27" t="s">
        <v>1685</v>
      </c>
      <c r="C1212" s="27" t="s">
        <v>69</v>
      </c>
      <c r="D1212" s="28">
        <v>0.2298</v>
      </c>
      <c r="E1212" s="30">
        <f>단가대비표!O17</f>
        <v>0</v>
      </c>
      <c r="F1212" s="33">
        <f>TRUNC(E1212*D1212,1)</f>
        <v>0</v>
      </c>
      <c r="G1212" s="30">
        <f>단가대비표!P17</f>
        <v>0</v>
      </c>
      <c r="H1212" s="33">
        <f>TRUNC(G1212*D1212,1)</f>
        <v>0</v>
      </c>
      <c r="I1212" s="30">
        <f>단가대비표!V17</f>
        <v>233376</v>
      </c>
      <c r="J1212" s="33">
        <f>TRUNC(I1212*D1212,1)</f>
        <v>53629.8</v>
      </c>
      <c r="K1212" s="30">
        <f t="shared" ref="K1212:L1215" si="182">TRUNC(E1212+G1212+I1212,1)</f>
        <v>233376</v>
      </c>
      <c r="L1212" s="33">
        <f t="shared" si="182"/>
        <v>53629.8</v>
      </c>
      <c r="M1212" s="27" t="s">
        <v>2262</v>
      </c>
      <c r="N1212" s="2" t="s">
        <v>1687</v>
      </c>
      <c r="O1212" s="2" t="s">
        <v>2662</v>
      </c>
      <c r="P1212" s="2" t="s">
        <v>65</v>
      </c>
      <c r="Q1212" s="2" t="s">
        <v>65</v>
      </c>
      <c r="R1212" s="2" t="s">
        <v>64</v>
      </c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2" t="s">
        <v>52</v>
      </c>
      <c r="AW1212" s="2" t="s">
        <v>2663</v>
      </c>
      <c r="AX1212" s="2" t="s">
        <v>52</v>
      </c>
      <c r="AY1212" s="2" t="s">
        <v>52</v>
      </c>
      <c r="AZ1212" s="2" t="s">
        <v>52</v>
      </c>
    </row>
    <row r="1213" spans="1:52" ht="30" customHeight="1">
      <c r="A1213" s="27" t="s">
        <v>2265</v>
      </c>
      <c r="B1213" s="27" t="s">
        <v>2266</v>
      </c>
      <c r="C1213" s="27" t="s">
        <v>1310</v>
      </c>
      <c r="D1213" s="28">
        <v>5.4</v>
      </c>
      <c r="E1213" s="30">
        <f>단가대비표!O42</f>
        <v>1590</v>
      </c>
      <c r="F1213" s="33">
        <f>TRUNC(E1213*D1213,1)</f>
        <v>8586</v>
      </c>
      <c r="G1213" s="30">
        <f>단가대비표!P42</f>
        <v>0</v>
      </c>
      <c r="H1213" s="33">
        <f>TRUNC(G1213*D1213,1)</f>
        <v>0</v>
      </c>
      <c r="I1213" s="30">
        <f>단가대비표!V42</f>
        <v>0</v>
      </c>
      <c r="J1213" s="33">
        <f>TRUNC(I1213*D1213,1)</f>
        <v>0</v>
      </c>
      <c r="K1213" s="30">
        <f t="shared" si="182"/>
        <v>1590</v>
      </c>
      <c r="L1213" s="33">
        <f t="shared" si="182"/>
        <v>8586</v>
      </c>
      <c r="M1213" s="27" t="s">
        <v>52</v>
      </c>
      <c r="N1213" s="2" t="s">
        <v>1687</v>
      </c>
      <c r="O1213" s="2" t="s">
        <v>2267</v>
      </c>
      <c r="P1213" s="2" t="s">
        <v>65</v>
      </c>
      <c r="Q1213" s="2" t="s">
        <v>65</v>
      </c>
      <c r="R1213" s="2" t="s">
        <v>64</v>
      </c>
      <c r="S1213" s="3"/>
      <c r="T1213" s="3"/>
      <c r="U1213" s="3"/>
      <c r="V1213" s="3">
        <v>1</v>
      </c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2" t="s">
        <v>52</v>
      </c>
      <c r="AW1213" s="2" t="s">
        <v>2664</v>
      </c>
      <c r="AX1213" s="2" t="s">
        <v>52</v>
      </c>
      <c r="AY1213" s="2" t="s">
        <v>52</v>
      </c>
      <c r="AZ1213" s="2" t="s">
        <v>52</v>
      </c>
    </row>
    <row r="1214" spans="1:52" ht="30" customHeight="1">
      <c r="A1214" s="27" t="s">
        <v>1813</v>
      </c>
      <c r="B1214" s="27" t="s">
        <v>2269</v>
      </c>
      <c r="C1214" s="27" t="s">
        <v>502</v>
      </c>
      <c r="D1214" s="28">
        <v>1</v>
      </c>
      <c r="E1214" s="30">
        <f>TRUNC(SUMIF(V1212:V1215, RIGHTB(O1214, 1), F1212:F1215)*U1214, 2)</f>
        <v>3348.54</v>
      </c>
      <c r="F1214" s="33">
        <f>TRUNC(E1214*D1214,1)</f>
        <v>3348.5</v>
      </c>
      <c r="G1214" s="30">
        <v>0</v>
      </c>
      <c r="H1214" s="33">
        <f>TRUNC(G1214*D1214,1)</f>
        <v>0</v>
      </c>
      <c r="I1214" s="30">
        <v>0</v>
      </c>
      <c r="J1214" s="33">
        <f>TRUNC(I1214*D1214,1)</f>
        <v>0</v>
      </c>
      <c r="K1214" s="30">
        <f t="shared" si="182"/>
        <v>3348.5</v>
      </c>
      <c r="L1214" s="33">
        <f t="shared" si="182"/>
        <v>3348.5</v>
      </c>
      <c r="M1214" s="27" t="s">
        <v>52</v>
      </c>
      <c r="N1214" s="2" t="s">
        <v>1687</v>
      </c>
      <c r="O1214" s="2" t="s">
        <v>950</v>
      </c>
      <c r="P1214" s="2" t="s">
        <v>65</v>
      </c>
      <c r="Q1214" s="2" t="s">
        <v>65</v>
      </c>
      <c r="R1214" s="2" t="s">
        <v>65</v>
      </c>
      <c r="S1214" s="3">
        <v>0</v>
      </c>
      <c r="T1214" s="3">
        <v>0</v>
      </c>
      <c r="U1214" s="3">
        <v>0.39</v>
      </c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2" t="s">
        <v>52</v>
      </c>
      <c r="AW1214" s="2" t="s">
        <v>2665</v>
      </c>
      <c r="AX1214" s="2" t="s">
        <v>52</v>
      </c>
      <c r="AY1214" s="2" t="s">
        <v>52</v>
      </c>
      <c r="AZ1214" s="2" t="s">
        <v>52</v>
      </c>
    </row>
    <row r="1215" spans="1:52" ht="30" customHeight="1">
      <c r="A1215" s="27" t="s">
        <v>2271</v>
      </c>
      <c r="B1215" s="27" t="s">
        <v>1055</v>
      </c>
      <c r="C1215" s="27" t="s">
        <v>1056</v>
      </c>
      <c r="D1215" s="28">
        <v>1</v>
      </c>
      <c r="E1215" s="30">
        <f>TRUNC(단가대비표!O257*1/8*16/12*25/20, 1)</f>
        <v>0</v>
      </c>
      <c r="F1215" s="33">
        <f>TRUNC(E1215*D1215,1)</f>
        <v>0</v>
      </c>
      <c r="G1215" s="30">
        <f>TRUNC(단가대비표!P257*1/8*16/12*25/20, 1)</f>
        <v>59020.2</v>
      </c>
      <c r="H1215" s="33">
        <f>TRUNC(G1215*D1215,1)</f>
        <v>59020.2</v>
      </c>
      <c r="I1215" s="30">
        <f>TRUNC(단가대비표!V257*1/8*16/12*25/20, 1)</f>
        <v>0</v>
      </c>
      <c r="J1215" s="33">
        <f>TRUNC(I1215*D1215,1)</f>
        <v>0</v>
      </c>
      <c r="K1215" s="30">
        <f t="shared" si="182"/>
        <v>59020.2</v>
      </c>
      <c r="L1215" s="33">
        <f t="shared" si="182"/>
        <v>59020.2</v>
      </c>
      <c r="M1215" s="27" t="s">
        <v>52</v>
      </c>
      <c r="N1215" s="2" t="s">
        <v>1687</v>
      </c>
      <c r="O1215" s="2" t="s">
        <v>2272</v>
      </c>
      <c r="P1215" s="2" t="s">
        <v>65</v>
      </c>
      <c r="Q1215" s="2" t="s">
        <v>65</v>
      </c>
      <c r="R1215" s="2" t="s">
        <v>64</v>
      </c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2" t="s">
        <v>52</v>
      </c>
      <c r="AW1215" s="2" t="s">
        <v>2666</v>
      </c>
      <c r="AX1215" s="2" t="s">
        <v>64</v>
      </c>
      <c r="AY1215" s="2" t="s">
        <v>52</v>
      </c>
      <c r="AZ1215" s="2" t="s">
        <v>52</v>
      </c>
    </row>
    <row r="1216" spans="1:52" ht="30" customHeight="1">
      <c r="A1216" s="27" t="s">
        <v>1013</v>
      </c>
      <c r="B1216" s="27" t="s">
        <v>52</v>
      </c>
      <c r="C1216" s="27" t="s">
        <v>52</v>
      </c>
      <c r="D1216" s="28"/>
      <c r="E1216" s="30"/>
      <c r="F1216" s="33">
        <f>TRUNC(SUMIF(N1212:N1215, N1211, F1212:F1215),0)</f>
        <v>11934</v>
      </c>
      <c r="G1216" s="30"/>
      <c r="H1216" s="33">
        <f>TRUNC(SUMIF(N1212:N1215, N1211, H1212:H1215),0)</f>
        <v>59020</v>
      </c>
      <c r="I1216" s="30"/>
      <c r="J1216" s="33">
        <f>TRUNC(SUMIF(N1212:N1215, N1211, J1212:J1215),0)</f>
        <v>53629</v>
      </c>
      <c r="K1216" s="30"/>
      <c r="L1216" s="33">
        <f>F1216+H1216+J1216</f>
        <v>124583</v>
      </c>
      <c r="M1216" s="27" t="s">
        <v>52</v>
      </c>
      <c r="N1216" s="2" t="s">
        <v>107</v>
      </c>
      <c r="O1216" s="2" t="s">
        <v>107</v>
      </c>
      <c r="P1216" s="2" t="s">
        <v>52</v>
      </c>
      <c r="Q1216" s="2" t="s">
        <v>52</v>
      </c>
      <c r="R1216" s="2" t="s">
        <v>52</v>
      </c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2" t="s">
        <v>52</v>
      </c>
      <c r="AW1216" s="2" t="s">
        <v>52</v>
      </c>
      <c r="AX1216" s="2" t="s">
        <v>52</v>
      </c>
      <c r="AY1216" s="2" t="s">
        <v>52</v>
      </c>
      <c r="AZ1216" s="2" t="s">
        <v>52</v>
      </c>
    </row>
    <row r="1217" spans="1:52" ht="30" customHeight="1">
      <c r="A1217" s="28"/>
      <c r="B1217" s="28"/>
      <c r="C1217" s="28"/>
      <c r="D1217" s="28"/>
      <c r="E1217" s="30"/>
      <c r="F1217" s="33"/>
      <c r="G1217" s="30"/>
      <c r="H1217" s="33"/>
      <c r="I1217" s="30"/>
      <c r="J1217" s="33"/>
      <c r="K1217" s="30"/>
      <c r="L1217" s="33"/>
      <c r="M1217" s="28"/>
    </row>
    <row r="1218" spans="1:52" ht="30" customHeight="1">
      <c r="A1218" s="24" t="s">
        <v>2667</v>
      </c>
      <c r="B1218" s="25"/>
      <c r="C1218" s="25"/>
      <c r="D1218" s="25"/>
      <c r="E1218" s="29"/>
      <c r="F1218" s="32"/>
      <c r="G1218" s="29"/>
      <c r="H1218" s="32"/>
      <c r="I1218" s="29"/>
      <c r="J1218" s="32"/>
      <c r="K1218" s="29"/>
      <c r="L1218" s="32"/>
      <c r="M1218" s="26"/>
      <c r="N1218" s="1" t="s">
        <v>1699</v>
      </c>
    </row>
    <row r="1219" spans="1:52" ht="30" customHeight="1">
      <c r="A1219" s="27" t="s">
        <v>2668</v>
      </c>
      <c r="B1219" s="27" t="s">
        <v>2669</v>
      </c>
      <c r="C1219" s="27" t="s">
        <v>235</v>
      </c>
      <c r="D1219" s="28">
        <v>4.3174999999999999</v>
      </c>
      <c r="E1219" s="30">
        <f>단가대비표!O65</f>
        <v>1994</v>
      </c>
      <c r="F1219" s="33">
        <f>TRUNC(E1219*D1219,1)</f>
        <v>8609</v>
      </c>
      <c r="G1219" s="30">
        <f>단가대비표!P65</f>
        <v>0</v>
      </c>
      <c r="H1219" s="33">
        <f>TRUNC(G1219*D1219,1)</f>
        <v>0</v>
      </c>
      <c r="I1219" s="30">
        <f>단가대비표!V65</f>
        <v>0</v>
      </c>
      <c r="J1219" s="33">
        <f>TRUNC(I1219*D1219,1)</f>
        <v>0</v>
      </c>
      <c r="K1219" s="30">
        <f t="shared" ref="K1219:L1222" si="183">TRUNC(E1219+G1219+I1219,1)</f>
        <v>1994</v>
      </c>
      <c r="L1219" s="33">
        <f t="shared" si="183"/>
        <v>8609</v>
      </c>
      <c r="M1219" s="27" t="s">
        <v>52</v>
      </c>
      <c r="N1219" s="2" t="s">
        <v>1699</v>
      </c>
      <c r="O1219" s="2" t="s">
        <v>2670</v>
      </c>
      <c r="P1219" s="2" t="s">
        <v>65</v>
      </c>
      <c r="Q1219" s="2" t="s">
        <v>65</v>
      </c>
      <c r="R1219" s="2" t="s">
        <v>64</v>
      </c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2" t="s">
        <v>52</v>
      </c>
      <c r="AW1219" s="2" t="s">
        <v>2671</v>
      </c>
      <c r="AX1219" s="2" t="s">
        <v>52</v>
      </c>
      <c r="AY1219" s="2" t="s">
        <v>52</v>
      </c>
      <c r="AZ1219" s="2" t="s">
        <v>52</v>
      </c>
    </row>
    <row r="1220" spans="1:52" ht="30" customHeight="1">
      <c r="A1220" s="27" t="s">
        <v>2672</v>
      </c>
      <c r="B1220" s="27" t="s">
        <v>2673</v>
      </c>
      <c r="C1220" s="27" t="s">
        <v>251</v>
      </c>
      <c r="D1220" s="28">
        <v>50</v>
      </c>
      <c r="E1220" s="30">
        <f>단가대비표!O174</f>
        <v>7.2</v>
      </c>
      <c r="F1220" s="33">
        <f>TRUNC(E1220*D1220,1)</f>
        <v>360</v>
      </c>
      <c r="G1220" s="30">
        <f>단가대비표!P174</f>
        <v>0</v>
      </c>
      <c r="H1220" s="33">
        <f>TRUNC(G1220*D1220,1)</f>
        <v>0</v>
      </c>
      <c r="I1220" s="30">
        <f>단가대비표!V174</f>
        <v>0</v>
      </c>
      <c r="J1220" s="33">
        <f>TRUNC(I1220*D1220,1)</f>
        <v>0</v>
      </c>
      <c r="K1220" s="30">
        <f t="shared" si="183"/>
        <v>7.2</v>
      </c>
      <c r="L1220" s="33">
        <f t="shared" si="183"/>
        <v>360</v>
      </c>
      <c r="M1220" s="27" t="s">
        <v>52</v>
      </c>
      <c r="N1220" s="2" t="s">
        <v>1699</v>
      </c>
      <c r="O1220" s="2" t="s">
        <v>2674</v>
      </c>
      <c r="P1220" s="2" t="s">
        <v>65</v>
      </c>
      <c r="Q1220" s="2" t="s">
        <v>65</v>
      </c>
      <c r="R1220" s="2" t="s">
        <v>64</v>
      </c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2" t="s">
        <v>52</v>
      </c>
      <c r="AW1220" s="2" t="s">
        <v>2675</v>
      </c>
      <c r="AX1220" s="2" t="s">
        <v>52</v>
      </c>
      <c r="AY1220" s="2" t="s">
        <v>52</v>
      </c>
      <c r="AZ1220" s="2" t="s">
        <v>52</v>
      </c>
    </row>
    <row r="1221" spans="1:52" ht="30" customHeight="1">
      <c r="A1221" s="27" t="s">
        <v>2555</v>
      </c>
      <c r="B1221" s="27" t="s">
        <v>2676</v>
      </c>
      <c r="C1221" s="27" t="s">
        <v>235</v>
      </c>
      <c r="D1221" s="28">
        <v>1.2E-2</v>
      </c>
      <c r="E1221" s="30">
        <f>단가대비표!O184</f>
        <v>2540</v>
      </c>
      <c r="F1221" s="33">
        <f>TRUNC(E1221*D1221,1)</f>
        <v>30.4</v>
      </c>
      <c r="G1221" s="30">
        <f>단가대비표!P184</f>
        <v>0</v>
      </c>
      <c r="H1221" s="33">
        <f>TRUNC(G1221*D1221,1)</f>
        <v>0</v>
      </c>
      <c r="I1221" s="30">
        <f>단가대비표!V184</f>
        <v>0</v>
      </c>
      <c r="J1221" s="33">
        <f>TRUNC(I1221*D1221,1)</f>
        <v>0</v>
      </c>
      <c r="K1221" s="30">
        <f t="shared" si="183"/>
        <v>2540</v>
      </c>
      <c r="L1221" s="33">
        <f t="shared" si="183"/>
        <v>30.4</v>
      </c>
      <c r="M1221" s="27" t="s">
        <v>52</v>
      </c>
      <c r="N1221" s="2" t="s">
        <v>1699</v>
      </c>
      <c r="O1221" s="2" t="s">
        <v>2677</v>
      </c>
      <c r="P1221" s="2" t="s">
        <v>65</v>
      </c>
      <c r="Q1221" s="2" t="s">
        <v>65</v>
      </c>
      <c r="R1221" s="2" t="s">
        <v>64</v>
      </c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2" t="s">
        <v>52</v>
      </c>
      <c r="AW1221" s="2" t="s">
        <v>2678</v>
      </c>
      <c r="AX1221" s="2" t="s">
        <v>52</v>
      </c>
      <c r="AY1221" s="2" t="s">
        <v>52</v>
      </c>
      <c r="AZ1221" s="2" t="s">
        <v>52</v>
      </c>
    </row>
    <row r="1222" spans="1:52" ht="30" customHeight="1">
      <c r="A1222" s="27" t="s">
        <v>209</v>
      </c>
      <c r="B1222" s="27" t="s">
        <v>210</v>
      </c>
      <c r="C1222" s="27" t="s">
        <v>235</v>
      </c>
      <c r="D1222" s="28">
        <v>-0.35320000000000001</v>
      </c>
      <c r="E1222" s="30">
        <f>단가대비표!O37</f>
        <v>438</v>
      </c>
      <c r="F1222" s="33">
        <f>TRUNC(E1222*D1222,1)</f>
        <v>-154.69999999999999</v>
      </c>
      <c r="G1222" s="30">
        <f>단가대비표!P37</f>
        <v>0</v>
      </c>
      <c r="H1222" s="33">
        <f>TRUNC(G1222*D1222,1)</f>
        <v>0</v>
      </c>
      <c r="I1222" s="30">
        <f>단가대비표!V37</f>
        <v>0</v>
      </c>
      <c r="J1222" s="33">
        <f>TRUNC(I1222*D1222,1)</f>
        <v>0</v>
      </c>
      <c r="K1222" s="30">
        <f t="shared" si="183"/>
        <v>438</v>
      </c>
      <c r="L1222" s="33">
        <f t="shared" si="183"/>
        <v>-154.69999999999999</v>
      </c>
      <c r="M1222" s="27" t="s">
        <v>211</v>
      </c>
      <c r="N1222" s="2" t="s">
        <v>1699</v>
      </c>
      <c r="O1222" s="2" t="s">
        <v>1360</v>
      </c>
      <c r="P1222" s="2" t="s">
        <v>65</v>
      </c>
      <c r="Q1222" s="2" t="s">
        <v>65</v>
      </c>
      <c r="R1222" s="2" t="s">
        <v>64</v>
      </c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2" t="s">
        <v>52</v>
      </c>
      <c r="AW1222" s="2" t="s">
        <v>2679</v>
      </c>
      <c r="AX1222" s="2" t="s">
        <v>52</v>
      </c>
      <c r="AY1222" s="2" t="s">
        <v>52</v>
      </c>
      <c r="AZ1222" s="2" t="s">
        <v>52</v>
      </c>
    </row>
    <row r="1223" spans="1:52" ht="30" customHeight="1">
      <c r="A1223" s="27" t="s">
        <v>1013</v>
      </c>
      <c r="B1223" s="27" t="s">
        <v>52</v>
      </c>
      <c r="C1223" s="27" t="s">
        <v>52</v>
      </c>
      <c r="D1223" s="28"/>
      <c r="E1223" s="30"/>
      <c r="F1223" s="33">
        <f>TRUNC(SUMIF(N1219:N1222, N1218, F1219:F1222),0)</f>
        <v>8844</v>
      </c>
      <c r="G1223" s="30"/>
      <c r="H1223" s="33">
        <f>TRUNC(SUMIF(N1219:N1222, N1218, H1219:H1222),0)</f>
        <v>0</v>
      </c>
      <c r="I1223" s="30"/>
      <c r="J1223" s="33">
        <f>TRUNC(SUMIF(N1219:N1222, N1218, J1219:J1222),0)</f>
        <v>0</v>
      </c>
      <c r="K1223" s="30"/>
      <c r="L1223" s="33">
        <f>F1223+H1223+J1223</f>
        <v>8844</v>
      </c>
      <c r="M1223" s="27" t="s">
        <v>52</v>
      </c>
      <c r="N1223" s="2" t="s">
        <v>107</v>
      </c>
      <c r="O1223" s="2" t="s">
        <v>107</v>
      </c>
      <c r="P1223" s="2" t="s">
        <v>52</v>
      </c>
      <c r="Q1223" s="2" t="s">
        <v>52</v>
      </c>
      <c r="R1223" s="2" t="s">
        <v>52</v>
      </c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2" t="s">
        <v>52</v>
      </c>
      <c r="AW1223" s="2" t="s">
        <v>52</v>
      </c>
      <c r="AX1223" s="2" t="s">
        <v>52</v>
      </c>
      <c r="AY1223" s="2" t="s">
        <v>52</v>
      </c>
      <c r="AZ1223" s="2" t="s">
        <v>52</v>
      </c>
    </row>
    <row r="1224" spans="1:52" ht="30" customHeight="1">
      <c r="A1224" s="28"/>
      <c r="B1224" s="28"/>
      <c r="C1224" s="28"/>
      <c r="D1224" s="28"/>
      <c r="E1224" s="30"/>
      <c r="F1224" s="33"/>
      <c r="G1224" s="30"/>
      <c r="H1224" s="33"/>
      <c r="I1224" s="30"/>
      <c r="J1224" s="33"/>
      <c r="K1224" s="30"/>
      <c r="L1224" s="33"/>
      <c r="M1224" s="28"/>
    </row>
    <row r="1225" spans="1:52" ht="30" customHeight="1">
      <c r="A1225" s="24" t="s">
        <v>2680</v>
      </c>
      <c r="B1225" s="25"/>
      <c r="C1225" s="25"/>
      <c r="D1225" s="25"/>
      <c r="E1225" s="29"/>
      <c r="F1225" s="32"/>
      <c r="G1225" s="29"/>
      <c r="H1225" s="32"/>
      <c r="I1225" s="29"/>
      <c r="J1225" s="32"/>
      <c r="K1225" s="29"/>
      <c r="L1225" s="32"/>
      <c r="M1225" s="26"/>
      <c r="N1225" s="1" t="s">
        <v>1704</v>
      </c>
    </row>
    <row r="1226" spans="1:52" ht="30" customHeight="1">
      <c r="A1226" s="27" t="s">
        <v>2681</v>
      </c>
      <c r="B1226" s="27" t="s">
        <v>1055</v>
      </c>
      <c r="C1226" s="27" t="s">
        <v>1056</v>
      </c>
      <c r="D1226" s="28">
        <v>0.02</v>
      </c>
      <c r="E1226" s="30">
        <f>단가대비표!O254</f>
        <v>0</v>
      </c>
      <c r="F1226" s="33">
        <f>TRUNC(E1226*D1226,1)</f>
        <v>0</v>
      </c>
      <c r="G1226" s="30">
        <f>단가대비표!P254</f>
        <v>233250</v>
      </c>
      <c r="H1226" s="33">
        <f>TRUNC(G1226*D1226,1)</f>
        <v>4665</v>
      </c>
      <c r="I1226" s="30">
        <f>단가대비표!V254</f>
        <v>0</v>
      </c>
      <c r="J1226" s="33">
        <f>TRUNC(I1226*D1226,1)</f>
        <v>0</v>
      </c>
      <c r="K1226" s="30">
        <f>TRUNC(E1226+G1226+I1226,1)</f>
        <v>233250</v>
      </c>
      <c r="L1226" s="33">
        <f>TRUNC(F1226+H1226+J1226,1)</f>
        <v>4665</v>
      </c>
      <c r="M1226" s="27" t="s">
        <v>52</v>
      </c>
      <c r="N1226" s="2" t="s">
        <v>1704</v>
      </c>
      <c r="O1226" s="2" t="s">
        <v>2682</v>
      </c>
      <c r="P1226" s="2" t="s">
        <v>65</v>
      </c>
      <c r="Q1226" s="2" t="s">
        <v>65</v>
      </c>
      <c r="R1226" s="2" t="s">
        <v>64</v>
      </c>
      <c r="S1226" s="3"/>
      <c r="T1226" s="3"/>
      <c r="U1226" s="3"/>
      <c r="V1226" s="3">
        <v>1</v>
      </c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2" t="s">
        <v>52</v>
      </c>
      <c r="AW1226" s="2" t="s">
        <v>2683</v>
      </c>
      <c r="AX1226" s="2" t="s">
        <v>52</v>
      </c>
      <c r="AY1226" s="2" t="s">
        <v>52</v>
      </c>
      <c r="AZ1226" s="2" t="s">
        <v>52</v>
      </c>
    </row>
    <row r="1227" spans="1:52" ht="30" customHeight="1">
      <c r="A1227" s="27" t="s">
        <v>1164</v>
      </c>
      <c r="B1227" s="27" t="s">
        <v>1165</v>
      </c>
      <c r="C1227" s="27" t="s">
        <v>502</v>
      </c>
      <c r="D1227" s="28">
        <v>1</v>
      </c>
      <c r="E1227" s="30">
        <v>0</v>
      </c>
      <c r="F1227" s="33">
        <f>TRUNC(E1227*D1227,1)</f>
        <v>0</v>
      </c>
      <c r="G1227" s="30">
        <v>0</v>
      </c>
      <c r="H1227" s="33">
        <f>TRUNC(G1227*D1227,1)</f>
        <v>0</v>
      </c>
      <c r="I1227" s="30">
        <f>TRUNC(SUMIF(V1226:V1227, RIGHTB(O1227, 1), H1226:H1227)*U1227, 2)</f>
        <v>233.25</v>
      </c>
      <c r="J1227" s="33">
        <f>TRUNC(I1227*D1227,1)</f>
        <v>233.2</v>
      </c>
      <c r="K1227" s="30">
        <f>TRUNC(E1227+G1227+I1227,1)</f>
        <v>233.2</v>
      </c>
      <c r="L1227" s="33">
        <f>TRUNC(F1227+H1227+J1227,1)</f>
        <v>233.2</v>
      </c>
      <c r="M1227" s="27" t="s">
        <v>52</v>
      </c>
      <c r="N1227" s="2" t="s">
        <v>1704</v>
      </c>
      <c r="O1227" s="2" t="s">
        <v>950</v>
      </c>
      <c r="P1227" s="2" t="s">
        <v>65</v>
      </c>
      <c r="Q1227" s="2" t="s">
        <v>65</v>
      </c>
      <c r="R1227" s="2" t="s">
        <v>65</v>
      </c>
      <c r="S1227" s="3">
        <v>1</v>
      </c>
      <c r="T1227" s="3">
        <v>2</v>
      </c>
      <c r="U1227" s="3">
        <v>0.05</v>
      </c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2" t="s">
        <v>52</v>
      </c>
      <c r="AW1227" s="2" t="s">
        <v>2684</v>
      </c>
      <c r="AX1227" s="2" t="s">
        <v>52</v>
      </c>
      <c r="AY1227" s="2" t="s">
        <v>52</v>
      </c>
      <c r="AZ1227" s="2" t="s">
        <v>52</v>
      </c>
    </row>
    <row r="1228" spans="1:52" ht="30" customHeight="1">
      <c r="A1228" s="27" t="s">
        <v>1013</v>
      </c>
      <c r="B1228" s="27" t="s">
        <v>52</v>
      </c>
      <c r="C1228" s="27" t="s">
        <v>52</v>
      </c>
      <c r="D1228" s="28"/>
      <c r="E1228" s="30"/>
      <c r="F1228" s="33">
        <f>TRUNC(SUMIF(N1226:N1227, N1225, F1226:F1227),0)</f>
        <v>0</v>
      </c>
      <c r="G1228" s="30"/>
      <c r="H1228" s="33">
        <f>TRUNC(SUMIF(N1226:N1227, N1225, H1226:H1227),0)</f>
        <v>4665</v>
      </c>
      <c r="I1228" s="30"/>
      <c r="J1228" s="33">
        <f>TRUNC(SUMIF(N1226:N1227, N1225, J1226:J1227),0)</f>
        <v>233</v>
      </c>
      <c r="K1228" s="30"/>
      <c r="L1228" s="33">
        <f>F1228+H1228+J1228</f>
        <v>4898</v>
      </c>
      <c r="M1228" s="27" t="s">
        <v>52</v>
      </c>
      <c r="N1228" s="2" t="s">
        <v>107</v>
      </c>
      <c r="O1228" s="2" t="s">
        <v>107</v>
      </c>
      <c r="P1228" s="2" t="s">
        <v>52</v>
      </c>
      <c r="Q1228" s="2" t="s">
        <v>52</v>
      </c>
      <c r="R1228" s="2" t="s">
        <v>52</v>
      </c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2" t="s">
        <v>52</v>
      </c>
      <c r="AW1228" s="2" t="s">
        <v>52</v>
      </c>
      <c r="AX1228" s="2" t="s">
        <v>52</v>
      </c>
      <c r="AY1228" s="2" t="s">
        <v>52</v>
      </c>
      <c r="AZ1228" s="2" t="s">
        <v>52</v>
      </c>
    </row>
    <row r="1229" spans="1:52" ht="30" customHeight="1">
      <c r="A1229" s="28"/>
      <c r="B1229" s="28"/>
      <c r="C1229" s="28"/>
      <c r="D1229" s="28"/>
      <c r="E1229" s="30"/>
      <c r="F1229" s="33"/>
      <c r="G1229" s="30"/>
      <c r="H1229" s="33"/>
      <c r="I1229" s="30"/>
      <c r="J1229" s="33"/>
      <c r="K1229" s="30"/>
      <c r="L1229" s="33"/>
      <c r="M1229" s="28"/>
    </row>
    <row r="1230" spans="1:52" ht="30" customHeight="1">
      <c r="A1230" s="24" t="s">
        <v>2685</v>
      </c>
      <c r="B1230" s="25"/>
      <c r="C1230" s="25"/>
      <c r="D1230" s="25"/>
      <c r="E1230" s="29"/>
      <c r="F1230" s="32"/>
      <c r="G1230" s="29"/>
      <c r="H1230" s="32"/>
      <c r="I1230" s="29"/>
      <c r="J1230" s="32"/>
      <c r="K1230" s="29"/>
      <c r="L1230" s="32"/>
      <c r="M1230" s="26"/>
      <c r="N1230" s="1" t="s">
        <v>1743</v>
      </c>
    </row>
    <row r="1231" spans="1:52" ht="30" customHeight="1">
      <c r="A1231" s="27" t="s">
        <v>242</v>
      </c>
      <c r="B1231" s="27" t="s">
        <v>2686</v>
      </c>
      <c r="C1231" s="27" t="s">
        <v>235</v>
      </c>
      <c r="D1231" s="28">
        <v>13.816000000000001</v>
      </c>
      <c r="E1231" s="30">
        <f>단가대비표!O61</f>
        <v>881</v>
      </c>
      <c r="F1231" s="33">
        <f>TRUNC(E1231*D1231,1)</f>
        <v>12171.8</v>
      </c>
      <c r="G1231" s="30">
        <f>단가대비표!P61</f>
        <v>0</v>
      </c>
      <c r="H1231" s="33">
        <f>TRUNC(G1231*D1231,1)</f>
        <v>0</v>
      </c>
      <c r="I1231" s="30">
        <f>단가대비표!V61</f>
        <v>0</v>
      </c>
      <c r="J1231" s="33">
        <f>TRUNC(I1231*D1231,1)</f>
        <v>0</v>
      </c>
      <c r="K1231" s="30">
        <f t="shared" ref="K1231:L1234" si="184">TRUNC(E1231+G1231+I1231,1)</f>
        <v>881</v>
      </c>
      <c r="L1231" s="33">
        <f t="shared" si="184"/>
        <v>12171.8</v>
      </c>
      <c r="M1231" s="27" t="s">
        <v>52</v>
      </c>
      <c r="N1231" s="2" t="s">
        <v>1743</v>
      </c>
      <c r="O1231" s="2" t="s">
        <v>2687</v>
      </c>
      <c r="P1231" s="2" t="s">
        <v>65</v>
      </c>
      <c r="Q1231" s="2" t="s">
        <v>65</v>
      </c>
      <c r="R1231" s="2" t="s">
        <v>64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2" t="s">
        <v>52</v>
      </c>
      <c r="AW1231" s="2" t="s">
        <v>2688</v>
      </c>
      <c r="AX1231" s="2" t="s">
        <v>52</v>
      </c>
      <c r="AY1231" s="2" t="s">
        <v>52</v>
      </c>
      <c r="AZ1231" s="2" t="s">
        <v>52</v>
      </c>
    </row>
    <row r="1232" spans="1:52" ht="30" customHeight="1">
      <c r="A1232" s="27" t="s">
        <v>2689</v>
      </c>
      <c r="B1232" s="27" t="s">
        <v>2690</v>
      </c>
      <c r="C1232" s="27" t="s">
        <v>235</v>
      </c>
      <c r="D1232" s="28">
        <v>12.56</v>
      </c>
      <c r="E1232" s="30">
        <f>일위대가목록!E203</f>
        <v>159</v>
      </c>
      <c r="F1232" s="33">
        <f>TRUNC(E1232*D1232,1)</f>
        <v>1997</v>
      </c>
      <c r="G1232" s="30">
        <f>일위대가목록!F203</f>
        <v>5328</v>
      </c>
      <c r="H1232" s="33">
        <f>TRUNC(G1232*D1232,1)</f>
        <v>66919.600000000006</v>
      </c>
      <c r="I1232" s="30">
        <f>일위대가목록!G203</f>
        <v>266</v>
      </c>
      <c r="J1232" s="33">
        <f>TRUNC(I1232*D1232,1)</f>
        <v>3340.9</v>
      </c>
      <c r="K1232" s="30">
        <f t="shared" si="184"/>
        <v>5753</v>
      </c>
      <c r="L1232" s="33">
        <f t="shared" si="184"/>
        <v>72257.5</v>
      </c>
      <c r="M1232" s="27" t="s">
        <v>2691</v>
      </c>
      <c r="N1232" s="2" t="s">
        <v>1743</v>
      </c>
      <c r="O1232" s="2" t="s">
        <v>2692</v>
      </c>
      <c r="P1232" s="2" t="s">
        <v>64</v>
      </c>
      <c r="Q1232" s="2" t="s">
        <v>65</v>
      </c>
      <c r="R1232" s="2" t="s">
        <v>65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2" t="s">
        <v>52</v>
      </c>
      <c r="AW1232" s="2" t="s">
        <v>2693</v>
      </c>
      <c r="AX1232" s="2" t="s">
        <v>52</v>
      </c>
      <c r="AY1232" s="2" t="s">
        <v>52</v>
      </c>
      <c r="AZ1232" s="2" t="s">
        <v>52</v>
      </c>
    </row>
    <row r="1233" spans="1:52" ht="30" customHeight="1">
      <c r="A1233" s="27" t="s">
        <v>209</v>
      </c>
      <c r="B1233" s="27" t="s">
        <v>210</v>
      </c>
      <c r="C1233" s="27" t="s">
        <v>235</v>
      </c>
      <c r="D1233" s="28">
        <v>-1.1304000000000001</v>
      </c>
      <c r="E1233" s="30">
        <f>단가대비표!O37</f>
        <v>438</v>
      </c>
      <c r="F1233" s="33">
        <f>TRUNC(E1233*D1233,1)</f>
        <v>-495.1</v>
      </c>
      <c r="G1233" s="30">
        <f>단가대비표!P37</f>
        <v>0</v>
      </c>
      <c r="H1233" s="33">
        <f>TRUNC(G1233*D1233,1)</f>
        <v>0</v>
      </c>
      <c r="I1233" s="30">
        <f>단가대비표!V37</f>
        <v>0</v>
      </c>
      <c r="J1233" s="33">
        <f>TRUNC(I1233*D1233,1)</f>
        <v>0</v>
      </c>
      <c r="K1233" s="30">
        <f t="shared" si="184"/>
        <v>438</v>
      </c>
      <c r="L1233" s="33">
        <f t="shared" si="184"/>
        <v>-495.1</v>
      </c>
      <c r="M1233" s="27" t="s">
        <v>211</v>
      </c>
      <c r="N1233" s="2" t="s">
        <v>1743</v>
      </c>
      <c r="O1233" s="2" t="s">
        <v>1360</v>
      </c>
      <c r="P1233" s="2" t="s">
        <v>65</v>
      </c>
      <c r="Q1233" s="2" t="s">
        <v>65</v>
      </c>
      <c r="R1233" s="2" t="s">
        <v>64</v>
      </c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2" t="s">
        <v>52</v>
      </c>
      <c r="AW1233" s="2" t="s">
        <v>2694</v>
      </c>
      <c r="AX1233" s="2" t="s">
        <v>52</v>
      </c>
      <c r="AY1233" s="2" t="s">
        <v>52</v>
      </c>
      <c r="AZ1233" s="2" t="s">
        <v>52</v>
      </c>
    </row>
    <row r="1234" spans="1:52" ht="30" customHeight="1">
      <c r="A1234" s="27" t="s">
        <v>2695</v>
      </c>
      <c r="B1234" s="27" t="s">
        <v>2696</v>
      </c>
      <c r="C1234" s="27" t="s">
        <v>83</v>
      </c>
      <c r="D1234" s="28">
        <v>1</v>
      </c>
      <c r="E1234" s="30">
        <f>일위대가목록!E204</f>
        <v>771</v>
      </c>
      <c r="F1234" s="33">
        <f>TRUNC(E1234*D1234,1)</f>
        <v>771</v>
      </c>
      <c r="G1234" s="30">
        <f>일위대가목록!F204</f>
        <v>4461</v>
      </c>
      <c r="H1234" s="33">
        <f>TRUNC(G1234*D1234,1)</f>
        <v>4461</v>
      </c>
      <c r="I1234" s="30">
        <f>일위대가목록!G204</f>
        <v>0</v>
      </c>
      <c r="J1234" s="33">
        <f>TRUNC(I1234*D1234,1)</f>
        <v>0</v>
      </c>
      <c r="K1234" s="30">
        <f t="shared" si="184"/>
        <v>5232</v>
      </c>
      <c r="L1234" s="33">
        <f t="shared" si="184"/>
        <v>5232</v>
      </c>
      <c r="M1234" s="27" t="s">
        <v>2697</v>
      </c>
      <c r="N1234" s="2" t="s">
        <v>1743</v>
      </c>
      <c r="O1234" s="2" t="s">
        <v>2698</v>
      </c>
      <c r="P1234" s="2" t="s">
        <v>64</v>
      </c>
      <c r="Q1234" s="2" t="s">
        <v>65</v>
      </c>
      <c r="R1234" s="2" t="s">
        <v>65</v>
      </c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2" t="s">
        <v>52</v>
      </c>
      <c r="AW1234" s="2" t="s">
        <v>2699</v>
      </c>
      <c r="AX1234" s="2" t="s">
        <v>52</v>
      </c>
      <c r="AY1234" s="2" t="s">
        <v>52</v>
      </c>
      <c r="AZ1234" s="2" t="s">
        <v>52</v>
      </c>
    </row>
    <row r="1235" spans="1:52" ht="30" customHeight="1">
      <c r="A1235" s="27" t="s">
        <v>1013</v>
      </c>
      <c r="B1235" s="27" t="s">
        <v>52</v>
      </c>
      <c r="C1235" s="27" t="s">
        <v>52</v>
      </c>
      <c r="D1235" s="28"/>
      <c r="E1235" s="30"/>
      <c r="F1235" s="33">
        <f>TRUNC(SUMIF(N1231:N1234, N1230, F1231:F1234),0)</f>
        <v>14444</v>
      </c>
      <c r="G1235" s="30"/>
      <c r="H1235" s="33">
        <f>TRUNC(SUMIF(N1231:N1234, N1230, H1231:H1234),0)</f>
        <v>71380</v>
      </c>
      <c r="I1235" s="30"/>
      <c r="J1235" s="33">
        <f>TRUNC(SUMIF(N1231:N1234, N1230, J1231:J1234),0)</f>
        <v>3340</v>
      </c>
      <c r="K1235" s="30"/>
      <c r="L1235" s="33">
        <f>F1235+H1235+J1235</f>
        <v>89164</v>
      </c>
      <c r="M1235" s="27" t="s">
        <v>52</v>
      </c>
      <c r="N1235" s="2" t="s">
        <v>107</v>
      </c>
      <c r="O1235" s="2" t="s">
        <v>107</v>
      </c>
      <c r="P1235" s="2" t="s">
        <v>52</v>
      </c>
      <c r="Q1235" s="2" t="s">
        <v>52</v>
      </c>
      <c r="R1235" s="2" t="s">
        <v>52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2" t="s">
        <v>52</v>
      </c>
      <c r="AW1235" s="2" t="s">
        <v>52</v>
      </c>
      <c r="AX1235" s="2" t="s">
        <v>52</v>
      </c>
      <c r="AY1235" s="2" t="s">
        <v>52</v>
      </c>
      <c r="AZ1235" s="2" t="s">
        <v>52</v>
      </c>
    </row>
    <row r="1236" spans="1:52" ht="30" customHeight="1">
      <c r="A1236" s="28"/>
      <c r="B1236" s="28"/>
      <c r="C1236" s="28"/>
      <c r="D1236" s="28"/>
      <c r="E1236" s="30"/>
      <c r="F1236" s="33"/>
      <c r="G1236" s="30"/>
      <c r="H1236" s="33"/>
      <c r="I1236" s="30"/>
      <c r="J1236" s="33"/>
      <c r="K1236" s="30"/>
      <c r="L1236" s="33"/>
      <c r="M1236" s="28"/>
    </row>
    <row r="1237" spans="1:52" ht="30" customHeight="1">
      <c r="A1237" s="24" t="s">
        <v>2700</v>
      </c>
      <c r="B1237" s="25"/>
      <c r="C1237" s="25"/>
      <c r="D1237" s="25"/>
      <c r="E1237" s="29"/>
      <c r="F1237" s="32"/>
      <c r="G1237" s="29"/>
      <c r="H1237" s="32"/>
      <c r="I1237" s="29"/>
      <c r="J1237" s="32"/>
      <c r="K1237" s="29"/>
      <c r="L1237" s="32"/>
      <c r="M1237" s="26"/>
      <c r="N1237" s="1" t="s">
        <v>1748</v>
      </c>
    </row>
    <row r="1238" spans="1:52" ht="30" customHeight="1">
      <c r="A1238" s="27" t="s">
        <v>2605</v>
      </c>
      <c r="B1238" s="27" t="s">
        <v>2606</v>
      </c>
      <c r="C1238" s="27" t="s">
        <v>83</v>
      </c>
      <c r="D1238" s="28">
        <v>1</v>
      </c>
      <c r="E1238" s="30">
        <f>일위대가목록!E187</f>
        <v>237</v>
      </c>
      <c r="F1238" s="33">
        <f>TRUNC(E1238*D1238,1)</f>
        <v>237</v>
      </c>
      <c r="G1238" s="30">
        <f>일위대가목록!F187</f>
        <v>11897</v>
      </c>
      <c r="H1238" s="33">
        <f>TRUNC(G1238*D1238,1)</f>
        <v>11897</v>
      </c>
      <c r="I1238" s="30">
        <f>일위대가목록!G187</f>
        <v>0</v>
      </c>
      <c r="J1238" s="33">
        <f>TRUNC(I1238*D1238,1)</f>
        <v>0</v>
      </c>
      <c r="K1238" s="30">
        <f>TRUNC(E1238+G1238+I1238,1)</f>
        <v>12134</v>
      </c>
      <c r="L1238" s="33">
        <f>TRUNC(F1238+H1238+J1238,1)</f>
        <v>12134</v>
      </c>
      <c r="M1238" s="27" t="s">
        <v>2607</v>
      </c>
      <c r="N1238" s="2" t="s">
        <v>1748</v>
      </c>
      <c r="O1238" s="2" t="s">
        <v>2608</v>
      </c>
      <c r="P1238" s="2" t="s">
        <v>64</v>
      </c>
      <c r="Q1238" s="2" t="s">
        <v>65</v>
      </c>
      <c r="R1238" s="2" t="s">
        <v>65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2" t="s">
        <v>52</v>
      </c>
      <c r="AW1238" s="2" t="s">
        <v>2701</v>
      </c>
      <c r="AX1238" s="2" t="s">
        <v>52</v>
      </c>
      <c r="AY1238" s="2" t="s">
        <v>52</v>
      </c>
      <c r="AZ1238" s="2" t="s">
        <v>52</v>
      </c>
    </row>
    <row r="1239" spans="1:52" ht="30" customHeight="1">
      <c r="A1239" s="27" t="s">
        <v>2702</v>
      </c>
      <c r="B1239" s="27" t="s">
        <v>2703</v>
      </c>
      <c r="C1239" s="27" t="s">
        <v>83</v>
      </c>
      <c r="D1239" s="28">
        <v>1</v>
      </c>
      <c r="E1239" s="30">
        <f>일위대가목록!E205</f>
        <v>1028</v>
      </c>
      <c r="F1239" s="33">
        <f>TRUNC(E1239*D1239,1)</f>
        <v>1028</v>
      </c>
      <c r="G1239" s="30">
        <f>일위대가목록!F205</f>
        <v>0</v>
      </c>
      <c r="H1239" s="33">
        <f>TRUNC(G1239*D1239,1)</f>
        <v>0</v>
      </c>
      <c r="I1239" s="30">
        <f>일위대가목록!G205</f>
        <v>0</v>
      </c>
      <c r="J1239" s="33">
        <f>TRUNC(I1239*D1239,1)</f>
        <v>0</v>
      </c>
      <c r="K1239" s="30">
        <f>TRUNC(E1239+G1239+I1239,1)</f>
        <v>1028</v>
      </c>
      <c r="L1239" s="33">
        <f>TRUNC(F1239+H1239+J1239,1)</f>
        <v>1028</v>
      </c>
      <c r="M1239" s="27" t="s">
        <v>2704</v>
      </c>
      <c r="N1239" s="2" t="s">
        <v>1748</v>
      </c>
      <c r="O1239" s="2" t="s">
        <v>2705</v>
      </c>
      <c r="P1239" s="2" t="s">
        <v>64</v>
      </c>
      <c r="Q1239" s="2" t="s">
        <v>65</v>
      </c>
      <c r="R1239" s="2" t="s">
        <v>65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2" t="s">
        <v>52</v>
      </c>
      <c r="AW1239" s="2" t="s">
        <v>2706</v>
      </c>
      <c r="AX1239" s="2" t="s">
        <v>52</v>
      </c>
      <c r="AY1239" s="2" t="s">
        <v>52</v>
      </c>
      <c r="AZ1239" s="2" t="s">
        <v>52</v>
      </c>
    </row>
    <row r="1240" spans="1:52" ht="30" customHeight="1">
      <c r="A1240" s="27" t="s">
        <v>1013</v>
      </c>
      <c r="B1240" s="27" t="s">
        <v>52</v>
      </c>
      <c r="C1240" s="27" t="s">
        <v>52</v>
      </c>
      <c r="D1240" s="28"/>
      <c r="E1240" s="30"/>
      <c r="F1240" s="33">
        <f>TRUNC(SUMIF(N1238:N1239, N1237, F1238:F1239),0)</f>
        <v>1265</v>
      </c>
      <c r="G1240" s="30"/>
      <c r="H1240" s="33">
        <f>TRUNC(SUMIF(N1238:N1239, N1237, H1238:H1239),0)</f>
        <v>11897</v>
      </c>
      <c r="I1240" s="30"/>
      <c r="J1240" s="33">
        <f>TRUNC(SUMIF(N1238:N1239, N1237, J1238:J1239),0)</f>
        <v>0</v>
      </c>
      <c r="K1240" s="30"/>
      <c r="L1240" s="33">
        <f>F1240+H1240+J1240</f>
        <v>13162</v>
      </c>
      <c r="M1240" s="27" t="s">
        <v>52</v>
      </c>
      <c r="N1240" s="2" t="s">
        <v>107</v>
      </c>
      <c r="O1240" s="2" t="s">
        <v>107</v>
      </c>
      <c r="P1240" s="2" t="s">
        <v>52</v>
      </c>
      <c r="Q1240" s="2" t="s">
        <v>52</v>
      </c>
      <c r="R1240" s="2" t="s">
        <v>52</v>
      </c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2" t="s">
        <v>52</v>
      </c>
      <c r="AW1240" s="2" t="s">
        <v>52</v>
      </c>
      <c r="AX1240" s="2" t="s">
        <v>52</v>
      </c>
      <c r="AY1240" s="2" t="s">
        <v>52</v>
      </c>
      <c r="AZ1240" s="2" t="s">
        <v>52</v>
      </c>
    </row>
    <row r="1241" spans="1:52" ht="30" customHeight="1">
      <c r="A1241" s="28"/>
      <c r="B1241" s="28"/>
      <c r="C1241" s="28"/>
      <c r="D1241" s="28"/>
      <c r="E1241" s="30"/>
      <c r="F1241" s="33"/>
      <c r="G1241" s="30"/>
      <c r="H1241" s="33"/>
      <c r="I1241" s="30"/>
      <c r="J1241" s="33"/>
      <c r="K1241" s="30"/>
      <c r="L1241" s="33"/>
      <c r="M1241" s="28"/>
    </row>
    <row r="1242" spans="1:52" ht="30" customHeight="1">
      <c r="A1242" s="24" t="s">
        <v>2707</v>
      </c>
      <c r="B1242" s="25"/>
      <c r="C1242" s="25"/>
      <c r="D1242" s="25"/>
      <c r="E1242" s="29"/>
      <c r="F1242" s="32"/>
      <c r="G1242" s="29"/>
      <c r="H1242" s="32"/>
      <c r="I1242" s="29"/>
      <c r="J1242" s="32"/>
      <c r="K1242" s="29"/>
      <c r="L1242" s="32"/>
      <c r="M1242" s="26"/>
      <c r="N1242" s="1" t="s">
        <v>2692</v>
      </c>
    </row>
    <row r="1243" spans="1:52" ht="30" customHeight="1">
      <c r="A1243" s="27" t="s">
        <v>1256</v>
      </c>
      <c r="B1243" s="27" t="s">
        <v>1055</v>
      </c>
      <c r="C1243" s="27" t="s">
        <v>1056</v>
      </c>
      <c r="D1243" s="28">
        <v>1.238E-2</v>
      </c>
      <c r="E1243" s="30">
        <f>단가대비표!O239</f>
        <v>0</v>
      </c>
      <c r="F1243" s="33">
        <f t="shared" ref="F1243:F1248" si="185">TRUNC(E1243*D1243,1)</f>
        <v>0</v>
      </c>
      <c r="G1243" s="30">
        <f>단가대비표!P239</f>
        <v>239808</v>
      </c>
      <c r="H1243" s="33">
        <f t="shared" ref="H1243:H1248" si="186">TRUNC(G1243*D1243,1)</f>
        <v>2968.8</v>
      </c>
      <c r="I1243" s="30">
        <f>단가대비표!V239</f>
        <v>0</v>
      </c>
      <c r="J1243" s="33">
        <f t="shared" ref="J1243:J1248" si="187">TRUNC(I1243*D1243,1)</f>
        <v>0</v>
      </c>
      <c r="K1243" s="30">
        <f t="shared" ref="K1243:L1248" si="188">TRUNC(E1243+G1243+I1243,1)</f>
        <v>239808</v>
      </c>
      <c r="L1243" s="33">
        <f t="shared" si="188"/>
        <v>2968.8</v>
      </c>
      <c r="M1243" s="27" t="s">
        <v>52</v>
      </c>
      <c r="N1243" s="2" t="s">
        <v>2692</v>
      </c>
      <c r="O1243" s="2" t="s">
        <v>1257</v>
      </c>
      <c r="P1243" s="2" t="s">
        <v>65</v>
      </c>
      <c r="Q1243" s="2" t="s">
        <v>65</v>
      </c>
      <c r="R1243" s="2" t="s">
        <v>64</v>
      </c>
      <c r="S1243" s="3"/>
      <c r="T1243" s="3"/>
      <c r="U1243" s="3"/>
      <c r="V1243" s="3">
        <v>1</v>
      </c>
      <c r="W1243" s="3">
        <v>2</v>
      </c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2" t="s">
        <v>52</v>
      </c>
      <c r="AW1243" s="2" t="s">
        <v>2708</v>
      </c>
      <c r="AX1243" s="2" t="s">
        <v>52</v>
      </c>
      <c r="AY1243" s="2" t="s">
        <v>52</v>
      </c>
      <c r="AZ1243" s="2" t="s">
        <v>52</v>
      </c>
    </row>
    <row r="1244" spans="1:52" ht="30" customHeight="1">
      <c r="A1244" s="27" t="s">
        <v>1280</v>
      </c>
      <c r="B1244" s="27" t="s">
        <v>1055</v>
      </c>
      <c r="C1244" s="27" t="s">
        <v>1056</v>
      </c>
      <c r="D1244" s="28">
        <v>3.3800000000000002E-3</v>
      </c>
      <c r="E1244" s="30">
        <f>단가대비표!O241</f>
        <v>0</v>
      </c>
      <c r="F1244" s="33">
        <f t="shared" si="185"/>
        <v>0</v>
      </c>
      <c r="G1244" s="30">
        <f>단가대비표!P241</f>
        <v>282536</v>
      </c>
      <c r="H1244" s="33">
        <f t="shared" si="186"/>
        <v>954.9</v>
      </c>
      <c r="I1244" s="30">
        <f>단가대비표!V241</f>
        <v>0</v>
      </c>
      <c r="J1244" s="33">
        <f t="shared" si="187"/>
        <v>0</v>
      </c>
      <c r="K1244" s="30">
        <f t="shared" si="188"/>
        <v>282536</v>
      </c>
      <c r="L1244" s="33">
        <f t="shared" si="188"/>
        <v>954.9</v>
      </c>
      <c r="M1244" s="27" t="s">
        <v>52</v>
      </c>
      <c r="N1244" s="2" t="s">
        <v>2692</v>
      </c>
      <c r="O1244" s="2" t="s">
        <v>1281</v>
      </c>
      <c r="P1244" s="2" t="s">
        <v>65</v>
      </c>
      <c r="Q1244" s="2" t="s">
        <v>65</v>
      </c>
      <c r="R1244" s="2" t="s">
        <v>64</v>
      </c>
      <c r="S1244" s="3"/>
      <c r="T1244" s="3"/>
      <c r="U1244" s="3"/>
      <c r="V1244" s="3">
        <v>1</v>
      </c>
      <c r="W1244" s="3">
        <v>2</v>
      </c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2" t="s">
        <v>52</v>
      </c>
      <c r="AW1244" s="2" t="s">
        <v>2709</v>
      </c>
      <c r="AX1244" s="2" t="s">
        <v>52</v>
      </c>
      <c r="AY1244" s="2" t="s">
        <v>52</v>
      </c>
      <c r="AZ1244" s="2" t="s">
        <v>52</v>
      </c>
    </row>
    <row r="1245" spans="1:52" ht="30" customHeight="1">
      <c r="A1245" s="27" t="s">
        <v>1097</v>
      </c>
      <c r="B1245" s="27" t="s">
        <v>1055</v>
      </c>
      <c r="C1245" s="27" t="s">
        <v>1056</v>
      </c>
      <c r="D1245" s="28">
        <v>4.4999999999999997E-3</v>
      </c>
      <c r="E1245" s="30">
        <f>단가대비표!O235</f>
        <v>0</v>
      </c>
      <c r="F1245" s="33">
        <f t="shared" si="185"/>
        <v>0</v>
      </c>
      <c r="G1245" s="30">
        <f>단가대비표!P235</f>
        <v>226122</v>
      </c>
      <c r="H1245" s="33">
        <f t="shared" si="186"/>
        <v>1017.5</v>
      </c>
      <c r="I1245" s="30">
        <f>단가대비표!V235</f>
        <v>0</v>
      </c>
      <c r="J1245" s="33">
        <f t="shared" si="187"/>
        <v>0</v>
      </c>
      <c r="K1245" s="30">
        <f t="shared" si="188"/>
        <v>226122</v>
      </c>
      <c r="L1245" s="33">
        <f t="shared" si="188"/>
        <v>1017.5</v>
      </c>
      <c r="M1245" s="27" t="s">
        <v>52</v>
      </c>
      <c r="N1245" s="2" t="s">
        <v>2692</v>
      </c>
      <c r="O1245" s="2" t="s">
        <v>1098</v>
      </c>
      <c r="P1245" s="2" t="s">
        <v>65</v>
      </c>
      <c r="Q1245" s="2" t="s">
        <v>65</v>
      </c>
      <c r="R1245" s="2" t="s">
        <v>64</v>
      </c>
      <c r="S1245" s="3"/>
      <c r="T1245" s="3"/>
      <c r="U1245" s="3"/>
      <c r="V1245" s="3">
        <v>1</v>
      </c>
      <c r="W1245" s="3">
        <v>2</v>
      </c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2" t="s">
        <v>52</v>
      </c>
      <c r="AW1245" s="2" t="s">
        <v>2710</v>
      </c>
      <c r="AX1245" s="2" t="s">
        <v>52</v>
      </c>
      <c r="AY1245" s="2" t="s">
        <v>52</v>
      </c>
      <c r="AZ1245" s="2" t="s">
        <v>52</v>
      </c>
    </row>
    <row r="1246" spans="1:52" ht="30" customHeight="1">
      <c r="A1246" s="27" t="s">
        <v>1059</v>
      </c>
      <c r="B1246" s="27" t="s">
        <v>1055</v>
      </c>
      <c r="C1246" s="27" t="s">
        <v>1056</v>
      </c>
      <c r="D1246" s="28">
        <v>2.2499999999999998E-3</v>
      </c>
      <c r="E1246" s="30">
        <f>단가대비표!O234</f>
        <v>0</v>
      </c>
      <c r="F1246" s="33">
        <f t="shared" si="185"/>
        <v>0</v>
      </c>
      <c r="G1246" s="30">
        <f>단가대비표!P234</f>
        <v>172068</v>
      </c>
      <c r="H1246" s="33">
        <f t="shared" si="186"/>
        <v>387.1</v>
      </c>
      <c r="I1246" s="30">
        <f>단가대비표!V234</f>
        <v>0</v>
      </c>
      <c r="J1246" s="33">
        <f t="shared" si="187"/>
        <v>0</v>
      </c>
      <c r="K1246" s="30">
        <f t="shared" si="188"/>
        <v>172068</v>
      </c>
      <c r="L1246" s="33">
        <f t="shared" si="188"/>
        <v>387.1</v>
      </c>
      <c r="M1246" s="27" t="s">
        <v>52</v>
      </c>
      <c r="N1246" s="2" t="s">
        <v>2692</v>
      </c>
      <c r="O1246" s="2" t="s">
        <v>1060</v>
      </c>
      <c r="P1246" s="2" t="s">
        <v>65</v>
      </c>
      <c r="Q1246" s="2" t="s">
        <v>65</v>
      </c>
      <c r="R1246" s="2" t="s">
        <v>64</v>
      </c>
      <c r="S1246" s="3"/>
      <c r="T1246" s="3"/>
      <c r="U1246" s="3"/>
      <c r="V1246" s="3">
        <v>1</v>
      </c>
      <c r="W1246" s="3">
        <v>2</v>
      </c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2" t="s">
        <v>52</v>
      </c>
      <c r="AW1246" s="2" t="s">
        <v>2711</v>
      </c>
      <c r="AX1246" s="2" t="s">
        <v>52</v>
      </c>
      <c r="AY1246" s="2" t="s">
        <v>52</v>
      </c>
      <c r="AZ1246" s="2" t="s">
        <v>52</v>
      </c>
    </row>
    <row r="1247" spans="1:52" ht="30" customHeight="1">
      <c r="A1247" s="27" t="s">
        <v>1164</v>
      </c>
      <c r="B1247" s="27" t="s">
        <v>1165</v>
      </c>
      <c r="C1247" s="27" t="s">
        <v>502</v>
      </c>
      <c r="D1247" s="28">
        <v>1</v>
      </c>
      <c r="E1247" s="30">
        <v>0</v>
      </c>
      <c r="F1247" s="33">
        <f t="shared" si="185"/>
        <v>0</v>
      </c>
      <c r="G1247" s="30">
        <v>0</v>
      </c>
      <c r="H1247" s="33">
        <f t="shared" si="186"/>
        <v>0</v>
      </c>
      <c r="I1247" s="30">
        <f>TRUNC(SUMIF(V1243:V1248, RIGHTB(O1247, 1), H1243:H1248)*U1247, 2)</f>
        <v>266.41000000000003</v>
      </c>
      <c r="J1247" s="33">
        <f t="shared" si="187"/>
        <v>266.39999999999998</v>
      </c>
      <c r="K1247" s="30">
        <f t="shared" si="188"/>
        <v>266.39999999999998</v>
      </c>
      <c r="L1247" s="33">
        <f t="shared" si="188"/>
        <v>266.39999999999998</v>
      </c>
      <c r="M1247" s="27" t="s">
        <v>52</v>
      </c>
      <c r="N1247" s="2" t="s">
        <v>2692</v>
      </c>
      <c r="O1247" s="2" t="s">
        <v>950</v>
      </c>
      <c r="P1247" s="2" t="s">
        <v>65</v>
      </c>
      <c r="Q1247" s="2" t="s">
        <v>65</v>
      </c>
      <c r="R1247" s="2" t="s">
        <v>65</v>
      </c>
      <c r="S1247" s="3">
        <v>1</v>
      </c>
      <c r="T1247" s="3">
        <v>2</v>
      </c>
      <c r="U1247" s="3">
        <v>0.05</v>
      </c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2" t="s">
        <v>52</v>
      </c>
      <c r="AW1247" s="2" t="s">
        <v>2712</v>
      </c>
      <c r="AX1247" s="2" t="s">
        <v>52</v>
      </c>
      <c r="AY1247" s="2" t="s">
        <v>52</v>
      </c>
      <c r="AZ1247" s="2" t="s">
        <v>52</v>
      </c>
    </row>
    <row r="1248" spans="1:52" ht="30" customHeight="1">
      <c r="A1248" s="27" t="s">
        <v>1813</v>
      </c>
      <c r="B1248" s="27" t="s">
        <v>1259</v>
      </c>
      <c r="C1248" s="27" t="s">
        <v>502</v>
      </c>
      <c r="D1248" s="28">
        <v>1</v>
      </c>
      <c r="E1248" s="30">
        <f>TRUNC(SUMIF(W1243:W1248, RIGHTB(O1248, 1), H1243:H1248)*U1248, 2)</f>
        <v>159.84</v>
      </c>
      <c r="F1248" s="33">
        <f t="shared" si="185"/>
        <v>159.80000000000001</v>
      </c>
      <c r="G1248" s="30">
        <v>0</v>
      </c>
      <c r="H1248" s="33">
        <f t="shared" si="186"/>
        <v>0</v>
      </c>
      <c r="I1248" s="30">
        <v>0</v>
      </c>
      <c r="J1248" s="33">
        <f t="shared" si="187"/>
        <v>0</v>
      </c>
      <c r="K1248" s="30">
        <f t="shared" si="188"/>
        <v>159.80000000000001</v>
      </c>
      <c r="L1248" s="33">
        <f t="shared" si="188"/>
        <v>159.80000000000001</v>
      </c>
      <c r="M1248" s="27" t="s">
        <v>52</v>
      </c>
      <c r="N1248" s="2" t="s">
        <v>2692</v>
      </c>
      <c r="O1248" s="2" t="s">
        <v>1173</v>
      </c>
      <c r="P1248" s="2" t="s">
        <v>65</v>
      </c>
      <c r="Q1248" s="2" t="s">
        <v>65</v>
      </c>
      <c r="R1248" s="2" t="s">
        <v>65</v>
      </c>
      <c r="S1248" s="3">
        <v>1</v>
      </c>
      <c r="T1248" s="3">
        <v>0</v>
      </c>
      <c r="U1248" s="3">
        <v>0.03</v>
      </c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2" t="s">
        <v>52</v>
      </c>
      <c r="AW1248" s="2" t="s">
        <v>2713</v>
      </c>
      <c r="AX1248" s="2" t="s">
        <v>52</v>
      </c>
      <c r="AY1248" s="2" t="s">
        <v>52</v>
      </c>
      <c r="AZ1248" s="2" t="s">
        <v>52</v>
      </c>
    </row>
    <row r="1249" spans="1:52" ht="30" customHeight="1">
      <c r="A1249" s="27" t="s">
        <v>1013</v>
      </c>
      <c r="B1249" s="27" t="s">
        <v>52</v>
      </c>
      <c r="C1249" s="27" t="s">
        <v>52</v>
      </c>
      <c r="D1249" s="28"/>
      <c r="E1249" s="30"/>
      <c r="F1249" s="33">
        <f>TRUNC(SUMIF(N1243:N1248, N1242, F1243:F1248),0)</f>
        <v>159</v>
      </c>
      <c r="G1249" s="30"/>
      <c r="H1249" s="33">
        <f>TRUNC(SUMIF(N1243:N1248, N1242, H1243:H1248),0)</f>
        <v>5328</v>
      </c>
      <c r="I1249" s="30"/>
      <c r="J1249" s="33">
        <f>TRUNC(SUMIF(N1243:N1248, N1242, J1243:J1248),0)</f>
        <v>266</v>
      </c>
      <c r="K1249" s="30"/>
      <c r="L1249" s="33">
        <f>F1249+H1249+J1249</f>
        <v>5753</v>
      </c>
      <c r="M1249" s="27" t="s">
        <v>52</v>
      </c>
      <c r="N1249" s="2" t="s">
        <v>107</v>
      </c>
      <c r="O1249" s="2" t="s">
        <v>107</v>
      </c>
      <c r="P1249" s="2" t="s">
        <v>52</v>
      </c>
      <c r="Q1249" s="2" t="s">
        <v>52</v>
      </c>
      <c r="R1249" s="2" t="s">
        <v>52</v>
      </c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2" t="s">
        <v>52</v>
      </c>
      <c r="AW1249" s="2" t="s">
        <v>52</v>
      </c>
      <c r="AX1249" s="2" t="s">
        <v>52</v>
      </c>
      <c r="AY1249" s="2" t="s">
        <v>52</v>
      </c>
      <c r="AZ1249" s="2" t="s">
        <v>52</v>
      </c>
    </row>
    <row r="1250" spans="1:52" ht="30" customHeight="1">
      <c r="A1250" s="28"/>
      <c r="B1250" s="28"/>
      <c r="C1250" s="28"/>
      <c r="D1250" s="28"/>
      <c r="E1250" s="30"/>
      <c r="F1250" s="33"/>
      <c r="G1250" s="30"/>
      <c r="H1250" s="33"/>
      <c r="I1250" s="30"/>
      <c r="J1250" s="33"/>
      <c r="K1250" s="30"/>
      <c r="L1250" s="33"/>
      <c r="M1250" s="28"/>
    </row>
    <row r="1251" spans="1:52" ht="30" customHeight="1">
      <c r="A1251" s="24" t="s">
        <v>2714</v>
      </c>
      <c r="B1251" s="25"/>
      <c r="C1251" s="25"/>
      <c r="D1251" s="25"/>
      <c r="E1251" s="29"/>
      <c r="F1251" s="32"/>
      <c r="G1251" s="29"/>
      <c r="H1251" s="32"/>
      <c r="I1251" s="29"/>
      <c r="J1251" s="32"/>
      <c r="K1251" s="29"/>
      <c r="L1251" s="32"/>
      <c r="M1251" s="26"/>
      <c r="N1251" s="1" t="s">
        <v>2698</v>
      </c>
    </row>
    <row r="1252" spans="1:52" ht="30" customHeight="1">
      <c r="A1252" s="27" t="s">
        <v>2715</v>
      </c>
      <c r="B1252" s="27" t="s">
        <v>2716</v>
      </c>
      <c r="C1252" s="27" t="s">
        <v>83</v>
      </c>
      <c r="D1252" s="28">
        <v>1</v>
      </c>
      <c r="E1252" s="30">
        <f>일위대가목록!E206</f>
        <v>89</v>
      </c>
      <c r="F1252" s="33">
        <f>TRUNC(E1252*D1252,1)</f>
        <v>89</v>
      </c>
      <c r="G1252" s="30">
        <f>일위대가목록!F206</f>
        <v>4461</v>
      </c>
      <c r="H1252" s="33">
        <f>TRUNC(G1252*D1252,1)</f>
        <v>4461</v>
      </c>
      <c r="I1252" s="30">
        <f>일위대가목록!G206</f>
        <v>0</v>
      </c>
      <c r="J1252" s="33">
        <f>TRUNC(I1252*D1252,1)</f>
        <v>0</v>
      </c>
      <c r="K1252" s="30">
        <f>TRUNC(E1252+G1252+I1252,1)</f>
        <v>4550</v>
      </c>
      <c r="L1252" s="33">
        <f>TRUNC(F1252+H1252+J1252,1)</f>
        <v>4550</v>
      </c>
      <c r="M1252" s="27" t="s">
        <v>2717</v>
      </c>
      <c r="N1252" s="2" t="s">
        <v>2698</v>
      </c>
      <c r="O1252" s="2" t="s">
        <v>2718</v>
      </c>
      <c r="P1252" s="2" t="s">
        <v>64</v>
      </c>
      <c r="Q1252" s="2" t="s">
        <v>65</v>
      </c>
      <c r="R1252" s="2" t="s">
        <v>65</v>
      </c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2" t="s">
        <v>52</v>
      </c>
      <c r="AW1252" s="2" t="s">
        <v>2719</v>
      </c>
      <c r="AX1252" s="2" t="s">
        <v>52</v>
      </c>
      <c r="AY1252" s="2" t="s">
        <v>52</v>
      </c>
      <c r="AZ1252" s="2" t="s">
        <v>52</v>
      </c>
    </row>
    <row r="1253" spans="1:52" ht="30" customHeight="1">
      <c r="A1253" s="27" t="s">
        <v>2720</v>
      </c>
      <c r="B1253" s="27" t="s">
        <v>2721</v>
      </c>
      <c r="C1253" s="27" t="s">
        <v>83</v>
      </c>
      <c r="D1253" s="28">
        <v>1</v>
      </c>
      <c r="E1253" s="30">
        <f>일위대가목록!E207</f>
        <v>682</v>
      </c>
      <c r="F1253" s="33">
        <f>TRUNC(E1253*D1253,1)</f>
        <v>682</v>
      </c>
      <c r="G1253" s="30">
        <f>일위대가목록!F207</f>
        <v>0</v>
      </c>
      <c r="H1253" s="33">
        <f>TRUNC(G1253*D1253,1)</f>
        <v>0</v>
      </c>
      <c r="I1253" s="30">
        <f>일위대가목록!G207</f>
        <v>0</v>
      </c>
      <c r="J1253" s="33">
        <f>TRUNC(I1253*D1253,1)</f>
        <v>0</v>
      </c>
      <c r="K1253" s="30">
        <f>TRUNC(E1253+G1253+I1253,1)</f>
        <v>682</v>
      </c>
      <c r="L1253" s="33">
        <f>TRUNC(F1253+H1253+J1253,1)</f>
        <v>682</v>
      </c>
      <c r="M1253" s="27" t="s">
        <v>2722</v>
      </c>
      <c r="N1253" s="2" t="s">
        <v>2698</v>
      </c>
      <c r="O1253" s="2" t="s">
        <v>2723</v>
      </c>
      <c r="P1253" s="2" t="s">
        <v>64</v>
      </c>
      <c r="Q1253" s="2" t="s">
        <v>65</v>
      </c>
      <c r="R1253" s="2" t="s">
        <v>65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2" t="s">
        <v>52</v>
      </c>
      <c r="AW1253" s="2" t="s">
        <v>2724</v>
      </c>
      <c r="AX1253" s="2" t="s">
        <v>52</v>
      </c>
      <c r="AY1253" s="2" t="s">
        <v>52</v>
      </c>
      <c r="AZ1253" s="2" t="s">
        <v>52</v>
      </c>
    </row>
    <row r="1254" spans="1:52" ht="30" customHeight="1">
      <c r="A1254" s="27" t="s">
        <v>1013</v>
      </c>
      <c r="B1254" s="27" t="s">
        <v>52</v>
      </c>
      <c r="C1254" s="27" t="s">
        <v>52</v>
      </c>
      <c r="D1254" s="28"/>
      <c r="E1254" s="30"/>
      <c r="F1254" s="33">
        <f>TRUNC(SUMIF(N1252:N1253, N1251, F1252:F1253),0)</f>
        <v>771</v>
      </c>
      <c r="G1254" s="30"/>
      <c r="H1254" s="33">
        <f>TRUNC(SUMIF(N1252:N1253, N1251, H1252:H1253),0)</f>
        <v>4461</v>
      </c>
      <c r="I1254" s="30"/>
      <c r="J1254" s="33">
        <f>TRUNC(SUMIF(N1252:N1253, N1251, J1252:J1253),0)</f>
        <v>0</v>
      </c>
      <c r="K1254" s="30"/>
      <c r="L1254" s="33">
        <f>F1254+H1254+J1254</f>
        <v>5232</v>
      </c>
      <c r="M1254" s="27" t="s">
        <v>52</v>
      </c>
      <c r="N1254" s="2" t="s">
        <v>107</v>
      </c>
      <c r="O1254" s="2" t="s">
        <v>107</v>
      </c>
      <c r="P1254" s="2" t="s">
        <v>52</v>
      </c>
      <c r="Q1254" s="2" t="s">
        <v>52</v>
      </c>
      <c r="R1254" s="2" t="s">
        <v>52</v>
      </c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2" t="s">
        <v>52</v>
      </c>
      <c r="AW1254" s="2" t="s">
        <v>52</v>
      </c>
      <c r="AX1254" s="2" t="s">
        <v>52</v>
      </c>
      <c r="AY1254" s="2" t="s">
        <v>52</v>
      </c>
      <c r="AZ1254" s="2" t="s">
        <v>52</v>
      </c>
    </row>
    <row r="1255" spans="1:52" ht="30" customHeight="1">
      <c r="A1255" s="28"/>
      <c r="B1255" s="28"/>
      <c r="C1255" s="28"/>
      <c r="D1255" s="28"/>
      <c r="E1255" s="30"/>
      <c r="F1255" s="33"/>
      <c r="G1255" s="30"/>
      <c r="H1255" s="33"/>
      <c r="I1255" s="30"/>
      <c r="J1255" s="33"/>
      <c r="K1255" s="30"/>
      <c r="L1255" s="33"/>
      <c r="M1255" s="28"/>
    </row>
    <row r="1256" spans="1:52" ht="30" customHeight="1">
      <c r="A1256" s="24" t="s">
        <v>2725</v>
      </c>
      <c r="B1256" s="25"/>
      <c r="C1256" s="25"/>
      <c r="D1256" s="25"/>
      <c r="E1256" s="29"/>
      <c r="F1256" s="32"/>
      <c r="G1256" s="29"/>
      <c r="H1256" s="32"/>
      <c r="I1256" s="29"/>
      <c r="J1256" s="32"/>
      <c r="K1256" s="29"/>
      <c r="L1256" s="32"/>
      <c r="M1256" s="26"/>
      <c r="N1256" s="1" t="s">
        <v>2705</v>
      </c>
    </row>
    <row r="1257" spans="1:52" ht="30" customHeight="1">
      <c r="A1257" s="27" t="s">
        <v>2726</v>
      </c>
      <c r="B1257" s="27" t="s">
        <v>2727</v>
      </c>
      <c r="C1257" s="27" t="s">
        <v>1310</v>
      </c>
      <c r="D1257" s="28">
        <v>0.16600000000000001</v>
      </c>
      <c r="E1257" s="30">
        <f>단가대비표!O194</f>
        <v>6066</v>
      </c>
      <c r="F1257" s="33">
        <f>TRUNC(E1257*D1257,1)</f>
        <v>1006.9</v>
      </c>
      <c r="G1257" s="30">
        <f>단가대비표!P194</f>
        <v>0</v>
      </c>
      <c r="H1257" s="33">
        <f>TRUNC(G1257*D1257,1)</f>
        <v>0</v>
      </c>
      <c r="I1257" s="30">
        <f>단가대비표!V194</f>
        <v>0</v>
      </c>
      <c r="J1257" s="33">
        <f>TRUNC(I1257*D1257,1)</f>
        <v>0</v>
      </c>
      <c r="K1257" s="30">
        <f>TRUNC(E1257+G1257+I1257,1)</f>
        <v>6066</v>
      </c>
      <c r="L1257" s="33">
        <f>TRUNC(F1257+H1257+J1257,1)</f>
        <v>1006.9</v>
      </c>
      <c r="M1257" s="27" t="s">
        <v>52</v>
      </c>
      <c r="N1257" s="2" t="s">
        <v>2705</v>
      </c>
      <c r="O1257" s="2" t="s">
        <v>2728</v>
      </c>
      <c r="P1257" s="2" t="s">
        <v>65</v>
      </c>
      <c r="Q1257" s="2" t="s">
        <v>65</v>
      </c>
      <c r="R1257" s="2" t="s">
        <v>64</v>
      </c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2" t="s">
        <v>52</v>
      </c>
      <c r="AW1257" s="2" t="s">
        <v>2729</v>
      </c>
      <c r="AX1257" s="2" t="s">
        <v>52</v>
      </c>
      <c r="AY1257" s="2" t="s">
        <v>52</v>
      </c>
      <c r="AZ1257" s="2" t="s">
        <v>52</v>
      </c>
    </row>
    <row r="1258" spans="1:52" ht="30" customHeight="1">
      <c r="A1258" s="27" t="s">
        <v>1313</v>
      </c>
      <c r="B1258" s="27" t="s">
        <v>2600</v>
      </c>
      <c r="C1258" s="27" t="s">
        <v>1310</v>
      </c>
      <c r="D1258" s="28">
        <v>8.0000000000000002E-3</v>
      </c>
      <c r="E1258" s="30">
        <f>단가대비표!O202</f>
        <v>2700</v>
      </c>
      <c r="F1258" s="33">
        <f>TRUNC(E1258*D1258,1)</f>
        <v>21.6</v>
      </c>
      <c r="G1258" s="30">
        <f>단가대비표!P202</f>
        <v>0</v>
      </c>
      <c r="H1258" s="33">
        <f>TRUNC(G1258*D1258,1)</f>
        <v>0</v>
      </c>
      <c r="I1258" s="30">
        <f>단가대비표!V202</f>
        <v>0</v>
      </c>
      <c r="J1258" s="33">
        <f>TRUNC(I1258*D1258,1)</f>
        <v>0</v>
      </c>
      <c r="K1258" s="30">
        <f>TRUNC(E1258+G1258+I1258,1)</f>
        <v>2700</v>
      </c>
      <c r="L1258" s="33">
        <f>TRUNC(F1258+H1258+J1258,1)</f>
        <v>21.6</v>
      </c>
      <c r="M1258" s="27" t="s">
        <v>52</v>
      </c>
      <c r="N1258" s="2" t="s">
        <v>2705</v>
      </c>
      <c r="O1258" s="2" t="s">
        <v>2601</v>
      </c>
      <c r="P1258" s="2" t="s">
        <v>65</v>
      </c>
      <c r="Q1258" s="2" t="s">
        <v>65</v>
      </c>
      <c r="R1258" s="2" t="s">
        <v>64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2" t="s">
        <v>52</v>
      </c>
      <c r="AW1258" s="2" t="s">
        <v>2730</v>
      </c>
      <c r="AX1258" s="2" t="s">
        <v>52</v>
      </c>
      <c r="AY1258" s="2" t="s">
        <v>52</v>
      </c>
      <c r="AZ1258" s="2" t="s">
        <v>52</v>
      </c>
    </row>
    <row r="1259" spans="1:52" ht="30" customHeight="1">
      <c r="A1259" s="27" t="s">
        <v>1013</v>
      </c>
      <c r="B1259" s="27" t="s">
        <v>52</v>
      </c>
      <c r="C1259" s="27" t="s">
        <v>52</v>
      </c>
      <c r="D1259" s="28"/>
      <c r="E1259" s="30"/>
      <c r="F1259" s="33">
        <f>TRUNC(SUMIF(N1257:N1258, N1256, F1257:F1258),0)</f>
        <v>1028</v>
      </c>
      <c r="G1259" s="30"/>
      <c r="H1259" s="33">
        <f>TRUNC(SUMIF(N1257:N1258, N1256, H1257:H1258),0)</f>
        <v>0</v>
      </c>
      <c r="I1259" s="30"/>
      <c r="J1259" s="33">
        <f>TRUNC(SUMIF(N1257:N1258, N1256, J1257:J1258),0)</f>
        <v>0</v>
      </c>
      <c r="K1259" s="30"/>
      <c r="L1259" s="33">
        <f>F1259+H1259+J1259</f>
        <v>1028</v>
      </c>
      <c r="M1259" s="27" t="s">
        <v>52</v>
      </c>
      <c r="N1259" s="2" t="s">
        <v>107</v>
      </c>
      <c r="O1259" s="2" t="s">
        <v>107</v>
      </c>
      <c r="P1259" s="2" t="s">
        <v>52</v>
      </c>
      <c r="Q1259" s="2" t="s">
        <v>52</v>
      </c>
      <c r="R1259" s="2" t="s">
        <v>52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2" t="s">
        <v>52</v>
      </c>
      <c r="AW1259" s="2" t="s">
        <v>52</v>
      </c>
      <c r="AX1259" s="2" t="s">
        <v>52</v>
      </c>
      <c r="AY1259" s="2" t="s">
        <v>52</v>
      </c>
      <c r="AZ1259" s="2" t="s">
        <v>52</v>
      </c>
    </row>
    <row r="1260" spans="1:52" ht="30" customHeight="1">
      <c r="A1260" s="28"/>
      <c r="B1260" s="28"/>
      <c r="C1260" s="28"/>
      <c r="D1260" s="28"/>
      <c r="E1260" s="30"/>
      <c r="F1260" s="33"/>
      <c r="G1260" s="30"/>
      <c r="H1260" s="33"/>
      <c r="I1260" s="30"/>
      <c r="J1260" s="33"/>
      <c r="K1260" s="30"/>
      <c r="L1260" s="33"/>
      <c r="M1260" s="28"/>
    </row>
    <row r="1261" spans="1:52" ht="30" customHeight="1">
      <c r="A1261" s="24" t="s">
        <v>2731</v>
      </c>
      <c r="B1261" s="25"/>
      <c r="C1261" s="25"/>
      <c r="D1261" s="25"/>
      <c r="E1261" s="29"/>
      <c r="F1261" s="32"/>
      <c r="G1261" s="29"/>
      <c r="H1261" s="32"/>
      <c r="I1261" s="29"/>
      <c r="J1261" s="32"/>
      <c r="K1261" s="29"/>
      <c r="L1261" s="32"/>
      <c r="M1261" s="26"/>
      <c r="N1261" s="1" t="s">
        <v>2718</v>
      </c>
    </row>
    <row r="1262" spans="1:52" ht="30" customHeight="1">
      <c r="A1262" s="27" t="s">
        <v>1324</v>
      </c>
      <c r="B1262" s="27" t="s">
        <v>1055</v>
      </c>
      <c r="C1262" s="27" t="s">
        <v>1056</v>
      </c>
      <c r="D1262" s="28">
        <v>1.4999999999999999E-2</v>
      </c>
      <c r="E1262" s="30">
        <f>단가대비표!O249</f>
        <v>0</v>
      </c>
      <c r="F1262" s="33">
        <f>TRUNC(E1262*D1262,1)</f>
        <v>0</v>
      </c>
      <c r="G1262" s="30">
        <f>단가대비표!P249</f>
        <v>263017</v>
      </c>
      <c r="H1262" s="33">
        <f>TRUNC(G1262*D1262,1)</f>
        <v>3945.2</v>
      </c>
      <c r="I1262" s="30">
        <f>단가대비표!V249</f>
        <v>0</v>
      </c>
      <c r="J1262" s="33">
        <f>TRUNC(I1262*D1262,1)</f>
        <v>0</v>
      </c>
      <c r="K1262" s="30">
        <f t="shared" ref="K1262:L1264" si="189">TRUNC(E1262+G1262+I1262,1)</f>
        <v>263017</v>
      </c>
      <c r="L1262" s="33">
        <f t="shared" si="189"/>
        <v>3945.2</v>
      </c>
      <c r="M1262" s="27" t="s">
        <v>52</v>
      </c>
      <c r="N1262" s="2" t="s">
        <v>2718</v>
      </c>
      <c r="O1262" s="2" t="s">
        <v>1325</v>
      </c>
      <c r="P1262" s="2" t="s">
        <v>65</v>
      </c>
      <c r="Q1262" s="2" t="s">
        <v>65</v>
      </c>
      <c r="R1262" s="2" t="s">
        <v>64</v>
      </c>
      <c r="S1262" s="3"/>
      <c r="T1262" s="3"/>
      <c r="U1262" s="3"/>
      <c r="V1262" s="3">
        <v>1</v>
      </c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2" t="s">
        <v>52</v>
      </c>
      <c r="AW1262" s="2" t="s">
        <v>2732</v>
      </c>
      <c r="AX1262" s="2" t="s">
        <v>52</v>
      </c>
      <c r="AY1262" s="2" t="s">
        <v>52</v>
      </c>
      <c r="AZ1262" s="2" t="s">
        <v>52</v>
      </c>
    </row>
    <row r="1263" spans="1:52" ht="30" customHeight="1">
      <c r="A1263" s="27" t="s">
        <v>1059</v>
      </c>
      <c r="B1263" s="27" t="s">
        <v>1055</v>
      </c>
      <c r="C1263" s="27" t="s">
        <v>1056</v>
      </c>
      <c r="D1263" s="28">
        <v>3.0000000000000001E-3</v>
      </c>
      <c r="E1263" s="30">
        <f>단가대비표!O234</f>
        <v>0</v>
      </c>
      <c r="F1263" s="33">
        <f>TRUNC(E1263*D1263,1)</f>
        <v>0</v>
      </c>
      <c r="G1263" s="30">
        <f>단가대비표!P234</f>
        <v>172068</v>
      </c>
      <c r="H1263" s="33">
        <f>TRUNC(G1263*D1263,1)</f>
        <v>516.20000000000005</v>
      </c>
      <c r="I1263" s="30">
        <f>단가대비표!V234</f>
        <v>0</v>
      </c>
      <c r="J1263" s="33">
        <f>TRUNC(I1263*D1263,1)</f>
        <v>0</v>
      </c>
      <c r="K1263" s="30">
        <f t="shared" si="189"/>
        <v>172068</v>
      </c>
      <c r="L1263" s="33">
        <f t="shared" si="189"/>
        <v>516.20000000000005</v>
      </c>
      <c r="M1263" s="27" t="s">
        <v>52</v>
      </c>
      <c r="N1263" s="2" t="s">
        <v>2718</v>
      </c>
      <c r="O1263" s="2" t="s">
        <v>1060</v>
      </c>
      <c r="P1263" s="2" t="s">
        <v>65</v>
      </c>
      <c r="Q1263" s="2" t="s">
        <v>65</v>
      </c>
      <c r="R1263" s="2" t="s">
        <v>64</v>
      </c>
      <c r="S1263" s="3"/>
      <c r="T1263" s="3"/>
      <c r="U1263" s="3"/>
      <c r="V1263" s="3">
        <v>1</v>
      </c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2" t="s">
        <v>52</v>
      </c>
      <c r="AW1263" s="2" t="s">
        <v>2733</v>
      </c>
      <c r="AX1263" s="2" t="s">
        <v>52</v>
      </c>
      <c r="AY1263" s="2" t="s">
        <v>52</v>
      </c>
      <c r="AZ1263" s="2" t="s">
        <v>52</v>
      </c>
    </row>
    <row r="1264" spans="1:52" ht="30" customHeight="1">
      <c r="A1264" s="27" t="s">
        <v>2426</v>
      </c>
      <c r="B1264" s="27" t="s">
        <v>1193</v>
      </c>
      <c r="C1264" s="27" t="s">
        <v>502</v>
      </c>
      <c r="D1264" s="28">
        <v>1</v>
      </c>
      <c r="E1264" s="30">
        <f>TRUNC(SUMIF(V1262:V1264, RIGHTB(O1264, 1), H1262:H1264)*U1264, 2)</f>
        <v>89.22</v>
      </c>
      <c r="F1264" s="33">
        <f>TRUNC(E1264*D1264,1)</f>
        <v>89.2</v>
      </c>
      <c r="G1264" s="30">
        <v>0</v>
      </c>
      <c r="H1264" s="33">
        <f>TRUNC(G1264*D1264,1)</f>
        <v>0</v>
      </c>
      <c r="I1264" s="30">
        <v>0</v>
      </c>
      <c r="J1264" s="33">
        <f>TRUNC(I1264*D1264,1)</f>
        <v>0</v>
      </c>
      <c r="K1264" s="30">
        <f t="shared" si="189"/>
        <v>89.2</v>
      </c>
      <c r="L1264" s="33">
        <f t="shared" si="189"/>
        <v>89.2</v>
      </c>
      <c r="M1264" s="27" t="s">
        <v>52</v>
      </c>
      <c r="N1264" s="2" t="s">
        <v>2718</v>
      </c>
      <c r="O1264" s="2" t="s">
        <v>950</v>
      </c>
      <c r="P1264" s="2" t="s">
        <v>65</v>
      </c>
      <c r="Q1264" s="2" t="s">
        <v>65</v>
      </c>
      <c r="R1264" s="2" t="s">
        <v>65</v>
      </c>
      <c r="S1264" s="3">
        <v>1</v>
      </c>
      <c r="T1264" s="3">
        <v>0</v>
      </c>
      <c r="U1264" s="3">
        <v>0.02</v>
      </c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2" t="s">
        <v>52</v>
      </c>
      <c r="AW1264" s="2" t="s">
        <v>2734</v>
      </c>
      <c r="AX1264" s="2" t="s">
        <v>52</v>
      </c>
      <c r="AY1264" s="2" t="s">
        <v>52</v>
      </c>
      <c r="AZ1264" s="2" t="s">
        <v>52</v>
      </c>
    </row>
    <row r="1265" spans="1:52" ht="30" customHeight="1">
      <c r="A1265" s="27" t="s">
        <v>1013</v>
      </c>
      <c r="B1265" s="27" t="s">
        <v>52</v>
      </c>
      <c r="C1265" s="27" t="s">
        <v>52</v>
      </c>
      <c r="D1265" s="28"/>
      <c r="E1265" s="30"/>
      <c r="F1265" s="33">
        <f>TRUNC(SUMIF(N1262:N1264, N1261, F1262:F1264),0)</f>
        <v>89</v>
      </c>
      <c r="G1265" s="30"/>
      <c r="H1265" s="33">
        <f>TRUNC(SUMIF(N1262:N1264, N1261, H1262:H1264),0)</f>
        <v>4461</v>
      </c>
      <c r="I1265" s="30"/>
      <c r="J1265" s="33">
        <f>TRUNC(SUMIF(N1262:N1264, N1261, J1262:J1264),0)</f>
        <v>0</v>
      </c>
      <c r="K1265" s="30"/>
      <c r="L1265" s="33">
        <f>F1265+H1265+J1265</f>
        <v>4550</v>
      </c>
      <c r="M1265" s="27" t="s">
        <v>52</v>
      </c>
      <c r="N1265" s="2" t="s">
        <v>107</v>
      </c>
      <c r="O1265" s="2" t="s">
        <v>107</v>
      </c>
      <c r="P1265" s="2" t="s">
        <v>52</v>
      </c>
      <c r="Q1265" s="2" t="s">
        <v>52</v>
      </c>
      <c r="R1265" s="2" t="s">
        <v>52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2" t="s">
        <v>52</v>
      </c>
      <c r="AW1265" s="2" t="s">
        <v>52</v>
      </c>
      <c r="AX1265" s="2" t="s">
        <v>52</v>
      </c>
      <c r="AY1265" s="2" t="s">
        <v>52</v>
      </c>
      <c r="AZ1265" s="2" t="s">
        <v>52</v>
      </c>
    </row>
    <row r="1266" spans="1:52" ht="30" customHeight="1">
      <c r="A1266" s="28"/>
      <c r="B1266" s="28"/>
      <c r="C1266" s="28"/>
      <c r="D1266" s="28"/>
      <c r="E1266" s="30"/>
      <c r="F1266" s="33"/>
      <c r="G1266" s="30"/>
      <c r="H1266" s="33"/>
      <c r="I1266" s="30"/>
      <c r="J1266" s="33"/>
      <c r="K1266" s="30"/>
      <c r="L1266" s="33"/>
      <c r="M1266" s="28"/>
    </row>
    <row r="1267" spans="1:52" ht="30" customHeight="1">
      <c r="A1267" s="24" t="s">
        <v>2735</v>
      </c>
      <c r="B1267" s="25"/>
      <c r="C1267" s="25"/>
      <c r="D1267" s="25"/>
      <c r="E1267" s="29"/>
      <c r="F1267" s="32"/>
      <c r="G1267" s="29"/>
      <c r="H1267" s="32"/>
      <c r="I1267" s="29"/>
      <c r="J1267" s="32"/>
      <c r="K1267" s="29"/>
      <c r="L1267" s="32"/>
      <c r="M1267" s="26"/>
      <c r="N1267" s="1" t="s">
        <v>2723</v>
      </c>
    </row>
    <row r="1268" spans="1:52" ht="30" customHeight="1">
      <c r="A1268" s="27" t="s">
        <v>1308</v>
      </c>
      <c r="B1268" s="27" t="s">
        <v>2736</v>
      </c>
      <c r="C1268" s="27" t="s">
        <v>1310</v>
      </c>
      <c r="D1268" s="28">
        <v>0.08</v>
      </c>
      <c r="E1268" s="30">
        <f>단가대비표!O193</f>
        <v>8400</v>
      </c>
      <c r="F1268" s="33">
        <f>TRUNC(E1268*D1268,1)</f>
        <v>672</v>
      </c>
      <c r="G1268" s="30">
        <f>단가대비표!P193</f>
        <v>0</v>
      </c>
      <c r="H1268" s="33">
        <f>TRUNC(G1268*D1268,1)</f>
        <v>0</v>
      </c>
      <c r="I1268" s="30">
        <f>단가대비표!V193</f>
        <v>0</v>
      </c>
      <c r="J1268" s="33">
        <f>TRUNC(I1268*D1268,1)</f>
        <v>0</v>
      </c>
      <c r="K1268" s="30">
        <f>TRUNC(E1268+G1268+I1268,1)</f>
        <v>8400</v>
      </c>
      <c r="L1268" s="33">
        <f>TRUNC(F1268+H1268+J1268,1)</f>
        <v>672</v>
      </c>
      <c r="M1268" s="27" t="s">
        <v>52</v>
      </c>
      <c r="N1268" s="2" t="s">
        <v>2723</v>
      </c>
      <c r="O1268" s="2" t="s">
        <v>2737</v>
      </c>
      <c r="P1268" s="2" t="s">
        <v>65</v>
      </c>
      <c r="Q1268" s="2" t="s">
        <v>65</v>
      </c>
      <c r="R1268" s="2" t="s">
        <v>64</v>
      </c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2" t="s">
        <v>52</v>
      </c>
      <c r="AW1268" s="2" t="s">
        <v>2738</v>
      </c>
      <c r="AX1268" s="2" t="s">
        <v>52</v>
      </c>
      <c r="AY1268" s="2" t="s">
        <v>52</v>
      </c>
      <c r="AZ1268" s="2" t="s">
        <v>52</v>
      </c>
    </row>
    <row r="1269" spans="1:52" ht="30" customHeight="1">
      <c r="A1269" s="27" t="s">
        <v>1313</v>
      </c>
      <c r="B1269" s="27" t="s">
        <v>1314</v>
      </c>
      <c r="C1269" s="27" t="s">
        <v>1310</v>
      </c>
      <c r="D1269" s="28">
        <v>4.0000000000000001E-3</v>
      </c>
      <c r="E1269" s="30">
        <f>단가대비표!O203</f>
        <v>2700</v>
      </c>
      <c r="F1269" s="33">
        <f>TRUNC(E1269*D1269,1)</f>
        <v>10.8</v>
      </c>
      <c r="G1269" s="30">
        <f>단가대비표!P203</f>
        <v>0</v>
      </c>
      <c r="H1269" s="33">
        <f>TRUNC(G1269*D1269,1)</f>
        <v>0</v>
      </c>
      <c r="I1269" s="30">
        <f>단가대비표!V203</f>
        <v>0</v>
      </c>
      <c r="J1269" s="33">
        <f>TRUNC(I1269*D1269,1)</f>
        <v>0</v>
      </c>
      <c r="K1269" s="30">
        <f>TRUNC(E1269+G1269+I1269,1)</f>
        <v>2700</v>
      </c>
      <c r="L1269" s="33">
        <f>TRUNC(F1269+H1269+J1269,1)</f>
        <v>10.8</v>
      </c>
      <c r="M1269" s="27" t="s">
        <v>52</v>
      </c>
      <c r="N1269" s="2" t="s">
        <v>2723</v>
      </c>
      <c r="O1269" s="2" t="s">
        <v>1315</v>
      </c>
      <c r="P1269" s="2" t="s">
        <v>65</v>
      </c>
      <c r="Q1269" s="2" t="s">
        <v>65</v>
      </c>
      <c r="R1269" s="2" t="s">
        <v>64</v>
      </c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2" t="s">
        <v>52</v>
      </c>
      <c r="AW1269" s="2" t="s">
        <v>2739</v>
      </c>
      <c r="AX1269" s="2" t="s">
        <v>52</v>
      </c>
      <c r="AY1269" s="2" t="s">
        <v>52</v>
      </c>
      <c r="AZ1269" s="2" t="s">
        <v>52</v>
      </c>
    </row>
    <row r="1270" spans="1:52" ht="30" customHeight="1">
      <c r="A1270" s="27" t="s">
        <v>1013</v>
      </c>
      <c r="B1270" s="27" t="s">
        <v>52</v>
      </c>
      <c r="C1270" s="27" t="s">
        <v>52</v>
      </c>
      <c r="D1270" s="28"/>
      <c r="E1270" s="30"/>
      <c r="F1270" s="33">
        <f>TRUNC(SUMIF(N1268:N1269, N1267, F1268:F1269),0)</f>
        <v>682</v>
      </c>
      <c r="G1270" s="30"/>
      <c r="H1270" s="33">
        <f>TRUNC(SUMIF(N1268:N1269, N1267, H1268:H1269),0)</f>
        <v>0</v>
      </c>
      <c r="I1270" s="30"/>
      <c r="J1270" s="33">
        <f>TRUNC(SUMIF(N1268:N1269, N1267, J1268:J1269),0)</f>
        <v>0</v>
      </c>
      <c r="K1270" s="30"/>
      <c r="L1270" s="33">
        <f>F1270+H1270+J1270</f>
        <v>682</v>
      </c>
      <c r="M1270" s="27" t="s">
        <v>52</v>
      </c>
      <c r="N1270" s="2" t="s">
        <v>107</v>
      </c>
      <c r="O1270" s="2" t="s">
        <v>107</v>
      </c>
      <c r="P1270" s="2" t="s">
        <v>52</v>
      </c>
      <c r="Q1270" s="2" t="s">
        <v>52</v>
      </c>
      <c r="R1270" s="2" t="s">
        <v>52</v>
      </c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2" t="s">
        <v>52</v>
      </c>
      <c r="AW1270" s="2" t="s">
        <v>52</v>
      </c>
      <c r="AX1270" s="2" t="s">
        <v>52</v>
      </c>
      <c r="AY1270" s="2" t="s">
        <v>52</v>
      </c>
      <c r="AZ1270" s="2" t="s">
        <v>52</v>
      </c>
    </row>
    <row r="1271" spans="1:52" ht="30" customHeight="1">
      <c r="A1271" s="28"/>
      <c r="B1271" s="28"/>
      <c r="C1271" s="28"/>
      <c r="D1271" s="28"/>
      <c r="E1271" s="30"/>
      <c r="F1271" s="33"/>
      <c r="G1271" s="30"/>
      <c r="H1271" s="33"/>
      <c r="I1271" s="30"/>
      <c r="J1271" s="33"/>
      <c r="K1271" s="30"/>
      <c r="L1271" s="33"/>
      <c r="M1271" s="28"/>
    </row>
    <row r="1272" spans="1:52" ht="30" customHeight="1">
      <c r="A1272" s="24" t="s">
        <v>2740</v>
      </c>
      <c r="B1272" s="25"/>
      <c r="C1272" s="25"/>
      <c r="D1272" s="25"/>
      <c r="E1272" s="29"/>
      <c r="F1272" s="32"/>
      <c r="G1272" s="29"/>
      <c r="H1272" s="32"/>
      <c r="I1272" s="29"/>
      <c r="J1272" s="32"/>
      <c r="K1272" s="29"/>
      <c r="L1272" s="32"/>
      <c r="M1272" s="26"/>
      <c r="N1272" s="1" t="s">
        <v>1775</v>
      </c>
    </row>
    <row r="1273" spans="1:52" ht="30" customHeight="1">
      <c r="A1273" s="27" t="s">
        <v>897</v>
      </c>
      <c r="B1273" s="27" t="s">
        <v>1751</v>
      </c>
      <c r="C1273" s="27" t="s">
        <v>235</v>
      </c>
      <c r="D1273" s="28">
        <v>510</v>
      </c>
      <c r="E1273" s="30">
        <f>단가대비표!O85</f>
        <v>0</v>
      </c>
      <c r="F1273" s="33">
        <f>TRUNC(E1273*D1273,1)</f>
        <v>0</v>
      </c>
      <c r="G1273" s="30">
        <f>단가대비표!P85</f>
        <v>0</v>
      </c>
      <c r="H1273" s="33">
        <f>TRUNC(G1273*D1273,1)</f>
        <v>0</v>
      </c>
      <c r="I1273" s="30">
        <f>단가대비표!V85</f>
        <v>0</v>
      </c>
      <c r="J1273" s="33">
        <f>TRUNC(I1273*D1273,1)</f>
        <v>0</v>
      </c>
      <c r="K1273" s="30">
        <f t="shared" ref="K1273:L1275" si="190">TRUNC(E1273+G1273+I1273,1)</f>
        <v>0</v>
      </c>
      <c r="L1273" s="33">
        <f t="shared" si="190"/>
        <v>0</v>
      </c>
      <c r="M1273" s="27" t="s">
        <v>1148</v>
      </c>
      <c r="N1273" s="2" t="s">
        <v>1775</v>
      </c>
      <c r="O1273" s="2" t="s">
        <v>1752</v>
      </c>
      <c r="P1273" s="2" t="s">
        <v>65</v>
      </c>
      <c r="Q1273" s="2" t="s">
        <v>65</v>
      </c>
      <c r="R1273" s="2" t="s">
        <v>64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2" t="s">
        <v>52</v>
      </c>
      <c r="AW1273" s="2" t="s">
        <v>2741</v>
      </c>
      <c r="AX1273" s="2" t="s">
        <v>52</v>
      </c>
      <c r="AY1273" s="2" t="s">
        <v>52</v>
      </c>
      <c r="AZ1273" s="2" t="s">
        <v>52</v>
      </c>
    </row>
    <row r="1274" spans="1:52" ht="30" customHeight="1">
      <c r="A1274" s="27" t="s">
        <v>902</v>
      </c>
      <c r="B1274" s="27" t="s">
        <v>1152</v>
      </c>
      <c r="C1274" s="27" t="s">
        <v>112</v>
      </c>
      <c r="D1274" s="28">
        <v>1.1000000000000001</v>
      </c>
      <c r="E1274" s="30">
        <f>단가대비표!O30</f>
        <v>0</v>
      </c>
      <c r="F1274" s="33">
        <f>TRUNC(E1274*D1274,1)</f>
        <v>0</v>
      </c>
      <c r="G1274" s="30">
        <f>단가대비표!P30</f>
        <v>0</v>
      </c>
      <c r="H1274" s="33">
        <f>TRUNC(G1274*D1274,1)</f>
        <v>0</v>
      </c>
      <c r="I1274" s="30">
        <f>단가대비표!V30</f>
        <v>0</v>
      </c>
      <c r="J1274" s="33">
        <f>TRUNC(I1274*D1274,1)</f>
        <v>0</v>
      </c>
      <c r="K1274" s="30">
        <f t="shared" si="190"/>
        <v>0</v>
      </c>
      <c r="L1274" s="33">
        <f t="shared" si="190"/>
        <v>0</v>
      </c>
      <c r="M1274" s="27" t="s">
        <v>1148</v>
      </c>
      <c r="N1274" s="2" t="s">
        <v>1775</v>
      </c>
      <c r="O1274" s="2" t="s">
        <v>1754</v>
      </c>
      <c r="P1274" s="2" t="s">
        <v>65</v>
      </c>
      <c r="Q1274" s="2" t="s">
        <v>65</v>
      </c>
      <c r="R1274" s="2" t="s">
        <v>64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2" t="s">
        <v>52</v>
      </c>
      <c r="AW1274" s="2" t="s">
        <v>2742</v>
      </c>
      <c r="AX1274" s="2" t="s">
        <v>52</v>
      </c>
      <c r="AY1274" s="2" t="s">
        <v>52</v>
      </c>
      <c r="AZ1274" s="2" t="s">
        <v>52</v>
      </c>
    </row>
    <row r="1275" spans="1:52" ht="30" customHeight="1">
      <c r="A1275" s="27" t="s">
        <v>1756</v>
      </c>
      <c r="B1275" s="27" t="s">
        <v>1757</v>
      </c>
      <c r="C1275" s="27" t="s">
        <v>1310</v>
      </c>
      <c r="D1275" s="28">
        <v>35.6</v>
      </c>
      <c r="E1275" s="30">
        <f>단가대비표!O40</f>
        <v>1777.7</v>
      </c>
      <c r="F1275" s="33">
        <f>TRUNC(E1275*D1275,1)</f>
        <v>63286.1</v>
      </c>
      <c r="G1275" s="30">
        <f>단가대비표!P40</f>
        <v>0</v>
      </c>
      <c r="H1275" s="33">
        <f>TRUNC(G1275*D1275,1)</f>
        <v>0</v>
      </c>
      <c r="I1275" s="30">
        <f>단가대비표!V40</f>
        <v>0</v>
      </c>
      <c r="J1275" s="33">
        <f>TRUNC(I1275*D1275,1)</f>
        <v>0</v>
      </c>
      <c r="K1275" s="30">
        <f t="shared" si="190"/>
        <v>1777.7</v>
      </c>
      <c r="L1275" s="33">
        <f t="shared" si="190"/>
        <v>63286.1</v>
      </c>
      <c r="M1275" s="27" t="s">
        <v>52</v>
      </c>
      <c r="N1275" s="2" t="s">
        <v>1775</v>
      </c>
      <c r="O1275" s="2" t="s">
        <v>1758</v>
      </c>
      <c r="P1275" s="2" t="s">
        <v>65</v>
      </c>
      <c r="Q1275" s="2" t="s">
        <v>65</v>
      </c>
      <c r="R1275" s="2" t="s">
        <v>64</v>
      </c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2" t="s">
        <v>52</v>
      </c>
      <c r="AW1275" s="2" t="s">
        <v>2743</v>
      </c>
      <c r="AX1275" s="2" t="s">
        <v>52</v>
      </c>
      <c r="AY1275" s="2" t="s">
        <v>52</v>
      </c>
      <c r="AZ1275" s="2" t="s">
        <v>52</v>
      </c>
    </row>
    <row r="1276" spans="1:52" ht="30" customHeight="1">
      <c r="A1276" s="27" t="s">
        <v>1013</v>
      </c>
      <c r="B1276" s="27" t="s">
        <v>52</v>
      </c>
      <c r="C1276" s="27" t="s">
        <v>52</v>
      </c>
      <c r="D1276" s="28"/>
      <c r="E1276" s="30"/>
      <c r="F1276" s="33">
        <f>TRUNC(SUMIF(N1273:N1275, N1272, F1273:F1275),0)</f>
        <v>63286</v>
      </c>
      <c r="G1276" s="30"/>
      <c r="H1276" s="33">
        <f>TRUNC(SUMIF(N1273:N1275, N1272, H1273:H1275),0)</f>
        <v>0</v>
      </c>
      <c r="I1276" s="30"/>
      <c r="J1276" s="33">
        <f>TRUNC(SUMIF(N1273:N1275, N1272, J1273:J1275),0)</f>
        <v>0</v>
      </c>
      <c r="K1276" s="30"/>
      <c r="L1276" s="33">
        <f>F1276+H1276+J1276</f>
        <v>63286</v>
      </c>
      <c r="M1276" s="27" t="s">
        <v>52</v>
      </c>
      <c r="N1276" s="2" t="s">
        <v>107</v>
      </c>
      <c r="O1276" s="2" t="s">
        <v>107</v>
      </c>
      <c r="P1276" s="2" t="s">
        <v>52</v>
      </c>
      <c r="Q1276" s="2" t="s">
        <v>52</v>
      </c>
      <c r="R1276" s="2" t="s">
        <v>52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2" t="s">
        <v>52</v>
      </c>
      <c r="AW1276" s="2" t="s">
        <v>52</v>
      </c>
      <c r="AX1276" s="2" t="s">
        <v>52</v>
      </c>
      <c r="AY1276" s="2" t="s">
        <v>52</v>
      </c>
      <c r="AZ1276" s="2" t="s">
        <v>52</v>
      </c>
    </row>
    <row r="1277" spans="1:52" ht="30" customHeight="1">
      <c r="A1277" s="28"/>
      <c r="B1277" s="28"/>
      <c r="C1277" s="28"/>
      <c r="D1277" s="28"/>
      <c r="E1277" s="30"/>
      <c r="F1277" s="33"/>
      <c r="G1277" s="30"/>
      <c r="H1277" s="33"/>
      <c r="I1277" s="30"/>
      <c r="J1277" s="33"/>
      <c r="K1277" s="30"/>
      <c r="L1277" s="33"/>
      <c r="M1277" s="28"/>
    </row>
    <row r="1278" spans="1:52" ht="30" customHeight="1">
      <c r="A1278" s="24" t="s">
        <v>2744</v>
      </c>
      <c r="B1278" s="25"/>
      <c r="C1278" s="25"/>
      <c r="D1278" s="25"/>
      <c r="E1278" s="29"/>
      <c r="F1278" s="32"/>
      <c r="G1278" s="29"/>
      <c r="H1278" s="32"/>
      <c r="I1278" s="29"/>
      <c r="J1278" s="32"/>
      <c r="K1278" s="29"/>
      <c r="L1278" s="32"/>
      <c r="M1278" s="26"/>
      <c r="N1278" s="1" t="s">
        <v>1784</v>
      </c>
    </row>
    <row r="1279" spans="1:52" ht="30" customHeight="1">
      <c r="A1279" s="27" t="s">
        <v>1285</v>
      </c>
      <c r="B1279" s="27" t="s">
        <v>1055</v>
      </c>
      <c r="C1279" s="27" t="s">
        <v>1056</v>
      </c>
      <c r="D1279" s="28">
        <v>7.2999999999999995E-2</v>
      </c>
      <c r="E1279" s="30">
        <f>단가대비표!O247</f>
        <v>0</v>
      </c>
      <c r="F1279" s="33">
        <f>TRUNC(E1279*D1279,1)</f>
        <v>0</v>
      </c>
      <c r="G1279" s="30">
        <f>단가대비표!P247</f>
        <v>277276</v>
      </c>
      <c r="H1279" s="33">
        <f>TRUNC(G1279*D1279,1)</f>
        <v>20241.099999999999</v>
      </c>
      <c r="I1279" s="30">
        <f>단가대비표!V247</f>
        <v>0</v>
      </c>
      <c r="J1279" s="33">
        <f>TRUNC(I1279*D1279,1)</f>
        <v>0</v>
      </c>
      <c r="K1279" s="30">
        <f t="shared" ref="K1279:L1281" si="191">TRUNC(E1279+G1279+I1279,1)</f>
        <v>277276</v>
      </c>
      <c r="L1279" s="33">
        <f t="shared" si="191"/>
        <v>20241.099999999999</v>
      </c>
      <c r="M1279" s="27" t="s">
        <v>52</v>
      </c>
      <c r="N1279" s="2" t="s">
        <v>1784</v>
      </c>
      <c r="O1279" s="2" t="s">
        <v>1286</v>
      </c>
      <c r="P1279" s="2" t="s">
        <v>65</v>
      </c>
      <c r="Q1279" s="2" t="s">
        <v>65</v>
      </c>
      <c r="R1279" s="2" t="s">
        <v>64</v>
      </c>
      <c r="S1279" s="3"/>
      <c r="T1279" s="3"/>
      <c r="U1279" s="3"/>
      <c r="V1279" s="3">
        <v>1</v>
      </c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2" t="s">
        <v>52</v>
      </c>
      <c r="AW1279" s="2" t="s">
        <v>2745</v>
      </c>
      <c r="AX1279" s="2" t="s">
        <v>52</v>
      </c>
      <c r="AY1279" s="2" t="s">
        <v>52</v>
      </c>
      <c r="AZ1279" s="2" t="s">
        <v>52</v>
      </c>
    </row>
    <row r="1280" spans="1:52" ht="30" customHeight="1">
      <c r="A1280" s="27" t="s">
        <v>1059</v>
      </c>
      <c r="B1280" s="27" t="s">
        <v>1055</v>
      </c>
      <c r="C1280" s="27" t="s">
        <v>1056</v>
      </c>
      <c r="D1280" s="28">
        <v>4.8000000000000001E-2</v>
      </c>
      <c r="E1280" s="30">
        <f>단가대비표!O234</f>
        <v>0</v>
      </c>
      <c r="F1280" s="33">
        <f>TRUNC(E1280*D1280,1)</f>
        <v>0</v>
      </c>
      <c r="G1280" s="30">
        <f>단가대비표!P234</f>
        <v>172068</v>
      </c>
      <c r="H1280" s="33">
        <f>TRUNC(G1280*D1280,1)</f>
        <v>8259.2000000000007</v>
      </c>
      <c r="I1280" s="30">
        <f>단가대비표!V234</f>
        <v>0</v>
      </c>
      <c r="J1280" s="33">
        <f>TRUNC(I1280*D1280,1)</f>
        <v>0</v>
      </c>
      <c r="K1280" s="30">
        <f t="shared" si="191"/>
        <v>172068</v>
      </c>
      <c r="L1280" s="33">
        <f t="shared" si="191"/>
        <v>8259.2000000000007</v>
      </c>
      <c r="M1280" s="27" t="s">
        <v>52</v>
      </c>
      <c r="N1280" s="2" t="s">
        <v>1784</v>
      </c>
      <c r="O1280" s="2" t="s">
        <v>1060</v>
      </c>
      <c r="P1280" s="2" t="s">
        <v>65</v>
      </c>
      <c r="Q1280" s="2" t="s">
        <v>65</v>
      </c>
      <c r="R1280" s="2" t="s">
        <v>64</v>
      </c>
      <c r="S1280" s="3"/>
      <c r="T1280" s="3"/>
      <c r="U1280" s="3"/>
      <c r="V1280" s="3">
        <v>1</v>
      </c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2" t="s">
        <v>52</v>
      </c>
      <c r="AW1280" s="2" t="s">
        <v>2746</v>
      </c>
      <c r="AX1280" s="2" t="s">
        <v>52</v>
      </c>
      <c r="AY1280" s="2" t="s">
        <v>52</v>
      </c>
      <c r="AZ1280" s="2" t="s">
        <v>52</v>
      </c>
    </row>
    <row r="1281" spans="1:52" ht="30" customHeight="1">
      <c r="A1281" s="27" t="s">
        <v>1164</v>
      </c>
      <c r="B1281" s="27" t="s">
        <v>1193</v>
      </c>
      <c r="C1281" s="27" t="s">
        <v>502</v>
      </c>
      <c r="D1281" s="28">
        <v>1</v>
      </c>
      <c r="E1281" s="30">
        <v>0</v>
      </c>
      <c r="F1281" s="33">
        <f>TRUNC(E1281*D1281,1)</f>
        <v>0</v>
      </c>
      <c r="G1281" s="30">
        <v>0</v>
      </c>
      <c r="H1281" s="33">
        <f>TRUNC(G1281*D1281,1)</f>
        <v>0</v>
      </c>
      <c r="I1281" s="30">
        <f>TRUNC(SUMIF(V1279:V1281, RIGHTB(O1281, 1), H1279:H1281)*U1281, 2)</f>
        <v>570</v>
      </c>
      <c r="J1281" s="33">
        <f>TRUNC(I1281*D1281,1)</f>
        <v>570</v>
      </c>
      <c r="K1281" s="30">
        <f t="shared" si="191"/>
        <v>570</v>
      </c>
      <c r="L1281" s="33">
        <f t="shared" si="191"/>
        <v>570</v>
      </c>
      <c r="M1281" s="27" t="s">
        <v>52</v>
      </c>
      <c r="N1281" s="2" t="s">
        <v>1784</v>
      </c>
      <c r="O1281" s="2" t="s">
        <v>950</v>
      </c>
      <c r="P1281" s="2" t="s">
        <v>65</v>
      </c>
      <c r="Q1281" s="2" t="s">
        <v>65</v>
      </c>
      <c r="R1281" s="2" t="s">
        <v>65</v>
      </c>
      <c r="S1281" s="3">
        <v>1</v>
      </c>
      <c r="T1281" s="3">
        <v>2</v>
      </c>
      <c r="U1281" s="3">
        <v>0.02</v>
      </c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2" t="s">
        <v>52</v>
      </c>
      <c r="AW1281" s="2" t="s">
        <v>2747</v>
      </c>
      <c r="AX1281" s="2" t="s">
        <v>52</v>
      </c>
      <c r="AY1281" s="2" t="s">
        <v>52</v>
      </c>
      <c r="AZ1281" s="2" t="s">
        <v>52</v>
      </c>
    </row>
    <row r="1282" spans="1:52" ht="30" customHeight="1">
      <c r="A1282" s="27" t="s">
        <v>1013</v>
      </c>
      <c r="B1282" s="27" t="s">
        <v>52</v>
      </c>
      <c r="C1282" s="27" t="s">
        <v>52</v>
      </c>
      <c r="D1282" s="28"/>
      <c r="E1282" s="30"/>
      <c r="F1282" s="33">
        <f>TRUNC(SUMIF(N1279:N1281, N1278, F1279:F1281),0)</f>
        <v>0</v>
      </c>
      <c r="G1282" s="30"/>
      <c r="H1282" s="33">
        <f>TRUNC(SUMIF(N1279:N1281, N1278, H1279:H1281),0)</f>
        <v>28500</v>
      </c>
      <c r="I1282" s="30"/>
      <c r="J1282" s="33">
        <f>TRUNC(SUMIF(N1279:N1281, N1278, J1279:J1281),0)</f>
        <v>570</v>
      </c>
      <c r="K1282" s="30"/>
      <c r="L1282" s="33">
        <f>F1282+H1282+J1282</f>
        <v>29070</v>
      </c>
      <c r="M1282" s="27" t="s">
        <v>52</v>
      </c>
      <c r="N1282" s="2" t="s">
        <v>107</v>
      </c>
      <c r="O1282" s="2" t="s">
        <v>107</v>
      </c>
      <c r="P1282" s="2" t="s">
        <v>52</v>
      </c>
      <c r="Q1282" s="2" t="s">
        <v>52</v>
      </c>
      <c r="R1282" s="2" t="s">
        <v>52</v>
      </c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2" t="s">
        <v>52</v>
      </c>
      <c r="AW1282" s="2" t="s">
        <v>52</v>
      </c>
      <c r="AX1282" s="2" t="s">
        <v>52</v>
      </c>
      <c r="AY1282" s="2" t="s">
        <v>52</v>
      </c>
      <c r="AZ1282" s="2" t="s">
        <v>52</v>
      </c>
    </row>
    <row r="1283" spans="1:52" ht="30" customHeight="1">
      <c r="A1283" s="28"/>
      <c r="B1283" s="28"/>
      <c r="C1283" s="28"/>
      <c r="D1283" s="28"/>
      <c r="E1283" s="30"/>
      <c r="F1283" s="33"/>
      <c r="G1283" s="30"/>
      <c r="H1283" s="33"/>
      <c r="I1283" s="30"/>
      <c r="J1283" s="33"/>
      <c r="K1283" s="30"/>
      <c r="L1283" s="33"/>
      <c r="M1283" s="28"/>
    </row>
    <row r="1284" spans="1:52" ht="30" customHeight="1">
      <c r="A1284" s="24" t="s">
        <v>2748</v>
      </c>
      <c r="B1284" s="25"/>
      <c r="C1284" s="25"/>
      <c r="D1284" s="25"/>
      <c r="E1284" s="29"/>
      <c r="F1284" s="32"/>
      <c r="G1284" s="29"/>
      <c r="H1284" s="32"/>
      <c r="I1284" s="29"/>
      <c r="J1284" s="32"/>
      <c r="K1284" s="29"/>
      <c r="L1284" s="32"/>
      <c r="M1284" s="26"/>
      <c r="N1284" s="1" t="s">
        <v>1790</v>
      </c>
    </row>
    <row r="1285" spans="1:52" ht="30" customHeight="1">
      <c r="A1285" s="27" t="s">
        <v>2668</v>
      </c>
      <c r="B1285" s="27" t="s">
        <v>2749</v>
      </c>
      <c r="C1285" s="27" t="s">
        <v>235</v>
      </c>
      <c r="D1285" s="28">
        <v>10.362</v>
      </c>
      <c r="E1285" s="30">
        <f>단가대비표!O66</f>
        <v>1595</v>
      </c>
      <c r="F1285" s="33">
        <f>TRUNC(E1285*D1285,1)</f>
        <v>16527.3</v>
      </c>
      <c r="G1285" s="30">
        <f>단가대비표!P66</f>
        <v>0</v>
      </c>
      <c r="H1285" s="33">
        <f>TRUNC(G1285*D1285,1)</f>
        <v>0</v>
      </c>
      <c r="I1285" s="30">
        <f>단가대비표!V66</f>
        <v>0</v>
      </c>
      <c r="J1285" s="33">
        <f>TRUNC(I1285*D1285,1)</f>
        <v>0</v>
      </c>
      <c r="K1285" s="30">
        <f t="shared" ref="K1285:L1288" si="192">TRUNC(E1285+G1285+I1285,1)</f>
        <v>1595</v>
      </c>
      <c r="L1285" s="33">
        <f t="shared" si="192"/>
        <v>16527.3</v>
      </c>
      <c r="M1285" s="27" t="s">
        <v>52</v>
      </c>
      <c r="N1285" s="2" t="s">
        <v>1790</v>
      </c>
      <c r="O1285" s="2" t="s">
        <v>2750</v>
      </c>
      <c r="P1285" s="2" t="s">
        <v>65</v>
      </c>
      <c r="Q1285" s="2" t="s">
        <v>65</v>
      </c>
      <c r="R1285" s="2" t="s">
        <v>64</v>
      </c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2" t="s">
        <v>52</v>
      </c>
      <c r="AW1285" s="2" t="s">
        <v>2751</v>
      </c>
      <c r="AX1285" s="2" t="s">
        <v>52</v>
      </c>
      <c r="AY1285" s="2" t="s">
        <v>52</v>
      </c>
      <c r="AZ1285" s="2" t="s">
        <v>52</v>
      </c>
    </row>
    <row r="1286" spans="1:52" ht="30" customHeight="1">
      <c r="A1286" s="27" t="s">
        <v>2672</v>
      </c>
      <c r="B1286" s="27" t="s">
        <v>2673</v>
      </c>
      <c r="C1286" s="27" t="s">
        <v>251</v>
      </c>
      <c r="D1286" s="28">
        <v>50</v>
      </c>
      <c r="E1286" s="30">
        <f>단가대비표!O174</f>
        <v>7.2</v>
      </c>
      <c r="F1286" s="33">
        <f>TRUNC(E1286*D1286,1)</f>
        <v>360</v>
      </c>
      <c r="G1286" s="30">
        <f>단가대비표!P174</f>
        <v>0</v>
      </c>
      <c r="H1286" s="33">
        <f>TRUNC(G1286*D1286,1)</f>
        <v>0</v>
      </c>
      <c r="I1286" s="30">
        <f>단가대비표!V174</f>
        <v>0</v>
      </c>
      <c r="J1286" s="33">
        <f>TRUNC(I1286*D1286,1)</f>
        <v>0</v>
      </c>
      <c r="K1286" s="30">
        <f t="shared" si="192"/>
        <v>7.2</v>
      </c>
      <c r="L1286" s="33">
        <f t="shared" si="192"/>
        <v>360</v>
      </c>
      <c r="M1286" s="27" t="s">
        <v>52</v>
      </c>
      <c r="N1286" s="2" t="s">
        <v>1790</v>
      </c>
      <c r="O1286" s="2" t="s">
        <v>2674</v>
      </c>
      <c r="P1286" s="2" t="s">
        <v>65</v>
      </c>
      <c r="Q1286" s="2" t="s">
        <v>65</v>
      </c>
      <c r="R1286" s="2" t="s">
        <v>64</v>
      </c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2" t="s">
        <v>52</v>
      </c>
      <c r="AW1286" s="2" t="s">
        <v>2752</v>
      </c>
      <c r="AX1286" s="2" t="s">
        <v>52</v>
      </c>
      <c r="AY1286" s="2" t="s">
        <v>52</v>
      </c>
      <c r="AZ1286" s="2" t="s">
        <v>52</v>
      </c>
    </row>
    <row r="1287" spans="1:52" ht="30" customHeight="1">
      <c r="A1287" s="27" t="s">
        <v>2555</v>
      </c>
      <c r="B1287" s="27" t="s">
        <v>2676</v>
      </c>
      <c r="C1287" s="27" t="s">
        <v>235</v>
      </c>
      <c r="D1287" s="28">
        <v>1.2E-2</v>
      </c>
      <c r="E1287" s="30">
        <f>단가대비표!O184</f>
        <v>2540</v>
      </c>
      <c r="F1287" s="33">
        <f>TRUNC(E1287*D1287,1)</f>
        <v>30.4</v>
      </c>
      <c r="G1287" s="30">
        <f>단가대비표!P184</f>
        <v>0</v>
      </c>
      <c r="H1287" s="33">
        <f>TRUNC(G1287*D1287,1)</f>
        <v>0</v>
      </c>
      <c r="I1287" s="30">
        <f>단가대비표!V184</f>
        <v>0</v>
      </c>
      <c r="J1287" s="33">
        <f>TRUNC(I1287*D1287,1)</f>
        <v>0</v>
      </c>
      <c r="K1287" s="30">
        <f t="shared" si="192"/>
        <v>2540</v>
      </c>
      <c r="L1287" s="33">
        <f t="shared" si="192"/>
        <v>30.4</v>
      </c>
      <c r="M1287" s="27" t="s">
        <v>52</v>
      </c>
      <c r="N1287" s="2" t="s">
        <v>1790</v>
      </c>
      <c r="O1287" s="2" t="s">
        <v>2677</v>
      </c>
      <c r="P1287" s="2" t="s">
        <v>65</v>
      </c>
      <c r="Q1287" s="2" t="s">
        <v>65</v>
      </c>
      <c r="R1287" s="2" t="s">
        <v>64</v>
      </c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2" t="s">
        <v>52</v>
      </c>
      <c r="AW1287" s="2" t="s">
        <v>2753</v>
      </c>
      <c r="AX1287" s="2" t="s">
        <v>52</v>
      </c>
      <c r="AY1287" s="2" t="s">
        <v>52</v>
      </c>
      <c r="AZ1287" s="2" t="s">
        <v>52</v>
      </c>
    </row>
    <row r="1288" spans="1:52" ht="30" customHeight="1">
      <c r="A1288" s="27" t="s">
        <v>209</v>
      </c>
      <c r="B1288" s="27" t="s">
        <v>210</v>
      </c>
      <c r="C1288" s="27" t="s">
        <v>235</v>
      </c>
      <c r="D1288" s="28">
        <v>-0.84699999999999998</v>
      </c>
      <c r="E1288" s="30">
        <f>단가대비표!O37</f>
        <v>438</v>
      </c>
      <c r="F1288" s="33">
        <f>TRUNC(E1288*D1288,1)</f>
        <v>-370.9</v>
      </c>
      <c r="G1288" s="30">
        <f>단가대비표!P37</f>
        <v>0</v>
      </c>
      <c r="H1288" s="33">
        <f>TRUNC(G1288*D1288,1)</f>
        <v>0</v>
      </c>
      <c r="I1288" s="30">
        <f>단가대비표!V37</f>
        <v>0</v>
      </c>
      <c r="J1288" s="33">
        <f>TRUNC(I1288*D1288,1)</f>
        <v>0</v>
      </c>
      <c r="K1288" s="30">
        <f t="shared" si="192"/>
        <v>438</v>
      </c>
      <c r="L1288" s="33">
        <f t="shared" si="192"/>
        <v>-370.9</v>
      </c>
      <c r="M1288" s="27" t="s">
        <v>211</v>
      </c>
      <c r="N1288" s="2" t="s">
        <v>1790</v>
      </c>
      <c r="O1288" s="2" t="s">
        <v>1360</v>
      </c>
      <c r="P1288" s="2" t="s">
        <v>65</v>
      </c>
      <c r="Q1288" s="2" t="s">
        <v>65</v>
      </c>
      <c r="R1288" s="2" t="s">
        <v>64</v>
      </c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2" t="s">
        <v>52</v>
      </c>
      <c r="AW1288" s="2" t="s">
        <v>2754</v>
      </c>
      <c r="AX1288" s="2" t="s">
        <v>52</v>
      </c>
      <c r="AY1288" s="2" t="s">
        <v>52</v>
      </c>
      <c r="AZ1288" s="2" t="s">
        <v>52</v>
      </c>
    </row>
    <row r="1289" spans="1:52" ht="30" customHeight="1">
      <c r="A1289" s="27" t="s">
        <v>1013</v>
      </c>
      <c r="B1289" s="27" t="s">
        <v>52</v>
      </c>
      <c r="C1289" s="27" t="s">
        <v>52</v>
      </c>
      <c r="D1289" s="28"/>
      <c r="E1289" s="30"/>
      <c r="F1289" s="33">
        <f>TRUNC(SUMIF(N1285:N1288, N1284, F1285:F1288),0)</f>
        <v>16546</v>
      </c>
      <c r="G1289" s="30"/>
      <c r="H1289" s="33">
        <f>TRUNC(SUMIF(N1285:N1288, N1284, H1285:H1288),0)</f>
        <v>0</v>
      </c>
      <c r="I1289" s="30"/>
      <c r="J1289" s="33">
        <f>TRUNC(SUMIF(N1285:N1288, N1284, J1285:J1288),0)</f>
        <v>0</v>
      </c>
      <c r="K1289" s="30"/>
      <c r="L1289" s="33">
        <f>F1289+H1289+J1289</f>
        <v>16546</v>
      </c>
      <c r="M1289" s="27" t="s">
        <v>52</v>
      </c>
      <c r="N1289" s="2" t="s">
        <v>107</v>
      </c>
      <c r="O1289" s="2" t="s">
        <v>107</v>
      </c>
      <c r="P1289" s="2" t="s">
        <v>52</v>
      </c>
      <c r="Q1289" s="2" t="s">
        <v>52</v>
      </c>
      <c r="R1289" s="2" t="s">
        <v>52</v>
      </c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2" t="s">
        <v>52</v>
      </c>
      <c r="AW1289" s="2" t="s">
        <v>52</v>
      </c>
      <c r="AX1289" s="2" t="s">
        <v>52</v>
      </c>
      <c r="AY1289" s="2" t="s">
        <v>52</v>
      </c>
      <c r="AZ1289" s="2" t="s">
        <v>52</v>
      </c>
    </row>
    <row r="1290" spans="1:52" ht="30" customHeight="1">
      <c r="A1290" s="28"/>
      <c r="B1290" s="28"/>
      <c r="C1290" s="28"/>
      <c r="D1290" s="28"/>
      <c r="E1290" s="30"/>
      <c r="F1290" s="33"/>
      <c r="G1290" s="30"/>
      <c r="H1290" s="33"/>
      <c r="I1290" s="30"/>
      <c r="J1290" s="33"/>
      <c r="K1290" s="30"/>
      <c r="L1290" s="33"/>
      <c r="M1290" s="28"/>
    </row>
    <row r="1291" spans="1:52" ht="30" customHeight="1">
      <c r="A1291" s="24" t="s">
        <v>2755</v>
      </c>
      <c r="B1291" s="25"/>
      <c r="C1291" s="25"/>
      <c r="D1291" s="25"/>
      <c r="E1291" s="29"/>
      <c r="F1291" s="32"/>
      <c r="G1291" s="29"/>
      <c r="H1291" s="32"/>
      <c r="I1291" s="29"/>
      <c r="J1291" s="32"/>
      <c r="K1291" s="29"/>
      <c r="L1291" s="32"/>
      <c r="M1291" s="26"/>
      <c r="N1291" s="1" t="s">
        <v>1799</v>
      </c>
    </row>
    <row r="1292" spans="1:52" ht="30" customHeight="1">
      <c r="A1292" s="27" t="s">
        <v>2081</v>
      </c>
      <c r="B1292" s="27" t="s">
        <v>1055</v>
      </c>
      <c r="C1292" s="27" t="s">
        <v>1056</v>
      </c>
      <c r="D1292" s="28">
        <v>0.09</v>
      </c>
      <c r="E1292" s="30">
        <f>단가대비표!O255</f>
        <v>0</v>
      </c>
      <c r="F1292" s="33">
        <f>TRUNC(E1292*D1292,1)</f>
        <v>0</v>
      </c>
      <c r="G1292" s="30">
        <f>단가대비표!P255</f>
        <v>247897</v>
      </c>
      <c r="H1292" s="33">
        <f>TRUNC(G1292*D1292,1)</f>
        <v>22310.7</v>
      </c>
      <c r="I1292" s="30">
        <f>단가대비표!V255</f>
        <v>0</v>
      </c>
      <c r="J1292" s="33">
        <f>TRUNC(I1292*D1292,1)</f>
        <v>0</v>
      </c>
      <c r="K1292" s="30">
        <f t="shared" ref="K1292:L1294" si="193">TRUNC(E1292+G1292+I1292,1)</f>
        <v>247897</v>
      </c>
      <c r="L1292" s="33">
        <f t="shared" si="193"/>
        <v>22310.7</v>
      </c>
      <c r="M1292" s="27" t="s">
        <v>52</v>
      </c>
      <c r="N1292" s="2" t="s">
        <v>1799</v>
      </c>
      <c r="O1292" s="2" t="s">
        <v>2082</v>
      </c>
      <c r="P1292" s="2" t="s">
        <v>65</v>
      </c>
      <c r="Q1292" s="2" t="s">
        <v>65</v>
      </c>
      <c r="R1292" s="2" t="s">
        <v>64</v>
      </c>
      <c r="S1292" s="3"/>
      <c r="T1292" s="3"/>
      <c r="U1292" s="3"/>
      <c r="V1292" s="3">
        <v>1</v>
      </c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2" t="s">
        <v>52</v>
      </c>
      <c r="AW1292" s="2" t="s">
        <v>2756</v>
      </c>
      <c r="AX1292" s="2" t="s">
        <v>52</v>
      </c>
      <c r="AY1292" s="2" t="s">
        <v>52</v>
      </c>
      <c r="AZ1292" s="2" t="s">
        <v>52</v>
      </c>
    </row>
    <row r="1293" spans="1:52" ht="30" customHeight="1">
      <c r="A1293" s="27" t="s">
        <v>1059</v>
      </c>
      <c r="B1293" s="27" t="s">
        <v>1055</v>
      </c>
      <c r="C1293" s="27" t="s">
        <v>1056</v>
      </c>
      <c r="D1293" s="28">
        <v>0.02</v>
      </c>
      <c r="E1293" s="30">
        <f>단가대비표!O234</f>
        <v>0</v>
      </c>
      <c r="F1293" s="33">
        <f>TRUNC(E1293*D1293,1)</f>
        <v>0</v>
      </c>
      <c r="G1293" s="30">
        <f>단가대비표!P234</f>
        <v>172068</v>
      </c>
      <c r="H1293" s="33">
        <f>TRUNC(G1293*D1293,1)</f>
        <v>3441.3</v>
      </c>
      <c r="I1293" s="30">
        <f>단가대비표!V234</f>
        <v>0</v>
      </c>
      <c r="J1293" s="33">
        <f>TRUNC(I1293*D1293,1)</f>
        <v>0</v>
      </c>
      <c r="K1293" s="30">
        <f t="shared" si="193"/>
        <v>172068</v>
      </c>
      <c r="L1293" s="33">
        <f t="shared" si="193"/>
        <v>3441.3</v>
      </c>
      <c r="M1293" s="27" t="s">
        <v>52</v>
      </c>
      <c r="N1293" s="2" t="s">
        <v>1799</v>
      </c>
      <c r="O1293" s="2" t="s">
        <v>1060</v>
      </c>
      <c r="P1293" s="2" t="s">
        <v>65</v>
      </c>
      <c r="Q1293" s="2" t="s">
        <v>65</v>
      </c>
      <c r="R1293" s="2" t="s">
        <v>64</v>
      </c>
      <c r="S1293" s="3"/>
      <c r="T1293" s="3"/>
      <c r="U1293" s="3"/>
      <c r="V1293" s="3">
        <v>1</v>
      </c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2" t="s">
        <v>52</v>
      </c>
      <c r="AW1293" s="2" t="s">
        <v>2757</v>
      </c>
      <c r="AX1293" s="2" t="s">
        <v>52</v>
      </c>
      <c r="AY1293" s="2" t="s">
        <v>52</v>
      </c>
      <c r="AZ1293" s="2" t="s">
        <v>52</v>
      </c>
    </row>
    <row r="1294" spans="1:52" ht="30" customHeight="1">
      <c r="A1294" s="27" t="s">
        <v>1164</v>
      </c>
      <c r="B1294" s="27" t="s">
        <v>1193</v>
      </c>
      <c r="C1294" s="27" t="s">
        <v>502</v>
      </c>
      <c r="D1294" s="28">
        <v>1</v>
      </c>
      <c r="E1294" s="30">
        <v>0</v>
      </c>
      <c r="F1294" s="33">
        <f>TRUNC(E1294*D1294,1)</f>
        <v>0</v>
      </c>
      <c r="G1294" s="30">
        <v>0</v>
      </c>
      <c r="H1294" s="33">
        <f>TRUNC(G1294*D1294,1)</f>
        <v>0</v>
      </c>
      <c r="I1294" s="30">
        <f>TRUNC(SUMIF(V1292:V1294, RIGHTB(O1294, 1), H1292:H1294)*U1294, 2)</f>
        <v>515.04</v>
      </c>
      <c r="J1294" s="33">
        <f>TRUNC(I1294*D1294,1)</f>
        <v>515</v>
      </c>
      <c r="K1294" s="30">
        <f t="shared" si="193"/>
        <v>515</v>
      </c>
      <c r="L1294" s="33">
        <f t="shared" si="193"/>
        <v>515</v>
      </c>
      <c r="M1294" s="27" t="s">
        <v>52</v>
      </c>
      <c r="N1294" s="2" t="s">
        <v>1799</v>
      </c>
      <c r="O1294" s="2" t="s">
        <v>950</v>
      </c>
      <c r="P1294" s="2" t="s">
        <v>65</v>
      </c>
      <c r="Q1294" s="2" t="s">
        <v>65</v>
      </c>
      <c r="R1294" s="2" t="s">
        <v>65</v>
      </c>
      <c r="S1294" s="3">
        <v>1</v>
      </c>
      <c r="T1294" s="3">
        <v>2</v>
      </c>
      <c r="U1294" s="3">
        <v>0.02</v>
      </c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2" t="s">
        <v>52</v>
      </c>
      <c r="AW1294" s="2" t="s">
        <v>2758</v>
      </c>
      <c r="AX1294" s="2" t="s">
        <v>52</v>
      </c>
      <c r="AY1294" s="2" t="s">
        <v>52</v>
      </c>
      <c r="AZ1294" s="2" t="s">
        <v>52</v>
      </c>
    </row>
    <row r="1295" spans="1:52" ht="30" customHeight="1">
      <c r="A1295" s="27" t="s">
        <v>1013</v>
      </c>
      <c r="B1295" s="27" t="s">
        <v>52</v>
      </c>
      <c r="C1295" s="27" t="s">
        <v>52</v>
      </c>
      <c r="D1295" s="28"/>
      <c r="E1295" s="30"/>
      <c r="F1295" s="33">
        <f>TRUNC(SUMIF(N1292:N1294, N1291, F1292:F1294),0)</f>
        <v>0</v>
      </c>
      <c r="G1295" s="30"/>
      <c r="H1295" s="33">
        <f>TRUNC(SUMIF(N1292:N1294, N1291, H1292:H1294),0)</f>
        <v>25752</v>
      </c>
      <c r="I1295" s="30"/>
      <c r="J1295" s="33">
        <f>TRUNC(SUMIF(N1292:N1294, N1291, J1292:J1294),0)</f>
        <v>515</v>
      </c>
      <c r="K1295" s="30"/>
      <c r="L1295" s="33">
        <f>F1295+H1295+J1295</f>
        <v>26267</v>
      </c>
      <c r="M1295" s="27" t="s">
        <v>52</v>
      </c>
      <c r="N1295" s="2" t="s">
        <v>107</v>
      </c>
      <c r="O1295" s="2" t="s">
        <v>107</v>
      </c>
      <c r="P1295" s="2" t="s">
        <v>52</v>
      </c>
      <c r="Q1295" s="2" t="s">
        <v>52</v>
      </c>
      <c r="R1295" s="2" t="s">
        <v>52</v>
      </c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2" t="s">
        <v>52</v>
      </c>
      <c r="AW1295" s="2" t="s">
        <v>52</v>
      </c>
      <c r="AX1295" s="2" t="s">
        <v>52</v>
      </c>
      <c r="AY1295" s="2" t="s">
        <v>52</v>
      </c>
      <c r="AZ1295" s="2" t="s">
        <v>52</v>
      </c>
    </row>
    <row r="1296" spans="1:52" ht="30" customHeight="1">
      <c r="A1296" s="28"/>
      <c r="B1296" s="28"/>
      <c r="C1296" s="28"/>
      <c r="D1296" s="28"/>
      <c r="E1296" s="30"/>
      <c r="F1296" s="33"/>
      <c r="G1296" s="30"/>
      <c r="H1296" s="33"/>
      <c r="I1296" s="30"/>
      <c r="J1296" s="33"/>
      <c r="K1296" s="30"/>
      <c r="L1296" s="33"/>
      <c r="M1296" s="28"/>
    </row>
    <row r="1297" spans="1:52" ht="30" customHeight="1">
      <c r="A1297" s="24" t="s">
        <v>2759</v>
      </c>
      <c r="B1297" s="25"/>
      <c r="C1297" s="25"/>
      <c r="D1297" s="25"/>
      <c r="E1297" s="29"/>
      <c r="F1297" s="32"/>
      <c r="G1297" s="29"/>
      <c r="H1297" s="32"/>
      <c r="I1297" s="29"/>
      <c r="J1297" s="32"/>
      <c r="K1297" s="29"/>
      <c r="L1297" s="32"/>
      <c r="M1297" s="26"/>
      <c r="N1297" s="1" t="s">
        <v>1806</v>
      </c>
    </row>
    <row r="1298" spans="1:52" ht="30" customHeight="1">
      <c r="A1298" s="27" t="s">
        <v>2081</v>
      </c>
      <c r="B1298" s="27" t="s">
        <v>1055</v>
      </c>
      <c r="C1298" s="27" t="s">
        <v>1056</v>
      </c>
      <c r="D1298" s="28">
        <v>0.06</v>
      </c>
      <c r="E1298" s="30">
        <f>단가대비표!O255</f>
        <v>0</v>
      </c>
      <c r="F1298" s="33">
        <f>TRUNC(E1298*D1298,1)</f>
        <v>0</v>
      </c>
      <c r="G1298" s="30">
        <f>단가대비표!P255</f>
        <v>247897</v>
      </c>
      <c r="H1298" s="33">
        <f>TRUNC(G1298*D1298,1)</f>
        <v>14873.8</v>
      </c>
      <c r="I1298" s="30">
        <f>단가대비표!V255</f>
        <v>0</v>
      </c>
      <c r="J1298" s="33">
        <f>TRUNC(I1298*D1298,1)</f>
        <v>0</v>
      </c>
      <c r="K1298" s="30">
        <f t="shared" ref="K1298:L1300" si="194">TRUNC(E1298+G1298+I1298,1)</f>
        <v>247897</v>
      </c>
      <c r="L1298" s="33">
        <f t="shared" si="194"/>
        <v>14873.8</v>
      </c>
      <c r="M1298" s="27" t="s">
        <v>52</v>
      </c>
      <c r="N1298" s="2" t="s">
        <v>1806</v>
      </c>
      <c r="O1298" s="2" t="s">
        <v>2082</v>
      </c>
      <c r="P1298" s="2" t="s">
        <v>65</v>
      </c>
      <c r="Q1298" s="2" t="s">
        <v>65</v>
      </c>
      <c r="R1298" s="2" t="s">
        <v>64</v>
      </c>
      <c r="S1298" s="3"/>
      <c r="T1298" s="3"/>
      <c r="U1298" s="3"/>
      <c r="V1298" s="3">
        <v>1</v>
      </c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2" t="s">
        <v>52</v>
      </c>
      <c r="AW1298" s="2" t="s">
        <v>2760</v>
      </c>
      <c r="AX1298" s="2" t="s">
        <v>52</v>
      </c>
      <c r="AY1298" s="2" t="s">
        <v>52</v>
      </c>
      <c r="AZ1298" s="2" t="s">
        <v>52</v>
      </c>
    </row>
    <row r="1299" spans="1:52" ht="30" customHeight="1">
      <c r="A1299" s="27" t="s">
        <v>1059</v>
      </c>
      <c r="B1299" s="27" t="s">
        <v>1055</v>
      </c>
      <c r="C1299" s="27" t="s">
        <v>1056</v>
      </c>
      <c r="D1299" s="28">
        <v>0.01</v>
      </c>
      <c r="E1299" s="30">
        <f>단가대비표!O234</f>
        <v>0</v>
      </c>
      <c r="F1299" s="33">
        <f>TRUNC(E1299*D1299,1)</f>
        <v>0</v>
      </c>
      <c r="G1299" s="30">
        <f>단가대비표!P234</f>
        <v>172068</v>
      </c>
      <c r="H1299" s="33">
        <f>TRUNC(G1299*D1299,1)</f>
        <v>1720.6</v>
      </c>
      <c r="I1299" s="30">
        <f>단가대비표!V234</f>
        <v>0</v>
      </c>
      <c r="J1299" s="33">
        <f>TRUNC(I1299*D1299,1)</f>
        <v>0</v>
      </c>
      <c r="K1299" s="30">
        <f t="shared" si="194"/>
        <v>172068</v>
      </c>
      <c r="L1299" s="33">
        <f t="shared" si="194"/>
        <v>1720.6</v>
      </c>
      <c r="M1299" s="27" t="s">
        <v>52</v>
      </c>
      <c r="N1299" s="2" t="s">
        <v>1806</v>
      </c>
      <c r="O1299" s="2" t="s">
        <v>1060</v>
      </c>
      <c r="P1299" s="2" t="s">
        <v>65</v>
      </c>
      <c r="Q1299" s="2" t="s">
        <v>65</v>
      </c>
      <c r="R1299" s="2" t="s">
        <v>64</v>
      </c>
      <c r="S1299" s="3"/>
      <c r="T1299" s="3"/>
      <c r="U1299" s="3"/>
      <c r="V1299" s="3">
        <v>1</v>
      </c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2" t="s">
        <v>52</v>
      </c>
      <c r="AW1299" s="2" t="s">
        <v>2761</v>
      </c>
      <c r="AX1299" s="2" t="s">
        <v>52</v>
      </c>
      <c r="AY1299" s="2" t="s">
        <v>52</v>
      </c>
      <c r="AZ1299" s="2" t="s">
        <v>52</v>
      </c>
    </row>
    <row r="1300" spans="1:52" ht="30" customHeight="1">
      <c r="A1300" s="27" t="s">
        <v>1164</v>
      </c>
      <c r="B1300" s="27" t="s">
        <v>1193</v>
      </c>
      <c r="C1300" s="27" t="s">
        <v>502</v>
      </c>
      <c r="D1300" s="28">
        <v>1</v>
      </c>
      <c r="E1300" s="30">
        <v>0</v>
      </c>
      <c r="F1300" s="33">
        <f>TRUNC(E1300*D1300,1)</f>
        <v>0</v>
      </c>
      <c r="G1300" s="30">
        <v>0</v>
      </c>
      <c r="H1300" s="33">
        <f>TRUNC(G1300*D1300,1)</f>
        <v>0</v>
      </c>
      <c r="I1300" s="30">
        <f>TRUNC(SUMIF(V1298:V1300, RIGHTB(O1300, 1), H1298:H1300)*U1300, 2)</f>
        <v>331.88</v>
      </c>
      <c r="J1300" s="33">
        <f>TRUNC(I1300*D1300,1)</f>
        <v>331.8</v>
      </c>
      <c r="K1300" s="30">
        <f t="shared" si="194"/>
        <v>331.8</v>
      </c>
      <c r="L1300" s="33">
        <f t="shared" si="194"/>
        <v>331.8</v>
      </c>
      <c r="M1300" s="27" t="s">
        <v>52</v>
      </c>
      <c r="N1300" s="2" t="s">
        <v>1806</v>
      </c>
      <c r="O1300" s="2" t="s">
        <v>950</v>
      </c>
      <c r="P1300" s="2" t="s">
        <v>65</v>
      </c>
      <c r="Q1300" s="2" t="s">
        <v>65</v>
      </c>
      <c r="R1300" s="2" t="s">
        <v>65</v>
      </c>
      <c r="S1300" s="3">
        <v>1</v>
      </c>
      <c r="T1300" s="3">
        <v>2</v>
      </c>
      <c r="U1300" s="3">
        <v>0.02</v>
      </c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2" t="s">
        <v>52</v>
      </c>
      <c r="AW1300" s="2" t="s">
        <v>2762</v>
      </c>
      <c r="AX1300" s="2" t="s">
        <v>52</v>
      </c>
      <c r="AY1300" s="2" t="s">
        <v>52</v>
      </c>
      <c r="AZ1300" s="2" t="s">
        <v>52</v>
      </c>
    </row>
    <row r="1301" spans="1:52" ht="30" customHeight="1">
      <c r="A1301" s="27" t="s">
        <v>1013</v>
      </c>
      <c r="B1301" s="27" t="s">
        <v>52</v>
      </c>
      <c r="C1301" s="27" t="s">
        <v>52</v>
      </c>
      <c r="D1301" s="28"/>
      <c r="E1301" s="30"/>
      <c r="F1301" s="33">
        <f>TRUNC(SUMIF(N1298:N1300, N1297, F1298:F1300),0)</f>
        <v>0</v>
      </c>
      <c r="G1301" s="30"/>
      <c r="H1301" s="33">
        <f>TRUNC(SUMIF(N1298:N1300, N1297, H1298:H1300),0)</f>
        <v>16594</v>
      </c>
      <c r="I1301" s="30"/>
      <c r="J1301" s="33">
        <f>TRUNC(SUMIF(N1298:N1300, N1297, J1298:J1300),0)</f>
        <v>331</v>
      </c>
      <c r="K1301" s="30"/>
      <c r="L1301" s="33">
        <f>F1301+H1301+J1301</f>
        <v>16925</v>
      </c>
      <c r="M1301" s="27" t="s">
        <v>52</v>
      </c>
      <c r="N1301" s="2" t="s">
        <v>107</v>
      </c>
      <c r="O1301" s="2" t="s">
        <v>107</v>
      </c>
      <c r="P1301" s="2" t="s">
        <v>52</v>
      </c>
      <c r="Q1301" s="2" t="s">
        <v>52</v>
      </c>
      <c r="R1301" s="2" t="s">
        <v>52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2" t="s">
        <v>52</v>
      </c>
      <c r="AW1301" s="2" t="s">
        <v>52</v>
      </c>
      <c r="AX1301" s="2" t="s">
        <v>52</v>
      </c>
      <c r="AY1301" s="2" t="s">
        <v>52</v>
      </c>
      <c r="AZ1301" s="2" t="s">
        <v>52</v>
      </c>
    </row>
    <row r="1302" spans="1:52" ht="30" customHeight="1">
      <c r="A1302" s="28"/>
      <c r="B1302" s="28"/>
      <c r="C1302" s="28"/>
      <c r="D1302" s="28"/>
      <c r="E1302" s="30"/>
      <c r="F1302" s="33"/>
      <c r="G1302" s="30"/>
      <c r="H1302" s="33"/>
      <c r="I1302" s="30"/>
      <c r="J1302" s="33"/>
      <c r="K1302" s="30"/>
      <c r="L1302" s="33"/>
      <c r="M1302" s="28"/>
    </row>
    <row r="1303" spans="1:52" ht="30" customHeight="1">
      <c r="A1303" s="24" t="s">
        <v>2763</v>
      </c>
      <c r="B1303" s="25"/>
      <c r="C1303" s="25"/>
      <c r="D1303" s="25"/>
      <c r="E1303" s="29"/>
      <c r="F1303" s="32"/>
      <c r="G1303" s="29"/>
      <c r="H1303" s="32"/>
      <c r="I1303" s="29"/>
      <c r="J1303" s="32"/>
      <c r="K1303" s="29"/>
      <c r="L1303" s="32"/>
      <c r="M1303" s="26"/>
      <c r="N1303" s="1" t="s">
        <v>1818</v>
      </c>
    </row>
    <row r="1304" spans="1:52" ht="30" customHeight="1">
      <c r="A1304" s="27" t="s">
        <v>2081</v>
      </c>
      <c r="B1304" s="27" t="s">
        <v>1055</v>
      </c>
      <c r="C1304" s="27" t="s">
        <v>1056</v>
      </c>
      <c r="D1304" s="28">
        <v>0.17</v>
      </c>
      <c r="E1304" s="30">
        <f>단가대비표!O255</f>
        <v>0</v>
      </c>
      <c r="F1304" s="33">
        <f>TRUNC(E1304*D1304,1)</f>
        <v>0</v>
      </c>
      <c r="G1304" s="30">
        <f>단가대비표!P255</f>
        <v>247897</v>
      </c>
      <c r="H1304" s="33">
        <f>TRUNC(G1304*D1304,1)</f>
        <v>42142.400000000001</v>
      </c>
      <c r="I1304" s="30">
        <f>단가대비표!V255</f>
        <v>0</v>
      </c>
      <c r="J1304" s="33">
        <f>TRUNC(I1304*D1304,1)</f>
        <v>0</v>
      </c>
      <c r="K1304" s="30">
        <f>TRUNC(E1304+G1304+I1304,1)</f>
        <v>247897</v>
      </c>
      <c r="L1304" s="33">
        <f>TRUNC(F1304+H1304+J1304,1)</f>
        <v>42142.400000000001</v>
      </c>
      <c r="M1304" s="27" t="s">
        <v>52</v>
      </c>
      <c r="N1304" s="2" t="s">
        <v>1818</v>
      </c>
      <c r="O1304" s="2" t="s">
        <v>2082</v>
      </c>
      <c r="P1304" s="2" t="s">
        <v>65</v>
      </c>
      <c r="Q1304" s="2" t="s">
        <v>65</v>
      </c>
      <c r="R1304" s="2" t="s">
        <v>64</v>
      </c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2" t="s">
        <v>52</v>
      </c>
      <c r="AW1304" s="2" t="s">
        <v>2764</v>
      </c>
      <c r="AX1304" s="2" t="s">
        <v>52</v>
      </c>
      <c r="AY1304" s="2" t="s">
        <v>52</v>
      </c>
      <c r="AZ1304" s="2" t="s">
        <v>52</v>
      </c>
    </row>
    <row r="1305" spans="1:52" ht="30" customHeight="1">
      <c r="A1305" s="27" t="s">
        <v>1059</v>
      </c>
      <c r="B1305" s="27" t="s">
        <v>1055</v>
      </c>
      <c r="C1305" s="27" t="s">
        <v>1056</v>
      </c>
      <c r="D1305" s="28">
        <v>0.04</v>
      </c>
      <c r="E1305" s="30">
        <f>단가대비표!O234</f>
        <v>0</v>
      </c>
      <c r="F1305" s="33">
        <f>TRUNC(E1305*D1305,1)</f>
        <v>0</v>
      </c>
      <c r="G1305" s="30">
        <f>단가대비표!P234</f>
        <v>172068</v>
      </c>
      <c r="H1305" s="33">
        <f>TRUNC(G1305*D1305,1)</f>
        <v>6882.7</v>
      </c>
      <c r="I1305" s="30">
        <f>단가대비표!V234</f>
        <v>0</v>
      </c>
      <c r="J1305" s="33">
        <f>TRUNC(I1305*D1305,1)</f>
        <v>0</v>
      </c>
      <c r="K1305" s="30">
        <f>TRUNC(E1305+G1305+I1305,1)</f>
        <v>172068</v>
      </c>
      <c r="L1305" s="33">
        <f>TRUNC(F1305+H1305+J1305,1)</f>
        <v>6882.7</v>
      </c>
      <c r="M1305" s="27" t="s">
        <v>52</v>
      </c>
      <c r="N1305" s="2" t="s">
        <v>1818</v>
      </c>
      <c r="O1305" s="2" t="s">
        <v>1060</v>
      </c>
      <c r="P1305" s="2" t="s">
        <v>65</v>
      </c>
      <c r="Q1305" s="2" t="s">
        <v>65</v>
      </c>
      <c r="R1305" s="2" t="s">
        <v>64</v>
      </c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2" t="s">
        <v>52</v>
      </c>
      <c r="AW1305" s="2" t="s">
        <v>2765</v>
      </c>
      <c r="AX1305" s="2" t="s">
        <v>52</v>
      </c>
      <c r="AY1305" s="2" t="s">
        <v>52</v>
      </c>
      <c r="AZ1305" s="2" t="s">
        <v>52</v>
      </c>
    </row>
    <row r="1306" spans="1:52" ht="30" customHeight="1">
      <c r="A1306" s="27" t="s">
        <v>1013</v>
      </c>
      <c r="B1306" s="27" t="s">
        <v>52</v>
      </c>
      <c r="C1306" s="27" t="s">
        <v>52</v>
      </c>
      <c r="D1306" s="28"/>
      <c r="E1306" s="30"/>
      <c r="F1306" s="33">
        <f>TRUNC(SUMIF(N1304:N1305, N1303, F1304:F1305),0)</f>
        <v>0</v>
      </c>
      <c r="G1306" s="30"/>
      <c r="H1306" s="33">
        <f>TRUNC(SUMIF(N1304:N1305, N1303, H1304:H1305),0)</f>
        <v>49025</v>
      </c>
      <c r="I1306" s="30"/>
      <c r="J1306" s="33">
        <f>TRUNC(SUMIF(N1304:N1305, N1303, J1304:J1305),0)</f>
        <v>0</v>
      </c>
      <c r="K1306" s="30"/>
      <c r="L1306" s="33">
        <f>F1306+H1306+J1306</f>
        <v>49025</v>
      </c>
      <c r="M1306" s="27" t="s">
        <v>52</v>
      </c>
      <c r="N1306" s="2" t="s">
        <v>107</v>
      </c>
      <c r="O1306" s="2" t="s">
        <v>107</v>
      </c>
      <c r="P1306" s="2" t="s">
        <v>52</v>
      </c>
      <c r="Q1306" s="2" t="s">
        <v>52</v>
      </c>
      <c r="R1306" s="2" t="s">
        <v>52</v>
      </c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2" t="s">
        <v>52</v>
      </c>
      <c r="AW1306" s="2" t="s">
        <v>52</v>
      </c>
      <c r="AX1306" s="2" t="s">
        <v>52</v>
      </c>
      <c r="AY1306" s="2" t="s">
        <v>52</v>
      </c>
      <c r="AZ1306" s="2" t="s">
        <v>52</v>
      </c>
    </row>
    <row r="1307" spans="1:52" ht="30" customHeight="1">
      <c r="A1307" s="28"/>
      <c r="B1307" s="28"/>
      <c r="C1307" s="28"/>
      <c r="D1307" s="28"/>
      <c r="E1307" s="30"/>
      <c r="F1307" s="33"/>
      <c r="G1307" s="30"/>
      <c r="H1307" s="33"/>
      <c r="I1307" s="30"/>
      <c r="J1307" s="33"/>
      <c r="K1307" s="30"/>
      <c r="L1307" s="33"/>
      <c r="M1307" s="28"/>
    </row>
    <row r="1308" spans="1:52" ht="30" customHeight="1">
      <c r="A1308" s="24" t="s">
        <v>2766</v>
      </c>
      <c r="B1308" s="25"/>
      <c r="C1308" s="25"/>
      <c r="D1308" s="25"/>
      <c r="E1308" s="29"/>
      <c r="F1308" s="32"/>
      <c r="G1308" s="29"/>
      <c r="H1308" s="32"/>
      <c r="I1308" s="29"/>
      <c r="J1308" s="32"/>
      <c r="K1308" s="29"/>
      <c r="L1308" s="32"/>
      <c r="M1308" s="26"/>
      <c r="N1308" s="1" t="s">
        <v>1824</v>
      </c>
    </row>
    <row r="1309" spans="1:52" ht="30" customHeight="1">
      <c r="A1309" s="27" t="s">
        <v>2681</v>
      </c>
      <c r="B1309" s="27" t="s">
        <v>1055</v>
      </c>
      <c r="C1309" s="27" t="s">
        <v>1056</v>
      </c>
      <c r="D1309" s="28">
        <v>0.14299999999999999</v>
      </c>
      <c r="E1309" s="30">
        <f>단가대비표!O254</f>
        <v>0</v>
      </c>
      <c r="F1309" s="33">
        <f>TRUNC(E1309*D1309,1)</f>
        <v>0</v>
      </c>
      <c r="G1309" s="30">
        <f>단가대비표!P254</f>
        <v>233250</v>
      </c>
      <c r="H1309" s="33">
        <f>TRUNC(G1309*D1309,1)</f>
        <v>33354.699999999997</v>
      </c>
      <c r="I1309" s="30">
        <f>단가대비표!V254</f>
        <v>0</v>
      </c>
      <c r="J1309" s="33">
        <f>TRUNC(I1309*D1309,1)</f>
        <v>0</v>
      </c>
      <c r="K1309" s="30">
        <f t="shared" ref="K1309:L1311" si="195">TRUNC(E1309+G1309+I1309,1)</f>
        <v>233250</v>
      </c>
      <c r="L1309" s="33">
        <f t="shared" si="195"/>
        <v>33354.699999999997</v>
      </c>
      <c r="M1309" s="27" t="s">
        <v>52</v>
      </c>
      <c r="N1309" s="2" t="s">
        <v>1824</v>
      </c>
      <c r="O1309" s="2" t="s">
        <v>2682</v>
      </c>
      <c r="P1309" s="2" t="s">
        <v>65</v>
      </c>
      <c r="Q1309" s="2" t="s">
        <v>65</v>
      </c>
      <c r="R1309" s="2" t="s">
        <v>64</v>
      </c>
      <c r="S1309" s="3"/>
      <c r="T1309" s="3"/>
      <c r="U1309" s="3"/>
      <c r="V1309" s="3">
        <v>1</v>
      </c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2" t="s">
        <v>52</v>
      </c>
      <c r="AW1309" s="2" t="s">
        <v>2767</v>
      </c>
      <c r="AX1309" s="2" t="s">
        <v>52</v>
      </c>
      <c r="AY1309" s="2" t="s">
        <v>52</v>
      </c>
      <c r="AZ1309" s="2" t="s">
        <v>52</v>
      </c>
    </row>
    <row r="1310" spans="1:52" ht="30" customHeight="1">
      <c r="A1310" s="27" t="s">
        <v>1059</v>
      </c>
      <c r="B1310" s="27" t="s">
        <v>1055</v>
      </c>
      <c r="C1310" s="27" t="s">
        <v>1056</v>
      </c>
      <c r="D1310" s="28">
        <v>4.8000000000000001E-2</v>
      </c>
      <c r="E1310" s="30">
        <f>단가대비표!O234</f>
        <v>0</v>
      </c>
      <c r="F1310" s="33">
        <f>TRUNC(E1310*D1310,1)</f>
        <v>0</v>
      </c>
      <c r="G1310" s="30">
        <f>단가대비표!P234</f>
        <v>172068</v>
      </c>
      <c r="H1310" s="33">
        <f>TRUNC(G1310*D1310,1)</f>
        <v>8259.2000000000007</v>
      </c>
      <c r="I1310" s="30">
        <f>단가대비표!V234</f>
        <v>0</v>
      </c>
      <c r="J1310" s="33">
        <f>TRUNC(I1310*D1310,1)</f>
        <v>0</v>
      </c>
      <c r="K1310" s="30">
        <f t="shared" si="195"/>
        <v>172068</v>
      </c>
      <c r="L1310" s="33">
        <f t="shared" si="195"/>
        <v>8259.2000000000007</v>
      </c>
      <c r="M1310" s="27" t="s">
        <v>52</v>
      </c>
      <c r="N1310" s="2" t="s">
        <v>1824</v>
      </c>
      <c r="O1310" s="2" t="s">
        <v>1060</v>
      </c>
      <c r="P1310" s="2" t="s">
        <v>65</v>
      </c>
      <c r="Q1310" s="2" t="s">
        <v>65</v>
      </c>
      <c r="R1310" s="2" t="s">
        <v>64</v>
      </c>
      <c r="S1310" s="3"/>
      <c r="T1310" s="3"/>
      <c r="U1310" s="3"/>
      <c r="V1310" s="3">
        <v>1</v>
      </c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2" t="s">
        <v>52</v>
      </c>
      <c r="AW1310" s="2" t="s">
        <v>2768</v>
      </c>
      <c r="AX1310" s="2" t="s">
        <v>52</v>
      </c>
      <c r="AY1310" s="2" t="s">
        <v>52</v>
      </c>
      <c r="AZ1310" s="2" t="s">
        <v>52</v>
      </c>
    </row>
    <row r="1311" spans="1:52" ht="30" customHeight="1">
      <c r="A1311" s="27" t="s">
        <v>1164</v>
      </c>
      <c r="B1311" s="27" t="s">
        <v>1259</v>
      </c>
      <c r="C1311" s="27" t="s">
        <v>502</v>
      </c>
      <c r="D1311" s="28">
        <v>1</v>
      </c>
      <c r="E1311" s="30">
        <v>0</v>
      </c>
      <c r="F1311" s="33">
        <f>TRUNC(E1311*D1311,1)</f>
        <v>0</v>
      </c>
      <c r="G1311" s="30">
        <v>0</v>
      </c>
      <c r="H1311" s="33">
        <f>TRUNC(G1311*D1311,1)</f>
        <v>0</v>
      </c>
      <c r="I1311" s="30">
        <f>TRUNC(SUMIF(V1309:V1311, RIGHTB(O1311, 1), H1309:H1311)*U1311, 2)</f>
        <v>1248.4100000000001</v>
      </c>
      <c r="J1311" s="33">
        <f>TRUNC(I1311*D1311,1)</f>
        <v>1248.4000000000001</v>
      </c>
      <c r="K1311" s="30">
        <f t="shared" si="195"/>
        <v>1248.4000000000001</v>
      </c>
      <c r="L1311" s="33">
        <f t="shared" si="195"/>
        <v>1248.4000000000001</v>
      </c>
      <c r="M1311" s="27" t="s">
        <v>52</v>
      </c>
      <c r="N1311" s="2" t="s">
        <v>1824</v>
      </c>
      <c r="O1311" s="2" t="s">
        <v>950</v>
      </c>
      <c r="P1311" s="2" t="s">
        <v>65</v>
      </c>
      <c r="Q1311" s="2" t="s">
        <v>65</v>
      </c>
      <c r="R1311" s="2" t="s">
        <v>65</v>
      </c>
      <c r="S1311" s="3">
        <v>1</v>
      </c>
      <c r="T1311" s="3">
        <v>2</v>
      </c>
      <c r="U1311" s="3">
        <v>0.03</v>
      </c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2" t="s">
        <v>52</v>
      </c>
      <c r="AW1311" s="2" t="s">
        <v>2769</v>
      </c>
      <c r="AX1311" s="2" t="s">
        <v>52</v>
      </c>
      <c r="AY1311" s="2" t="s">
        <v>52</v>
      </c>
      <c r="AZ1311" s="2" t="s">
        <v>52</v>
      </c>
    </row>
    <row r="1312" spans="1:52" ht="30" customHeight="1">
      <c r="A1312" s="27" t="s">
        <v>1013</v>
      </c>
      <c r="B1312" s="27" t="s">
        <v>52</v>
      </c>
      <c r="C1312" s="27" t="s">
        <v>52</v>
      </c>
      <c r="D1312" s="28"/>
      <c r="E1312" s="30"/>
      <c r="F1312" s="33">
        <f>TRUNC(SUMIF(N1309:N1311, N1308, F1309:F1311),0)</f>
        <v>0</v>
      </c>
      <c r="G1312" s="30"/>
      <c r="H1312" s="33">
        <f>TRUNC(SUMIF(N1309:N1311, N1308, H1309:H1311),0)</f>
        <v>41613</v>
      </c>
      <c r="I1312" s="30"/>
      <c r="J1312" s="33">
        <f>TRUNC(SUMIF(N1309:N1311, N1308, J1309:J1311),0)</f>
        <v>1248</v>
      </c>
      <c r="K1312" s="30"/>
      <c r="L1312" s="33">
        <f>F1312+H1312+J1312</f>
        <v>42861</v>
      </c>
      <c r="M1312" s="27" t="s">
        <v>52</v>
      </c>
      <c r="N1312" s="2" t="s">
        <v>107</v>
      </c>
      <c r="O1312" s="2" t="s">
        <v>107</v>
      </c>
      <c r="P1312" s="2" t="s">
        <v>52</v>
      </c>
      <c r="Q1312" s="2" t="s">
        <v>52</v>
      </c>
      <c r="R1312" s="2" t="s">
        <v>52</v>
      </c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2" t="s">
        <v>52</v>
      </c>
      <c r="AW1312" s="2" t="s">
        <v>52</v>
      </c>
      <c r="AX1312" s="2" t="s">
        <v>52</v>
      </c>
      <c r="AY1312" s="2" t="s">
        <v>52</v>
      </c>
      <c r="AZ1312" s="2" t="s">
        <v>52</v>
      </c>
    </row>
    <row r="1313" spans="1:52" ht="30" customHeight="1">
      <c r="A1313" s="28"/>
      <c r="B1313" s="28"/>
      <c r="C1313" s="28"/>
      <c r="D1313" s="28"/>
      <c r="E1313" s="30"/>
      <c r="F1313" s="33"/>
      <c r="G1313" s="30"/>
      <c r="H1313" s="33"/>
      <c r="I1313" s="30"/>
      <c r="J1313" s="33"/>
      <c r="K1313" s="30"/>
      <c r="L1313" s="33"/>
      <c r="M1313" s="28"/>
    </row>
    <row r="1314" spans="1:52" ht="30" customHeight="1">
      <c r="A1314" s="24" t="s">
        <v>2770</v>
      </c>
      <c r="B1314" s="25"/>
      <c r="C1314" s="25"/>
      <c r="D1314" s="25"/>
      <c r="E1314" s="29"/>
      <c r="F1314" s="32"/>
      <c r="G1314" s="29"/>
      <c r="H1314" s="32"/>
      <c r="I1314" s="29"/>
      <c r="J1314" s="32"/>
      <c r="K1314" s="29"/>
      <c r="L1314" s="32"/>
      <c r="M1314" s="26"/>
      <c r="N1314" s="1" t="s">
        <v>1866</v>
      </c>
    </row>
    <row r="1315" spans="1:52" ht="30" customHeight="1">
      <c r="A1315" s="27" t="s">
        <v>1680</v>
      </c>
      <c r="B1315" s="27" t="s">
        <v>1055</v>
      </c>
      <c r="C1315" s="27" t="s">
        <v>1056</v>
      </c>
      <c r="D1315" s="28">
        <v>3.3000000000000002E-2</v>
      </c>
      <c r="E1315" s="30">
        <f>단가대비표!O250</f>
        <v>0</v>
      </c>
      <c r="F1315" s="33">
        <f>TRUNC(E1315*D1315,1)</f>
        <v>0</v>
      </c>
      <c r="G1315" s="30">
        <f>단가대비표!P250</f>
        <v>256883</v>
      </c>
      <c r="H1315" s="33">
        <f>TRUNC(G1315*D1315,1)</f>
        <v>8477.1</v>
      </c>
      <c r="I1315" s="30">
        <f>단가대비표!V250</f>
        <v>0</v>
      </c>
      <c r="J1315" s="33">
        <f>TRUNC(I1315*D1315,1)</f>
        <v>0</v>
      </c>
      <c r="K1315" s="30">
        <f t="shared" ref="K1315:L1317" si="196">TRUNC(E1315+G1315+I1315,1)</f>
        <v>256883</v>
      </c>
      <c r="L1315" s="33">
        <f t="shared" si="196"/>
        <v>8477.1</v>
      </c>
      <c r="M1315" s="27" t="s">
        <v>52</v>
      </c>
      <c r="N1315" s="2" t="s">
        <v>1866</v>
      </c>
      <c r="O1315" s="2" t="s">
        <v>1681</v>
      </c>
      <c r="P1315" s="2" t="s">
        <v>65</v>
      </c>
      <c r="Q1315" s="2" t="s">
        <v>65</v>
      </c>
      <c r="R1315" s="2" t="s">
        <v>64</v>
      </c>
      <c r="S1315" s="3"/>
      <c r="T1315" s="3"/>
      <c r="U1315" s="3"/>
      <c r="V1315" s="3">
        <v>1</v>
      </c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2" t="s">
        <v>52</v>
      </c>
      <c r="AW1315" s="2" t="s">
        <v>2771</v>
      </c>
      <c r="AX1315" s="2" t="s">
        <v>52</v>
      </c>
      <c r="AY1315" s="2" t="s">
        <v>52</v>
      </c>
      <c r="AZ1315" s="2" t="s">
        <v>52</v>
      </c>
    </row>
    <row r="1316" spans="1:52" ht="30" customHeight="1">
      <c r="A1316" s="27" t="s">
        <v>1059</v>
      </c>
      <c r="B1316" s="27" t="s">
        <v>1055</v>
      </c>
      <c r="C1316" s="27" t="s">
        <v>1056</v>
      </c>
      <c r="D1316" s="28">
        <v>1.7000000000000001E-2</v>
      </c>
      <c r="E1316" s="30">
        <f>단가대비표!O234</f>
        <v>0</v>
      </c>
      <c r="F1316" s="33">
        <f>TRUNC(E1316*D1316,1)</f>
        <v>0</v>
      </c>
      <c r="G1316" s="30">
        <f>단가대비표!P234</f>
        <v>172068</v>
      </c>
      <c r="H1316" s="33">
        <f>TRUNC(G1316*D1316,1)</f>
        <v>2925.1</v>
      </c>
      <c r="I1316" s="30">
        <f>단가대비표!V234</f>
        <v>0</v>
      </c>
      <c r="J1316" s="33">
        <f>TRUNC(I1316*D1316,1)</f>
        <v>0</v>
      </c>
      <c r="K1316" s="30">
        <f t="shared" si="196"/>
        <v>172068</v>
      </c>
      <c r="L1316" s="33">
        <f t="shared" si="196"/>
        <v>2925.1</v>
      </c>
      <c r="M1316" s="27" t="s">
        <v>52</v>
      </c>
      <c r="N1316" s="2" t="s">
        <v>1866</v>
      </c>
      <c r="O1316" s="2" t="s">
        <v>1060</v>
      </c>
      <c r="P1316" s="2" t="s">
        <v>65</v>
      </c>
      <c r="Q1316" s="2" t="s">
        <v>65</v>
      </c>
      <c r="R1316" s="2" t="s">
        <v>64</v>
      </c>
      <c r="S1316" s="3"/>
      <c r="T1316" s="3"/>
      <c r="U1316" s="3"/>
      <c r="V1316" s="3">
        <v>1</v>
      </c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2" t="s">
        <v>52</v>
      </c>
      <c r="AW1316" s="2" t="s">
        <v>2772</v>
      </c>
      <c r="AX1316" s="2" t="s">
        <v>52</v>
      </c>
      <c r="AY1316" s="2" t="s">
        <v>52</v>
      </c>
      <c r="AZ1316" s="2" t="s">
        <v>52</v>
      </c>
    </row>
    <row r="1317" spans="1:52" ht="30" customHeight="1">
      <c r="A1317" s="27" t="s">
        <v>1164</v>
      </c>
      <c r="B1317" s="27" t="s">
        <v>2655</v>
      </c>
      <c r="C1317" s="27" t="s">
        <v>502</v>
      </c>
      <c r="D1317" s="28">
        <v>1</v>
      </c>
      <c r="E1317" s="30">
        <v>0</v>
      </c>
      <c r="F1317" s="33">
        <f>TRUNC(E1317*D1317,1)</f>
        <v>0</v>
      </c>
      <c r="G1317" s="30">
        <v>0</v>
      </c>
      <c r="H1317" s="33">
        <f>TRUNC(G1317*D1317,1)</f>
        <v>0</v>
      </c>
      <c r="I1317" s="30">
        <f>TRUNC(SUMIF(V1315:V1317, RIGHTB(O1317, 1), H1315:H1317)*U1317, 2)</f>
        <v>684.13</v>
      </c>
      <c r="J1317" s="33">
        <f>TRUNC(I1317*D1317,1)</f>
        <v>684.1</v>
      </c>
      <c r="K1317" s="30">
        <f t="shared" si="196"/>
        <v>684.1</v>
      </c>
      <c r="L1317" s="33">
        <f t="shared" si="196"/>
        <v>684.1</v>
      </c>
      <c r="M1317" s="27" t="s">
        <v>52</v>
      </c>
      <c r="N1317" s="2" t="s">
        <v>1866</v>
      </c>
      <c r="O1317" s="2" t="s">
        <v>950</v>
      </c>
      <c r="P1317" s="2" t="s">
        <v>65</v>
      </c>
      <c r="Q1317" s="2" t="s">
        <v>65</v>
      </c>
      <c r="R1317" s="2" t="s">
        <v>65</v>
      </c>
      <c r="S1317" s="3">
        <v>1</v>
      </c>
      <c r="T1317" s="3">
        <v>2</v>
      </c>
      <c r="U1317" s="3">
        <v>0.06</v>
      </c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2" t="s">
        <v>52</v>
      </c>
      <c r="AW1317" s="2" t="s">
        <v>2773</v>
      </c>
      <c r="AX1317" s="2" t="s">
        <v>52</v>
      </c>
      <c r="AY1317" s="2" t="s">
        <v>52</v>
      </c>
      <c r="AZ1317" s="2" t="s">
        <v>52</v>
      </c>
    </row>
    <row r="1318" spans="1:52" ht="30" customHeight="1">
      <c r="A1318" s="27" t="s">
        <v>1013</v>
      </c>
      <c r="B1318" s="27" t="s">
        <v>52</v>
      </c>
      <c r="C1318" s="27" t="s">
        <v>52</v>
      </c>
      <c r="D1318" s="28"/>
      <c r="E1318" s="30"/>
      <c r="F1318" s="33">
        <f>TRUNC(SUMIF(N1315:N1317, N1314, F1315:F1317),0)</f>
        <v>0</v>
      </c>
      <c r="G1318" s="30"/>
      <c r="H1318" s="33">
        <f>TRUNC(SUMIF(N1315:N1317, N1314, H1315:H1317),0)</f>
        <v>11402</v>
      </c>
      <c r="I1318" s="30"/>
      <c r="J1318" s="33">
        <f>TRUNC(SUMIF(N1315:N1317, N1314, J1315:J1317),0)</f>
        <v>684</v>
      </c>
      <c r="K1318" s="30"/>
      <c r="L1318" s="33">
        <f>F1318+H1318+J1318</f>
        <v>12086</v>
      </c>
      <c r="M1318" s="27" t="s">
        <v>52</v>
      </c>
      <c r="N1318" s="2" t="s">
        <v>107</v>
      </c>
      <c r="O1318" s="2" t="s">
        <v>107</v>
      </c>
      <c r="P1318" s="2" t="s">
        <v>52</v>
      </c>
      <c r="Q1318" s="2" t="s">
        <v>52</v>
      </c>
      <c r="R1318" s="2" t="s">
        <v>52</v>
      </c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2" t="s">
        <v>52</v>
      </c>
      <c r="AW1318" s="2" t="s">
        <v>52</v>
      </c>
      <c r="AX1318" s="2" t="s">
        <v>52</v>
      </c>
      <c r="AY1318" s="2" t="s">
        <v>52</v>
      </c>
      <c r="AZ1318" s="2" t="s">
        <v>52</v>
      </c>
    </row>
    <row r="1319" spans="1:52" ht="30" customHeight="1">
      <c r="A1319" s="28"/>
      <c r="B1319" s="28"/>
      <c r="C1319" s="28"/>
      <c r="D1319" s="28"/>
      <c r="E1319" s="30"/>
      <c r="F1319" s="33"/>
      <c r="G1319" s="30"/>
      <c r="H1319" s="33"/>
      <c r="I1319" s="30"/>
      <c r="J1319" s="33"/>
      <c r="K1319" s="30"/>
      <c r="L1319" s="33"/>
      <c r="M1319" s="28"/>
    </row>
    <row r="1320" spans="1:52" ht="30" customHeight="1">
      <c r="A1320" s="24" t="s">
        <v>2774</v>
      </c>
      <c r="B1320" s="25"/>
      <c r="C1320" s="25"/>
      <c r="D1320" s="25"/>
      <c r="E1320" s="29"/>
      <c r="F1320" s="32"/>
      <c r="G1320" s="29"/>
      <c r="H1320" s="32"/>
      <c r="I1320" s="29"/>
      <c r="J1320" s="32"/>
      <c r="K1320" s="29"/>
      <c r="L1320" s="32"/>
      <c r="M1320" s="26"/>
      <c r="N1320" s="1" t="s">
        <v>1878</v>
      </c>
    </row>
    <row r="1321" spans="1:52" ht="30" customHeight="1">
      <c r="A1321" s="27" t="s">
        <v>2775</v>
      </c>
      <c r="B1321" s="27" t="s">
        <v>2776</v>
      </c>
      <c r="C1321" s="27" t="s">
        <v>218</v>
      </c>
      <c r="D1321" s="28">
        <v>1.05</v>
      </c>
      <c r="E1321" s="30">
        <f>단가대비표!O216</f>
        <v>8140</v>
      </c>
      <c r="F1321" s="33">
        <f>TRUNC(E1321*D1321,1)</f>
        <v>8547</v>
      </c>
      <c r="G1321" s="30">
        <f>단가대비표!P216</f>
        <v>0</v>
      </c>
      <c r="H1321" s="33">
        <f>TRUNC(G1321*D1321,1)</f>
        <v>0</v>
      </c>
      <c r="I1321" s="30">
        <f>단가대비표!V216</f>
        <v>0</v>
      </c>
      <c r="J1321" s="33">
        <f>TRUNC(I1321*D1321,1)</f>
        <v>0</v>
      </c>
      <c r="K1321" s="30">
        <f t="shared" ref="K1321:L1323" si="197">TRUNC(E1321+G1321+I1321,1)</f>
        <v>8140</v>
      </c>
      <c r="L1321" s="33">
        <f t="shared" si="197"/>
        <v>8547</v>
      </c>
      <c r="M1321" s="27" t="s">
        <v>52</v>
      </c>
      <c r="N1321" s="2" t="s">
        <v>1878</v>
      </c>
      <c r="O1321" s="2" t="s">
        <v>2777</v>
      </c>
      <c r="P1321" s="2" t="s">
        <v>65</v>
      </c>
      <c r="Q1321" s="2" t="s">
        <v>65</v>
      </c>
      <c r="R1321" s="2" t="s">
        <v>64</v>
      </c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2" t="s">
        <v>52</v>
      </c>
      <c r="AW1321" s="2" t="s">
        <v>2778</v>
      </c>
      <c r="AX1321" s="2" t="s">
        <v>52</v>
      </c>
      <c r="AY1321" s="2" t="s">
        <v>52</v>
      </c>
      <c r="AZ1321" s="2" t="s">
        <v>52</v>
      </c>
    </row>
    <row r="1322" spans="1:52" ht="30" customHeight="1">
      <c r="A1322" s="27" t="s">
        <v>2779</v>
      </c>
      <c r="B1322" s="27" t="s">
        <v>2780</v>
      </c>
      <c r="C1322" s="27" t="s">
        <v>235</v>
      </c>
      <c r="D1322" s="28">
        <v>1.37</v>
      </c>
      <c r="E1322" s="30">
        <f>일위대가목록!E219</f>
        <v>89</v>
      </c>
      <c r="F1322" s="33">
        <f>TRUNC(E1322*D1322,1)</f>
        <v>121.9</v>
      </c>
      <c r="G1322" s="30">
        <f>일위대가목록!F219</f>
        <v>4493</v>
      </c>
      <c r="H1322" s="33">
        <f>TRUNC(G1322*D1322,1)</f>
        <v>6155.4</v>
      </c>
      <c r="I1322" s="30">
        <f>일위대가목록!G219</f>
        <v>89</v>
      </c>
      <c r="J1322" s="33">
        <f>TRUNC(I1322*D1322,1)</f>
        <v>121.9</v>
      </c>
      <c r="K1322" s="30">
        <f t="shared" si="197"/>
        <v>4671</v>
      </c>
      <c r="L1322" s="33">
        <f t="shared" si="197"/>
        <v>6399.2</v>
      </c>
      <c r="M1322" s="27" t="s">
        <v>2781</v>
      </c>
      <c r="N1322" s="2" t="s">
        <v>1878</v>
      </c>
      <c r="O1322" s="2" t="s">
        <v>2782</v>
      </c>
      <c r="P1322" s="2" t="s">
        <v>64</v>
      </c>
      <c r="Q1322" s="2" t="s">
        <v>65</v>
      </c>
      <c r="R1322" s="2" t="s">
        <v>65</v>
      </c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2" t="s">
        <v>52</v>
      </c>
      <c r="AW1322" s="2" t="s">
        <v>2783</v>
      </c>
      <c r="AX1322" s="2" t="s">
        <v>52</v>
      </c>
      <c r="AY1322" s="2" t="s">
        <v>52</v>
      </c>
      <c r="AZ1322" s="2" t="s">
        <v>52</v>
      </c>
    </row>
    <row r="1323" spans="1:52" ht="30" customHeight="1">
      <c r="A1323" s="27" t="s">
        <v>209</v>
      </c>
      <c r="B1323" s="27" t="s">
        <v>2784</v>
      </c>
      <c r="C1323" s="27" t="s">
        <v>235</v>
      </c>
      <c r="D1323" s="28">
        <v>-6.0999999999999999E-2</v>
      </c>
      <c r="E1323" s="30">
        <f>단가대비표!O38</f>
        <v>2050</v>
      </c>
      <c r="F1323" s="33">
        <f>TRUNC(E1323*D1323,1)</f>
        <v>-125</v>
      </c>
      <c r="G1323" s="30">
        <f>단가대비표!P38</f>
        <v>0</v>
      </c>
      <c r="H1323" s="33">
        <f>TRUNC(G1323*D1323,1)</f>
        <v>0</v>
      </c>
      <c r="I1323" s="30">
        <f>단가대비표!V38</f>
        <v>0</v>
      </c>
      <c r="J1323" s="33">
        <f>TRUNC(I1323*D1323,1)</f>
        <v>0</v>
      </c>
      <c r="K1323" s="30">
        <f t="shared" si="197"/>
        <v>2050</v>
      </c>
      <c r="L1323" s="33">
        <f t="shared" si="197"/>
        <v>-125</v>
      </c>
      <c r="M1323" s="27" t="s">
        <v>211</v>
      </c>
      <c r="N1323" s="2" t="s">
        <v>1878</v>
      </c>
      <c r="O1323" s="2" t="s">
        <v>2785</v>
      </c>
      <c r="P1323" s="2" t="s">
        <v>65</v>
      </c>
      <c r="Q1323" s="2" t="s">
        <v>65</v>
      </c>
      <c r="R1323" s="2" t="s">
        <v>64</v>
      </c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2" t="s">
        <v>52</v>
      </c>
      <c r="AW1323" s="2" t="s">
        <v>2786</v>
      </c>
      <c r="AX1323" s="2" t="s">
        <v>52</v>
      </c>
      <c r="AY1323" s="2" t="s">
        <v>52</v>
      </c>
      <c r="AZ1323" s="2" t="s">
        <v>52</v>
      </c>
    </row>
    <row r="1324" spans="1:52" ht="30" customHeight="1">
      <c r="A1324" s="27" t="s">
        <v>1013</v>
      </c>
      <c r="B1324" s="27" t="s">
        <v>52</v>
      </c>
      <c r="C1324" s="27" t="s">
        <v>52</v>
      </c>
      <c r="D1324" s="28"/>
      <c r="E1324" s="30"/>
      <c r="F1324" s="33">
        <f>TRUNC(SUMIF(N1321:N1323, N1320, F1321:F1323),0)</f>
        <v>8543</v>
      </c>
      <c r="G1324" s="30"/>
      <c r="H1324" s="33">
        <f>TRUNC(SUMIF(N1321:N1323, N1320, H1321:H1323),0)</f>
        <v>6155</v>
      </c>
      <c r="I1324" s="30"/>
      <c r="J1324" s="33">
        <f>TRUNC(SUMIF(N1321:N1323, N1320, J1321:J1323),0)</f>
        <v>121</v>
      </c>
      <c r="K1324" s="30"/>
      <c r="L1324" s="33">
        <f>F1324+H1324+J1324</f>
        <v>14819</v>
      </c>
      <c r="M1324" s="27" t="s">
        <v>52</v>
      </c>
      <c r="N1324" s="2" t="s">
        <v>107</v>
      </c>
      <c r="O1324" s="2" t="s">
        <v>107</v>
      </c>
      <c r="P1324" s="2" t="s">
        <v>52</v>
      </c>
      <c r="Q1324" s="2" t="s">
        <v>52</v>
      </c>
      <c r="R1324" s="2" t="s">
        <v>52</v>
      </c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2" t="s">
        <v>52</v>
      </c>
      <c r="AW1324" s="2" t="s">
        <v>52</v>
      </c>
      <c r="AX1324" s="2" t="s">
        <v>52</v>
      </c>
      <c r="AY1324" s="2" t="s">
        <v>52</v>
      </c>
      <c r="AZ1324" s="2" t="s">
        <v>52</v>
      </c>
    </row>
    <row r="1325" spans="1:52" ht="30" customHeight="1">
      <c r="A1325" s="28"/>
      <c r="B1325" s="28"/>
      <c r="C1325" s="28"/>
      <c r="D1325" s="28"/>
      <c r="E1325" s="30"/>
      <c r="F1325" s="33"/>
      <c r="G1325" s="30"/>
      <c r="H1325" s="33"/>
      <c r="I1325" s="30"/>
      <c r="J1325" s="33"/>
      <c r="K1325" s="30"/>
      <c r="L1325" s="33"/>
      <c r="M1325" s="28"/>
    </row>
    <row r="1326" spans="1:52" ht="30" customHeight="1">
      <c r="A1326" s="24" t="s">
        <v>2787</v>
      </c>
      <c r="B1326" s="25"/>
      <c r="C1326" s="25"/>
      <c r="D1326" s="25"/>
      <c r="E1326" s="29"/>
      <c r="F1326" s="32"/>
      <c r="G1326" s="29"/>
      <c r="H1326" s="32"/>
      <c r="I1326" s="29"/>
      <c r="J1326" s="32"/>
      <c r="K1326" s="29"/>
      <c r="L1326" s="32"/>
      <c r="M1326" s="26"/>
      <c r="N1326" s="1" t="s">
        <v>1882</v>
      </c>
    </row>
    <row r="1327" spans="1:52" ht="30" customHeight="1">
      <c r="A1327" s="27" t="s">
        <v>2775</v>
      </c>
      <c r="B1327" s="27" t="s">
        <v>2788</v>
      </c>
      <c r="C1327" s="27" t="s">
        <v>218</v>
      </c>
      <c r="D1327" s="28">
        <v>1.05</v>
      </c>
      <c r="E1327" s="30">
        <f>단가대비표!O215</f>
        <v>5330</v>
      </c>
      <c r="F1327" s="33">
        <f>TRUNC(E1327*D1327,1)</f>
        <v>5596.5</v>
      </c>
      <c r="G1327" s="30">
        <f>단가대비표!P215</f>
        <v>0</v>
      </c>
      <c r="H1327" s="33">
        <f>TRUNC(G1327*D1327,1)</f>
        <v>0</v>
      </c>
      <c r="I1327" s="30">
        <f>단가대비표!V215</f>
        <v>0</v>
      </c>
      <c r="J1327" s="33">
        <f>TRUNC(I1327*D1327,1)</f>
        <v>0</v>
      </c>
      <c r="K1327" s="30">
        <f t="shared" ref="K1327:L1329" si="198">TRUNC(E1327+G1327+I1327,1)</f>
        <v>5330</v>
      </c>
      <c r="L1327" s="33">
        <f t="shared" si="198"/>
        <v>5596.5</v>
      </c>
      <c r="M1327" s="27" t="s">
        <v>52</v>
      </c>
      <c r="N1327" s="2" t="s">
        <v>1882</v>
      </c>
      <c r="O1327" s="2" t="s">
        <v>2789</v>
      </c>
      <c r="P1327" s="2" t="s">
        <v>65</v>
      </c>
      <c r="Q1327" s="2" t="s">
        <v>65</v>
      </c>
      <c r="R1327" s="2" t="s">
        <v>64</v>
      </c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2" t="s">
        <v>52</v>
      </c>
      <c r="AW1327" s="2" t="s">
        <v>2790</v>
      </c>
      <c r="AX1327" s="2" t="s">
        <v>52</v>
      </c>
      <c r="AY1327" s="2" t="s">
        <v>52</v>
      </c>
      <c r="AZ1327" s="2" t="s">
        <v>52</v>
      </c>
    </row>
    <row r="1328" spans="1:52" ht="30" customHeight="1">
      <c r="A1328" s="27" t="s">
        <v>2779</v>
      </c>
      <c r="B1328" s="27" t="s">
        <v>2780</v>
      </c>
      <c r="C1328" s="27" t="s">
        <v>235</v>
      </c>
      <c r="D1328" s="28">
        <v>0.89300000000000002</v>
      </c>
      <c r="E1328" s="30">
        <f>일위대가목록!E219</f>
        <v>89</v>
      </c>
      <c r="F1328" s="33">
        <f>TRUNC(E1328*D1328,1)</f>
        <v>79.400000000000006</v>
      </c>
      <c r="G1328" s="30">
        <f>일위대가목록!F219</f>
        <v>4493</v>
      </c>
      <c r="H1328" s="33">
        <f>TRUNC(G1328*D1328,1)</f>
        <v>4012.2</v>
      </c>
      <c r="I1328" s="30">
        <f>일위대가목록!G219</f>
        <v>89</v>
      </c>
      <c r="J1328" s="33">
        <f>TRUNC(I1328*D1328,1)</f>
        <v>79.400000000000006</v>
      </c>
      <c r="K1328" s="30">
        <f t="shared" si="198"/>
        <v>4671</v>
      </c>
      <c r="L1328" s="33">
        <f t="shared" si="198"/>
        <v>4171</v>
      </c>
      <c r="M1328" s="27" t="s">
        <v>2781</v>
      </c>
      <c r="N1328" s="2" t="s">
        <v>1882</v>
      </c>
      <c r="O1328" s="2" t="s">
        <v>2782</v>
      </c>
      <c r="P1328" s="2" t="s">
        <v>64</v>
      </c>
      <c r="Q1328" s="2" t="s">
        <v>65</v>
      </c>
      <c r="R1328" s="2" t="s">
        <v>65</v>
      </c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2" t="s">
        <v>52</v>
      </c>
      <c r="AW1328" s="2" t="s">
        <v>2791</v>
      </c>
      <c r="AX1328" s="2" t="s">
        <v>52</v>
      </c>
      <c r="AY1328" s="2" t="s">
        <v>52</v>
      </c>
      <c r="AZ1328" s="2" t="s">
        <v>52</v>
      </c>
    </row>
    <row r="1329" spans="1:52" ht="30" customHeight="1">
      <c r="A1329" s="27" t="s">
        <v>209</v>
      </c>
      <c r="B1329" s="27" t="s">
        <v>2784</v>
      </c>
      <c r="C1329" s="27" t="s">
        <v>235</v>
      </c>
      <c r="D1329" s="28">
        <v>-4.02E-2</v>
      </c>
      <c r="E1329" s="30">
        <f>단가대비표!O38</f>
        <v>2050</v>
      </c>
      <c r="F1329" s="33">
        <f>TRUNC(E1329*D1329,1)</f>
        <v>-82.4</v>
      </c>
      <c r="G1329" s="30">
        <f>단가대비표!P38</f>
        <v>0</v>
      </c>
      <c r="H1329" s="33">
        <f>TRUNC(G1329*D1329,1)</f>
        <v>0</v>
      </c>
      <c r="I1329" s="30">
        <f>단가대비표!V38</f>
        <v>0</v>
      </c>
      <c r="J1329" s="33">
        <f>TRUNC(I1329*D1329,1)</f>
        <v>0</v>
      </c>
      <c r="K1329" s="30">
        <f t="shared" si="198"/>
        <v>2050</v>
      </c>
      <c r="L1329" s="33">
        <f t="shared" si="198"/>
        <v>-82.4</v>
      </c>
      <c r="M1329" s="27" t="s">
        <v>211</v>
      </c>
      <c r="N1329" s="2" t="s">
        <v>1882</v>
      </c>
      <c r="O1329" s="2" t="s">
        <v>2785</v>
      </c>
      <c r="P1329" s="2" t="s">
        <v>65</v>
      </c>
      <c r="Q1329" s="2" t="s">
        <v>65</v>
      </c>
      <c r="R1329" s="2" t="s">
        <v>64</v>
      </c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2" t="s">
        <v>52</v>
      </c>
      <c r="AW1329" s="2" t="s">
        <v>2792</v>
      </c>
      <c r="AX1329" s="2" t="s">
        <v>52</v>
      </c>
      <c r="AY1329" s="2" t="s">
        <v>52</v>
      </c>
      <c r="AZ1329" s="2" t="s">
        <v>52</v>
      </c>
    </row>
    <row r="1330" spans="1:52" ht="30" customHeight="1">
      <c r="A1330" s="27" t="s">
        <v>1013</v>
      </c>
      <c r="B1330" s="27" t="s">
        <v>52</v>
      </c>
      <c r="C1330" s="27" t="s">
        <v>52</v>
      </c>
      <c r="D1330" s="28"/>
      <c r="E1330" s="30"/>
      <c r="F1330" s="33">
        <f>TRUNC(SUMIF(N1327:N1329, N1326, F1327:F1329),0)</f>
        <v>5593</v>
      </c>
      <c r="G1330" s="30"/>
      <c r="H1330" s="33">
        <f>TRUNC(SUMIF(N1327:N1329, N1326, H1327:H1329),0)</f>
        <v>4012</v>
      </c>
      <c r="I1330" s="30"/>
      <c r="J1330" s="33">
        <f>TRUNC(SUMIF(N1327:N1329, N1326, J1327:J1329),0)</f>
        <v>79</v>
      </c>
      <c r="K1330" s="30"/>
      <c r="L1330" s="33">
        <f>F1330+H1330+J1330</f>
        <v>9684</v>
      </c>
      <c r="M1330" s="27" t="s">
        <v>52</v>
      </c>
      <c r="N1330" s="2" t="s">
        <v>107</v>
      </c>
      <c r="O1330" s="2" t="s">
        <v>107</v>
      </c>
      <c r="P1330" s="2" t="s">
        <v>52</v>
      </c>
      <c r="Q1330" s="2" t="s">
        <v>52</v>
      </c>
      <c r="R1330" s="2" t="s">
        <v>52</v>
      </c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2" t="s">
        <v>52</v>
      </c>
      <c r="AW1330" s="2" t="s">
        <v>52</v>
      </c>
      <c r="AX1330" s="2" t="s">
        <v>52</v>
      </c>
      <c r="AY1330" s="2" t="s">
        <v>52</v>
      </c>
      <c r="AZ1330" s="2" t="s">
        <v>52</v>
      </c>
    </row>
    <row r="1331" spans="1:52" ht="30" customHeight="1">
      <c r="A1331" s="28"/>
      <c r="B1331" s="28"/>
      <c r="C1331" s="28"/>
      <c r="D1331" s="28"/>
      <c r="E1331" s="30"/>
      <c r="F1331" s="33"/>
      <c r="G1331" s="30"/>
      <c r="H1331" s="33"/>
      <c r="I1331" s="30"/>
      <c r="J1331" s="33"/>
      <c r="K1331" s="30"/>
      <c r="L1331" s="33"/>
      <c r="M1331" s="28"/>
    </row>
    <row r="1332" spans="1:52" ht="30" customHeight="1">
      <c r="A1332" s="24" t="s">
        <v>2793</v>
      </c>
      <c r="B1332" s="25"/>
      <c r="C1332" s="25"/>
      <c r="D1332" s="25"/>
      <c r="E1332" s="29"/>
      <c r="F1332" s="32"/>
      <c r="G1332" s="29"/>
      <c r="H1332" s="32"/>
      <c r="I1332" s="29"/>
      <c r="J1332" s="32"/>
      <c r="K1332" s="29"/>
      <c r="L1332" s="32"/>
      <c r="M1332" s="26"/>
      <c r="N1332" s="1" t="s">
        <v>1891</v>
      </c>
    </row>
    <row r="1333" spans="1:52" ht="30" customHeight="1">
      <c r="A1333" s="27" t="s">
        <v>2794</v>
      </c>
      <c r="B1333" s="27" t="s">
        <v>2795</v>
      </c>
      <c r="C1333" s="27" t="s">
        <v>235</v>
      </c>
      <c r="D1333" s="28">
        <v>3.7600000000000001E-2</v>
      </c>
      <c r="E1333" s="30">
        <f>단가대비표!O70</f>
        <v>3660</v>
      </c>
      <c r="F1333" s="33">
        <f>TRUNC(E1333*D1333,1)</f>
        <v>137.6</v>
      </c>
      <c r="G1333" s="30">
        <f>단가대비표!P70</f>
        <v>0</v>
      </c>
      <c r="H1333" s="33">
        <f>TRUNC(G1333*D1333,1)</f>
        <v>0</v>
      </c>
      <c r="I1333" s="30">
        <f>단가대비표!V70</f>
        <v>0</v>
      </c>
      <c r="J1333" s="33">
        <f>TRUNC(I1333*D1333,1)</f>
        <v>0</v>
      </c>
      <c r="K1333" s="30">
        <f t="shared" ref="K1333:L1335" si="199">TRUNC(E1333+G1333+I1333,1)</f>
        <v>3660</v>
      </c>
      <c r="L1333" s="33">
        <f t="shared" si="199"/>
        <v>137.6</v>
      </c>
      <c r="M1333" s="27" t="s">
        <v>52</v>
      </c>
      <c r="N1333" s="2" t="s">
        <v>1891</v>
      </c>
      <c r="O1333" s="2" t="s">
        <v>2796</v>
      </c>
      <c r="P1333" s="2" t="s">
        <v>65</v>
      </c>
      <c r="Q1333" s="2" t="s">
        <v>65</v>
      </c>
      <c r="R1333" s="2" t="s">
        <v>64</v>
      </c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2" t="s">
        <v>52</v>
      </c>
      <c r="AW1333" s="2" t="s">
        <v>2797</v>
      </c>
      <c r="AX1333" s="2" t="s">
        <v>52</v>
      </c>
      <c r="AY1333" s="2" t="s">
        <v>52</v>
      </c>
      <c r="AZ1333" s="2" t="s">
        <v>52</v>
      </c>
    </row>
    <row r="1334" spans="1:52" ht="30" customHeight="1">
      <c r="A1334" s="27" t="s">
        <v>2689</v>
      </c>
      <c r="B1334" s="27" t="s">
        <v>2798</v>
      </c>
      <c r="C1334" s="27" t="s">
        <v>235</v>
      </c>
      <c r="D1334" s="28">
        <v>3.4000000000000002E-2</v>
      </c>
      <c r="E1334" s="30">
        <f>일위대가목록!E220</f>
        <v>138</v>
      </c>
      <c r="F1334" s="33">
        <f>TRUNC(E1334*D1334,1)</f>
        <v>4.5999999999999996</v>
      </c>
      <c r="G1334" s="30">
        <f>일위대가목록!F220</f>
        <v>6925</v>
      </c>
      <c r="H1334" s="33">
        <f>TRUNC(G1334*D1334,1)</f>
        <v>235.4</v>
      </c>
      <c r="I1334" s="30">
        <f>일위대가목록!G220</f>
        <v>277</v>
      </c>
      <c r="J1334" s="33">
        <f>TRUNC(I1334*D1334,1)</f>
        <v>9.4</v>
      </c>
      <c r="K1334" s="30">
        <f t="shared" si="199"/>
        <v>7340</v>
      </c>
      <c r="L1334" s="33">
        <f t="shared" si="199"/>
        <v>249.4</v>
      </c>
      <c r="M1334" s="27" t="s">
        <v>2799</v>
      </c>
      <c r="N1334" s="2" t="s">
        <v>1891</v>
      </c>
      <c r="O1334" s="2" t="s">
        <v>2800</v>
      </c>
      <c r="P1334" s="2" t="s">
        <v>64</v>
      </c>
      <c r="Q1334" s="2" t="s">
        <v>65</v>
      </c>
      <c r="R1334" s="2" t="s">
        <v>65</v>
      </c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2" t="s">
        <v>52</v>
      </c>
      <c r="AW1334" s="2" t="s">
        <v>2801</v>
      </c>
      <c r="AX1334" s="2" t="s">
        <v>52</v>
      </c>
      <c r="AY1334" s="2" t="s">
        <v>52</v>
      </c>
      <c r="AZ1334" s="2" t="s">
        <v>52</v>
      </c>
    </row>
    <row r="1335" spans="1:52" ht="30" customHeight="1">
      <c r="A1335" s="27" t="s">
        <v>209</v>
      </c>
      <c r="B1335" s="27" t="s">
        <v>2784</v>
      </c>
      <c r="C1335" s="27" t="s">
        <v>235</v>
      </c>
      <c r="D1335" s="28">
        <v>-2E-3</v>
      </c>
      <c r="E1335" s="30">
        <f>단가대비표!O38</f>
        <v>2050</v>
      </c>
      <c r="F1335" s="33">
        <f>TRUNC(E1335*D1335,1)</f>
        <v>-4.0999999999999996</v>
      </c>
      <c r="G1335" s="30">
        <f>단가대비표!P38</f>
        <v>0</v>
      </c>
      <c r="H1335" s="33">
        <f>TRUNC(G1335*D1335,1)</f>
        <v>0</v>
      </c>
      <c r="I1335" s="30">
        <f>단가대비표!V38</f>
        <v>0</v>
      </c>
      <c r="J1335" s="33">
        <f>TRUNC(I1335*D1335,1)</f>
        <v>0</v>
      </c>
      <c r="K1335" s="30">
        <f t="shared" si="199"/>
        <v>2050</v>
      </c>
      <c r="L1335" s="33">
        <f t="shared" si="199"/>
        <v>-4.0999999999999996</v>
      </c>
      <c r="M1335" s="27" t="s">
        <v>211</v>
      </c>
      <c r="N1335" s="2" t="s">
        <v>1891</v>
      </c>
      <c r="O1335" s="2" t="s">
        <v>2785</v>
      </c>
      <c r="P1335" s="2" t="s">
        <v>65</v>
      </c>
      <c r="Q1335" s="2" t="s">
        <v>65</v>
      </c>
      <c r="R1335" s="2" t="s">
        <v>64</v>
      </c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2" t="s">
        <v>52</v>
      </c>
      <c r="AW1335" s="2" t="s">
        <v>2802</v>
      </c>
      <c r="AX1335" s="2" t="s">
        <v>52</v>
      </c>
      <c r="AY1335" s="2" t="s">
        <v>52</v>
      </c>
      <c r="AZ1335" s="2" t="s">
        <v>52</v>
      </c>
    </row>
    <row r="1336" spans="1:52" ht="30" customHeight="1">
      <c r="A1336" s="27" t="s">
        <v>1013</v>
      </c>
      <c r="B1336" s="27" t="s">
        <v>52</v>
      </c>
      <c r="C1336" s="27" t="s">
        <v>52</v>
      </c>
      <c r="D1336" s="28"/>
      <c r="E1336" s="30"/>
      <c r="F1336" s="33">
        <f>TRUNC(SUMIF(N1333:N1335, N1332, F1333:F1335),0)</f>
        <v>138</v>
      </c>
      <c r="G1336" s="30"/>
      <c r="H1336" s="33">
        <f>TRUNC(SUMIF(N1333:N1335, N1332, H1333:H1335),0)</f>
        <v>235</v>
      </c>
      <c r="I1336" s="30"/>
      <c r="J1336" s="33">
        <f>TRUNC(SUMIF(N1333:N1335, N1332, J1333:J1335),0)</f>
        <v>9</v>
      </c>
      <c r="K1336" s="30"/>
      <c r="L1336" s="33">
        <f>F1336+H1336+J1336</f>
        <v>382</v>
      </c>
      <c r="M1336" s="27" t="s">
        <v>52</v>
      </c>
      <c r="N1336" s="2" t="s">
        <v>107</v>
      </c>
      <c r="O1336" s="2" t="s">
        <v>107</v>
      </c>
      <c r="P1336" s="2" t="s">
        <v>52</v>
      </c>
      <c r="Q1336" s="2" t="s">
        <v>52</v>
      </c>
      <c r="R1336" s="2" t="s">
        <v>52</v>
      </c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2" t="s">
        <v>52</v>
      </c>
      <c r="AW1336" s="2" t="s">
        <v>52</v>
      </c>
      <c r="AX1336" s="2" t="s">
        <v>52</v>
      </c>
      <c r="AY1336" s="2" t="s">
        <v>52</v>
      </c>
      <c r="AZ1336" s="2" t="s">
        <v>52</v>
      </c>
    </row>
    <row r="1337" spans="1:52" ht="30" customHeight="1">
      <c r="A1337" s="28"/>
      <c r="B1337" s="28"/>
      <c r="C1337" s="28"/>
      <c r="D1337" s="28"/>
      <c r="E1337" s="30"/>
      <c r="F1337" s="33"/>
      <c r="G1337" s="30"/>
      <c r="H1337" s="33"/>
      <c r="I1337" s="30"/>
      <c r="J1337" s="33"/>
      <c r="K1337" s="30"/>
      <c r="L1337" s="33"/>
      <c r="M1337" s="28"/>
    </row>
    <row r="1338" spans="1:52" ht="30" customHeight="1">
      <c r="A1338" s="24" t="s">
        <v>2803</v>
      </c>
      <c r="B1338" s="25"/>
      <c r="C1338" s="25"/>
      <c r="D1338" s="25"/>
      <c r="E1338" s="29"/>
      <c r="F1338" s="32"/>
      <c r="G1338" s="29"/>
      <c r="H1338" s="32"/>
      <c r="I1338" s="29"/>
      <c r="J1338" s="32"/>
      <c r="K1338" s="29"/>
      <c r="L1338" s="32"/>
      <c r="M1338" s="26"/>
      <c r="N1338" s="1" t="s">
        <v>2782</v>
      </c>
    </row>
    <row r="1339" spans="1:52" ht="30" customHeight="1">
      <c r="A1339" s="27" t="s">
        <v>1280</v>
      </c>
      <c r="B1339" s="27" t="s">
        <v>1055</v>
      </c>
      <c r="C1339" s="27" t="s">
        <v>1056</v>
      </c>
      <c r="D1339" s="28">
        <v>9.1999999999999998E-3</v>
      </c>
      <c r="E1339" s="30">
        <f>단가대비표!O241</f>
        <v>0</v>
      </c>
      <c r="F1339" s="33">
        <f>TRUNC(E1339*D1339,1)</f>
        <v>0</v>
      </c>
      <c r="G1339" s="30">
        <f>단가대비표!P241</f>
        <v>282536</v>
      </c>
      <c r="H1339" s="33">
        <f>TRUNC(G1339*D1339,1)</f>
        <v>2599.3000000000002</v>
      </c>
      <c r="I1339" s="30">
        <f>단가대비표!V241</f>
        <v>0</v>
      </c>
      <c r="J1339" s="33">
        <f>TRUNC(I1339*D1339,1)</f>
        <v>0</v>
      </c>
      <c r="K1339" s="30">
        <f t="shared" ref="K1339:L1343" si="200">TRUNC(E1339+G1339+I1339,1)</f>
        <v>282536</v>
      </c>
      <c r="L1339" s="33">
        <f t="shared" si="200"/>
        <v>2599.3000000000002</v>
      </c>
      <c r="M1339" s="27" t="s">
        <v>52</v>
      </c>
      <c r="N1339" s="2" t="s">
        <v>2782</v>
      </c>
      <c r="O1339" s="2" t="s">
        <v>1281</v>
      </c>
      <c r="P1339" s="2" t="s">
        <v>65</v>
      </c>
      <c r="Q1339" s="2" t="s">
        <v>65</v>
      </c>
      <c r="R1339" s="2" t="s">
        <v>64</v>
      </c>
      <c r="S1339" s="3"/>
      <c r="T1339" s="3"/>
      <c r="U1339" s="3"/>
      <c r="V1339" s="3">
        <v>1</v>
      </c>
      <c r="W1339" s="3">
        <v>2</v>
      </c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2" t="s">
        <v>52</v>
      </c>
      <c r="AW1339" s="2" t="s">
        <v>2804</v>
      </c>
      <c r="AX1339" s="2" t="s">
        <v>52</v>
      </c>
      <c r="AY1339" s="2" t="s">
        <v>52</v>
      </c>
      <c r="AZ1339" s="2" t="s">
        <v>52</v>
      </c>
    </row>
    <row r="1340" spans="1:52" ht="30" customHeight="1">
      <c r="A1340" s="27" t="s">
        <v>1256</v>
      </c>
      <c r="B1340" s="27" t="s">
        <v>1055</v>
      </c>
      <c r="C1340" s="27" t="s">
        <v>1056</v>
      </c>
      <c r="D1340" s="28">
        <v>4.5999999999999999E-3</v>
      </c>
      <c r="E1340" s="30">
        <f>단가대비표!O239</f>
        <v>0</v>
      </c>
      <c r="F1340" s="33">
        <f>TRUNC(E1340*D1340,1)</f>
        <v>0</v>
      </c>
      <c r="G1340" s="30">
        <f>단가대비표!P239</f>
        <v>239808</v>
      </c>
      <c r="H1340" s="33">
        <f>TRUNC(G1340*D1340,1)</f>
        <v>1103.0999999999999</v>
      </c>
      <c r="I1340" s="30">
        <f>단가대비표!V239</f>
        <v>0</v>
      </c>
      <c r="J1340" s="33">
        <f>TRUNC(I1340*D1340,1)</f>
        <v>0</v>
      </c>
      <c r="K1340" s="30">
        <f t="shared" si="200"/>
        <v>239808</v>
      </c>
      <c r="L1340" s="33">
        <f t="shared" si="200"/>
        <v>1103.0999999999999</v>
      </c>
      <c r="M1340" s="27" t="s">
        <v>52</v>
      </c>
      <c r="N1340" s="2" t="s">
        <v>2782</v>
      </c>
      <c r="O1340" s="2" t="s">
        <v>1257</v>
      </c>
      <c r="P1340" s="2" t="s">
        <v>65</v>
      </c>
      <c r="Q1340" s="2" t="s">
        <v>65</v>
      </c>
      <c r="R1340" s="2" t="s">
        <v>64</v>
      </c>
      <c r="S1340" s="3"/>
      <c r="T1340" s="3"/>
      <c r="U1340" s="3"/>
      <c r="V1340" s="3">
        <v>1</v>
      </c>
      <c r="W1340" s="3">
        <v>2</v>
      </c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2" t="s">
        <v>52</v>
      </c>
      <c r="AW1340" s="2" t="s">
        <v>2805</v>
      </c>
      <c r="AX1340" s="2" t="s">
        <v>52</v>
      </c>
      <c r="AY1340" s="2" t="s">
        <v>52</v>
      </c>
      <c r="AZ1340" s="2" t="s">
        <v>52</v>
      </c>
    </row>
    <row r="1341" spans="1:52" ht="30" customHeight="1">
      <c r="A1341" s="27" t="s">
        <v>1059</v>
      </c>
      <c r="B1341" s="27" t="s">
        <v>1055</v>
      </c>
      <c r="C1341" s="27" t="s">
        <v>1056</v>
      </c>
      <c r="D1341" s="28">
        <v>4.5999999999999999E-3</v>
      </c>
      <c r="E1341" s="30">
        <f>단가대비표!O234</f>
        <v>0</v>
      </c>
      <c r="F1341" s="33">
        <f>TRUNC(E1341*D1341,1)</f>
        <v>0</v>
      </c>
      <c r="G1341" s="30">
        <f>단가대비표!P234</f>
        <v>172068</v>
      </c>
      <c r="H1341" s="33">
        <f>TRUNC(G1341*D1341,1)</f>
        <v>791.5</v>
      </c>
      <c r="I1341" s="30">
        <f>단가대비표!V234</f>
        <v>0</v>
      </c>
      <c r="J1341" s="33">
        <f>TRUNC(I1341*D1341,1)</f>
        <v>0</v>
      </c>
      <c r="K1341" s="30">
        <f t="shared" si="200"/>
        <v>172068</v>
      </c>
      <c r="L1341" s="33">
        <f t="shared" si="200"/>
        <v>791.5</v>
      </c>
      <c r="M1341" s="27" t="s">
        <v>52</v>
      </c>
      <c r="N1341" s="2" t="s">
        <v>2782</v>
      </c>
      <c r="O1341" s="2" t="s">
        <v>1060</v>
      </c>
      <c r="P1341" s="2" t="s">
        <v>65</v>
      </c>
      <c r="Q1341" s="2" t="s">
        <v>65</v>
      </c>
      <c r="R1341" s="2" t="s">
        <v>64</v>
      </c>
      <c r="S1341" s="3"/>
      <c r="T1341" s="3"/>
      <c r="U1341" s="3"/>
      <c r="V1341" s="3">
        <v>1</v>
      </c>
      <c r="W1341" s="3">
        <v>2</v>
      </c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2" t="s">
        <v>52</v>
      </c>
      <c r="AW1341" s="2" t="s">
        <v>2806</v>
      </c>
      <c r="AX1341" s="2" t="s">
        <v>52</v>
      </c>
      <c r="AY1341" s="2" t="s">
        <v>52</v>
      </c>
      <c r="AZ1341" s="2" t="s">
        <v>52</v>
      </c>
    </row>
    <row r="1342" spans="1:52" ht="30" customHeight="1">
      <c r="A1342" s="27" t="s">
        <v>1164</v>
      </c>
      <c r="B1342" s="27" t="s">
        <v>1193</v>
      </c>
      <c r="C1342" s="27" t="s">
        <v>502</v>
      </c>
      <c r="D1342" s="28">
        <v>1</v>
      </c>
      <c r="E1342" s="30">
        <v>0</v>
      </c>
      <c r="F1342" s="33">
        <f>TRUNC(E1342*D1342,1)</f>
        <v>0</v>
      </c>
      <c r="G1342" s="30">
        <v>0</v>
      </c>
      <c r="H1342" s="33">
        <f>TRUNC(G1342*D1342,1)</f>
        <v>0</v>
      </c>
      <c r="I1342" s="30">
        <f>TRUNC(SUMIF(V1339:V1343, RIGHTB(O1342, 1), H1339:H1343)*U1342, 2)</f>
        <v>89.87</v>
      </c>
      <c r="J1342" s="33">
        <f>TRUNC(I1342*D1342,1)</f>
        <v>89.8</v>
      </c>
      <c r="K1342" s="30">
        <f t="shared" si="200"/>
        <v>89.8</v>
      </c>
      <c r="L1342" s="33">
        <f t="shared" si="200"/>
        <v>89.8</v>
      </c>
      <c r="M1342" s="27" t="s">
        <v>52</v>
      </c>
      <c r="N1342" s="2" t="s">
        <v>2782</v>
      </c>
      <c r="O1342" s="2" t="s">
        <v>950</v>
      </c>
      <c r="P1342" s="2" t="s">
        <v>65</v>
      </c>
      <c r="Q1342" s="2" t="s">
        <v>65</v>
      </c>
      <c r="R1342" s="2" t="s">
        <v>65</v>
      </c>
      <c r="S1342" s="3">
        <v>1</v>
      </c>
      <c r="T1342" s="3">
        <v>2</v>
      </c>
      <c r="U1342" s="3">
        <v>0.02</v>
      </c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2" t="s">
        <v>52</v>
      </c>
      <c r="AW1342" s="2" t="s">
        <v>2807</v>
      </c>
      <c r="AX1342" s="2" t="s">
        <v>52</v>
      </c>
      <c r="AY1342" s="2" t="s">
        <v>52</v>
      </c>
      <c r="AZ1342" s="2" t="s">
        <v>52</v>
      </c>
    </row>
    <row r="1343" spans="1:52" ht="30" customHeight="1">
      <c r="A1343" s="27" t="s">
        <v>1813</v>
      </c>
      <c r="B1343" s="27" t="s">
        <v>1193</v>
      </c>
      <c r="C1343" s="27" t="s">
        <v>502</v>
      </c>
      <c r="D1343" s="28">
        <v>1</v>
      </c>
      <c r="E1343" s="30">
        <f>TRUNC(SUMIF(W1339:W1343, RIGHTB(O1343, 1), H1339:H1343)*U1343, 2)</f>
        <v>89.87</v>
      </c>
      <c r="F1343" s="33">
        <f>TRUNC(E1343*D1343,1)</f>
        <v>89.8</v>
      </c>
      <c r="G1343" s="30">
        <v>0</v>
      </c>
      <c r="H1343" s="33">
        <f>TRUNC(G1343*D1343,1)</f>
        <v>0</v>
      </c>
      <c r="I1343" s="30">
        <v>0</v>
      </c>
      <c r="J1343" s="33">
        <f>TRUNC(I1343*D1343,1)</f>
        <v>0</v>
      </c>
      <c r="K1343" s="30">
        <f t="shared" si="200"/>
        <v>89.8</v>
      </c>
      <c r="L1343" s="33">
        <f t="shared" si="200"/>
        <v>89.8</v>
      </c>
      <c r="M1343" s="27" t="s">
        <v>52</v>
      </c>
      <c r="N1343" s="2" t="s">
        <v>2782</v>
      </c>
      <c r="O1343" s="2" t="s">
        <v>1173</v>
      </c>
      <c r="P1343" s="2" t="s">
        <v>65</v>
      </c>
      <c r="Q1343" s="2" t="s">
        <v>65</v>
      </c>
      <c r="R1343" s="2" t="s">
        <v>65</v>
      </c>
      <c r="S1343" s="3">
        <v>1</v>
      </c>
      <c r="T1343" s="3">
        <v>0</v>
      </c>
      <c r="U1343" s="3">
        <v>0.02</v>
      </c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2" t="s">
        <v>52</v>
      </c>
      <c r="AW1343" s="2" t="s">
        <v>2808</v>
      </c>
      <c r="AX1343" s="2" t="s">
        <v>52</v>
      </c>
      <c r="AY1343" s="2" t="s">
        <v>52</v>
      </c>
      <c r="AZ1343" s="2" t="s">
        <v>52</v>
      </c>
    </row>
    <row r="1344" spans="1:52" ht="30" customHeight="1">
      <c r="A1344" s="27" t="s">
        <v>1013</v>
      </c>
      <c r="B1344" s="27" t="s">
        <v>52</v>
      </c>
      <c r="C1344" s="27" t="s">
        <v>52</v>
      </c>
      <c r="D1344" s="28"/>
      <c r="E1344" s="30"/>
      <c r="F1344" s="33">
        <f>TRUNC(SUMIF(N1339:N1343, N1338, F1339:F1343),0)</f>
        <v>89</v>
      </c>
      <c r="G1344" s="30"/>
      <c r="H1344" s="33">
        <f>TRUNC(SUMIF(N1339:N1343, N1338, H1339:H1343),0)</f>
        <v>4493</v>
      </c>
      <c r="I1344" s="30"/>
      <c r="J1344" s="33">
        <f>TRUNC(SUMIF(N1339:N1343, N1338, J1339:J1343),0)</f>
        <v>89</v>
      </c>
      <c r="K1344" s="30"/>
      <c r="L1344" s="33">
        <f>F1344+H1344+J1344</f>
        <v>4671</v>
      </c>
      <c r="M1344" s="27" t="s">
        <v>52</v>
      </c>
      <c r="N1344" s="2" t="s">
        <v>107</v>
      </c>
      <c r="O1344" s="2" t="s">
        <v>107</v>
      </c>
      <c r="P1344" s="2" t="s">
        <v>52</v>
      </c>
      <c r="Q1344" s="2" t="s">
        <v>52</v>
      </c>
      <c r="R1344" s="2" t="s">
        <v>52</v>
      </c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2" t="s">
        <v>52</v>
      </c>
      <c r="AW1344" s="2" t="s">
        <v>52</v>
      </c>
      <c r="AX1344" s="2" t="s">
        <v>52</v>
      </c>
      <c r="AY1344" s="2" t="s">
        <v>52</v>
      </c>
      <c r="AZ1344" s="2" t="s">
        <v>52</v>
      </c>
    </row>
    <row r="1345" spans="1:52" ht="30" customHeight="1">
      <c r="A1345" s="28"/>
      <c r="B1345" s="28"/>
      <c r="C1345" s="28"/>
      <c r="D1345" s="28"/>
      <c r="E1345" s="30"/>
      <c r="F1345" s="33"/>
      <c r="G1345" s="30"/>
      <c r="H1345" s="33"/>
      <c r="I1345" s="30"/>
      <c r="J1345" s="33"/>
      <c r="K1345" s="30"/>
      <c r="L1345" s="33"/>
      <c r="M1345" s="28"/>
    </row>
    <row r="1346" spans="1:52" ht="30" customHeight="1">
      <c r="A1346" s="24" t="s">
        <v>2809</v>
      </c>
      <c r="B1346" s="25"/>
      <c r="C1346" s="25"/>
      <c r="D1346" s="25"/>
      <c r="E1346" s="29"/>
      <c r="F1346" s="32"/>
      <c r="G1346" s="29"/>
      <c r="H1346" s="32"/>
      <c r="I1346" s="29"/>
      <c r="J1346" s="32"/>
      <c r="K1346" s="29"/>
      <c r="L1346" s="32"/>
      <c r="M1346" s="26"/>
      <c r="N1346" s="1" t="s">
        <v>2800</v>
      </c>
    </row>
    <row r="1347" spans="1:52" ht="30" customHeight="1">
      <c r="A1347" s="27" t="s">
        <v>1256</v>
      </c>
      <c r="B1347" s="27" t="s">
        <v>1055</v>
      </c>
      <c r="C1347" s="27" t="s">
        <v>1056</v>
      </c>
      <c r="D1347" s="28">
        <v>1.609E-2</v>
      </c>
      <c r="E1347" s="30">
        <f>단가대비표!O239</f>
        <v>0</v>
      </c>
      <c r="F1347" s="33">
        <f t="shared" ref="F1347:F1352" si="201">TRUNC(E1347*D1347,1)</f>
        <v>0</v>
      </c>
      <c r="G1347" s="30">
        <f>단가대비표!P239</f>
        <v>239808</v>
      </c>
      <c r="H1347" s="33">
        <f t="shared" ref="H1347:H1352" si="202">TRUNC(G1347*D1347,1)</f>
        <v>3858.5</v>
      </c>
      <c r="I1347" s="30">
        <f>단가대비표!V239</f>
        <v>0</v>
      </c>
      <c r="J1347" s="33">
        <f t="shared" ref="J1347:J1352" si="203">TRUNC(I1347*D1347,1)</f>
        <v>0</v>
      </c>
      <c r="K1347" s="30">
        <f t="shared" ref="K1347:L1352" si="204">TRUNC(E1347+G1347+I1347,1)</f>
        <v>239808</v>
      </c>
      <c r="L1347" s="33">
        <f t="shared" si="204"/>
        <v>3858.5</v>
      </c>
      <c r="M1347" s="27" t="s">
        <v>52</v>
      </c>
      <c r="N1347" s="2" t="s">
        <v>2800</v>
      </c>
      <c r="O1347" s="2" t="s">
        <v>1257</v>
      </c>
      <c r="P1347" s="2" t="s">
        <v>65</v>
      </c>
      <c r="Q1347" s="2" t="s">
        <v>65</v>
      </c>
      <c r="R1347" s="2" t="s">
        <v>64</v>
      </c>
      <c r="S1347" s="3"/>
      <c r="T1347" s="3"/>
      <c r="U1347" s="3"/>
      <c r="V1347" s="3">
        <v>1</v>
      </c>
      <c r="W1347" s="3">
        <v>2</v>
      </c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2" t="s">
        <v>52</v>
      </c>
      <c r="AW1347" s="2" t="s">
        <v>2810</v>
      </c>
      <c r="AX1347" s="2" t="s">
        <v>52</v>
      </c>
      <c r="AY1347" s="2" t="s">
        <v>52</v>
      </c>
      <c r="AZ1347" s="2" t="s">
        <v>52</v>
      </c>
    </row>
    <row r="1348" spans="1:52" ht="30" customHeight="1">
      <c r="A1348" s="27" t="s">
        <v>1280</v>
      </c>
      <c r="B1348" s="27" t="s">
        <v>1055</v>
      </c>
      <c r="C1348" s="27" t="s">
        <v>1056</v>
      </c>
      <c r="D1348" s="28">
        <v>4.3899999999999998E-3</v>
      </c>
      <c r="E1348" s="30">
        <f>단가대비표!O241</f>
        <v>0</v>
      </c>
      <c r="F1348" s="33">
        <f t="shared" si="201"/>
        <v>0</v>
      </c>
      <c r="G1348" s="30">
        <f>단가대비표!P241</f>
        <v>282536</v>
      </c>
      <c r="H1348" s="33">
        <f t="shared" si="202"/>
        <v>1240.3</v>
      </c>
      <c r="I1348" s="30">
        <f>단가대비표!V241</f>
        <v>0</v>
      </c>
      <c r="J1348" s="33">
        <f t="shared" si="203"/>
        <v>0</v>
      </c>
      <c r="K1348" s="30">
        <f t="shared" si="204"/>
        <v>282536</v>
      </c>
      <c r="L1348" s="33">
        <f t="shared" si="204"/>
        <v>1240.3</v>
      </c>
      <c r="M1348" s="27" t="s">
        <v>52</v>
      </c>
      <c r="N1348" s="2" t="s">
        <v>2800</v>
      </c>
      <c r="O1348" s="2" t="s">
        <v>1281</v>
      </c>
      <c r="P1348" s="2" t="s">
        <v>65</v>
      </c>
      <c r="Q1348" s="2" t="s">
        <v>65</v>
      </c>
      <c r="R1348" s="2" t="s">
        <v>64</v>
      </c>
      <c r="S1348" s="3"/>
      <c r="T1348" s="3"/>
      <c r="U1348" s="3"/>
      <c r="V1348" s="3">
        <v>1</v>
      </c>
      <c r="W1348" s="3">
        <v>2</v>
      </c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2" t="s">
        <v>52</v>
      </c>
      <c r="AW1348" s="2" t="s">
        <v>2811</v>
      </c>
      <c r="AX1348" s="2" t="s">
        <v>52</v>
      </c>
      <c r="AY1348" s="2" t="s">
        <v>52</v>
      </c>
      <c r="AZ1348" s="2" t="s">
        <v>52</v>
      </c>
    </row>
    <row r="1349" spans="1:52" ht="30" customHeight="1">
      <c r="A1349" s="27" t="s">
        <v>1097</v>
      </c>
      <c r="B1349" s="27" t="s">
        <v>1055</v>
      </c>
      <c r="C1349" s="27" t="s">
        <v>1056</v>
      </c>
      <c r="D1349" s="28">
        <v>5.8500000000000002E-3</v>
      </c>
      <c r="E1349" s="30">
        <f>단가대비표!O235</f>
        <v>0</v>
      </c>
      <c r="F1349" s="33">
        <f t="shared" si="201"/>
        <v>0</v>
      </c>
      <c r="G1349" s="30">
        <f>단가대비표!P235</f>
        <v>226122</v>
      </c>
      <c r="H1349" s="33">
        <f t="shared" si="202"/>
        <v>1322.8</v>
      </c>
      <c r="I1349" s="30">
        <f>단가대비표!V235</f>
        <v>0</v>
      </c>
      <c r="J1349" s="33">
        <f t="shared" si="203"/>
        <v>0</v>
      </c>
      <c r="K1349" s="30">
        <f t="shared" si="204"/>
        <v>226122</v>
      </c>
      <c r="L1349" s="33">
        <f t="shared" si="204"/>
        <v>1322.8</v>
      </c>
      <c r="M1349" s="27" t="s">
        <v>52</v>
      </c>
      <c r="N1349" s="2" t="s">
        <v>2800</v>
      </c>
      <c r="O1349" s="2" t="s">
        <v>1098</v>
      </c>
      <c r="P1349" s="2" t="s">
        <v>65</v>
      </c>
      <c r="Q1349" s="2" t="s">
        <v>65</v>
      </c>
      <c r="R1349" s="2" t="s">
        <v>64</v>
      </c>
      <c r="S1349" s="3"/>
      <c r="T1349" s="3"/>
      <c r="U1349" s="3"/>
      <c r="V1349" s="3">
        <v>1</v>
      </c>
      <c r="W1349" s="3">
        <v>2</v>
      </c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2" t="s">
        <v>52</v>
      </c>
      <c r="AW1349" s="2" t="s">
        <v>2812</v>
      </c>
      <c r="AX1349" s="2" t="s">
        <v>52</v>
      </c>
      <c r="AY1349" s="2" t="s">
        <v>52</v>
      </c>
      <c r="AZ1349" s="2" t="s">
        <v>52</v>
      </c>
    </row>
    <row r="1350" spans="1:52" ht="30" customHeight="1">
      <c r="A1350" s="27" t="s">
        <v>1059</v>
      </c>
      <c r="B1350" s="27" t="s">
        <v>1055</v>
      </c>
      <c r="C1350" s="27" t="s">
        <v>1056</v>
      </c>
      <c r="D1350" s="28">
        <v>2.9299999999999999E-3</v>
      </c>
      <c r="E1350" s="30">
        <f>단가대비표!O234</f>
        <v>0</v>
      </c>
      <c r="F1350" s="33">
        <f t="shared" si="201"/>
        <v>0</v>
      </c>
      <c r="G1350" s="30">
        <f>단가대비표!P234</f>
        <v>172068</v>
      </c>
      <c r="H1350" s="33">
        <f t="shared" si="202"/>
        <v>504.1</v>
      </c>
      <c r="I1350" s="30">
        <f>단가대비표!V234</f>
        <v>0</v>
      </c>
      <c r="J1350" s="33">
        <f t="shared" si="203"/>
        <v>0</v>
      </c>
      <c r="K1350" s="30">
        <f t="shared" si="204"/>
        <v>172068</v>
      </c>
      <c r="L1350" s="33">
        <f t="shared" si="204"/>
        <v>504.1</v>
      </c>
      <c r="M1350" s="27" t="s">
        <v>52</v>
      </c>
      <c r="N1350" s="2" t="s">
        <v>2800</v>
      </c>
      <c r="O1350" s="2" t="s">
        <v>1060</v>
      </c>
      <c r="P1350" s="2" t="s">
        <v>65</v>
      </c>
      <c r="Q1350" s="2" t="s">
        <v>65</v>
      </c>
      <c r="R1350" s="2" t="s">
        <v>64</v>
      </c>
      <c r="S1350" s="3"/>
      <c r="T1350" s="3"/>
      <c r="U1350" s="3"/>
      <c r="V1350" s="3">
        <v>1</v>
      </c>
      <c r="W1350" s="3">
        <v>2</v>
      </c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2" t="s">
        <v>52</v>
      </c>
      <c r="AW1350" s="2" t="s">
        <v>2813</v>
      </c>
      <c r="AX1350" s="2" t="s">
        <v>52</v>
      </c>
      <c r="AY1350" s="2" t="s">
        <v>52</v>
      </c>
      <c r="AZ1350" s="2" t="s">
        <v>52</v>
      </c>
    </row>
    <row r="1351" spans="1:52" ht="30" customHeight="1">
      <c r="A1351" s="27" t="s">
        <v>1164</v>
      </c>
      <c r="B1351" s="27" t="s">
        <v>2814</v>
      </c>
      <c r="C1351" s="27" t="s">
        <v>502</v>
      </c>
      <c r="D1351" s="28">
        <v>1</v>
      </c>
      <c r="E1351" s="30">
        <v>0</v>
      </c>
      <c r="F1351" s="33">
        <f t="shared" si="201"/>
        <v>0</v>
      </c>
      <c r="G1351" s="30">
        <v>0</v>
      </c>
      <c r="H1351" s="33">
        <f t="shared" si="202"/>
        <v>0</v>
      </c>
      <c r="I1351" s="30">
        <f>TRUNC(SUMIF(V1347:V1352, RIGHTB(O1351, 1), H1347:H1352)*U1351, 2)</f>
        <v>277.02</v>
      </c>
      <c r="J1351" s="33">
        <f t="shared" si="203"/>
        <v>277</v>
      </c>
      <c r="K1351" s="30">
        <f t="shared" si="204"/>
        <v>277</v>
      </c>
      <c r="L1351" s="33">
        <f t="shared" si="204"/>
        <v>277</v>
      </c>
      <c r="M1351" s="27" t="s">
        <v>52</v>
      </c>
      <c r="N1351" s="2" t="s">
        <v>2800</v>
      </c>
      <c r="O1351" s="2" t="s">
        <v>950</v>
      </c>
      <c r="P1351" s="2" t="s">
        <v>65</v>
      </c>
      <c r="Q1351" s="2" t="s">
        <v>65</v>
      </c>
      <c r="R1351" s="2" t="s">
        <v>65</v>
      </c>
      <c r="S1351" s="3">
        <v>1</v>
      </c>
      <c r="T1351" s="3">
        <v>2</v>
      </c>
      <c r="U1351" s="3">
        <v>0.04</v>
      </c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2" t="s">
        <v>52</v>
      </c>
      <c r="AW1351" s="2" t="s">
        <v>2815</v>
      </c>
      <c r="AX1351" s="2" t="s">
        <v>52</v>
      </c>
      <c r="AY1351" s="2" t="s">
        <v>52</v>
      </c>
      <c r="AZ1351" s="2" t="s">
        <v>52</v>
      </c>
    </row>
    <row r="1352" spans="1:52" ht="30" customHeight="1">
      <c r="A1352" s="27" t="s">
        <v>1813</v>
      </c>
      <c r="B1352" s="27" t="s">
        <v>1193</v>
      </c>
      <c r="C1352" s="27" t="s">
        <v>502</v>
      </c>
      <c r="D1352" s="28">
        <v>1</v>
      </c>
      <c r="E1352" s="30">
        <f>TRUNC(SUMIF(W1347:W1352, RIGHTB(O1352, 1), H1347:H1352)*U1352, 2)</f>
        <v>138.51</v>
      </c>
      <c r="F1352" s="33">
        <f t="shared" si="201"/>
        <v>138.5</v>
      </c>
      <c r="G1352" s="30">
        <v>0</v>
      </c>
      <c r="H1352" s="33">
        <f t="shared" si="202"/>
        <v>0</v>
      </c>
      <c r="I1352" s="30">
        <v>0</v>
      </c>
      <c r="J1352" s="33">
        <f t="shared" si="203"/>
        <v>0</v>
      </c>
      <c r="K1352" s="30">
        <f t="shared" si="204"/>
        <v>138.5</v>
      </c>
      <c r="L1352" s="33">
        <f t="shared" si="204"/>
        <v>138.5</v>
      </c>
      <c r="M1352" s="27" t="s">
        <v>52</v>
      </c>
      <c r="N1352" s="2" t="s">
        <v>2800</v>
      </c>
      <c r="O1352" s="2" t="s">
        <v>1173</v>
      </c>
      <c r="P1352" s="2" t="s">
        <v>65</v>
      </c>
      <c r="Q1352" s="2" t="s">
        <v>65</v>
      </c>
      <c r="R1352" s="2" t="s">
        <v>65</v>
      </c>
      <c r="S1352" s="3">
        <v>1</v>
      </c>
      <c r="T1352" s="3">
        <v>0</v>
      </c>
      <c r="U1352" s="3">
        <v>0.02</v>
      </c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2" t="s">
        <v>52</v>
      </c>
      <c r="AW1352" s="2" t="s">
        <v>2816</v>
      </c>
      <c r="AX1352" s="2" t="s">
        <v>52</v>
      </c>
      <c r="AY1352" s="2" t="s">
        <v>52</v>
      </c>
      <c r="AZ1352" s="2" t="s">
        <v>52</v>
      </c>
    </row>
    <row r="1353" spans="1:52" ht="30" customHeight="1">
      <c r="A1353" s="27" t="s">
        <v>1013</v>
      </c>
      <c r="B1353" s="27" t="s">
        <v>52</v>
      </c>
      <c r="C1353" s="27" t="s">
        <v>52</v>
      </c>
      <c r="D1353" s="28"/>
      <c r="E1353" s="30"/>
      <c r="F1353" s="33">
        <f>TRUNC(SUMIF(N1347:N1352, N1346, F1347:F1352),0)</f>
        <v>138</v>
      </c>
      <c r="G1353" s="30"/>
      <c r="H1353" s="33">
        <f>TRUNC(SUMIF(N1347:N1352, N1346, H1347:H1352),0)</f>
        <v>6925</v>
      </c>
      <c r="I1353" s="30"/>
      <c r="J1353" s="33">
        <f>TRUNC(SUMIF(N1347:N1352, N1346, J1347:J1352),0)</f>
        <v>277</v>
      </c>
      <c r="K1353" s="30"/>
      <c r="L1353" s="33">
        <f>F1353+H1353+J1353</f>
        <v>7340</v>
      </c>
      <c r="M1353" s="27" t="s">
        <v>52</v>
      </c>
      <c r="N1353" s="2" t="s">
        <v>107</v>
      </c>
      <c r="O1353" s="2" t="s">
        <v>107</v>
      </c>
      <c r="P1353" s="2" t="s">
        <v>52</v>
      </c>
      <c r="Q1353" s="2" t="s">
        <v>52</v>
      </c>
      <c r="R1353" s="2" t="s">
        <v>52</v>
      </c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2" t="s">
        <v>52</v>
      </c>
      <c r="AW1353" s="2" t="s">
        <v>52</v>
      </c>
      <c r="AX1353" s="2" t="s">
        <v>52</v>
      </c>
      <c r="AY1353" s="2" t="s">
        <v>52</v>
      </c>
      <c r="AZ1353" s="2" t="s">
        <v>52</v>
      </c>
    </row>
    <row r="1354" spans="1:52" ht="30" customHeight="1">
      <c r="A1354" s="28"/>
      <c r="B1354" s="28"/>
      <c r="C1354" s="28"/>
      <c r="D1354" s="28"/>
      <c r="E1354" s="30"/>
      <c r="F1354" s="33"/>
      <c r="G1354" s="30"/>
      <c r="H1354" s="33"/>
      <c r="I1354" s="30"/>
      <c r="J1354" s="33"/>
      <c r="K1354" s="30"/>
      <c r="L1354" s="33"/>
      <c r="M1354" s="28"/>
    </row>
    <row r="1355" spans="1:52" ht="30" customHeight="1">
      <c r="A1355" s="24" t="s">
        <v>2817</v>
      </c>
      <c r="B1355" s="25"/>
      <c r="C1355" s="25"/>
      <c r="D1355" s="25"/>
      <c r="E1355" s="29"/>
      <c r="F1355" s="32"/>
      <c r="G1355" s="29"/>
      <c r="H1355" s="32"/>
      <c r="I1355" s="29"/>
      <c r="J1355" s="32"/>
      <c r="K1355" s="29"/>
      <c r="L1355" s="32"/>
      <c r="M1355" s="26"/>
      <c r="N1355" s="1" t="s">
        <v>1897</v>
      </c>
    </row>
    <row r="1356" spans="1:52" ht="30" customHeight="1">
      <c r="A1356" s="27" t="s">
        <v>2794</v>
      </c>
      <c r="B1356" s="27" t="s">
        <v>2818</v>
      </c>
      <c r="C1356" s="27" t="s">
        <v>235</v>
      </c>
      <c r="D1356" s="28">
        <v>13.0845</v>
      </c>
      <c r="E1356" s="30">
        <f>단가대비표!O71</f>
        <v>3600</v>
      </c>
      <c r="F1356" s="33">
        <f>TRUNC(E1356*D1356,1)</f>
        <v>47104.2</v>
      </c>
      <c r="G1356" s="30">
        <f>단가대비표!P71</f>
        <v>0</v>
      </c>
      <c r="H1356" s="33">
        <f>TRUNC(G1356*D1356,1)</f>
        <v>0</v>
      </c>
      <c r="I1356" s="30">
        <f>단가대비표!V71</f>
        <v>0</v>
      </c>
      <c r="J1356" s="33">
        <f>TRUNC(I1356*D1356,1)</f>
        <v>0</v>
      </c>
      <c r="K1356" s="30">
        <f t="shared" ref="K1356:L1358" si="205">TRUNC(E1356+G1356+I1356,1)</f>
        <v>3600</v>
      </c>
      <c r="L1356" s="33">
        <f t="shared" si="205"/>
        <v>47104.2</v>
      </c>
      <c r="M1356" s="27" t="s">
        <v>52</v>
      </c>
      <c r="N1356" s="2" t="s">
        <v>1897</v>
      </c>
      <c r="O1356" s="2" t="s">
        <v>2819</v>
      </c>
      <c r="P1356" s="2" t="s">
        <v>65</v>
      </c>
      <c r="Q1356" s="2" t="s">
        <v>65</v>
      </c>
      <c r="R1356" s="2" t="s">
        <v>64</v>
      </c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2" t="s">
        <v>52</v>
      </c>
      <c r="AW1356" s="2" t="s">
        <v>2820</v>
      </c>
      <c r="AX1356" s="2" t="s">
        <v>52</v>
      </c>
      <c r="AY1356" s="2" t="s">
        <v>52</v>
      </c>
      <c r="AZ1356" s="2" t="s">
        <v>52</v>
      </c>
    </row>
    <row r="1357" spans="1:52" ht="30" customHeight="1">
      <c r="A1357" s="27" t="s">
        <v>2689</v>
      </c>
      <c r="B1357" s="27" t="s">
        <v>2690</v>
      </c>
      <c r="C1357" s="27" t="s">
        <v>235</v>
      </c>
      <c r="D1357" s="28">
        <v>11.895</v>
      </c>
      <c r="E1357" s="30">
        <f>일위대가목록!E203</f>
        <v>159</v>
      </c>
      <c r="F1357" s="33">
        <f>TRUNC(E1357*D1357,1)</f>
        <v>1891.3</v>
      </c>
      <c r="G1357" s="30">
        <f>일위대가목록!F203</f>
        <v>5328</v>
      </c>
      <c r="H1357" s="33">
        <f>TRUNC(G1357*D1357,1)</f>
        <v>63376.5</v>
      </c>
      <c r="I1357" s="30">
        <f>일위대가목록!G203</f>
        <v>266</v>
      </c>
      <c r="J1357" s="33">
        <f>TRUNC(I1357*D1357,1)</f>
        <v>3164</v>
      </c>
      <c r="K1357" s="30">
        <f t="shared" si="205"/>
        <v>5753</v>
      </c>
      <c r="L1357" s="33">
        <f t="shared" si="205"/>
        <v>68431.8</v>
      </c>
      <c r="M1357" s="27" t="s">
        <v>2691</v>
      </c>
      <c r="N1357" s="2" t="s">
        <v>1897</v>
      </c>
      <c r="O1357" s="2" t="s">
        <v>2692</v>
      </c>
      <c r="P1357" s="2" t="s">
        <v>64</v>
      </c>
      <c r="Q1357" s="2" t="s">
        <v>65</v>
      </c>
      <c r="R1357" s="2" t="s">
        <v>65</v>
      </c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2" t="s">
        <v>52</v>
      </c>
      <c r="AW1357" s="2" t="s">
        <v>2821</v>
      </c>
      <c r="AX1357" s="2" t="s">
        <v>52</v>
      </c>
      <c r="AY1357" s="2" t="s">
        <v>52</v>
      </c>
      <c r="AZ1357" s="2" t="s">
        <v>52</v>
      </c>
    </row>
    <row r="1358" spans="1:52" ht="30" customHeight="1">
      <c r="A1358" s="27" t="s">
        <v>209</v>
      </c>
      <c r="B1358" s="27" t="s">
        <v>2784</v>
      </c>
      <c r="C1358" s="27" t="s">
        <v>235</v>
      </c>
      <c r="D1358" s="28">
        <v>-1.0705</v>
      </c>
      <c r="E1358" s="30">
        <f>단가대비표!O38</f>
        <v>2050</v>
      </c>
      <c r="F1358" s="33">
        <f>TRUNC(E1358*D1358,1)</f>
        <v>-2194.5</v>
      </c>
      <c r="G1358" s="30">
        <f>단가대비표!P38</f>
        <v>0</v>
      </c>
      <c r="H1358" s="33">
        <f>TRUNC(G1358*D1358,1)</f>
        <v>0</v>
      </c>
      <c r="I1358" s="30">
        <f>단가대비표!V38</f>
        <v>0</v>
      </c>
      <c r="J1358" s="33">
        <f>TRUNC(I1358*D1358,1)</f>
        <v>0</v>
      </c>
      <c r="K1358" s="30">
        <f t="shared" si="205"/>
        <v>2050</v>
      </c>
      <c r="L1358" s="33">
        <f t="shared" si="205"/>
        <v>-2194.5</v>
      </c>
      <c r="M1358" s="27" t="s">
        <v>211</v>
      </c>
      <c r="N1358" s="2" t="s">
        <v>1897</v>
      </c>
      <c r="O1358" s="2" t="s">
        <v>2785</v>
      </c>
      <c r="P1358" s="2" t="s">
        <v>65</v>
      </c>
      <c r="Q1358" s="2" t="s">
        <v>65</v>
      </c>
      <c r="R1358" s="2" t="s">
        <v>64</v>
      </c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2" t="s">
        <v>52</v>
      </c>
      <c r="AW1358" s="2" t="s">
        <v>2822</v>
      </c>
      <c r="AX1358" s="2" t="s">
        <v>52</v>
      </c>
      <c r="AY1358" s="2" t="s">
        <v>52</v>
      </c>
      <c r="AZ1358" s="2" t="s">
        <v>52</v>
      </c>
    </row>
    <row r="1359" spans="1:52" ht="30" customHeight="1">
      <c r="A1359" s="27" t="s">
        <v>1013</v>
      </c>
      <c r="B1359" s="27" t="s">
        <v>52</v>
      </c>
      <c r="C1359" s="27" t="s">
        <v>52</v>
      </c>
      <c r="D1359" s="28"/>
      <c r="E1359" s="30"/>
      <c r="F1359" s="33">
        <f>TRUNC(SUMIF(N1356:N1358, N1355, F1356:F1358),0)</f>
        <v>46801</v>
      </c>
      <c r="G1359" s="30"/>
      <c r="H1359" s="33">
        <f>TRUNC(SUMIF(N1356:N1358, N1355, H1356:H1358),0)</f>
        <v>63376</v>
      </c>
      <c r="I1359" s="30"/>
      <c r="J1359" s="33">
        <f>TRUNC(SUMIF(N1356:N1358, N1355, J1356:J1358),0)</f>
        <v>3164</v>
      </c>
      <c r="K1359" s="30"/>
      <c r="L1359" s="33">
        <f>F1359+H1359+J1359</f>
        <v>113341</v>
      </c>
      <c r="M1359" s="27" t="s">
        <v>52</v>
      </c>
      <c r="N1359" s="2" t="s">
        <v>107</v>
      </c>
      <c r="O1359" s="2" t="s">
        <v>107</v>
      </c>
      <c r="P1359" s="2" t="s">
        <v>52</v>
      </c>
      <c r="Q1359" s="2" t="s">
        <v>52</v>
      </c>
      <c r="R1359" s="2" t="s">
        <v>52</v>
      </c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2" t="s">
        <v>52</v>
      </c>
      <c r="AW1359" s="2" t="s">
        <v>52</v>
      </c>
      <c r="AX1359" s="2" t="s">
        <v>52</v>
      </c>
      <c r="AY1359" s="2" t="s">
        <v>52</v>
      </c>
      <c r="AZ1359" s="2" t="s">
        <v>52</v>
      </c>
    </row>
    <row r="1360" spans="1:52" ht="30" customHeight="1">
      <c r="A1360" s="28"/>
      <c r="B1360" s="28"/>
      <c r="C1360" s="28"/>
      <c r="D1360" s="28"/>
      <c r="E1360" s="30"/>
      <c r="F1360" s="33"/>
      <c r="G1360" s="30"/>
      <c r="H1360" s="33"/>
      <c r="I1360" s="30"/>
      <c r="J1360" s="33"/>
      <c r="K1360" s="30"/>
      <c r="L1360" s="33"/>
      <c r="M1360" s="28"/>
    </row>
    <row r="1361" spans="1:52" ht="30" customHeight="1">
      <c r="A1361" s="24" t="s">
        <v>2823</v>
      </c>
      <c r="B1361" s="25"/>
      <c r="C1361" s="25"/>
      <c r="D1361" s="25"/>
      <c r="E1361" s="29"/>
      <c r="F1361" s="32"/>
      <c r="G1361" s="29"/>
      <c r="H1361" s="32"/>
      <c r="I1361" s="29"/>
      <c r="J1361" s="32"/>
      <c r="K1361" s="29"/>
      <c r="L1361" s="32"/>
      <c r="M1361" s="26"/>
      <c r="N1361" s="1" t="s">
        <v>1901</v>
      </c>
    </row>
    <row r="1362" spans="1:52" ht="30" customHeight="1">
      <c r="A1362" s="27" t="s">
        <v>242</v>
      </c>
      <c r="B1362" s="27" t="s">
        <v>2824</v>
      </c>
      <c r="C1362" s="27" t="s">
        <v>235</v>
      </c>
      <c r="D1362" s="28">
        <v>13.816000000000001</v>
      </c>
      <c r="E1362" s="30">
        <f>단가대비표!O64</f>
        <v>867</v>
      </c>
      <c r="F1362" s="33">
        <f>TRUNC(E1362*D1362,1)</f>
        <v>11978.4</v>
      </c>
      <c r="G1362" s="30">
        <f>단가대비표!P64</f>
        <v>0</v>
      </c>
      <c r="H1362" s="33">
        <f>TRUNC(G1362*D1362,1)</f>
        <v>0</v>
      </c>
      <c r="I1362" s="30">
        <f>단가대비표!V64</f>
        <v>0</v>
      </c>
      <c r="J1362" s="33">
        <f>TRUNC(I1362*D1362,1)</f>
        <v>0</v>
      </c>
      <c r="K1362" s="30">
        <f t="shared" ref="K1362:L1365" si="206">TRUNC(E1362+G1362+I1362,1)</f>
        <v>867</v>
      </c>
      <c r="L1362" s="33">
        <f t="shared" si="206"/>
        <v>11978.4</v>
      </c>
      <c r="M1362" s="27" t="s">
        <v>52</v>
      </c>
      <c r="N1362" s="2" t="s">
        <v>1901</v>
      </c>
      <c r="O1362" s="2" t="s">
        <v>2825</v>
      </c>
      <c r="P1362" s="2" t="s">
        <v>65</v>
      </c>
      <c r="Q1362" s="2" t="s">
        <v>65</v>
      </c>
      <c r="R1362" s="2" t="s">
        <v>64</v>
      </c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2" t="s">
        <v>52</v>
      </c>
      <c r="AW1362" s="2" t="s">
        <v>2826</v>
      </c>
      <c r="AX1362" s="2" t="s">
        <v>52</v>
      </c>
      <c r="AY1362" s="2" t="s">
        <v>52</v>
      </c>
      <c r="AZ1362" s="2" t="s">
        <v>52</v>
      </c>
    </row>
    <row r="1363" spans="1:52" ht="30" customHeight="1">
      <c r="A1363" s="27" t="s">
        <v>2689</v>
      </c>
      <c r="B1363" s="27" t="s">
        <v>2690</v>
      </c>
      <c r="C1363" s="27" t="s">
        <v>235</v>
      </c>
      <c r="D1363" s="28">
        <v>12.56</v>
      </c>
      <c r="E1363" s="30">
        <f>일위대가목록!E203</f>
        <v>159</v>
      </c>
      <c r="F1363" s="33">
        <f>TRUNC(E1363*D1363,1)</f>
        <v>1997</v>
      </c>
      <c r="G1363" s="30">
        <f>일위대가목록!F203</f>
        <v>5328</v>
      </c>
      <c r="H1363" s="33">
        <f>TRUNC(G1363*D1363,1)</f>
        <v>66919.600000000006</v>
      </c>
      <c r="I1363" s="30">
        <f>일위대가목록!G203</f>
        <v>266</v>
      </c>
      <c r="J1363" s="33">
        <f>TRUNC(I1363*D1363,1)</f>
        <v>3340.9</v>
      </c>
      <c r="K1363" s="30">
        <f t="shared" si="206"/>
        <v>5753</v>
      </c>
      <c r="L1363" s="33">
        <f t="shared" si="206"/>
        <v>72257.5</v>
      </c>
      <c r="M1363" s="27" t="s">
        <v>2691</v>
      </c>
      <c r="N1363" s="2" t="s">
        <v>1901</v>
      </c>
      <c r="O1363" s="2" t="s">
        <v>2692</v>
      </c>
      <c r="P1363" s="2" t="s">
        <v>64</v>
      </c>
      <c r="Q1363" s="2" t="s">
        <v>65</v>
      </c>
      <c r="R1363" s="2" t="s">
        <v>65</v>
      </c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2" t="s">
        <v>52</v>
      </c>
      <c r="AW1363" s="2" t="s">
        <v>2827</v>
      </c>
      <c r="AX1363" s="2" t="s">
        <v>52</v>
      </c>
      <c r="AY1363" s="2" t="s">
        <v>52</v>
      </c>
      <c r="AZ1363" s="2" t="s">
        <v>52</v>
      </c>
    </row>
    <row r="1364" spans="1:52" ht="30" customHeight="1">
      <c r="A1364" s="27" t="s">
        <v>209</v>
      </c>
      <c r="B1364" s="27" t="s">
        <v>210</v>
      </c>
      <c r="C1364" s="27" t="s">
        <v>235</v>
      </c>
      <c r="D1364" s="28">
        <v>-1.1304000000000001</v>
      </c>
      <c r="E1364" s="30">
        <f>단가대비표!O37</f>
        <v>438</v>
      </c>
      <c r="F1364" s="33">
        <f>TRUNC(E1364*D1364,1)</f>
        <v>-495.1</v>
      </c>
      <c r="G1364" s="30">
        <f>단가대비표!P37</f>
        <v>0</v>
      </c>
      <c r="H1364" s="33">
        <f>TRUNC(G1364*D1364,1)</f>
        <v>0</v>
      </c>
      <c r="I1364" s="30">
        <f>단가대비표!V37</f>
        <v>0</v>
      </c>
      <c r="J1364" s="33">
        <f>TRUNC(I1364*D1364,1)</f>
        <v>0</v>
      </c>
      <c r="K1364" s="30">
        <f t="shared" si="206"/>
        <v>438</v>
      </c>
      <c r="L1364" s="33">
        <f t="shared" si="206"/>
        <v>-495.1</v>
      </c>
      <c r="M1364" s="27" t="s">
        <v>211</v>
      </c>
      <c r="N1364" s="2" t="s">
        <v>1901</v>
      </c>
      <c r="O1364" s="2" t="s">
        <v>1360</v>
      </c>
      <c r="P1364" s="2" t="s">
        <v>65</v>
      </c>
      <c r="Q1364" s="2" t="s">
        <v>65</v>
      </c>
      <c r="R1364" s="2" t="s">
        <v>64</v>
      </c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2" t="s">
        <v>52</v>
      </c>
      <c r="AW1364" s="2" t="s">
        <v>2828</v>
      </c>
      <c r="AX1364" s="2" t="s">
        <v>52</v>
      </c>
      <c r="AY1364" s="2" t="s">
        <v>52</v>
      </c>
      <c r="AZ1364" s="2" t="s">
        <v>52</v>
      </c>
    </row>
    <row r="1365" spans="1:52" ht="30" customHeight="1">
      <c r="A1365" s="27" t="s">
        <v>2695</v>
      </c>
      <c r="B1365" s="27" t="s">
        <v>2696</v>
      </c>
      <c r="C1365" s="27" t="s">
        <v>83</v>
      </c>
      <c r="D1365" s="28">
        <v>2</v>
      </c>
      <c r="E1365" s="30">
        <f>일위대가목록!E204</f>
        <v>771</v>
      </c>
      <c r="F1365" s="33">
        <f>TRUNC(E1365*D1365,1)</f>
        <v>1542</v>
      </c>
      <c r="G1365" s="30">
        <f>일위대가목록!F204</f>
        <v>4461</v>
      </c>
      <c r="H1365" s="33">
        <f>TRUNC(G1365*D1365,1)</f>
        <v>8922</v>
      </c>
      <c r="I1365" s="30">
        <f>일위대가목록!G204</f>
        <v>0</v>
      </c>
      <c r="J1365" s="33">
        <f>TRUNC(I1365*D1365,1)</f>
        <v>0</v>
      </c>
      <c r="K1365" s="30">
        <f t="shared" si="206"/>
        <v>5232</v>
      </c>
      <c r="L1365" s="33">
        <f t="shared" si="206"/>
        <v>10464</v>
      </c>
      <c r="M1365" s="27" t="s">
        <v>2697</v>
      </c>
      <c r="N1365" s="2" t="s">
        <v>1901</v>
      </c>
      <c r="O1365" s="2" t="s">
        <v>2698</v>
      </c>
      <c r="P1365" s="2" t="s">
        <v>64</v>
      </c>
      <c r="Q1365" s="2" t="s">
        <v>65</v>
      </c>
      <c r="R1365" s="2" t="s">
        <v>65</v>
      </c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2" t="s">
        <v>52</v>
      </c>
      <c r="AW1365" s="2" t="s">
        <v>2829</v>
      </c>
      <c r="AX1365" s="2" t="s">
        <v>52</v>
      </c>
      <c r="AY1365" s="2" t="s">
        <v>52</v>
      </c>
      <c r="AZ1365" s="2" t="s">
        <v>52</v>
      </c>
    </row>
    <row r="1366" spans="1:52" ht="30" customHeight="1">
      <c r="A1366" s="27" t="s">
        <v>1013</v>
      </c>
      <c r="B1366" s="27" t="s">
        <v>52</v>
      </c>
      <c r="C1366" s="27" t="s">
        <v>52</v>
      </c>
      <c r="D1366" s="28"/>
      <c r="E1366" s="30"/>
      <c r="F1366" s="33">
        <f>TRUNC(SUMIF(N1362:N1365, N1361, F1362:F1365),0)</f>
        <v>15022</v>
      </c>
      <c r="G1366" s="30"/>
      <c r="H1366" s="33">
        <f>TRUNC(SUMIF(N1362:N1365, N1361, H1362:H1365),0)</f>
        <v>75841</v>
      </c>
      <c r="I1366" s="30"/>
      <c r="J1366" s="33">
        <f>TRUNC(SUMIF(N1362:N1365, N1361, J1362:J1365),0)</f>
        <v>3340</v>
      </c>
      <c r="K1366" s="30"/>
      <c r="L1366" s="33">
        <f>F1366+H1366+J1366</f>
        <v>94203</v>
      </c>
      <c r="M1366" s="27" t="s">
        <v>52</v>
      </c>
      <c r="N1366" s="2" t="s">
        <v>107</v>
      </c>
      <c r="O1366" s="2" t="s">
        <v>107</v>
      </c>
      <c r="P1366" s="2" t="s">
        <v>52</v>
      </c>
      <c r="Q1366" s="2" t="s">
        <v>52</v>
      </c>
      <c r="R1366" s="2" t="s">
        <v>52</v>
      </c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2" t="s">
        <v>52</v>
      </c>
      <c r="AW1366" s="2" t="s">
        <v>52</v>
      </c>
      <c r="AX1366" s="2" t="s">
        <v>52</v>
      </c>
      <c r="AY1366" s="2" t="s">
        <v>52</v>
      </c>
      <c r="AZ1366" s="2" t="s">
        <v>52</v>
      </c>
    </row>
    <row r="1367" spans="1:52" ht="30" customHeight="1">
      <c r="A1367" s="28"/>
      <c r="B1367" s="28"/>
      <c r="C1367" s="28"/>
      <c r="D1367" s="28"/>
      <c r="E1367" s="30"/>
      <c r="F1367" s="33"/>
      <c r="G1367" s="30"/>
      <c r="H1367" s="33"/>
      <c r="I1367" s="30"/>
      <c r="J1367" s="33"/>
      <c r="K1367" s="30"/>
      <c r="L1367" s="33"/>
      <c r="M1367" s="28"/>
    </row>
    <row r="1368" spans="1:52" ht="30" customHeight="1">
      <c r="A1368" s="24" t="s">
        <v>2830</v>
      </c>
      <c r="B1368" s="25"/>
      <c r="C1368" s="25"/>
      <c r="D1368" s="25"/>
      <c r="E1368" s="29"/>
      <c r="F1368" s="32"/>
      <c r="G1368" s="29"/>
      <c r="H1368" s="32"/>
      <c r="I1368" s="29"/>
      <c r="J1368" s="32"/>
      <c r="K1368" s="29"/>
      <c r="L1368" s="32"/>
      <c r="M1368" s="26"/>
      <c r="N1368" s="1" t="s">
        <v>1906</v>
      </c>
    </row>
    <row r="1369" spans="1:52" ht="30" customHeight="1">
      <c r="A1369" s="27" t="s">
        <v>2831</v>
      </c>
      <c r="B1369" s="27" t="s">
        <v>2832</v>
      </c>
      <c r="C1369" s="27" t="s">
        <v>235</v>
      </c>
      <c r="D1369" s="28">
        <v>0.52300000000000002</v>
      </c>
      <c r="E1369" s="30">
        <f>단가대비표!O50</f>
        <v>1150</v>
      </c>
      <c r="F1369" s="33">
        <f>TRUNC(E1369*D1369,1)</f>
        <v>601.4</v>
      </c>
      <c r="G1369" s="30">
        <f>단가대비표!P50</f>
        <v>0</v>
      </c>
      <c r="H1369" s="33">
        <f>TRUNC(G1369*D1369,1)</f>
        <v>0</v>
      </c>
      <c r="I1369" s="30">
        <f>단가대비표!V50</f>
        <v>0</v>
      </c>
      <c r="J1369" s="33">
        <f>TRUNC(I1369*D1369,1)</f>
        <v>0</v>
      </c>
      <c r="K1369" s="30">
        <f t="shared" ref="K1369:L1372" si="207">TRUNC(E1369+G1369+I1369,1)</f>
        <v>1150</v>
      </c>
      <c r="L1369" s="33">
        <f t="shared" si="207"/>
        <v>601.4</v>
      </c>
      <c r="M1369" s="27" t="s">
        <v>52</v>
      </c>
      <c r="N1369" s="2" t="s">
        <v>1906</v>
      </c>
      <c r="O1369" s="2" t="s">
        <v>2833</v>
      </c>
      <c r="P1369" s="2" t="s">
        <v>65</v>
      </c>
      <c r="Q1369" s="2" t="s">
        <v>65</v>
      </c>
      <c r="R1369" s="2" t="s">
        <v>64</v>
      </c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2" t="s">
        <v>52</v>
      </c>
      <c r="AW1369" s="2" t="s">
        <v>2834</v>
      </c>
      <c r="AX1369" s="2" t="s">
        <v>52</v>
      </c>
      <c r="AY1369" s="2" t="s">
        <v>52</v>
      </c>
      <c r="AZ1369" s="2" t="s">
        <v>52</v>
      </c>
    </row>
    <row r="1370" spans="1:52" ht="30" customHeight="1">
      <c r="A1370" s="27" t="s">
        <v>2689</v>
      </c>
      <c r="B1370" s="27" t="s">
        <v>2835</v>
      </c>
      <c r="C1370" s="27" t="s">
        <v>235</v>
      </c>
      <c r="D1370" s="28">
        <v>0.499</v>
      </c>
      <c r="E1370" s="30">
        <f>일위대가목록!E224</f>
        <v>37</v>
      </c>
      <c r="F1370" s="33">
        <f>TRUNC(E1370*D1370,1)</f>
        <v>18.399999999999999</v>
      </c>
      <c r="G1370" s="30">
        <f>일위대가목록!F224</f>
        <v>1242</v>
      </c>
      <c r="H1370" s="33">
        <f>TRUNC(G1370*D1370,1)</f>
        <v>619.70000000000005</v>
      </c>
      <c r="I1370" s="30">
        <f>일위대가목록!G224</f>
        <v>62</v>
      </c>
      <c r="J1370" s="33">
        <f>TRUNC(I1370*D1370,1)</f>
        <v>30.9</v>
      </c>
      <c r="K1370" s="30">
        <f t="shared" si="207"/>
        <v>1341</v>
      </c>
      <c r="L1370" s="33">
        <f t="shared" si="207"/>
        <v>669</v>
      </c>
      <c r="M1370" s="27" t="s">
        <v>2836</v>
      </c>
      <c r="N1370" s="2" t="s">
        <v>1906</v>
      </c>
      <c r="O1370" s="2" t="s">
        <v>2837</v>
      </c>
      <c r="P1370" s="2" t="s">
        <v>64</v>
      </c>
      <c r="Q1370" s="2" t="s">
        <v>65</v>
      </c>
      <c r="R1370" s="2" t="s">
        <v>65</v>
      </c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2" t="s">
        <v>52</v>
      </c>
      <c r="AW1370" s="2" t="s">
        <v>2838</v>
      </c>
      <c r="AX1370" s="2" t="s">
        <v>52</v>
      </c>
      <c r="AY1370" s="2" t="s">
        <v>52</v>
      </c>
      <c r="AZ1370" s="2" t="s">
        <v>52</v>
      </c>
    </row>
    <row r="1371" spans="1:52" ht="30" customHeight="1">
      <c r="A1371" s="27" t="s">
        <v>209</v>
      </c>
      <c r="B1371" s="27" t="s">
        <v>210</v>
      </c>
      <c r="C1371" s="27" t="s">
        <v>235</v>
      </c>
      <c r="D1371" s="28">
        <v>-2.1600000000000001E-2</v>
      </c>
      <c r="E1371" s="30">
        <f>단가대비표!O37</f>
        <v>438</v>
      </c>
      <c r="F1371" s="33">
        <f>TRUNC(E1371*D1371,1)</f>
        <v>-9.4</v>
      </c>
      <c r="G1371" s="30">
        <f>단가대비표!P37</f>
        <v>0</v>
      </c>
      <c r="H1371" s="33">
        <f>TRUNC(G1371*D1371,1)</f>
        <v>0</v>
      </c>
      <c r="I1371" s="30">
        <f>단가대비표!V37</f>
        <v>0</v>
      </c>
      <c r="J1371" s="33">
        <f>TRUNC(I1371*D1371,1)</f>
        <v>0</v>
      </c>
      <c r="K1371" s="30">
        <f t="shared" si="207"/>
        <v>438</v>
      </c>
      <c r="L1371" s="33">
        <f t="shared" si="207"/>
        <v>-9.4</v>
      </c>
      <c r="M1371" s="27" t="s">
        <v>211</v>
      </c>
      <c r="N1371" s="2" t="s">
        <v>1906</v>
      </c>
      <c r="O1371" s="2" t="s">
        <v>1360</v>
      </c>
      <c r="P1371" s="2" t="s">
        <v>65</v>
      </c>
      <c r="Q1371" s="2" t="s">
        <v>65</v>
      </c>
      <c r="R1371" s="2" t="s">
        <v>64</v>
      </c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2" t="s">
        <v>52</v>
      </c>
      <c r="AW1371" s="2" t="s">
        <v>2839</v>
      </c>
      <c r="AX1371" s="2" t="s">
        <v>52</v>
      </c>
      <c r="AY1371" s="2" t="s">
        <v>52</v>
      </c>
      <c r="AZ1371" s="2" t="s">
        <v>52</v>
      </c>
    </row>
    <row r="1372" spans="1:52" ht="30" customHeight="1">
      <c r="A1372" s="27" t="s">
        <v>2695</v>
      </c>
      <c r="B1372" s="27" t="s">
        <v>2696</v>
      </c>
      <c r="C1372" s="27" t="s">
        <v>83</v>
      </c>
      <c r="D1372" s="28">
        <v>2.8199999999999999E-2</v>
      </c>
      <c r="E1372" s="30">
        <f>일위대가목록!E204</f>
        <v>771</v>
      </c>
      <c r="F1372" s="33">
        <f>TRUNC(E1372*D1372,1)</f>
        <v>21.7</v>
      </c>
      <c r="G1372" s="30">
        <f>일위대가목록!F204</f>
        <v>4461</v>
      </c>
      <c r="H1372" s="33">
        <f>TRUNC(G1372*D1372,1)</f>
        <v>125.8</v>
      </c>
      <c r="I1372" s="30">
        <f>일위대가목록!G204</f>
        <v>0</v>
      </c>
      <c r="J1372" s="33">
        <f>TRUNC(I1372*D1372,1)</f>
        <v>0</v>
      </c>
      <c r="K1372" s="30">
        <f t="shared" si="207"/>
        <v>5232</v>
      </c>
      <c r="L1372" s="33">
        <f t="shared" si="207"/>
        <v>147.5</v>
      </c>
      <c r="M1372" s="27" t="s">
        <v>2697</v>
      </c>
      <c r="N1372" s="2" t="s">
        <v>1906</v>
      </c>
      <c r="O1372" s="2" t="s">
        <v>2698</v>
      </c>
      <c r="P1372" s="2" t="s">
        <v>64</v>
      </c>
      <c r="Q1372" s="2" t="s">
        <v>65</v>
      </c>
      <c r="R1372" s="2" t="s">
        <v>65</v>
      </c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2" t="s">
        <v>52</v>
      </c>
      <c r="AW1372" s="2" t="s">
        <v>2840</v>
      </c>
      <c r="AX1372" s="2" t="s">
        <v>52</v>
      </c>
      <c r="AY1372" s="2" t="s">
        <v>52</v>
      </c>
      <c r="AZ1372" s="2" t="s">
        <v>52</v>
      </c>
    </row>
    <row r="1373" spans="1:52" ht="30" customHeight="1">
      <c r="A1373" s="27" t="s">
        <v>1013</v>
      </c>
      <c r="B1373" s="27" t="s">
        <v>52</v>
      </c>
      <c r="C1373" s="27" t="s">
        <v>52</v>
      </c>
      <c r="D1373" s="28"/>
      <c r="E1373" s="30"/>
      <c r="F1373" s="33">
        <f>TRUNC(SUMIF(N1369:N1372, N1368, F1369:F1372),0)</f>
        <v>632</v>
      </c>
      <c r="G1373" s="30"/>
      <c r="H1373" s="33">
        <f>TRUNC(SUMIF(N1369:N1372, N1368, H1369:H1372),0)</f>
        <v>745</v>
      </c>
      <c r="I1373" s="30"/>
      <c r="J1373" s="33">
        <f>TRUNC(SUMIF(N1369:N1372, N1368, J1369:J1372),0)</f>
        <v>30</v>
      </c>
      <c r="K1373" s="30"/>
      <c r="L1373" s="33">
        <f>F1373+H1373+J1373</f>
        <v>1407</v>
      </c>
      <c r="M1373" s="27" t="s">
        <v>52</v>
      </c>
      <c r="N1373" s="2" t="s">
        <v>107</v>
      </c>
      <c r="O1373" s="2" t="s">
        <v>107</v>
      </c>
      <c r="P1373" s="2" t="s">
        <v>52</v>
      </c>
      <c r="Q1373" s="2" t="s">
        <v>52</v>
      </c>
      <c r="R1373" s="2" t="s">
        <v>52</v>
      </c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2" t="s">
        <v>52</v>
      </c>
      <c r="AW1373" s="2" t="s">
        <v>52</v>
      </c>
      <c r="AX1373" s="2" t="s">
        <v>52</v>
      </c>
      <c r="AY1373" s="2" t="s">
        <v>52</v>
      </c>
      <c r="AZ1373" s="2" t="s">
        <v>52</v>
      </c>
    </row>
    <row r="1374" spans="1:52" ht="30" customHeight="1">
      <c r="A1374" s="28"/>
      <c r="B1374" s="28"/>
      <c r="C1374" s="28"/>
      <c r="D1374" s="28"/>
      <c r="E1374" s="30"/>
      <c r="F1374" s="33"/>
      <c r="G1374" s="30"/>
      <c r="H1374" s="33"/>
      <c r="I1374" s="30"/>
      <c r="J1374" s="33"/>
      <c r="K1374" s="30"/>
      <c r="L1374" s="33"/>
      <c r="M1374" s="28"/>
    </row>
    <row r="1375" spans="1:52" ht="30" customHeight="1">
      <c r="A1375" s="24" t="s">
        <v>2841</v>
      </c>
      <c r="B1375" s="25"/>
      <c r="C1375" s="25"/>
      <c r="D1375" s="25"/>
      <c r="E1375" s="29"/>
      <c r="F1375" s="32"/>
      <c r="G1375" s="29"/>
      <c r="H1375" s="32"/>
      <c r="I1375" s="29"/>
      <c r="J1375" s="32"/>
      <c r="K1375" s="29"/>
      <c r="L1375" s="32"/>
      <c r="M1375" s="26"/>
      <c r="N1375" s="1" t="s">
        <v>2837</v>
      </c>
    </row>
    <row r="1376" spans="1:52" ht="30" customHeight="1">
      <c r="A1376" s="27" t="s">
        <v>1256</v>
      </c>
      <c r="B1376" s="27" t="s">
        <v>1055</v>
      </c>
      <c r="C1376" s="27" t="s">
        <v>1056</v>
      </c>
      <c r="D1376" s="28">
        <v>2.8500000000000001E-3</v>
      </c>
      <c r="E1376" s="30">
        <f>단가대비표!O239</f>
        <v>0</v>
      </c>
      <c r="F1376" s="33">
        <f t="shared" ref="F1376:F1381" si="208">TRUNC(E1376*D1376,1)</f>
        <v>0</v>
      </c>
      <c r="G1376" s="30">
        <f>단가대비표!P239</f>
        <v>239808</v>
      </c>
      <c r="H1376" s="33">
        <f t="shared" ref="H1376:H1381" si="209">TRUNC(G1376*D1376,1)</f>
        <v>683.4</v>
      </c>
      <c r="I1376" s="30">
        <f>단가대비표!V239</f>
        <v>0</v>
      </c>
      <c r="J1376" s="33">
        <f t="shared" ref="J1376:J1381" si="210">TRUNC(I1376*D1376,1)</f>
        <v>0</v>
      </c>
      <c r="K1376" s="30">
        <f t="shared" ref="K1376:L1381" si="211">TRUNC(E1376+G1376+I1376,1)</f>
        <v>239808</v>
      </c>
      <c r="L1376" s="33">
        <f t="shared" si="211"/>
        <v>683.4</v>
      </c>
      <c r="M1376" s="27" t="s">
        <v>52</v>
      </c>
      <c r="N1376" s="2" t="s">
        <v>2837</v>
      </c>
      <c r="O1376" s="2" t="s">
        <v>1257</v>
      </c>
      <c r="P1376" s="2" t="s">
        <v>65</v>
      </c>
      <c r="Q1376" s="2" t="s">
        <v>65</v>
      </c>
      <c r="R1376" s="2" t="s">
        <v>64</v>
      </c>
      <c r="S1376" s="3"/>
      <c r="T1376" s="3"/>
      <c r="U1376" s="3"/>
      <c r="V1376" s="3">
        <v>1</v>
      </c>
      <c r="W1376" s="3">
        <v>2</v>
      </c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2" t="s">
        <v>52</v>
      </c>
      <c r="AW1376" s="2" t="s">
        <v>2842</v>
      </c>
      <c r="AX1376" s="2" t="s">
        <v>52</v>
      </c>
      <c r="AY1376" s="2" t="s">
        <v>52</v>
      </c>
      <c r="AZ1376" s="2" t="s">
        <v>52</v>
      </c>
    </row>
    <row r="1377" spans="1:52" ht="30" customHeight="1">
      <c r="A1377" s="27" t="s">
        <v>1280</v>
      </c>
      <c r="B1377" s="27" t="s">
        <v>1055</v>
      </c>
      <c r="C1377" s="27" t="s">
        <v>1056</v>
      </c>
      <c r="D1377" s="28">
        <v>1.0399999999999999E-3</v>
      </c>
      <c r="E1377" s="30">
        <f>단가대비표!O241</f>
        <v>0</v>
      </c>
      <c r="F1377" s="33">
        <f t="shared" si="208"/>
        <v>0</v>
      </c>
      <c r="G1377" s="30">
        <f>단가대비표!P241</f>
        <v>282536</v>
      </c>
      <c r="H1377" s="33">
        <f t="shared" si="209"/>
        <v>293.8</v>
      </c>
      <c r="I1377" s="30">
        <f>단가대비표!V241</f>
        <v>0</v>
      </c>
      <c r="J1377" s="33">
        <f t="shared" si="210"/>
        <v>0</v>
      </c>
      <c r="K1377" s="30">
        <f t="shared" si="211"/>
        <v>282536</v>
      </c>
      <c r="L1377" s="33">
        <f t="shared" si="211"/>
        <v>293.8</v>
      </c>
      <c r="M1377" s="27" t="s">
        <v>52</v>
      </c>
      <c r="N1377" s="2" t="s">
        <v>2837</v>
      </c>
      <c r="O1377" s="2" t="s">
        <v>1281</v>
      </c>
      <c r="P1377" s="2" t="s">
        <v>65</v>
      </c>
      <c r="Q1377" s="2" t="s">
        <v>65</v>
      </c>
      <c r="R1377" s="2" t="s">
        <v>64</v>
      </c>
      <c r="S1377" s="3"/>
      <c r="T1377" s="3"/>
      <c r="U1377" s="3"/>
      <c r="V1377" s="3">
        <v>1</v>
      </c>
      <c r="W1377" s="3">
        <v>2</v>
      </c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2" t="s">
        <v>52</v>
      </c>
      <c r="AW1377" s="2" t="s">
        <v>2843</v>
      </c>
      <c r="AX1377" s="2" t="s">
        <v>52</v>
      </c>
      <c r="AY1377" s="2" t="s">
        <v>52</v>
      </c>
      <c r="AZ1377" s="2" t="s">
        <v>52</v>
      </c>
    </row>
    <row r="1378" spans="1:52" ht="30" customHeight="1">
      <c r="A1378" s="27" t="s">
        <v>1097</v>
      </c>
      <c r="B1378" s="27" t="s">
        <v>1055</v>
      </c>
      <c r="C1378" s="27" t="s">
        <v>1056</v>
      </c>
      <c r="D1378" s="28">
        <v>7.7999999999999999E-4</v>
      </c>
      <c r="E1378" s="30">
        <f>단가대비표!O235</f>
        <v>0</v>
      </c>
      <c r="F1378" s="33">
        <f t="shared" si="208"/>
        <v>0</v>
      </c>
      <c r="G1378" s="30">
        <f>단가대비표!P235</f>
        <v>226122</v>
      </c>
      <c r="H1378" s="33">
        <f t="shared" si="209"/>
        <v>176.3</v>
      </c>
      <c r="I1378" s="30">
        <f>단가대비표!V235</f>
        <v>0</v>
      </c>
      <c r="J1378" s="33">
        <f t="shared" si="210"/>
        <v>0</v>
      </c>
      <c r="K1378" s="30">
        <f t="shared" si="211"/>
        <v>226122</v>
      </c>
      <c r="L1378" s="33">
        <f t="shared" si="211"/>
        <v>176.3</v>
      </c>
      <c r="M1378" s="27" t="s">
        <v>52</v>
      </c>
      <c r="N1378" s="2" t="s">
        <v>2837</v>
      </c>
      <c r="O1378" s="2" t="s">
        <v>1098</v>
      </c>
      <c r="P1378" s="2" t="s">
        <v>65</v>
      </c>
      <c r="Q1378" s="2" t="s">
        <v>65</v>
      </c>
      <c r="R1378" s="2" t="s">
        <v>64</v>
      </c>
      <c r="S1378" s="3"/>
      <c r="T1378" s="3"/>
      <c r="U1378" s="3"/>
      <c r="V1378" s="3">
        <v>1</v>
      </c>
      <c r="W1378" s="3">
        <v>2</v>
      </c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2" t="s">
        <v>52</v>
      </c>
      <c r="AW1378" s="2" t="s">
        <v>2844</v>
      </c>
      <c r="AX1378" s="2" t="s">
        <v>52</v>
      </c>
      <c r="AY1378" s="2" t="s">
        <v>52</v>
      </c>
      <c r="AZ1378" s="2" t="s">
        <v>52</v>
      </c>
    </row>
    <row r="1379" spans="1:52" ht="30" customHeight="1">
      <c r="A1379" s="27" t="s">
        <v>1059</v>
      </c>
      <c r="B1379" s="27" t="s">
        <v>1055</v>
      </c>
      <c r="C1379" s="27" t="s">
        <v>1056</v>
      </c>
      <c r="D1379" s="28">
        <v>5.1999999999999995E-4</v>
      </c>
      <c r="E1379" s="30">
        <f>단가대비표!O234</f>
        <v>0</v>
      </c>
      <c r="F1379" s="33">
        <f t="shared" si="208"/>
        <v>0</v>
      </c>
      <c r="G1379" s="30">
        <f>단가대비표!P234</f>
        <v>172068</v>
      </c>
      <c r="H1379" s="33">
        <f t="shared" si="209"/>
        <v>89.4</v>
      </c>
      <c r="I1379" s="30">
        <f>단가대비표!V234</f>
        <v>0</v>
      </c>
      <c r="J1379" s="33">
        <f t="shared" si="210"/>
        <v>0</v>
      </c>
      <c r="K1379" s="30">
        <f t="shared" si="211"/>
        <v>172068</v>
      </c>
      <c r="L1379" s="33">
        <f t="shared" si="211"/>
        <v>89.4</v>
      </c>
      <c r="M1379" s="27" t="s">
        <v>52</v>
      </c>
      <c r="N1379" s="2" t="s">
        <v>2837</v>
      </c>
      <c r="O1379" s="2" t="s">
        <v>1060</v>
      </c>
      <c r="P1379" s="2" t="s">
        <v>65</v>
      </c>
      <c r="Q1379" s="2" t="s">
        <v>65</v>
      </c>
      <c r="R1379" s="2" t="s">
        <v>64</v>
      </c>
      <c r="S1379" s="3"/>
      <c r="T1379" s="3"/>
      <c r="U1379" s="3"/>
      <c r="V1379" s="3">
        <v>1</v>
      </c>
      <c r="W1379" s="3">
        <v>2</v>
      </c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2" t="s">
        <v>52</v>
      </c>
      <c r="AW1379" s="2" t="s">
        <v>2845</v>
      </c>
      <c r="AX1379" s="2" t="s">
        <v>52</v>
      </c>
      <c r="AY1379" s="2" t="s">
        <v>52</v>
      </c>
      <c r="AZ1379" s="2" t="s">
        <v>52</v>
      </c>
    </row>
    <row r="1380" spans="1:52" ht="30" customHeight="1">
      <c r="A1380" s="27" t="s">
        <v>1164</v>
      </c>
      <c r="B1380" s="27" t="s">
        <v>1165</v>
      </c>
      <c r="C1380" s="27" t="s">
        <v>502</v>
      </c>
      <c r="D1380" s="28">
        <v>1</v>
      </c>
      <c r="E1380" s="30">
        <v>0</v>
      </c>
      <c r="F1380" s="33">
        <f t="shared" si="208"/>
        <v>0</v>
      </c>
      <c r="G1380" s="30">
        <v>0</v>
      </c>
      <c r="H1380" s="33">
        <f t="shared" si="209"/>
        <v>0</v>
      </c>
      <c r="I1380" s="30">
        <f>TRUNC(SUMIF(V1376:V1381, RIGHTB(O1380, 1), H1376:H1381)*U1380, 2)</f>
        <v>62.14</v>
      </c>
      <c r="J1380" s="33">
        <f t="shared" si="210"/>
        <v>62.1</v>
      </c>
      <c r="K1380" s="30">
        <f t="shared" si="211"/>
        <v>62.1</v>
      </c>
      <c r="L1380" s="33">
        <f t="shared" si="211"/>
        <v>62.1</v>
      </c>
      <c r="M1380" s="27" t="s">
        <v>52</v>
      </c>
      <c r="N1380" s="2" t="s">
        <v>2837</v>
      </c>
      <c r="O1380" s="2" t="s">
        <v>950</v>
      </c>
      <c r="P1380" s="2" t="s">
        <v>65</v>
      </c>
      <c r="Q1380" s="2" t="s">
        <v>65</v>
      </c>
      <c r="R1380" s="2" t="s">
        <v>65</v>
      </c>
      <c r="S1380" s="3">
        <v>1</v>
      </c>
      <c r="T1380" s="3">
        <v>2</v>
      </c>
      <c r="U1380" s="3">
        <v>0.05</v>
      </c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2" t="s">
        <v>52</v>
      </c>
      <c r="AW1380" s="2" t="s">
        <v>2846</v>
      </c>
      <c r="AX1380" s="2" t="s">
        <v>52</v>
      </c>
      <c r="AY1380" s="2" t="s">
        <v>52</v>
      </c>
      <c r="AZ1380" s="2" t="s">
        <v>52</v>
      </c>
    </row>
    <row r="1381" spans="1:52" ht="30" customHeight="1">
      <c r="A1381" s="27" t="s">
        <v>1813</v>
      </c>
      <c r="B1381" s="27" t="s">
        <v>1259</v>
      </c>
      <c r="C1381" s="27" t="s">
        <v>502</v>
      </c>
      <c r="D1381" s="28">
        <v>1</v>
      </c>
      <c r="E1381" s="30">
        <f>TRUNC(SUMIF(W1376:W1381, RIGHTB(O1381, 1), H1376:H1381)*U1381, 2)</f>
        <v>37.28</v>
      </c>
      <c r="F1381" s="33">
        <f t="shared" si="208"/>
        <v>37.200000000000003</v>
      </c>
      <c r="G1381" s="30">
        <v>0</v>
      </c>
      <c r="H1381" s="33">
        <f t="shared" si="209"/>
        <v>0</v>
      </c>
      <c r="I1381" s="30">
        <v>0</v>
      </c>
      <c r="J1381" s="33">
        <f t="shared" si="210"/>
        <v>0</v>
      </c>
      <c r="K1381" s="30">
        <f t="shared" si="211"/>
        <v>37.200000000000003</v>
      </c>
      <c r="L1381" s="33">
        <f t="shared" si="211"/>
        <v>37.200000000000003</v>
      </c>
      <c r="M1381" s="27" t="s">
        <v>52</v>
      </c>
      <c r="N1381" s="2" t="s">
        <v>2837</v>
      </c>
      <c r="O1381" s="2" t="s">
        <v>1173</v>
      </c>
      <c r="P1381" s="2" t="s">
        <v>65</v>
      </c>
      <c r="Q1381" s="2" t="s">
        <v>65</v>
      </c>
      <c r="R1381" s="2" t="s">
        <v>65</v>
      </c>
      <c r="S1381" s="3">
        <v>1</v>
      </c>
      <c r="T1381" s="3">
        <v>0</v>
      </c>
      <c r="U1381" s="3">
        <v>0.03</v>
      </c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2" t="s">
        <v>52</v>
      </c>
      <c r="AW1381" s="2" t="s">
        <v>2847</v>
      </c>
      <c r="AX1381" s="2" t="s">
        <v>52</v>
      </c>
      <c r="AY1381" s="2" t="s">
        <v>52</v>
      </c>
      <c r="AZ1381" s="2" t="s">
        <v>52</v>
      </c>
    </row>
    <row r="1382" spans="1:52" ht="30" customHeight="1">
      <c r="A1382" s="27" t="s">
        <v>1013</v>
      </c>
      <c r="B1382" s="27" t="s">
        <v>52</v>
      </c>
      <c r="C1382" s="27" t="s">
        <v>52</v>
      </c>
      <c r="D1382" s="28"/>
      <c r="E1382" s="30"/>
      <c r="F1382" s="33">
        <f>TRUNC(SUMIF(N1376:N1381, N1375, F1376:F1381),0)</f>
        <v>37</v>
      </c>
      <c r="G1382" s="30"/>
      <c r="H1382" s="33">
        <f>TRUNC(SUMIF(N1376:N1381, N1375, H1376:H1381),0)</f>
        <v>1242</v>
      </c>
      <c r="I1382" s="30"/>
      <c r="J1382" s="33">
        <f>TRUNC(SUMIF(N1376:N1381, N1375, J1376:J1381),0)</f>
        <v>62</v>
      </c>
      <c r="K1382" s="30"/>
      <c r="L1382" s="33">
        <f>F1382+H1382+J1382</f>
        <v>1341</v>
      </c>
      <c r="M1382" s="27" t="s">
        <v>52</v>
      </c>
      <c r="N1382" s="2" t="s">
        <v>107</v>
      </c>
      <c r="O1382" s="2" t="s">
        <v>107</v>
      </c>
      <c r="P1382" s="2" t="s">
        <v>52</v>
      </c>
      <c r="Q1382" s="2" t="s">
        <v>52</v>
      </c>
      <c r="R1382" s="2" t="s">
        <v>52</v>
      </c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2" t="s">
        <v>52</v>
      </c>
      <c r="AW1382" s="2" t="s">
        <v>52</v>
      </c>
      <c r="AX1382" s="2" t="s">
        <v>52</v>
      </c>
      <c r="AY1382" s="2" t="s">
        <v>52</v>
      </c>
      <c r="AZ1382" s="2" t="s">
        <v>52</v>
      </c>
    </row>
    <row r="1383" spans="1:52" ht="30" customHeight="1">
      <c r="A1383" s="28"/>
      <c r="B1383" s="28"/>
      <c r="C1383" s="28"/>
      <c r="D1383" s="28"/>
      <c r="E1383" s="30"/>
      <c r="F1383" s="33"/>
      <c r="G1383" s="30"/>
      <c r="H1383" s="33"/>
      <c r="I1383" s="30"/>
      <c r="J1383" s="33"/>
      <c r="K1383" s="30"/>
      <c r="L1383" s="33"/>
      <c r="M1383" s="28"/>
    </row>
    <row r="1384" spans="1:52" ht="30" customHeight="1">
      <c r="A1384" s="24" t="s">
        <v>2848</v>
      </c>
      <c r="B1384" s="25"/>
      <c r="C1384" s="25"/>
      <c r="D1384" s="25"/>
      <c r="E1384" s="29"/>
      <c r="F1384" s="32"/>
      <c r="G1384" s="29"/>
      <c r="H1384" s="32"/>
      <c r="I1384" s="29"/>
      <c r="J1384" s="32"/>
      <c r="K1384" s="29"/>
      <c r="L1384" s="32"/>
      <c r="M1384" s="26"/>
      <c r="N1384" s="1" t="s">
        <v>1911</v>
      </c>
    </row>
    <row r="1385" spans="1:52" ht="30" customHeight="1">
      <c r="A1385" s="27" t="s">
        <v>242</v>
      </c>
      <c r="B1385" s="27" t="s">
        <v>2849</v>
      </c>
      <c r="C1385" s="27" t="s">
        <v>235</v>
      </c>
      <c r="D1385" s="28">
        <v>10.362</v>
      </c>
      <c r="E1385" s="30">
        <f>단가대비표!O60</f>
        <v>1000</v>
      </c>
      <c r="F1385" s="33">
        <f>TRUNC(E1385*D1385,1)</f>
        <v>10362</v>
      </c>
      <c r="G1385" s="30">
        <f>단가대비표!P60</f>
        <v>0</v>
      </c>
      <c r="H1385" s="33">
        <f>TRUNC(G1385*D1385,1)</f>
        <v>0</v>
      </c>
      <c r="I1385" s="30">
        <f>단가대비표!V60</f>
        <v>0</v>
      </c>
      <c r="J1385" s="33">
        <f>TRUNC(I1385*D1385,1)</f>
        <v>0</v>
      </c>
      <c r="K1385" s="30">
        <f t="shared" ref="K1385:L1389" si="212">TRUNC(E1385+G1385+I1385,1)</f>
        <v>1000</v>
      </c>
      <c r="L1385" s="33">
        <f t="shared" si="212"/>
        <v>10362</v>
      </c>
      <c r="M1385" s="27" t="s">
        <v>52</v>
      </c>
      <c r="N1385" s="2" t="s">
        <v>1911</v>
      </c>
      <c r="O1385" s="2" t="s">
        <v>2850</v>
      </c>
      <c r="P1385" s="2" t="s">
        <v>65</v>
      </c>
      <c r="Q1385" s="2" t="s">
        <v>65</v>
      </c>
      <c r="R1385" s="2" t="s">
        <v>64</v>
      </c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2" t="s">
        <v>52</v>
      </c>
      <c r="AW1385" s="2" t="s">
        <v>2851</v>
      </c>
      <c r="AX1385" s="2" t="s">
        <v>52</v>
      </c>
      <c r="AY1385" s="2" t="s">
        <v>52</v>
      </c>
      <c r="AZ1385" s="2" t="s">
        <v>52</v>
      </c>
    </row>
    <row r="1386" spans="1:52" ht="30" customHeight="1">
      <c r="A1386" s="27" t="s">
        <v>2689</v>
      </c>
      <c r="B1386" s="27" t="s">
        <v>2690</v>
      </c>
      <c r="C1386" s="27" t="s">
        <v>235</v>
      </c>
      <c r="D1386" s="28">
        <v>9.42</v>
      </c>
      <c r="E1386" s="30">
        <f>일위대가목록!E203</f>
        <v>159</v>
      </c>
      <c r="F1386" s="33">
        <f>TRUNC(E1386*D1386,1)</f>
        <v>1497.7</v>
      </c>
      <c r="G1386" s="30">
        <f>일위대가목록!F203</f>
        <v>5328</v>
      </c>
      <c r="H1386" s="33">
        <f>TRUNC(G1386*D1386,1)</f>
        <v>50189.7</v>
      </c>
      <c r="I1386" s="30">
        <f>일위대가목록!G203</f>
        <v>266</v>
      </c>
      <c r="J1386" s="33">
        <f>TRUNC(I1386*D1386,1)</f>
        <v>2505.6999999999998</v>
      </c>
      <c r="K1386" s="30">
        <f t="shared" si="212"/>
        <v>5753</v>
      </c>
      <c r="L1386" s="33">
        <f t="shared" si="212"/>
        <v>54193.1</v>
      </c>
      <c r="M1386" s="27" t="s">
        <v>2691</v>
      </c>
      <c r="N1386" s="2" t="s">
        <v>1911</v>
      </c>
      <c r="O1386" s="2" t="s">
        <v>2692</v>
      </c>
      <c r="P1386" s="2" t="s">
        <v>64</v>
      </c>
      <c r="Q1386" s="2" t="s">
        <v>65</v>
      </c>
      <c r="R1386" s="2" t="s">
        <v>65</v>
      </c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2" t="s">
        <v>52</v>
      </c>
      <c r="AW1386" s="2" t="s">
        <v>2852</v>
      </c>
      <c r="AX1386" s="2" t="s">
        <v>52</v>
      </c>
      <c r="AY1386" s="2" t="s">
        <v>52</v>
      </c>
      <c r="AZ1386" s="2" t="s">
        <v>52</v>
      </c>
    </row>
    <row r="1387" spans="1:52" ht="30" customHeight="1">
      <c r="A1387" s="27" t="s">
        <v>209</v>
      </c>
      <c r="B1387" s="27" t="s">
        <v>210</v>
      </c>
      <c r="C1387" s="27" t="s">
        <v>235</v>
      </c>
      <c r="D1387" s="28">
        <v>-0.8478</v>
      </c>
      <c r="E1387" s="30">
        <f>단가대비표!O37</f>
        <v>438</v>
      </c>
      <c r="F1387" s="33">
        <f>TRUNC(E1387*D1387,1)</f>
        <v>-371.3</v>
      </c>
      <c r="G1387" s="30">
        <f>단가대비표!P37</f>
        <v>0</v>
      </c>
      <c r="H1387" s="33">
        <f>TRUNC(G1387*D1387,1)</f>
        <v>0</v>
      </c>
      <c r="I1387" s="30">
        <f>단가대비표!V37</f>
        <v>0</v>
      </c>
      <c r="J1387" s="33">
        <f>TRUNC(I1387*D1387,1)</f>
        <v>0</v>
      </c>
      <c r="K1387" s="30">
        <f t="shared" si="212"/>
        <v>438</v>
      </c>
      <c r="L1387" s="33">
        <f t="shared" si="212"/>
        <v>-371.3</v>
      </c>
      <c r="M1387" s="27" t="s">
        <v>211</v>
      </c>
      <c r="N1387" s="2" t="s">
        <v>1911</v>
      </c>
      <c r="O1387" s="2" t="s">
        <v>1360</v>
      </c>
      <c r="P1387" s="2" t="s">
        <v>65</v>
      </c>
      <c r="Q1387" s="2" t="s">
        <v>65</v>
      </c>
      <c r="R1387" s="2" t="s">
        <v>64</v>
      </c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2" t="s">
        <v>52</v>
      </c>
      <c r="AW1387" s="2" t="s">
        <v>2853</v>
      </c>
      <c r="AX1387" s="2" t="s">
        <v>52</v>
      </c>
      <c r="AY1387" s="2" t="s">
        <v>52</v>
      </c>
      <c r="AZ1387" s="2" t="s">
        <v>52</v>
      </c>
    </row>
    <row r="1388" spans="1:52" ht="30" customHeight="1">
      <c r="A1388" s="27" t="s">
        <v>2695</v>
      </c>
      <c r="B1388" s="27" t="s">
        <v>2696</v>
      </c>
      <c r="C1388" s="27" t="s">
        <v>83</v>
      </c>
      <c r="D1388" s="28">
        <v>2</v>
      </c>
      <c r="E1388" s="30">
        <f>일위대가목록!E204</f>
        <v>771</v>
      </c>
      <c r="F1388" s="33">
        <f>TRUNC(E1388*D1388,1)</f>
        <v>1542</v>
      </c>
      <c r="G1388" s="30">
        <f>일위대가목록!F204</f>
        <v>4461</v>
      </c>
      <c r="H1388" s="33">
        <f>TRUNC(G1388*D1388,1)</f>
        <v>8922</v>
      </c>
      <c r="I1388" s="30">
        <f>일위대가목록!G204</f>
        <v>0</v>
      </c>
      <c r="J1388" s="33">
        <f>TRUNC(I1388*D1388,1)</f>
        <v>0</v>
      </c>
      <c r="K1388" s="30">
        <f t="shared" si="212"/>
        <v>5232</v>
      </c>
      <c r="L1388" s="33">
        <f t="shared" si="212"/>
        <v>10464</v>
      </c>
      <c r="M1388" s="27" t="s">
        <v>2697</v>
      </c>
      <c r="N1388" s="2" t="s">
        <v>1911</v>
      </c>
      <c r="O1388" s="2" t="s">
        <v>2698</v>
      </c>
      <c r="P1388" s="2" t="s">
        <v>64</v>
      </c>
      <c r="Q1388" s="2" t="s">
        <v>65</v>
      </c>
      <c r="R1388" s="2" t="s">
        <v>65</v>
      </c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2" t="s">
        <v>52</v>
      </c>
      <c r="AW1388" s="2" t="s">
        <v>2854</v>
      </c>
      <c r="AX1388" s="2" t="s">
        <v>52</v>
      </c>
      <c r="AY1388" s="2" t="s">
        <v>52</v>
      </c>
      <c r="AZ1388" s="2" t="s">
        <v>52</v>
      </c>
    </row>
    <row r="1389" spans="1:52" ht="30" customHeight="1">
      <c r="A1389" s="27" t="s">
        <v>1745</v>
      </c>
      <c r="B1389" s="27" t="s">
        <v>2855</v>
      </c>
      <c r="C1389" s="27" t="s">
        <v>83</v>
      </c>
      <c r="D1389" s="28">
        <v>1</v>
      </c>
      <c r="E1389" s="30">
        <f>일위대가목록!E228</f>
        <v>1107</v>
      </c>
      <c r="F1389" s="33">
        <f>TRUNC(E1389*D1389,1)</f>
        <v>1107</v>
      </c>
      <c r="G1389" s="30">
        <f>일위대가목록!F228</f>
        <v>11897</v>
      </c>
      <c r="H1389" s="33">
        <f>TRUNC(G1389*D1389,1)</f>
        <v>11897</v>
      </c>
      <c r="I1389" s="30">
        <f>일위대가목록!G228</f>
        <v>0</v>
      </c>
      <c r="J1389" s="33">
        <f>TRUNC(I1389*D1389,1)</f>
        <v>0</v>
      </c>
      <c r="K1389" s="30">
        <f t="shared" si="212"/>
        <v>13004</v>
      </c>
      <c r="L1389" s="33">
        <f t="shared" si="212"/>
        <v>13004</v>
      </c>
      <c r="M1389" s="27" t="s">
        <v>2856</v>
      </c>
      <c r="N1389" s="2" t="s">
        <v>1911</v>
      </c>
      <c r="O1389" s="2" t="s">
        <v>2857</v>
      </c>
      <c r="P1389" s="2" t="s">
        <v>64</v>
      </c>
      <c r="Q1389" s="2" t="s">
        <v>65</v>
      </c>
      <c r="R1389" s="2" t="s">
        <v>65</v>
      </c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2" t="s">
        <v>52</v>
      </c>
      <c r="AW1389" s="2" t="s">
        <v>2858</v>
      </c>
      <c r="AX1389" s="2" t="s">
        <v>52</v>
      </c>
      <c r="AY1389" s="2" t="s">
        <v>52</v>
      </c>
      <c r="AZ1389" s="2" t="s">
        <v>52</v>
      </c>
    </row>
    <row r="1390" spans="1:52" ht="30" customHeight="1">
      <c r="A1390" s="27" t="s">
        <v>1013</v>
      </c>
      <c r="B1390" s="27" t="s">
        <v>52</v>
      </c>
      <c r="C1390" s="27" t="s">
        <v>52</v>
      </c>
      <c r="D1390" s="28"/>
      <c r="E1390" s="30"/>
      <c r="F1390" s="33">
        <f>TRUNC(SUMIF(N1385:N1389, N1384, F1385:F1389),0)</f>
        <v>14137</v>
      </c>
      <c r="G1390" s="30"/>
      <c r="H1390" s="33">
        <f>TRUNC(SUMIF(N1385:N1389, N1384, H1385:H1389),0)</f>
        <v>71008</v>
      </c>
      <c r="I1390" s="30"/>
      <c r="J1390" s="33">
        <f>TRUNC(SUMIF(N1385:N1389, N1384, J1385:J1389),0)</f>
        <v>2505</v>
      </c>
      <c r="K1390" s="30"/>
      <c r="L1390" s="33">
        <f>F1390+H1390+J1390</f>
        <v>87650</v>
      </c>
      <c r="M1390" s="27" t="s">
        <v>52</v>
      </c>
      <c r="N1390" s="2" t="s">
        <v>107</v>
      </c>
      <c r="O1390" s="2" t="s">
        <v>107</v>
      </c>
      <c r="P1390" s="2" t="s">
        <v>52</v>
      </c>
      <c r="Q1390" s="2" t="s">
        <v>52</v>
      </c>
      <c r="R1390" s="2" t="s">
        <v>52</v>
      </c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2" t="s">
        <v>52</v>
      </c>
      <c r="AW1390" s="2" t="s">
        <v>52</v>
      </c>
      <c r="AX1390" s="2" t="s">
        <v>52</v>
      </c>
      <c r="AY1390" s="2" t="s">
        <v>52</v>
      </c>
      <c r="AZ1390" s="2" t="s">
        <v>52</v>
      </c>
    </row>
    <row r="1391" spans="1:52" ht="30" customHeight="1">
      <c r="A1391" s="28"/>
      <c r="B1391" s="28"/>
      <c r="C1391" s="28"/>
      <c r="D1391" s="28"/>
      <c r="E1391" s="30"/>
      <c r="F1391" s="33"/>
      <c r="G1391" s="30"/>
      <c r="H1391" s="33"/>
      <c r="I1391" s="30"/>
      <c r="J1391" s="33"/>
      <c r="K1391" s="30"/>
      <c r="L1391" s="33"/>
      <c r="M1391" s="28"/>
    </row>
    <row r="1392" spans="1:52" ht="30" customHeight="1">
      <c r="A1392" s="24" t="s">
        <v>2859</v>
      </c>
      <c r="B1392" s="25"/>
      <c r="C1392" s="25"/>
      <c r="D1392" s="25"/>
      <c r="E1392" s="29"/>
      <c r="F1392" s="32"/>
      <c r="G1392" s="29"/>
      <c r="H1392" s="32"/>
      <c r="I1392" s="29"/>
      <c r="J1392" s="32"/>
      <c r="K1392" s="29"/>
      <c r="L1392" s="32"/>
      <c r="M1392" s="26"/>
      <c r="N1392" s="1" t="s">
        <v>1915</v>
      </c>
    </row>
    <row r="1393" spans="1:52" ht="30" customHeight="1">
      <c r="A1393" s="27" t="s">
        <v>242</v>
      </c>
      <c r="B1393" s="27" t="s">
        <v>2860</v>
      </c>
      <c r="C1393" s="27" t="s">
        <v>235</v>
      </c>
      <c r="D1393" s="28">
        <v>19.860499999999998</v>
      </c>
      <c r="E1393" s="30">
        <f>단가대비표!O62</f>
        <v>894</v>
      </c>
      <c r="F1393" s="33">
        <f>TRUNC(E1393*D1393,1)</f>
        <v>17755.2</v>
      </c>
      <c r="G1393" s="30">
        <f>단가대비표!P62</f>
        <v>0</v>
      </c>
      <c r="H1393" s="33">
        <f>TRUNC(G1393*D1393,1)</f>
        <v>0</v>
      </c>
      <c r="I1393" s="30">
        <f>단가대비표!V62</f>
        <v>0</v>
      </c>
      <c r="J1393" s="33">
        <f>TRUNC(I1393*D1393,1)</f>
        <v>0</v>
      </c>
      <c r="K1393" s="30">
        <f t="shared" ref="K1393:L1396" si="213">TRUNC(E1393+G1393+I1393,1)</f>
        <v>894</v>
      </c>
      <c r="L1393" s="33">
        <f t="shared" si="213"/>
        <v>17755.2</v>
      </c>
      <c r="M1393" s="27" t="s">
        <v>52</v>
      </c>
      <c r="N1393" s="2" t="s">
        <v>1915</v>
      </c>
      <c r="O1393" s="2" t="s">
        <v>2861</v>
      </c>
      <c r="P1393" s="2" t="s">
        <v>65</v>
      </c>
      <c r="Q1393" s="2" t="s">
        <v>65</v>
      </c>
      <c r="R1393" s="2" t="s">
        <v>64</v>
      </c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2" t="s">
        <v>52</v>
      </c>
      <c r="AW1393" s="2" t="s">
        <v>2862</v>
      </c>
      <c r="AX1393" s="2" t="s">
        <v>52</v>
      </c>
      <c r="AY1393" s="2" t="s">
        <v>52</v>
      </c>
      <c r="AZ1393" s="2" t="s">
        <v>52</v>
      </c>
    </row>
    <row r="1394" spans="1:52" ht="30" customHeight="1">
      <c r="A1394" s="27" t="s">
        <v>2689</v>
      </c>
      <c r="B1394" s="27" t="s">
        <v>2690</v>
      </c>
      <c r="C1394" s="27" t="s">
        <v>235</v>
      </c>
      <c r="D1394" s="28">
        <v>18.055</v>
      </c>
      <c r="E1394" s="30">
        <f>일위대가목록!E203</f>
        <v>159</v>
      </c>
      <c r="F1394" s="33">
        <f>TRUNC(E1394*D1394,1)</f>
        <v>2870.7</v>
      </c>
      <c r="G1394" s="30">
        <f>일위대가목록!F203</f>
        <v>5328</v>
      </c>
      <c r="H1394" s="33">
        <f>TRUNC(G1394*D1394,1)</f>
        <v>96197</v>
      </c>
      <c r="I1394" s="30">
        <f>일위대가목록!G203</f>
        <v>266</v>
      </c>
      <c r="J1394" s="33">
        <f>TRUNC(I1394*D1394,1)</f>
        <v>4802.6000000000004</v>
      </c>
      <c r="K1394" s="30">
        <f t="shared" si="213"/>
        <v>5753</v>
      </c>
      <c r="L1394" s="33">
        <f t="shared" si="213"/>
        <v>103870.3</v>
      </c>
      <c r="M1394" s="27" t="s">
        <v>2691</v>
      </c>
      <c r="N1394" s="2" t="s">
        <v>1915</v>
      </c>
      <c r="O1394" s="2" t="s">
        <v>2692</v>
      </c>
      <c r="P1394" s="2" t="s">
        <v>64</v>
      </c>
      <c r="Q1394" s="2" t="s">
        <v>65</v>
      </c>
      <c r="R1394" s="2" t="s">
        <v>65</v>
      </c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2" t="s">
        <v>52</v>
      </c>
      <c r="AW1394" s="2" t="s">
        <v>2863</v>
      </c>
      <c r="AX1394" s="2" t="s">
        <v>52</v>
      </c>
      <c r="AY1394" s="2" t="s">
        <v>52</v>
      </c>
      <c r="AZ1394" s="2" t="s">
        <v>52</v>
      </c>
    </row>
    <row r="1395" spans="1:52" ht="30" customHeight="1">
      <c r="A1395" s="27" t="s">
        <v>209</v>
      </c>
      <c r="B1395" s="27" t="s">
        <v>210</v>
      </c>
      <c r="C1395" s="27" t="s">
        <v>235</v>
      </c>
      <c r="D1395" s="28">
        <v>-1.6249499999999999</v>
      </c>
      <c r="E1395" s="30">
        <f>단가대비표!O37</f>
        <v>438</v>
      </c>
      <c r="F1395" s="33">
        <f>TRUNC(E1395*D1395,1)</f>
        <v>-711.7</v>
      </c>
      <c r="G1395" s="30">
        <f>단가대비표!P37</f>
        <v>0</v>
      </c>
      <c r="H1395" s="33">
        <f>TRUNC(G1395*D1395,1)</f>
        <v>0</v>
      </c>
      <c r="I1395" s="30">
        <f>단가대비표!V37</f>
        <v>0</v>
      </c>
      <c r="J1395" s="33">
        <f>TRUNC(I1395*D1395,1)</f>
        <v>0</v>
      </c>
      <c r="K1395" s="30">
        <f t="shared" si="213"/>
        <v>438</v>
      </c>
      <c r="L1395" s="33">
        <f t="shared" si="213"/>
        <v>-711.7</v>
      </c>
      <c r="M1395" s="27" t="s">
        <v>211</v>
      </c>
      <c r="N1395" s="2" t="s">
        <v>1915</v>
      </c>
      <c r="O1395" s="2" t="s">
        <v>1360</v>
      </c>
      <c r="P1395" s="2" t="s">
        <v>65</v>
      </c>
      <c r="Q1395" s="2" t="s">
        <v>65</v>
      </c>
      <c r="R1395" s="2" t="s">
        <v>64</v>
      </c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2" t="s">
        <v>52</v>
      </c>
      <c r="AW1395" s="2" t="s">
        <v>2864</v>
      </c>
      <c r="AX1395" s="2" t="s">
        <v>52</v>
      </c>
      <c r="AY1395" s="2" t="s">
        <v>52</v>
      </c>
      <c r="AZ1395" s="2" t="s">
        <v>52</v>
      </c>
    </row>
    <row r="1396" spans="1:52" ht="30" customHeight="1">
      <c r="A1396" s="27" t="s">
        <v>2695</v>
      </c>
      <c r="B1396" s="27" t="s">
        <v>2696</v>
      </c>
      <c r="C1396" s="27" t="s">
        <v>83</v>
      </c>
      <c r="D1396" s="28">
        <v>2</v>
      </c>
      <c r="E1396" s="30">
        <f>일위대가목록!E204</f>
        <v>771</v>
      </c>
      <c r="F1396" s="33">
        <f>TRUNC(E1396*D1396,1)</f>
        <v>1542</v>
      </c>
      <c r="G1396" s="30">
        <f>일위대가목록!F204</f>
        <v>4461</v>
      </c>
      <c r="H1396" s="33">
        <f>TRUNC(G1396*D1396,1)</f>
        <v>8922</v>
      </c>
      <c r="I1396" s="30">
        <f>일위대가목록!G204</f>
        <v>0</v>
      </c>
      <c r="J1396" s="33">
        <f>TRUNC(I1396*D1396,1)</f>
        <v>0</v>
      </c>
      <c r="K1396" s="30">
        <f t="shared" si="213"/>
        <v>5232</v>
      </c>
      <c r="L1396" s="33">
        <f t="shared" si="213"/>
        <v>10464</v>
      </c>
      <c r="M1396" s="27" t="s">
        <v>2697</v>
      </c>
      <c r="N1396" s="2" t="s">
        <v>1915</v>
      </c>
      <c r="O1396" s="2" t="s">
        <v>2698</v>
      </c>
      <c r="P1396" s="2" t="s">
        <v>64</v>
      </c>
      <c r="Q1396" s="2" t="s">
        <v>65</v>
      </c>
      <c r="R1396" s="2" t="s">
        <v>65</v>
      </c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2" t="s">
        <v>52</v>
      </c>
      <c r="AW1396" s="2" t="s">
        <v>2865</v>
      </c>
      <c r="AX1396" s="2" t="s">
        <v>52</v>
      </c>
      <c r="AY1396" s="2" t="s">
        <v>52</v>
      </c>
      <c r="AZ1396" s="2" t="s">
        <v>52</v>
      </c>
    </row>
    <row r="1397" spans="1:52" ht="30" customHeight="1">
      <c r="A1397" s="27" t="s">
        <v>1013</v>
      </c>
      <c r="B1397" s="27" t="s">
        <v>52</v>
      </c>
      <c r="C1397" s="27" t="s">
        <v>52</v>
      </c>
      <c r="D1397" s="28"/>
      <c r="E1397" s="30"/>
      <c r="F1397" s="33">
        <f>TRUNC(SUMIF(N1393:N1396, N1392, F1393:F1396),0)</f>
        <v>21456</v>
      </c>
      <c r="G1397" s="30"/>
      <c r="H1397" s="33">
        <f>TRUNC(SUMIF(N1393:N1396, N1392, H1393:H1396),0)</f>
        <v>105119</v>
      </c>
      <c r="I1397" s="30"/>
      <c r="J1397" s="33">
        <f>TRUNC(SUMIF(N1393:N1396, N1392, J1393:J1396),0)</f>
        <v>4802</v>
      </c>
      <c r="K1397" s="30"/>
      <c r="L1397" s="33">
        <f>F1397+H1397+J1397</f>
        <v>131377</v>
      </c>
      <c r="M1397" s="27" t="s">
        <v>52</v>
      </c>
      <c r="N1397" s="2" t="s">
        <v>107</v>
      </c>
      <c r="O1397" s="2" t="s">
        <v>107</v>
      </c>
      <c r="P1397" s="2" t="s">
        <v>52</v>
      </c>
      <c r="Q1397" s="2" t="s">
        <v>52</v>
      </c>
      <c r="R1397" s="2" t="s">
        <v>52</v>
      </c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2" t="s">
        <v>52</v>
      </c>
      <c r="AW1397" s="2" t="s">
        <v>52</v>
      </c>
      <c r="AX1397" s="2" t="s">
        <v>52</v>
      </c>
      <c r="AY1397" s="2" t="s">
        <v>52</v>
      </c>
      <c r="AZ1397" s="2" t="s">
        <v>52</v>
      </c>
    </row>
    <row r="1398" spans="1:52" ht="30" customHeight="1">
      <c r="A1398" s="28"/>
      <c r="B1398" s="28"/>
      <c r="C1398" s="28"/>
      <c r="D1398" s="28"/>
      <c r="E1398" s="30"/>
      <c r="F1398" s="33"/>
      <c r="G1398" s="30"/>
      <c r="H1398" s="33"/>
      <c r="I1398" s="30"/>
      <c r="J1398" s="33"/>
      <c r="K1398" s="30"/>
      <c r="L1398" s="33"/>
      <c r="M1398" s="28"/>
    </row>
    <row r="1399" spans="1:52" ht="30" customHeight="1">
      <c r="A1399" s="24" t="s">
        <v>2866</v>
      </c>
      <c r="B1399" s="25"/>
      <c r="C1399" s="25"/>
      <c r="D1399" s="25"/>
      <c r="E1399" s="29"/>
      <c r="F1399" s="32"/>
      <c r="G1399" s="29"/>
      <c r="H1399" s="32"/>
      <c r="I1399" s="29"/>
      <c r="J1399" s="32"/>
      <c r="K1399" s="29"/>
      <c r="L1399" s="32"/>
      <c r="M1399" s="26"/>
      <c r="N1399" s="1" t="s">
        <v>1920</v>
      </c>
    </row>
    <row r="1400" spans="1:52" ht="30" customHeight="1">
      <c r="A1400" s="27" t="s">
        <v>233</v>
      </c>
      <c r="B1400" s="27" t="s">
        <v>2867</v>
      </c>
      <c r="C1400" s="27" t="s">
        <v>235</v>
      </c>
      <c r="D1400" s="28">
        <v>1.4279999999999999</v>
      </c>
      <c r="E1400" s="30">
        <f>단가대비표!O47</f>
        <v>1010</v>
      </c>
      <c r="F1400" s="33">
        <f>TRUNC(E1400*D1400,1)</f>
        <v>1442.2</v>
      </c>
      <c r="G1400" s="30">
        <f>단가대비표!P47</f>
        <v>0</v>
      </c>
      <c r="H1400" s="33">
        <f>TRUNC(G1400*D1400,1)</f>
        <v>0</v>
      </c>
      <c r="I1400" s="30">
        <f>단가대비표!V47</f>
        <v>0</v>
      </c>
      <c r="J1400" s="33">
        <f>TRUNC(I1400*D1400,1)</f>
        <v>0</v>
      </c>
      <c r="K1400" s="30">
        <f t="shared" ref="K1400:L1403" si="214">TRUNC(E1400+G1400+I1400,1)</f>
        <v>1010</v>
      </c>
      <c r="L1400" s="33">
        <f t="shared" si="214"/>
        <v>1442.2</v>
      </c>
      <c r="M1400" s="27" t="s">
        <v>52</v>
      </c>
      <c r="N1400" s="2" t="s">
        <v>1920</v>
      </c>
      <c r="O1400" s="2" t="s">
        <v>2868</v>
      </c>
      <c r="P1400" s="2" t="s">
        <v>65</v>
      </c>
      <c r="Q1400" s="2" t="s">
        <v>65</v>
      </c>
      <c r="R1400" s="2" t="s">
        <v>64</v>
      </c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2" t="s">
        <v>52</v>
      </c>
      <c r="AW1400" s="2" t="s">
        <v>2869</v>
      </c>
      <c r="AX1400" s="2" t="s">
        <v>52</v>
      </c>
      <c r="AY1400" s="2" t="s">
        <v>52</v>
      </c>
      <c r="AZ1400" s="2" t="s">
        <v>52</v>
      </c>
    </row>
    <row r="1401" spans="1:52" ht="30" customHeight="1">
      <c r="A1401" s="27" t="s">
        <v>2689</v>
      </c>
      <c r="B1401" s="27" t="s">
        <v>2835</v>
      </c>
      <c r="C1401" s="27" t="s">
        <v>235</v>
      </c>
      <c r="D1401" s="28">
        <v>1.36</v>
      </c>
      <c r="E1401" s="30">
        <f>일위대가목록!E224</f>
        <v>37</v>
      </c>
      <c r="F1401" s="33">
        <f>TRUNC(E1401*D1401,1)</f>
        <v>50.3</v>
      </c>
      <c r="G1401" s="30">
        <f>일위대가목록!F224</f>
        <v>1242</v>
      </c>
      <c r="H1401" s="33">
        <f>TRUNC(G1401*D1401,1)</f>
        <v>1689.1</v>
      </c>
      <c r="I1401" s="30">
        <f>일위대가목록!G224</f>
        <v>62</v>
      </c>
      <c r="J1401" s="33">
        <f>TRUNC(I1401*D1401,1)</f>
        <v>84.3</v>
      </c>
      <c r="K1401" s="30">
        <f t="shared" si="214"/>
        <v>1341</v>
      </c>
      <c r="L1401" s="33">
        <f t="shared" si="214"/>
        <v>1823.7</v>
      </c>
      <c r="M1401" s="27" t="s">
        <v>2836</v>
      </c>
      <c r="N1401" s="2" t="s">
        <v>1920</v>
      </c>
      <c r="O1401" s="2" t="s">
        <v>2837</v>
      </c>
      <c r="P1401" s="2" t="s">
        <v>64</v>
      </c>
      <c r="Q1401" s="2" t="s">
        <v>65</v>
      </c>
      <c r="R1401" s="2" t="s">
        <v>65</v>
      </c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2" t="s">
        <v>52</v>
      </c>
      <c r="AW1401" s="2" t="s">
        <v>2870</v>
      </c>
      <c r="AX1401" s="2" t="s">
        <v>52</v>
      </c>
      <c r="AY1401" s="2" t="s">
        <v>52</v>
      </c>
      <c r="AZ1401" s="2" t="s">
        <v>52</v>
      </c>
    </row>
    <row r="1402" spans="1:52" ht="30" customHeight="1">
      <c r="A1402" s="27" t="s">
        <v>209</v>
      </c>
      <c r="B1402" s="27" t="s">
        <v>210</v>
      </c>
      <c r="C1402" s="27" t="s">
        <v>235</v>
      </c>
      <c r="D1402" s="28">
        <v>-6.1199999999999997E-2</v>
      </c>
      <c r="E1402" s="30">
        <f>단가대비표!O37</f>
        <v>438</v>
      </c>
      <c r="F1402" s="33">
        <f>TRUNC(E1402*D1402,1)</f>
        <v>-26.8</v>
      </c>
      <c r="G1402" s="30">
        <f>단가대비표!P37</f>
        <v>0</v>
      </c>
      <c r="H1402" s="33">
        <f>TRUNC(G1402*D1402,1)</f>
        <v>0</v>
      </c>
      <c r="I1402" s="30">
        <f>단가대비표!V37</f>
        <v>0</v>
      </c>
      <c r="J1402" s="33">
        <f>TRUNC(I1402*D1402,1)</f>
        <v>0</v>
      </c>
      <c r="K1402" s="30">
        <f t="shared" si="214"/>
        <v>438</v>
      </c>
      <c r="L1402" s="33">
        <f t="shared" si="214"/>
        <v>-26.8</v>
      </c>
      <c r="M1402" s="27" t="s">
        <v>211</v>
      </c>
      <c r="N1402" s="2" t="s">
        <v>1920</v>
      </c>
      <c r="O1402" s="2" t="s">
        <v>1360</v>
      </c>
      <c r="P1402" s="2" t="s">
        <v>65</v>
      </c>
      <c r="Q1402" s="2" t="s">
        <v>65</v>
      </c>
      <c r="R1402" s="2" t="s">
        <v>64</v>
      </c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2" t="s">
        <v>52</v>
      </c>
      <c r="AW1402" s="2" t="s">
        <v>2871</v>
      </c>
      <c r="AX1402" s="2" t="s">
        <v>52</v>
      </c>
      <c r="AY1402" s="2" t="s">
        <v>52</v>
      </c>
      <c r="AZ1402" s="2" t="s">
        <v>52</v>
      </c>
    </row>
    <row r="1403" spans="1:52" ht="30" customHeight="1">
      <c r="A1403" s="27" t="s">
        <v>2695</v>
      </c>
      <c r="B1403" s="27" t="s">
        <v>2696</v>
      </c>
      <c r="C1403" s="27" t="s">
        <v>83</v>
      </c>
      <c r="D1403" s="28">
        <v>0.12</v>
      </c>
      <c r="E1403" s="30">
        <f>일위대가목록!E204</f>
        <v>771</v>
      </c>
      <c r="F1403" s="33">
        <f>TRUNC(E1403*D1403,1)</f>
        <v>92.5</v>
      </c>
      <c r="G1403" s="30">
        <f>일위대가목록!F204</f>
        <v>4461</v>
      </c>
      <c r="H1403" s="33">
        <f>TRUNC(G1403*D1403,1)</f>
        <v>535.29999999999995</v>
      </c>
      <c r="I1403" s="30">
        <f>일위대가목록!G204</f>
        <v>0</v>
      </c>
      <c r="J1403" s="33">
        <f>TRUNC(I1403*D1403,1)</f>
        <v>0</v>
      </c>
      <c r="K1403" s="30">
        <f t="shared" si="214"/>
        <v>5232</v>
      </c>
      <c r="L1403" s="33">
        <f t="shared" si="214"/>
        <v>627.79999999999995</v>
      </c>
      <c r="M1403" s="27" t="s">
        <v>2697</v>
      </c>
      <c r="N1403" s="2" t="s">
        <v>1920</v>
      </c>
      <c r="O1403" s="2" t="s">
        <v>2698</v>
      </c>
      <c r="P1403" s="2" t="s">
        <v>64</v>
      </c>
      <c r="Q1403" s="2" t="s">
        <v>65</v>
      </c>
      <c r="R1403" s="2" t="s">
        <v>65</v>
      </c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2" t="s">
        <v>52</v>
      </c>
      <c r="AW1403" s="2" t="s">
        <v>2872</v>
      </c>
      <c r="AX1403" s="2" t="s">
        <v>52</v>
      </c>
      <c r="AY1403" s="2" t="s">
        <v>52</v>
      </c>
      <c r="AZ1403" s="2" t="s">
        <v>52</v>
      </c>
    </row>
    <row r="1404" spans="1:52" ht="30" customHeight="1">
      <c r="A1404" s="27" t="s">
        <v>1013</v>
      </c>
      <c r="B1404" s="27" t="s">
        <v>52</v>
      </c>
      <c r="C1404" s="27" t="s">
        <v>52</v>
      </c>
      <c r="D1404" s="28"/>
      <c r="E1404" s="30"/>
      <c r="F1404" s="33">
        <f>TRUNC(SUMIF(N1400:N1403, N1399, F1400:F1403),0)</f>
        <v>1558</v>
      </c>
      <c r="G1404" s="30"/>
      <c r="H1404" s="33">
        <f>TRUNC(SUMIF(N1400:N1403, N1399, H1400:H1403),0)</f>
        <v>2224</v>
      </c>
      <c r="I1404" s="30"/>
      <c r="J1404" s="33">
        <f>TRUNC(SUMIF(N1400:N1403, N1399, J1400:J1403),0)</f>
        <v>84</v>
      </c>
      <c r="K1404" s="30"/>
      <c r="L1404" s="33">
        <f>F1404+H1404+J1404</f>
        <v>3866</v>
      </c>
      <c r="M1404" s="27" t="s">
        <v>52</v>
      </c>
      <c r="N1404" s="2" t="s">
        <v>107</v>
      </c>
      <c r="O1404" s="2" t="s">
        <v>107</v>
      </c>
      <c r="P1404" s="2" t="s">
        <v>52</v>
      </c>
      <c r="Q1404" s="2" t="s">
        <v>52</v>
      </c>
      <c r="R1404" s="2" t="s">
        <v>52</v>
      </c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2" t="s">
        <v>52</v>
      </c>
      <c r="AW1404" s="2" t="s">
        <v>52</v>
      </c>
      <c r="AX1404" s="2" t="s">
        <v>52</v>
      </c>
      <c r="AY1404" s="2" t="s">
        <v>52</v>
      </c>
      <c r="AZ1404" s="2" t="s">
        <v>52</v>
      </c>
    </row>
    <row r="1405" spans="1:52" ht="30" customHeight="1">
      <c r="A1405" s="28"/>
      <c r="B1405" s="28"/>
      <c r="C1405" s="28"/>
      <c r="D1405" s="28"/>
      <c r="E1405" s="30"/>
      <c r="F1405" s="33"/>
      <c r="G1405" s="30"/>
      <c r="H1405" s="33"/>
      <c r="I1405" s="30"/>
      <c r="J1405" s="33"/>
      <c r="K1405" s="30"/>
      <c r="L1405" s="33"/>
      <c r="M1405" s="28"/>
    </row>
    <row r="1406" spans="1:52" ht="30" customHeight="1">
      <c r="A1406" s="24" t="s">
        <v>2873</v>
      </c>
      <c r="B1406" s="25"/>
      <c r="C1406" s="25"/>
      <c r="D1406" s="25"/>
      <c r="E1406" s="29"/>
      <c r="F1406" s="32"/>
      <c r="G1406" s="29"/>
      <c r="H1406" s="32"/>
      <c r="I1406" s="29"/>
      <c r="J1406" s="32"/>
      <c r="K1406" s="29"/>
      <c r="L1406" s="32"/>
      <c r="M1406" s="26"/>
      <c r="N1406" s="1" t="s">
        <v>2857</v>
      </c>
    </row>
    <row r="1407" spans="1:52" ht="30" customHeight="1">
      <c r="A1407" s="27" t="s">
        <v>2605</v>
      </c>
      <c r="B1407" s="27" t="s">
        <v>2606</v>
      </c>
      <c r="C1407" s="27" t="s">
        <v>83</v>
      </c>
      <c r="D1407" s="28">
        <v>1</v>
      </c>
      <c r="E1407" s="30">
        <f>일위대가목록!E187</f>
        <v>237</v>
      </c>
      <c r="F1407" s="33">
        <f>TRUNC(E1407*D1407,1)</f>
        <v>237</v>
      </c>
      <c r="G1407" s="30">
        <f>일위대가목록!F187</f>
        <v>11897</v>
      </c>
      <c r="H1407" s="33">
        <f>TRUNC(G1407*D1407,1)</f>
        <v>11897</v>
      </c>
      <c r="I1407" s="30">
        <f>일위대가목록!G187</f>
        <v>0</v>
      </c>
      <c r="J1407" s="33">
        <f>TRUNC(I1407*D1407,1)</f>
        <v>0</v>
      </c>
      <c r="K1407" s="30">
        <f>TRUNC(E1407+G1407+I1407,1)</f>
        <v>12134</v>
      </c>
      <c r="L1407" s="33">
        <f>TRUNC(F1407+H1407+J1407,1)</f>
        <v>12134</v>
      </c>
      <c r="M1407" s="27" t="s">
        <v>2607</v>
      </c>
      <c r="N1407" s="2" t="s">
        <v>2857</v>
      </c>
      <c r="O1407" s="2" t="s">
        <v>2608</v>
      </c>
      <c r="P1407" s="2" t="s">
        <v>64</v>
      </c>
      <c r="Q1407" s="2" t="s">
        <v>65</v>
      </c>
      <c r="R1407" s="2" t="s">
        <v>65</v>
      </c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2" t="s">
        <v>52</v>
      </c>
      <c r="AW1407" s="2" t="s">
        <v>2874</v>
      </c>
      <c r="AX1407" s="2" t="s">
        <v>52</v>
      </c>
      <c r="AY1407" s="2" t="s">
        <v>52</v>
      </c>
      <c r="AZ1407" s="2" t="s">
        <v>52</v>
      </c>
    </row>
    <row r="1408" spans="1:52" ht="30" customHeight="1">
      <c r="A1408" s="27" t="s">
        <v>2702</v>
      </c>
      <c r="B1408" s="27" t="s">
        <v>2875</v>
      </c>
      <c r="C1408" s="27" t="s">
        <v>83</v>
      </c>
      <c r="D1408" s="28">
        <v>1</v>
      </c>
      <c r="E1408" s="30">
        <f>일위대가목록!E229</f>
        <v>870</v>
      </c>
      <c r="F1408" s="33">
        <f>TRUNC(E1408*D1408,1)</f>
        <v>870</v>
      </c>
      <c r="G1408" s="30">
        <f>일위대가목록!F229</f>
        <v>0</v>
      </c>
      <c r="H1408" s="33">
        <f>TRUNC(G1408*D1408,1)</f>
        <v>0</v>
      </c>
      <c r="I1408" s="30">
        <f>일위대가목록!G229</f>
        <v>0</v>
      </c>
      <c r="J1408" s="33">
        <f>TRUNC(I1408*D1408,1)</f>
        <v>0</v>
      </c>
      <c r="K1408" s="30">
        <f>TRUNC(E1408+G1408+I1408,1)</f>
        <v>870</v>
      </c>
      <c r="L1408" s="33">
        <f>TRUNC(F1408+H1408+J1408,1)</f>
        <v>870</v>
      </c>
      <c r="M1408" s="27" t="s">
        <v>2876</v>
      </c>
      <c r="N1408" s="2" t="s">
        <v>2857</v>
      </c>
      <c r="O1408" s="2" t="s">
        <v>2877</v>
      </c>
      <c r="P1408" s="2" t="s">
        <v>64</v>
      </c>
      <c r="Q1408" s="2" t="s">
        <v>65</v>
      </c>
      <c r="R1408" s="2" t="s">
        <v>65</v>
      </c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2" t="s">
        <v>52</v>
      </c>
      <c r="AW1408" s="2" t="s">
        <v>2878</v>
      </c>
      <c r="AX1408" s="2" t="s">
        <v>52</v>
      </c>
      <c r="AY1408" s="2" t="s">
        <v>52</v>
      </c>
      <c r="AZ1408" s="2" t="s">
        <v>52</v>
      </c>
    </row>
    <row r="1409" spans="1:52" ht="30" customHeight="1">
      <c r="A1409" s="27" t="s">
        <v>1013</v>
      </c>
      <c r="B1409" s="27" t="s">
        <v>52</v>
      </c>
      <c r="C1409" s="27" t="s">
        <v>52</v>
      </c>
      <c r="D1409" s="28"/>
      <c r="E1409" s="30"/>
      <c r="F1409" s="33">
        <f>TRUNC(SUMIF(N1407:N1408, N1406, F1407:F1408),0)</f>
        <v>1107</v>
      </c>
      <c r="G1409" s="30"/>
      <c r="H1409" s="33">
        <f>TRUNC(SUMIF(N1407:N1408, N1406, H1407:H1408),0)</f>
        <v>11897</v>
      </c>
      <c r="I1409" s="30"/>
      <c r="J1409" s="33">
        <f>TRUNC(SUMIF(N1407:N1408, N1406, J1407:J1408),0)</f>
        <v>0</v>
      </c>
      <c r="K1409" s="30"/>
      <c r="L1409" s="33">
        <f>F1409+H1409+J1409</f>
        <v>13004</v>
      </c>
      <c r="M1409" s="27" t="s">
        <v>52</v>
      </c>
      <c r="N1409" s="2" t="s">
        <v>107</v>
      </c>
      <c r="O1409" s="2" t="s">
        <v>107</v>
      </c>
      <c r="P1409" s="2" t="s">
        <v>52</v>
      </c>
      <c r="Q1409" s="2" t="s">
        <v>52</v>
      </c>
      <c r="R1409" s="2" t="s">
        <v>52</v>
      </c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2" t="s">
        <v>52</v>
      </c>
      <c r="AW1409" s="2" t="s">
        <v>52</v>
      </c>
      <c r="AX1409" s="2" t="s">
        <v>52</v>
      </c>
      <c r="AY1409" s="2" t="s">
        <v>52</v>
      </c>
      <c r="AZ1409" s="2" t="s">
        <v>52</v>
      </c>
    </row>
    <row r="1410" spans="1:52" ht="30" customHeight="1">
      <c r="A1410" s="28"/>
      <c r="B1410" s="28"/>
      <c r="C1410" s="28"/>
      <c r="D1410" s="28"/>
      <c r="E1410" s="30"/>
      <c r="F1410" s="33"/>
      <c r="G1410" s="30"/>
      <c r="H1410" s="33"/>
      <c r="I1410" s="30"/>
      <c r="J1410" s="33"/>
      <c r="K1410" s="30"/>
      <c r="L1410" s="33"/>
      <c r="M1410" s="28"/>
    </row>
    <row r="1411" spans="1:52" ht="30" customHeight="1">
      <c r="A1411" s="24" t="s">
        <v>2879</v>
      </c>
      <c r="B1411" s="25"/>
      <c r="C1411" s="25"/>
      <c r="D1411" s="25"/>
      <c r="E1411" s="29"/>
      <c r="F1411" s="32"/>
      <c r="G1411" s="29"/>
      <c r="H1411" s="32"/>
      <c r="I1411" s="29"/>
      <c r="J1411" s="32"/>
      <c r="K1411" s="29"/>
      <c r="L1411" s="32"/>
      <c r="M1411" s="26"/>
      <c r="N1411" s="1" t="s">
        <v>2877</v>
      </c>
    </row>
    <row r="1412" spans="1:52" ht="30" customHeight="1">
      <c r="A1412" s="27" t="s">
        <v>2726</v>
      </c>
      <c r="B1412" s="27" t="s">
        <v>2880</v>
      </c>
      <c r="C1412" s="27" t="s">
        <v>1310</v>
      </c>
      <c r="D1412" s="28">
        <v>0.16600000000000001</v>
      </c>
      <c r="E1412" s="30">
        <f>단가대비표!O195</f>
        <v>5116</v>
      </c>
      <c r="F1412" s="33">
        <f>TRUNC(E1412*D1412,1)</f>
        <v>849.2</v>
      </c>
      <c r="G1412" s="30">
        <f>단가대비표!P195</f>
        <v>0</v>
      </c>
      <c r="H1412" s="33">
        <f>TRUNC(G1412*D1412,1)</f>
        <v>0</v>
      </c>
      <c r="I1412" s="30">
        <f>단가대비표!V195</f>
        <v>0</v>
      </c>
      <c r="J1412" s="33">
        <f>TRUNC(I1412*D1412,1)</f>
        <v>0</v>
      </c>
      <c r="K1412" s="30">
        <f>TRUNC(E1412+G1412+I1412,1)</f>
        <v>5116</v>
      </c>
      <c r="L1412" s="33">
        <f>TRUNC(F1412+H1412+J1412,1)</f>
        <v>849.2</v>
      </c>
      <c r="M1412" s="27" t="s">
        <v>52</v>
      </c>
      <c r="N1412" s="2" t="s">
        <v>2877</v>
      </c>
      <c r="O1412" s="2" t="s">
        <v>2881</v>
      </c>
      <c r="P1412" s="2" t="s">
        <v>65</v>
      </c>
      <c r="Q1412" s="2" t="s">
        <v>65</v>
      </c>
      <c r="R1412" s="2" t="s">
        <v>64</v>
      </c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2" t="s">
        <v>52</v>
      </c>
      <c r="AW1412" s="2" t="s">
        <v>2882</v>
      </c>
      <c r="AX1412" s="2" t="s">
        <v>52</v>
      </c>
      <c r="AY1412" s="2" t="s">
        <v>52</v>
      </c>
      <c r="AZ1412" s="2" t="s">
        <v>52</v>
      </c>
    </row>
    <row r="1413" spans="1:52" ht="30" customHeight="1">
      <c r="A1413" s="27" t="s">
        <v>1313</v>
      </c>
      <c r="B1413" s="27" t="s">
        <v>1314</v>
      </c>
      <c r="C1413" s="27" t="s">
        <v>1310</v>
      </c>
      <c r="D1413" s="28">
        <v>8.0000000000000002E-3</v>
      </c>
      <c r="E1413" s="30">
        <f>단가대비표!O203</f>
        <v>2700</v>
      </c>
      <c r="F1413" s="33">
        <f>TRUNC(E1413*D1413,1)</f>
        <v>21.6</v>
      </c>
      <c r="G1413" s="30">
        <f>단가대비표!P203</f>
        <v>0</v>
      </c>
      <c r="H1413" s="33">
        <f>TRUNC(G1413*D1413,1)</f>
        <v>0</v>
      </c>
      <c r="I1413" s="30">
        <f>단가대비표!V203</f>
        <v>0</v>
      </c>
      <c r="J1413" s="33">
        <f>TRUNC(I1413*D1413,1)</f>
        <v>0</v>
      </c>
      <c r="K1413" s="30">
        <f>TRUNC(E1413+G1413+I1413,1)</f>
        <v>2700</v>
      </c>
      <c r="L1413" s="33">
        <f>TRUNC(F1413+H1413+J1413,1)</f>
        <v>21.6</v>
      </c>
      <c r="M1413" s="27" t="s">
        <v>52</v>
      </c>
      <c r="N1413" s="2" t="s">
        <v>2877</v>
      </c>
      <c r="O1413" s="2" t="s">
        <v>1315</v>
      </c>
      <c r="P1413" s="2" t="s">
        <v>65</v>
      </c>
      <c r="Q1413" s="2" t="s">
        <v>65</v>
      </c>
      <c r="R1413" s="2" t="s">
        <v>64</v>
      </c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2" t="s">
        <v>52</v>
      </c>
      <c r="AW1413" s="2" t="s">
        <v>2883</v>
      </c>
      <c r="AX1413" s="2" t="s">
        <v>52</v>
      </c>
      <c r="AY1413" s="2" t="s">
        <v>52</v>
      </c>
      <c r="AZ1413" s="2" t="s">
        <v>52</v>
      </c>
    </row>
    <row r="1414" spans="1:52" ht="30" customHeight="1">
      <c r="A1414" s="27" t="s">
        <v>1013</v>
      </c>
      <c r="B1414" s="27" t="s">
        <v>52</v>
      </c>
      <c r="C1414" s="27" t="s">
        <v>52</v>
      </c>
      <c r="D1414" s="28"/>
      <c r="E1414" s="30"/>
      <c r="F1414" s="33">
        <f>TRUNC(SUMIF(N1412:N1413, N1411, F1412:F1413),0)</f>
        <v>870</v>
      </c>
      <c r="G1414" s="30"/>
      <c r="H1414" s="33">
        <f>TRUNC(SUMIF(N1412:N1413, N1411, H1412:H1413),0)</f>
        <v>0</v>
      </c>
      <c r="I1414" s="30"/>
      <c r="J1414" s="33">
        <f>TRUNC(SUMIF(N1412:N1413, N1411, J1412:J1413),0)</f>
        <v>0</v>
      </c>
      <c r="K1414" s="30"/>
      <c r="L1414" s="33">
        <f>F1414+H1414+J1414</f>
        <v>870</v>
      </c>
      <c r="M1414" s="27" t="s">
        <v>52</v>
      </c>
      <c r="N1414" s="2" t="s">
        <v>107</v>
      </c>
      <c r="O1414" s="2" t="s">
        <v>107</v>
      </c>
      <c r="P1414" s="2" t="s">
        <v>52</v>
      </c>
      <c r="Q1414" s="2" t="s">
        <v>52</v>
      </c>
      <c r="R1414" s="2" t="s">
        <v>52</v>
      </c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2" t="s">
        <v>52</v>
      </c>
      <c r="AW1414" s="2" t="s">
        <v>52</v>
      </c>
      <c r="AX1414" s="2" t="s">
        <v>52</v>
      </c>
      <c r="AY1414" s="2" t="s">
        <v>52</v>
      </c>
      <c r="AZ1414" s="2" t="s">
        <v>52</v>
      </c>
    </row>
    <row r="1415" spans="1:52" ht="30" customHeight="1">
      <c r="A1415" s="28"/>
      <c r="B1415" s="28"/>
      <c r="C1415" s="28"/>
      <c r="D1415" s="28"/>
      <c r="E1415" s="30"/>
      <c r="F1415" s="33"/>
      <c r="G1415" s="30"/>
      <c r="H1415" s="33"/>
      <c r="I1415" s="30"/>
      <c r="J1415" s="33"/>
      <c r="K1415" s="30"/>
      <c r="L1415" s="33"/>
      <c r="M1415" s="28"/>
    </row>
    <row r="1416" spans="1:52" ht="30" customHeight="1">
      <c r="A1416" s="24" t="s">
        <v>2884</v>
      </c>
      <c r="B1416" s="25"/>
      <c r="C1416" s="25"/>
      <c r="D1416" s="25"/>
      <c r="E1416" s="29"/>
      <c r="F1416" s="32"/>
      <c r="G1416" s="29"/>
      <c r="H1416" s="32"/>
      <c r="I1416" s="29"/>
      <c r="J1416" s="32"/>
      <c r="K1416" s="29"/>
      <c r="L1416" s="32"/>
      <c r="M1416" s="26"/>
      <c r="N1416" s="1" t="s">
        <v>1930</v>
      </c>
    </row>
    <row r="1417" spans="1:52" ht="30" customHeight="1">
      <c r="A1417" s="27" t="s">
        <v>1680</v>
      </c>
      <c r="B1417" s="27" t="s">
        <v>1055</v>
      </c>
      <c r="C1417" s="27" t="s">
        <v>1056</v>
      </c>
      <c r="D1417" s="28">
        <v>1.4E-2</v>
      </c>
      <c r="E1417" s="30">
        <f>단가대비표!O250</f>
        <v>0</v>
      </c>
      <c r="F1417" s="33">
        <f>TRUNC(E1417*D1417,1)</f>
        <v>0</v>
      </c>
      <c r="G1417" s="30">
        <f>단가대비표!P250</f>
        <v>256883</v>
      </c>
      <c r="H1417" s="33">
        <f>TRUNC(G1417*D1417,1)</f>
        <v>3596.3</v>
      </c>
      <c r="I1417" s="30">
        <f>단가대비표!V250</f>
        <v>0</v>
      </c>
      <c r="J1417" s="33">
        <f>TRUNC(I1417*D1417,1)</f>
        <v>0</v>
      </c>
      <c r="K1417" s="30">
        <f>TRUNC(E1417+G1417+I1417,1)</f>
        <v>256883</v>
      </c>
      <c r="L1417" s="33">
        <f>TRUNC(F1417+H1417+J1417,1)</f>
        <v>3596.3</v>
      </c>
      <c r="M1417" s="27" t="s">
        <v>52</v>
      </c>
      <c r="N1417" s="2" t="s">
        <v>1930</v>
      </c>
      <c r="O1417" s="2" t="s">
        <v>1681</v>
      </c>
      <c r="P1417" s="2" t="s">
        <v>65</v>
      </c>
      <c r="Q1417" s="2" t="s">
        <v>65</v>
      </c>
      <c r="R1417" s="2" t="s">
        <v>64</v>
      </c>
      <c r="S1417" s="3"/>
      <c r="T1417" s="3"/>
      <c r="U1417" s="3"/>
      <c r="V1417" s="3">
        <v>1</v>
      </c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2" t="s">
        <v>52</v>
      </c>
      <c r="AW1417" s="2" t="s">
        <v>2885</v>
      </c>
      <c r="AX1417" s="2" t="s">
        <v>52</v>
      </c>
      <c r="AY1417" s="2" t="s">
        <v>52</v>
      </c>
      <c r="AZ1417" s="2" t="s">
        <v>52</v>
      </c>
    </row>
    <row r="1418" spans="1:52" ht="30" customHeight="1">
      <c r="A1418" s="27" t="s">
        <v>1164</v>
      </c>
      <c r="B1418" s="27" t="s">
        <v>2814</v>
      </c>
      <c r="C1418" s="27" t="s">
        <v>502</v>
      </c>
      <c r="D1418" s="28">
        <v>1</v>
      </c>
      <c r="E1418" s="30">
        <v>0</v>
      </c>
      <c r="F1418" s="33">
        <f>TRUNC(E1418*D1418,1)</f>
        <v>0</v>
      </c>
      <c r="G1418" s="30">
        <v>0</v>
      </c>
      <c r="H1418" s="33">
        <f>TRUNC(G1418*D1418,1)</f>
        <v>0</v>
      </c>
      <c r="I1418" s="30">
        <f>TRUNC(SUMIF(V1417:V1418, RIGHTB(O1418, 1), H1417:H1418)*U1418, 2)</f>
        <v>143.85</v>
      </c>
      <c r="J1418" s="33">
        <f>TRUNC(I1418*D1418,1)</f>
        <v>143.80000000000001</v>
      </c>
      <c r="K1418" s="30">
        <f>TRUNC(E1418+G1418+I1418,1)</f>
        <v>143.80000000000001</v>
      </c>
      <c r="L1418" s="33">
        <f>TRUNC(F1418+H1418+J1418,1)</f>
        <v>143.80000000000001</v>
      </c>
      <c r="M1418" s="27" t="s">
        <v>52</v>
      </c>
      <c r="N1418" s="2" t="s">
        <v>1930</v>
      </c>
      <c r="O1418" s="2" t="s">
        <v>950</v>
      </c>
      <c r="P1418" s="2" t="s">
        <v>65</v>
      </c>
      <c r="Q1418" s="2" t="s">
        <v>65</v>
      </c>
      <c r="R1418" s="2" t="s">
        <v>65</v>
      </c>
      <c r="S1418" s="3">
        <v>1</v>
      </c>
      <c r="T1418" s="3">
        <v>2</v>
      </c>
      <c r="U1418" s="3">
        <v>0.04</v>
      </c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2" t="s">
        <v>52</v>
      </c>
      <c r="AW1418" s="2" t="s">
        <v>2886</v>
      </c>
      <c r="AX1418" s="2" t="s">
        <v>52</v>
      </c>
      <c r="AY1418" s="2" t="s">
        <v>52</v>
      </c>
      <c r="AZ1418" s="2" t="s">
        <v>52</v>
      </c>
    </row>
    <row r="1419" spans="1:52" ht="30" customHeight="1">
      <c r="A1419" s="27" t="s">
        <v>1013</v>
      </c>
      <c r="B1419" s="27" t="s">
        <v>52</v>
      </c>
      <c r="C1419" s="27" t="s">
        <v>52</v>
      </c>
      <c r="D1419" s="28"/>
      <c r="E1419" s="30"/>
      <c r="F1419" s="33">
        <f>TRUNC(SUMIF(N1417:N1418, N1416, F1417:F1418),0)</f>
        <v>0</v>
      </c>
      <c r="G1419" s="30"/>
      <c r="H1419" s="33">
        <f>TRUNC(SUMIF(N1417:N1418, N1416, H1417:H1418),0)</f>
        <v>3596</v>
      </c>
      <c r="I1419" s="30"/>
      <c r="J1419" s="33">
        <f>TRUNC(SUMIF(N1417:N1418, N1416, J1417:J1418),0)</f>
        <v>143</v>
      </c>
      <c r="K1419" s="30"/>
      <c r="L1419" s="33">
        <f>F1419+H1419+J1419</f>
        <v>3739</v>
      </c>
      <c r="M1419" s="27" t="s">
        <v>52</v>
      </c>
      <c r="N1419" s="2" t="s">
        <v>107</v>
      </c>
      <c r="O1419" s="2" t="s">
        <v>107</v>
      </c>
      <c r="P1419" s="2" t="s">
        <v>52</v>
      </c>
      <c r="Q1419" s="2" t="s">
        <v>52</v>
      </c>
      <c r="R1419" s="2" t="s">
        <v>52</v>
      </c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2" t="s">
        <v>52</v>
      </c>
      <c r="AW1419" s="2" t="s">
        <v>52</v>
      </c>
      <c r="AX1419" s="2" t="s">
        <v>52</v>
      </c>
      <c r="AY1419" s="2" t="s">
        <v>52</v>
      </c>
      <c r="AZ1419" s="2" t="s">
        <v>52</v>
      </c>
    </row>
    <row r="1420" spans="1:52" ht="30" customHeight="1">
      <c r="A1420" s="28"/>
      <c r="B1420" s="28"/>
      <c r="C1420" s="28"/>
      <c r="D1420" s="28"/>
      <c r="E1420" s="30"/>
      <c r="F1420" s="33"/>
      <c r="G1420" s="30"/>
      <c r="H1420" s="33"/>
      <c r="I1420" s="30"/>
      <c r="J1420" s="33"/>
      <c r="K1420" s="30"/>
      <c r="L1420" s="33"/>
      <c r="M1420" s="28"/>
    </row>
    <row r="1421" spans="1:52" ht="30" customHeight="1">
      <c r="A1421" s="24" t="s">
        <v>2887</v>
      </c>
      <c r="B1421" s="25"/>
      <c r="C1421" s="25"/>
      <c r="D1421" s="25"/>
      <c r="E1421" s="29"/>
      <c r="F1421" s="32"/>
      <c r="G1421" s="29"/>
      <c r="H1421" s="32"/>
      <c r="I1421" s="29"/>
      <c r="J1421" s="32"/>
      <c r="K1421" s="29"/>
      <c r="L1421" s="32"/>
      <c r="M1421" s="26"/>
      <c r="N1421" s="1" t="s">
        <v>1936</v>
      </c>
    </row>
    <row r="1422" spans="1:52" ht="30" customHeight="1">
      <c r="A1422" s="27" t="s">
        <v>1285</v>
      </c>
      <c r="B1422" s="27" t="s">
        <v>1055</v>
      </c>
      <c r="C1422" s="27" t="s">
        <v>1056</v>
      </c>
      <c r="D1422" s="28">
        <v>6.9000000000000006E-2</v>
      </c>
      <c r="E1422" s="30">
        <f>단가대비표!O247</f>
        <v>0</v>
      </c>
      <c r="F1422" s="33">
        <f>TRUNC(E1422*D1422,1)</f>
        <v>0</v>
      </c>
      <c r="G1422" s="30">
        <f>단가대비표!P247</f>
        <v>277276</v>
      </c>
      <c r="H1422" s="33">
        <f>TRUNC(G1422*D1422,1)</f>
        <v>19132</v>
      </c>
      <c r="I1422" s="30">
        <f>단가대비표!V247</f>
        <v>0</v>
      </c>
      <c r="J1422" s="33">
        <f>TRUNC(I1422*D1422,1)</f>
        <v>0</v>
      </c>
      <c r="K1422" s="30">
        <f t="shared" ref="K1422:L1424" si="215">TRUNC(E1422+G1422+I1422,1)</f>
        <v>277276</v>
      </c>
      <c r="L1422" s="33">
        <f t="shared" si="215"/>
        <v>19132</v>
      </c>
      <c r="M1422" s="27" t="s">
        <v>52</v>
      </c>
      <c r="N1422" s="2" t="s">
        <v>1936</v>
      </c>
      <c r="O1422" s="2" t="s">
        <v>1286</v>
      </c>
      <c r="P1422" s="2" t="s">
        <v>65</v>
      </c>
      <c r="Q1422" s="2" t="s">
        <v>65</v>
      </c>
      <c r="R1422" s="2" t="s">
        <v>64</v>
      </c>
      <c r="S1422" s="3"/>
      <c r="T1422" s="3"/>
      <c r="U1422" s="3"/>
      <c r="V1422" s="3">
        <v>1</v>
      </c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2" t="s">
        <v>52</v>
      </c>
      <c r="AW1422" s="2" t="s">
        <v>2888</v>
      </c>
      <c r="AX1422" s="2" t="s">
        <v>52</v>
      </c>
      <c r="AY1422" s="2" t="s">
        <v>52</v>
      </c>
      <c r="AZ1422" s="2" t="s">
        <v>52</v>
      </c>
    </row>
    <row r="1423" spans="1:52" ht="30" customHeight="1">
      <c r="A1423" s="27" t="s">
        <v>1059</v>
      </c>
      <c r="B1423" s="27" t="s">
        <v>1055</v>
      </c>
      <c r="C1423" s="27" t="s">
        <v>1056</v>
      </c>
      <c r="D1423" s="28">
        <v>3.4000000000000002E-2</v>
      </c>
      <c r="E1423" s="30">
        <f>단가대비표!O234</f>
        <v>0</v>
      </c>
      <c r="F1423" s="33">
        <f>TRUNC(E1423*D1423,1)</f>
        <v>0</v>
      </c>
      <c r="G1423" s="30">
        <f>단가대비표!P234</f>
        <v>172068</v>
      </c>
      <c r="H1423" s="33">
        <f>TRUNC(G1423*D1423,1)</f>
        <v>5850.3</v>
      </c>
      <c r="I1423" s="30">
        <f>단가대비표!V234</f>
        <v>0</v>
      </c>
      <c r="J1423" s="33">
        <f>TRUNC(I1423*D1423,1)</f>
        <v>0</v>
      </c>
      <c r="K1423" s="30">
        <f t="shared" si="215"/>
        <v>172068</v>
      </c>
      <c r="L1423" s="33">
        <f t="shared" si="215"/>
        <v>5850.3</v>
      </c>
      <c r="M1423" s="27" t="s">
        <v>52</v>
      </c>
      <c r="N1423" s="2" t="s">
        <v>1936</v>
      </c>
      <c r="O1423" s="2" t="s">
        <v>1060</v>
      </c>
      <c r="P1423" s="2" t="s">
        <v>65</v>
      </c>
      <c r="Q1423" s="2" t="s">
        <v>65</v>
      </c>
      <c r="R1423" s="2" t="s">
        <v>64</v>
      </c>
      <c r="S1423" s="3"/>
      <c r="T1423" s="3"/>
      <c r="U1423" s="3"/>
      <c r="V1423" s="3">
        <v>1</v>
      </c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2" t="s">
        <v>52</v>
      </c>
      <c r="AW1423" s="2" t="s">
        <v>2889</v>
      </c>
      <c r="AX1423" s="2" t="s">
        <v>52</v>
      </c>
      <c r="AY1423" s="2" t="s">
        <v>52</v>
      </c>
      <c r="AZ1423" s="2" t="s">
        <v>52</v>
      </c>
    </row>
    <row r="1424" spans="1:52" ht="30" customHeight="1">
      <c r="A1424" s="27" t="s">
        <v>1164</v>
      </c>
      <c r="B1424" s="27" t="s">
        <v>1193</v>
      </c>
      <c r="C1424" s="27" t="s">
        <v>502</v>
      </c>
      <c r="D1424" s="28">
        <v>1</v>
      </c>
      <c r="E1424" s="30">
        <v>0</v>
      </c>
      <c r="F1424" s="33">
        <f>TRUNC(E1424*D1424,1)</f>
        <v>0</v>
      </c>
      <c r="G1424" s="30">
        <v>0</v>
      </c>
      <c r="H1424" s="33">
        <f>TRUNC(G1424*D1424,1)</f>
        <v>0</v>
      </c>
      <c r="I1424" s="30">
        <f>TRUNC(SUMIF(V1422:V1424, RIGHTB(O1424, 1), H1422:H1424)*U1424, 2)</f>
        <v>499.64</v>
      </c>
      <c r="J1424" s="33">
        <f>TRUNC(I1424*D1424,1)</f>
        <v>499.6</v>
      </c>
      <c r="K1424" s="30">
        <f t="shared" si="215"/>
        <v>499.6</v>
      </c>
      <c r="L1424" s="33">
        <f t="shared" si="215"/>
        <v>499.6</v>
      </c>
      <c r="M1424" s="27" t="s">
        <v>52</v>
      </c>
      <c r="N1424" s="2" t="s">
        <v>1936</v>
      </c>
      <c r="O1424" s="2" t="s">
        <v>950</v>
      </c>
      <c r="P1424" s="2" t="s">
        <v>65</v>
      </c>
      <c r="Q1424" s="2" t="s">
        <v>65</v>
      </c>
      <c r="R1424" s="2" t="s">
        <v>65</v>
      </c>
      <c r="S1424" s="3">
        <v>1</v>
      </c>
      <c r="T1424" s="3">
        <v>2</v>
      </c>
      <c r="U1424" s="3">
        <v>0.02</v>
      </c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2" t="s">
        <v>52</v>
      </c>
      <c r="AW1424" s="2" t="s">
        <v>2890</v>
      </c>
      <c r="AX1424" s="2" t="s">
        <v>52</v>
      </c>
      <c r="AY1424" s="2" t="s">
        <v>52</v>
      </c>
      <c r="AZ1424" s="2" t="s">
        <v>52</v>
      </c>
    </row>
    <row r="1425" spans="1:52" ht="30" customHeight="1">
      <c r="A1425" s="27" t="s">
        <v>1013</v>
      </c>
      <c r="B1425" s="27" t="s">
        <v>52</v>
      </c>
      <c r="C1425" s="27" t="s">
        <v>52</v>
      </c>
      <c r="D1425" s="28"/>
      <c r="E1425" s="30"/>
      <c r="F1425" s="33">
        <f>TRUNC(SUMIF(N1422:N1424, N1421, F1422:F1424),0)</f>
        <v>0</v>
      </c>
      <c r="G1425" s="30"/>
      <c r="H1425" s="33">
        <f>TRUNC(SUMIF(N1422:N1424, N1421, H1422:H1424),0)</f>
        <v>24982</v>
      </c>
      <c r="I1425" s="30"/>
      <c r="J1425" s="33">
        <f>TRUNC(SUMIF(N1422:N1424, N1421, J1422:J1424),0)</f>
        <v>499</v>
      </c>
      <c r="K1425" s="30"/>
      <c r="L1425" s="33">
        <f>F1425+H1425+J1425</f>
        <v>25481</v>
      </c>
      <c r="M1425" s="27" t="s">
        <v>52</v>
      </c>
      <c r="N1425" s="2" t="s">
        <v>107</v>
      </c>
      <c r="O1425" s="2" t="s">
        <v>107</v>
      </c>
      <c r="P1425" s="2" t="s">
        <v>52</v>
      </c>
      <c r="Q1425" s="2" t="s">
        <v>52</v>
      </c>
      <c r="R1425" s="2" t="s">
        <v>52</v>
      </c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2" t="s">
        <v>52</v>
      </c>
      <c r="AW1425" s="2" t="s">
        <v>52</v>
      </c>
      <c r="AX1425" s="2" t="s">
        <v>52</v>
      </c>
      <c r="AY1425" s="2" t="s">
        <v>52</v>
      </c>
      <c r="AZ1425" s="2" t="s">
        <v>52</v>
      </c>
    </row>
    <row r="1426" spans="1:52" ht="30" customHeight="1">
      <c r="A1426" s="28"/>
      <c r="B1426" s="28"/>
      <c r="C1426" s="28"/>
      <c r="D1426" s="28"/>
      <c r="E1426" s="30"/>
      <c r="F1426" s="33"/>
      <c r="G1426" s="30"/>
      <c r="H1426" s="33"/>
      <c r="I1426" s="30"/>
      <c r="J1426" s="33"/>
      <c r="K1426" s="30"/>
      <c r="L1426" s="33"/>
      <c r="M1426" s="28"/>
    </row>
    <row r="1427" spans="1:52" ht="30" customHeight="1">
      <c r="A1427" s="24" t="s">
        <v>2891</v>
      </c>
      <c r="B1427" s="25"/>
      <c r="C1427" s="25"/>
      <c r="D1427" s="25"/>
      <c r="E1427" s="29"/>
      <c r="F1427" s="32"/>
      <c r="G1427" s="29"/>
      <c r="H1427" s="32"/>
      <c r="I1427" s="29"/>
      <c r="J1427" s="32"/>
      <c r="K1427" s="29"/>
      <c r="L1427" s="32"/>
      <c r="M1427" s="26"/>
      <c r="N1427" s="1" t="s">
        <v>1949</v>
      </c>
    </row>
    <row r="1428" spans="1:52" ht="30" customHeight="1">
      <c r="A1428" s="27" t="s">
        <v>1121</v>
      </c>
      <c r="B1428" s="27" t="s">
        <v>2892</v>
      </c>
      <c r="C1428" s="27" t="s">
        <v>83</v>
      </c>
      <c r="D1428" s="28">
        <v>1.05</v>
      </c>
      <c r="E1428" s="30">
        <f>단가대비표!O105</f>
        <v>2962.9</v>
      </c>
      <c r="F1428" s="33">
        <f>TRUNC(E1428*D1428,1)</f>
        <v>3111</v>
      </c>
      <c r="G1428" s="30">
        <f>단가대비표!P105</f>
        <v>0</v>
      </c>
      <c r="H1428" s="33">
        <f>TRUNC(G1428*D1428,1)</f>
        <v>0</v>
      </c>
      <c r="I1428" s="30">
        <f>단가대비표!V105</f>
        <v>0</v>
      </c>
      <c r="J1428" s="33">
        <f>TRUNC(I1428*D1428,1)</f>
        <v>0</v>
      </c>
      <c r="K1428" s="30">
        <f>TRUNC(E1428+G1428+I1428,1)</f>
        <v>2962.9</v>
      </c>
      <c r="L1428" s="33">
        <f>TRUNC(F1428+H1428+J1428,1)</f>
        <v>3111</v>
      </c>
      <c r="M1428" s="27" t="s">
        <v>52</v>
      </c>
      <c r="N1428" s="2" t="s">
        <v>1949</v>
      </c>
      <c r="O1428" s="2" t="s">
        <v>2893</v>
      </c>
      <c r="P1428" s="2" t="s">
        <v>65</v>
      </c>
      <c r="Q1428" s="2" t="s">
        <v>65</v>
      </c>
      <c r="R1428" s="2" t="s">
        <v>64</v>
      </c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2" t="s">
        <v>52</v>
      </c>
      <c r="AW1428" s="2" t="s">
        <v>2894</v>
      </c>
      <c r="AX1428" s="2" t="s">
        <v>52</v>
      </c>
      <c r="AY1428" s="2" t="s">
        <v>52</v>
      </c>
      <c r="AZ1428" s="2" t="s">
        <v>52</v>
      </c>
    </row>
    <row r="1429" spans="1:52" ht="30" customHeight="1">
      <c r="A1429" s="27" t="s">
        <v>1125</v>
      </c>
      <c r="B1429" s="27" t="s">
        <v>2895</v>
      </c>
      <c r="C1429" s="27" t="s">
        <v>83</v>
      </c>
      <c r="D1429" s="28">
        <v>1</v>
      </c>
      <c r="E1429" s="30">
        <f>일위대가목록!E236</f>
        <v>0</v>
      </c>
      <c r="F1429" s="33">
        <f>TRUNC(E1429*D1429,1)</f>
        <v>0</v>
      </c>
      <c r="G1429" s="30">
        <f>일위대가목록!F236</f>
        <v>2631</v>
      </c>
      <c r="H1429" s="33">
        <f>TRUNC(G1429*D1429,1)</f>
        <v>2631</v>
      </c>
      <c r="I1429" s="30">
        <f>일위대가목록!G236</f>
        <v>0</v>
      </c>
      <c r="J1429" s="33">
        <f>TRUNC(I1429*D1429,1)</f>
        <v>0</v>
      </c>
      <c r="K1429" s="30">
        <f>TRUNC(E1429+G1429+I1429,1)</f>
        <v>2631</v>
      </c>
      <c r="L1429" s="33">
        <f>TRUNC(F1429+H1429+J1429,1)</f>
        <v>2631</v>
      </c>
      <c r="M1429" s="27" t="s">
        <v>2896</v>
      </c>
      <c r="N1429" s="2" t="s">
        <v>1949</v>
      </c>
      <c r="O1429" s="2" t="s">
        <v>2897</v>
      </c>
      <c r="P1429" s="2" t="s">
        <v>64</v>
      </c>
      <c r="Q1429" s="2" t="s">
        <v>65</v>
      </c>
      <c r="R1429" s="2" t="s">
        <v>65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2" t="s">
        <v>52</v>
      </c>
      <c r="AW1429" s="2" t="s">
        <v>2898</v>
      </c>
      <c r="AX1429" s="2" t="s">
        <v>52</v>
      </c>
      <c r="AY1429" s="2" t="s">
        <v>52</v>
      </c>
      <c r="AZ1429" s="2" t="s">
        <v>52</v>
      </c>
    </row>
    <row r="1430" spans="1:52" ht="30" customHeight="1">
      <c r="A1430" s="27" t="s">
        <v>1013</v>
      </c>
      <c r="B1430" s="27" t="s">
        <v>52</v>
      </c>
      <c r="C1430" s="27" t="s">
        <v>52</v>
      </c>
      <c r="D1430" s="28"/>
      <c r="E1430" s="30"/>
      <c r="F1430" s="33">
        <f>TRUNC(SUMIF(N1428:N1429, N1427, F1428:F1429),0)</f>
        <v>3111</v>
      </c>
      <c r="G1430" s="30"/>
      <c r="H1430" s="33">
        <f>TRUNC(SUMIF(N1428:N1429, N1427, H1428:H1429),0)</f>
        <v>2631</v>
      </c>
      <c r="I1430" s="30"/>
      <c r="J1430" s="33">
        <f>TRUNC(SUMIF(N1428:N1429, N1427, J1428:J1429),0)</f>
        <v>0</v>
      </c>
      <c r="K1430" s="30"/>
      <c r="L1430" s="33">
        <f>F1430+H1430+J1430</f>
        <v>5742</v>
      </c>
      <c r="M1430" s="27" t="s">
        <v>52</v>
      </c>
      <c r="N1430" s="2" t="s">
        <v>107</v>
      </c>
      <c r="O1430" s="2" t="s">
        <v>107</v>
      </c>
      <c r="P1430" s="2" t="s">
        <v>52</v>
      </c>
      <c r="Q1430" s="2" t="s">
        <v>52</v>
      </c>
      <c r="R1430" s="2" t="s">
        <v>52</v>
      </c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2" t="s">
        <v>52</v>
      </c>
      <c r="AW1430" s="2" t="s">
        <v>52</v>
      </c>
      <c r="AX1430" s="2" t="s">
        <v>52</v>
      </c>
      <c r="AY1430" s="2" t="s">
        <v>52</v>
      </c>
      <c r="AZ1430" s="2" t="s">
        <v>52</v>
      </c>
    </row>
    <row r="1431" spans="1:52" ht="30" customHeight="1">
      <c r="A1431" s="28"/>
      <c r="B1431" s="28"/>
      <c r="C1431" s="28"/>
      <c r="D1431" s="28"/>
      <c r="E1431" s="30"/>
      <c r="F1431" s="33"/>
      <c r="G1431" s="30"/>
      <c r="H1431" s="33"/>
      <c r="I1431" s="30"/>
      <c r="J1431" s="33"/>
      <c r="K1431" s="30"/>
      <c r="L1431" s="33"/>
      <c r="M1431" s="28"/>
    </row>
    <row r="1432" spans="1:52" ht="30" customHeight="1">
      <c r="A1432" s="24" t="s">
        <v>2899</v>
      </c>
      <c r="B1432" s="25"/>
      <c r="C1432" s="25"/>
      <c r="D1432" s="25"/>
      <c r="E1432" s="29"/>
      <c r="F1432" s="32"/>
      <c r="G1432" s="29"/>
      <c r="H1432" s="32"/>
      <c r="I1432" s="29"/>
      <c r="J1432" s="32"/>
      <c r="K1432" s="29"/>
      <c r="L1432" s="32"/>
      <c r="M1432" s="26"/>
      <c r="N1432" s="1" t="s">
        <v>1953</v>
      </c>
    </row>
    <row r="1433" spans="1:52" ht="30" customHeight="1">
      <c r="A1433" s="27" t="s">
        <v>897</v>
      </c>
      <c r="B1433" s="27" t="s">
        <v>2900</v>
      </c>
      <c r="C1433" s="27" t="s">
        <v>235</v>
      </c>
      <c r="D1433" s="28">
        <v>387</v>
      </c>
      <c r="E1433" s="30">
        <f>단가대비표!O87</f>
        <v>168.18</v>
      </c>
      <c r="F1433" s="33">
        <f>TRUNC(E1433*D1433,1)</f>
        <v>65085.599999999999</v>
      </c>
      <c r="G1433" s="30">
        <f>단가대비표!P87</f>
        <v>0</v>
      </c>
      <c r="H1433" s="33">
        <f>TRUNC(G1433*D1433,1)</f>
        <v>0</v>
      </c>
      <c r="I1433" s="30">
        <f>단가대비표!V87</f>
        <v>0</v>
      </c>
      <c r="J1433" s="33">
        <f>TRUNC(I1433*D1433,1)</f>
        <v>0</v>
      </c>
      <c r="K1433" s="30">
        <f>TRUNC(E1433+G1433+I1433,1)</f>
        <v>168.1</v>
      </c>
      <c r="L1433" s="33">
        <f>TRUNC(F1433+H1433+J1433,1)</f>
        <v>65085.599999999999</v>
      </c>
      <c r="M1433" s="27" t="s">
        <v>52</v>
      </c>
      <c r="N1433" s="2" t="s">
        <v>1953</v>
      </c>
      <c r="O1433" s="2" t="s">
        <v>2901</v>
      </c>
      <c r="P1433" s="2" t="s">
        <v>65</v>
      </c>
      <c r="Q1433" s="2" t="s">
        <v>65</v>
      </c>
      <c r="R1433" s="2" t="s">
        <v>64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2" t="s">
        <v>52</v>
      </c>
      <c r="AW1433" s="2" t="s">
        <v>2902</v>
      </c>
      <c r="AX1433" s="2" t="s">
        <v>52</v>
      </c>
      <c r="AY1433" s="2" t="s">
        <v>52</v>
      </c>
      <c r="AZ1433" s="2" t="s">
        <v>52</v>
      </c>
    </row>
    <row r="1434" spans="1:52" ht="30" customHeight="1">
      <c r="A1434" s="27" t="s">
        <v>2903</v>
      </c>
      <c r="B1434" s="27" t="s">
        <v>2904</v>
      </c>
      <c r="C1434" s="27" t="s">
        <v>1310</v>
      </c>
      <c r="D1434" s="28">
        <v>1.24</v>
      </c>
      <c r="E1434" s="30">
        <f>단가대비표!O104</f>
        <v>4000</v>
      </c>
      <c r="F1434" s="33">
        <f>TRUNC(E1434*D1434,1)</f>
        <v>4960</v>
      </c>
      <c r="G1434" s="30">
        <f>단가대비표!P104</f>
        <v>0</v>
      </c>
      <c r="H1434" s="33">
        <f>TRUNC(G1434*D1434,1)</f>
        <v>0</v>
      </c>
      <c r="I1434" s="30">
        <f>단가대비표!V104</f>
        <v>0</v>
      </c>
      <c r="J1434" s="33">
        <f>TRUNC(I1434*D1434,1)</f>
        <v>0</v>
      </c>
      <c r="K1434" s="30">
        <f>TRUNC(E1434+G1434+I1434,1)</f>
        <v>4000</v>
      </c>
      <c r="L1434" s="33">
        <f>TRUNC(F1434+H1434+J1434,1)</f>
        <v>4960</v>
      </c>
      <c r="M1434" s="27" t="s">
        <v>52</v>
      </c>
      <c r="N1434" s="2" t="s">
        <v>1953</v>
      </c>
      <c r="O1434" s="2" t="s">
        <v>2905</v>
      </c>
      <c r="P1434" s="2" t="s">
        <v>65</v>
      </c>
      <c r="Q1434" s="2" t="s">
        <v>65</v>
      </c>
      <c r="R1434" s="2" t="s">
        <v>64</v>
      </c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2" t="s">
        <v>52</v>
      </c>
      <c r="AW1434" s="2" t="s">
        <v>2906</v>
      </c>
      <c r="AX1434" s="2" t="s">
        <v>52</v>
      </c>
      <c r="AY1434" s="2" t="s">
        <v>52</v>
      </c>
      <c r="AZ1434" s="2" t="s">
        <v>52</v>
      </c>
    </row>
    <row r="1435" spans="1:52" ht="30" customHeight="1">
      <c r="A1435" s="27" t="s">
        <v>1013</v>
      </c>
      <c r="B1435" s="27" t="s">
        <v>52</v>
      </c>
      <c r="C1435" s="27" t="s">
        <v>52</v>
      </c>
      <c r="D1435" s="28"/>
      <c r="E1435" s="30"/>
      <c r="F1435" s="33">
        <f>TRUNC(SUMIF(N1433:N1434, N1432, F1433:F1434),0)</f>
        <v>70045</v>
      </c>
      <c r="G1435" s="30"/>
      <c r="H1435" s="33">
        <f>TRUNC(SUMIF(N1433:N1434, N1432, H1433:H1434),0)</f>
        <v>0</v>
      </c>
      <c r="I1435" s="30"/>
      <c r="J1435" s="33">
        <f>TRUNC(SUMIF(N1433:N1434, N1432, J1433:J1434),0)</f>
        <v>0</v>
      </c>
      <c r="K1435" s="30"/>
      <c r="L1435" s="33">
        <f>F1435+H1435+J1435</f>
        <v>70045</v>
      </c>
      <c r="M1435" s="27" t="s">
        <v>52</v>
      </c>
      <c r="N1435" s="2" t="s">
        <v>107</v>
      </c>
      <c r="O1435" s="2" t="s">
        <v>107</v>
      </c>
      <c r="P1435" s="2" t="s">
        <v>52</v>
      </c>
      <c r="Q1435" s="2" t="s">
        <v>52</v>
      </c>
      <c r="R1435" s="2" t="s">
        <v>52</v>
      </c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2" t="s">
        <v>52</v>
      </c>
      <c r="AW1435" s="2" t="s">
        <v>52</v>
      </c>
      <c r="AX1435" s="2" t="s">
        <v>52</v>
      </c>
      <c r="AY1435" s="2" t="s">
        <v>52</v>
      </c>
      <c r="AZ1435" s="2" t="s">
        <v>52</v>
      </c>
    </row>
    <row r="1436" spans="1:52" ht="30" customHeight="1">
      <c r="A1436" s="28"/>
      <c r="B1436" s="28"/>
      <c r="C1436" s="28"/>
      <c r="D1436" s="28"/>
      <c r="E1436" s="30"/>
      <c r="F1436" s="33"/>
      <c r="G1436" s="30"/>
      <c r="H1436" s="33"/>
      <c r="I1436" s="30"/>
      <c r="J1436" s="33"/>
      <c r="K1436" s="30"/>
      <c r="L1436" s="33"/>
      <c r="M1436" s="28"/>
    </row>
    <row r="1437" spans="1:52" ht="30" customHeight="1">
      <c r="A1437" s="24" t="s">
        <v>2907</v>
      </c>
      <c r="B1437" s="25"/>
      <c r="C1437" s="25"/>
      <c r="D1437" s="25"/>
      <c r="E1437" s="29"/>
      <c r="F1437" s="32"/>
      <c r="G1437" s="29"/>
      <c r="H1437" s="32"/>
      <c r="I1437" s="29"/>
      <c r="J1437" s="32"/>
      <c r="K1437" s="29"/>
      <c r="L1437" s="32"/>
      <c r="M1437" s="26"/>
      <c r="N1437" s="1" t="s">
        <v>1958</v>
      </c>
    </row>
    <row r="1438" spans="1:52" ht="30" customHeight="1">
      <c r="A1438" s="27" t="s">
        <v>1285</v>
      </c>
      <c r="B1438" s="27" t="s">
        <v>1055</v>
      </c>
      <c r="C1438" s="27" t="s">
        <v>1056</v>
      </c>
      <c r="D1438" s="28">
        <v>3.1E-2</v>
      </c>
      <c r="E1438" s="30">
        <f>단가대비표!O247</f>
        <v>0</v>
      </c>
      <c r="F1438" s="33">
        <f t="shared" ref="F1438:F1444" si="216">TRUNC(E1438*D1438,1)</f>
        <v>0</v>
      </c>
      <c r="G1438" s="30">
        <f>단가대비표!P247</f>
        <v>277276</v>
      </c>
      <c r="H1438" s="33">
        <f t="shared" ref="H1438:H1444" si="217">TRUNC(G1438*D1438,1)</f>
        <v>8595.5</v>
      </c>
      <c r="I1438" s="30">
        <f>단가대비표!V247</f>
        <v>0</v>
      </c>
      <c r="J1438" s="33">
        <f t="shared" ref="J1438:J1444" si="218">TRUNC(I1438*D1438,1)</f>
        <v>0</v>
      </c>
      <c r="K1438" s="30">
        <f t="shared" ref="K1438:L1444" si="219">TRUNC(E1438+G1438+I1438,1)</f>
        <v>277276</v>
      </c>
      <c r="L1438" s="33">
        <f t="shared" si="219"/>
        <v>8595.5</v>
      </c>
      <c r="M1438" s="27" t="s">
        <v>52</v>
      </c>
      <c r="N1438" s="2" t="s">
        <v>1958</v>
      </c>
      <c r="O1438" s="2" t="s">
        <v>1286</v>
      </c>
      <c r="P1438" s="2" t="s">
        <v>65</v>
      </c>
      <c r="Q1438" s="2" t="s">
        <v>65</v>
      </c>
      <c r="R1438" s="2" t="s">
        <v>64</v>
      </c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2" t="s">
        <v>52</v>
      </c>
      <c r="AW1438" s="2" t="s">
        <v>2908</v>
      </c>
      <c r="AX1438" s="2" t="s">
        <v>52</v>
      </c>
      <c r="AY1438" s="2" t="s">
        <v>52</v>
      </c>
      <c r="AZ1438" s="2" t="s">
        <v>52</v>
      </c>
    </row>
    <row r="1439" spans="1:52" ht="30" customHeight="1">
      <c r="A1439" s="27" t="s">
        <v>2909</v>
      </c>
      <c r="B1439" s="27" t="s">
        <v>1055</v>
      </c>
      <c r="C1439" s="27" t="s">
        <v>1056</v>
      </c>
      <c r="D1439" s="28">
        <v>1.4999999999999999E-2</v>
      </c>
      <c r="E1439" s="30">
        <f>단가대비표!O260</f>
        <v>0</v>
      </c>
      <c r="F1439" s="33">
        <f t="shared" si="216"/>
        <v>0</v>
      </c>
      <c r="G1439" s="30">
        <f>단가대비표!P260</f>
        <v>241698</v>
      </c>
      <c r="H1439" s="33">
        <f t="shared" si="217"/>
        <v>3625.4</v>
      </c>
      <c r="I1439" s="30">
        <f>단가대비표!V260</f>
        <v>0</v>
      </c>
      <c r="J1439" s="33">
        <f t="shared" si="218"/>
        <v>0</v>
      </c>
      <c r="K1439" s="30">
        <f t="shared" si="219"/>
        <v>241698</v>
      </c>
      <c r="L1439" s="33">
        <f t="shared" si="219"/>
        <v>3625.4</v>
      </c>
      <c r="M1439" s="27" t="s">
        <v>52</v>
      </c>
      <c r="N1439" s="2" t="s">
        <v>1958</v>
      </c>
      <c r="O1439" s="2" t="s">
        <v>2910</v>
      </c>
      <c r="P1439" s="2" t="s">
        <v>65</v>
      </c>
      <c r="Q1439" s="2" t="s">
        <v>65</v>
      </c>
      <c r="R1439" s="2" t="s">
        <v>64</v>
      </c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2" t="s">
        <v>52</v>
      </c>
      <c r="AW1439" s="2" t="s">
        <v>2911</v>
      </c>
      <c r="AX1439" s="2" t="s">
        <v>52</v>
      </c>
      <c r="AY1439" s="2" t="s">
        <v>52</v>
      </c>
      <c r="AZ1439" s="2" t="s">
        <v>52</v>
      </c>
    </row>
    <row r="1440" spans="1:52" ht="30" customHeight="1">
      <c r="A1440" s="27" t="s">
        <v>1059</v>
      </c>
      <c r="B1440" s="27" t="s">
        <v>1055</v>
      </c>
      <c r="C1440" s="27" t="s">
        <v>1056</v>
      </c>
      <c r="D1440" s="28">
        <v>3.1E-2</v>
      </c>
      <c r="E1440" s="30">
        <f>단가대비표!O234</f>
        <v>0</v>
      </c>
      <c r="F1440" s="33">
        <f t="shared" si="216"/>
        <v>0</v>
      </c>
      <c r="G1440" s="30">
        <f>단가대비표!P234</f>
        <v>172068</v>
      </c>
      <c r="H1440" s="33">
        <f t="shared" si="217"/>
        <v>5334.1</v>
      </c>
      <c r="I1440" s="30">
        <f>단가대비표!V234</f>
        <v>0</v>
      </c>
      <c r="J1440" s="33">
        <f t="shared" si="218"/>
        <v>0</v>
      </c>
      <c r="K1440" s="30">
        <f t="shared" si="219"/>
        <v>172068</v>
      </c>
      <c r="L1440" s="33">
        <f t="shared" si="219"/>
        <v>5334.1</v>
      </c>
      <c r="M1440" s="27" t="s">
        <v>52</v>
      </c>
      <c r="N1440" s="2" t="s">
        <v>1958</v>
      </c>
      <c r="O1440" s="2" t="s">
        <v>1060</v>
      </c>
      <c r="P1440" s="2" t="s">
        <v>65</v>
      </c>
      <c r="Q1440" s="2" t="s">
        <v>65</v>
      </c>
      <c r="R1440" s="2" t="s">
        <v>64</v>
      </c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2" t="s">
        <v>52</v>
      </c>
      <c r="AW1440" s="2" t="s">
        <v>2912</v>
      </c>
      <c r="AX1440" s="2" t="s">
        <v>52</v>
      </c>
      <c r="AY1440" s="2" t="s">
        <v>52</v>
      </c>
      <c r="AZ1440" s="2" t="s">
        <v>52</v>
      </c>
    </row>
    <row r="1441" spans="1:52" ht="30" customHeight="1">
      <c r="A1441" s="27" t="s">
        <v>2913</v>
      </c>
      <c r="B1441" s="27" t="s">
        <v>2914</v>
      </c>
      <c r="C1441" s="27" t="s">
        <v>1103</v>
      </c>
      <c r="D1441" s="28">
        <v>0.123</v>
      </c>
      <c r="E1441" s="30">
        <f>일위대가목록!E237</f>
        <v>0</v>
      </c>
      <c r="F1441" s="33">
        <f t="shared" si="216"/>
        <v>0</v>
      </c>
      <c r="G1441" s="30">
        <f>일위대가목록!F237</f>
        <v>0</v>
      </c>
      <c r="H1441" s="33">
        <f t="shared" si="217"/>
        <v>0</v>
      </c>
      <c r="I1441" s="30">
        <f>일위대가목록!G237</f>
        <v>23174</v>
      </c>
      <c r="J1441" s="33">
        <f t="shared" si="218"/>
        <v>2850.4</v>
      </c>
      <c r="K1441" s="30">
        <f t="shared" si="219"/>
        <v>23174</v>
      </c>
      <c r="L1441" s="33">
        <f t="shared" si="219"/>
        <v>2850.4</v>
      </c>
      <c r="M1441" s="27" t="s">
        <v>2915</v>
      </c>
      <c r="N1441" s="2" t="s">
        <v>1958</v>
      </c>
      <c r="O1441" s="2" t="s">
        <v>2916</v>
      </c>
      <c r="P1441" s="2" t="s">
        <v>64</v>
      </c>
      <c r="Q1441" s="2" t="s">
        <v>65</v>
      </c>
      <c r="R1441" s="2" t="s">
        <v>65</v>
      </c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2" t="s">
        <v>52</v>
      </c>
      <c r="AW1441" s="2" t="s">
        <v>2917</v>
      </c>
      <c r="AX1441" s="2" t="s">
        <v>52</v>
      </c>
      <c r="AY1441" s="2" t="s">
        <v>52</v>
      </c>
      <c r="AZ1441" s="2" t="s">
        <v>52</v>
      </c>
    </row>
    <row r="1442" spans="1:52" ht="30" customHeight="1">
      <c r="A1442" s="27" t="s">
        <v>2918</v>
      </c>
      <c r="B1442" s="27" t="s">
        <v>2919</v>
      </c>
      <c r="C1442" s="27" t="s">
        <v>1103</v>
      </c>
      <c r="D1442" s="28">
        <v>0.123</v>
      </c>
      <c r="E1442" s="30">
        <f>일위대가목록!E238</f>
        <v>2137</v>
      </c>
      <c r="F1442" s="33">
        <f t="shared" si="216"/>
        <v>262.8</v>
      </c>
      <c r="G1442" s="30">
        <f>일위대가목록!F238</f>
        <v>0</v>
      </c>
      <c r="H1442" s="33">
        <f t="shared" si="217"/>
        <v>0</v>
      </c>
      <c r="I1442" s="30">
        <f>일위대가목록!G238</f>
        <v>2319</v>
      </c>
      <c r="J1442" s="33">
        <f t="shared" si="218"/>
        <v>285.2</v>
      </c>
      <c r="K1442" s="30">
        <f t="shared" si="219"/>
        <v>4456</v>
      </c>
      <c r="L1442" s="33">
        <f t="shared" si="219"/>
        <v>548</v>
      </c>
      <c r="M1442" s="27" t="s">
        <v>2920</v>
      </c>
      <c r="N1442" s="2" t="s">
        <v>1958</v>
      </c>
      <c r="O1442" s="2" t="s">
        <v>2921</v>
      </c>
      <c r="P1442" s="2" t="s">
        <v>64</v>
      </c>
      <c r="Q1442" s="2" t="s">
        <v>65</v>
      </c>
      <c r="R1442" s="2" t="s">
        <v>65</v>
      </c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2" t="s">
        <v>52</v>
      </c>
      <c r="AW1442" s="2" t="s">
        <v>2922</v>
      </c>
      <c r="AX1442" s="2" t="s">
        <v>52</v>
      </c>
      <c r="AY1442" s="2" t="s">
        <v>52</v>
      </c>
      <c r="AZ1442" s="2" t="s">
        <v>52</v>
      </c>
    </row>
    <row r="1443" spans="1:52" ht="30" customHeight="1">
      <c r="A1443" s="27" t="s">
        <v>2923</v>
      </c>
      <c r="B1443" s="27" t="s">
        <v>2924</v>
      </c>
      <c r="C1443" s="27" t="s">
        <v>1103</v>
      </c>
      <c r="D1443" s="28">
        <v>0.123</v>
      </c>
      <c r="E1443" s="30">
        <f>일위대가목록!E239</f>
        <v>0</v>
      </c>
      <c r="F1443" s="33">
        <f t="shared" si="216"/>
        <v>0</v>
      </c>
      <c r="G1443" s="30">
        <f>일위대가목록!F239</f>
        <v>0</v>
      </c>
      <c r="H1443" s="33">
        <f t="shared" si="217"/>
        <v>0</v>
      </c>
      <c r="I1443" s="30">
        <f>일위대가목록!G239</f>
        <v>178</v>
      </c>
      <c r="J1443" s="33">
        <f t="shared" si="218"/>
        <v>21.8</v>
      </c>
      <c r="K1443" s="30">
        <f t="shared" si="219"/>
        <v>178</v>
      </c>
      <c r="L1443" s="33">
        <f t="shared" si="219"/>
        <v>21.8</v>
      </c>
      <c r="M1443" s="27" t="s">
        <v>2925</v>
      </c>
      <c r="N1443" s="2" t="s">
        <v>1958</v>
      </c>
      <c r="O1443" s="2" t="s">
        <v>2926</v>
      </c>
      <c r="P1443" s="2" t="s">
        <v>64</v>
      </c>
      <c r="Q1443" s="2" t="s">
        <v>65</v>
      </c>
      <c r="R1443" s="2" t="s">
        <v>65</v>
      </c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2" t="s">
        <v>52</v>
      </c>
      <c r="AW1443" s="2" t="s">
        <v>2927</v>
      </c>
      <c r="AX1443" s="2" t="s">
        <v>52</v>
      </c>
      <c r="AY1443" s="2" t="s">
        <v>52</v>
      </c>
      <c r="AZ1443" s="2" t="s">
        <v>52</v>
      </c>
    </row>
    <row r="1444" spans="1:52" ht="30" customHeight="1">
      <c r="A1444" s="27" t="s">
        <v>2928</v>
      </c>
      <c r="B1444" s="27" t="s">
        <v>2929</v>
      </c>
      <c r="C1444" s="27" t="s">
        <v>1103</v>
      </c>
      <c r="D1444" s="28">
        <v>0.123</v>
      </c>
      <c r="E1444" s="30">
        <f>일위대가목록!E240</f>
        <v>0</v>
      </c>
      <c r="F1444" s="33">
        <f t="shared" si="216"/>
        <v>0</v>
      </c>
      <c r="G1444" s="30">
        <f>일위대가목록!F240</f>
        <v>0</v>
      </c>
      <c r="H1444" s="33">
        <f t="shared" si="217"/>
        <v>0</v>
      </c>
      <c r="I1444" s="30">
        <f>일위대가목록!G240</f>
        <v>8</v>
      </c>
      <c r="J1444" s="33">
        <f t="shared" si="218"/>
        <v>0.9</v>
      </c>
      <c r="K1444" s="30">
        <f t="shared" si="219"/>
        <v>8</v>
      </c>
      <c r="L1444" s="33">
        <f t="shared" si="219"/>
        <v>0.9</v>
      </c>
      <c r="M1444" s="27" t="s">
        <v>2930</v>
      </c>
      <c r="N1444" s="2" t="s">
        <v>1958</v>
      </c>
      <c r="O1444" s="2" t="s">
        <v>2931</v>
      </c>
      <c r="P1444" s="2" t="s">
        <v>64</v>
      </c>
      <c r="Q1444" s="2" t="s">
        <v>65</v>
      </c>
      <c r="R1444" s="2" t="s">
        <v>65</v>
      </c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2" t="s">
        <v>52</v>
      </c>
      <c r="AW1444" s="2" t="s">
        <v>2932</v>
      </c>
      <c r="AX1444" s="2" t="s">
        <v>52</v>
      </c>
      <c r="AY1444" s="2" t="s">
        <v>52</v>
      </c>
      <c r="AZ1444" s="2" t="s">
        <v>52</v>
      </c>
    </row>
    <row r="1445" spans="1:52" ht="30" customHeight="1">
      <c r="A1445" s="27" t="s">
        <v>1013</v>
      </c>
      <c r="B1445" s="27" t="s">
        <v>52</v>
      </c>
      <c r="C1445" s="27" t="s">
        <v>52</v>
      </c>
      <c r="D1445" s="28"/>
      <c r="E1445" s="30"/>
      <c r="F1445" s="33">
        <f>TRUNC(SUMIF(N1438:N1444, N1437, F1438:F1444),0)</f>
        <v>262</v>
      </c>
      <c r="G1445" s="30"/>
      <c r="H1445" s="33">
        <f>TRUNC(SUMIF(N1438:N1444, N1437, H1438:H1444),0)</f>
        <v>17555</v>
      </c>
      <c r="I1445" s="30"/>
      <c r="J1445" s="33">
        <f>TRUNC(SUMIF(N1438:N1444, N1437, J1438:J1444),0)</f>
        <v>3158</v>
      </c>
      <c r="K1445" s="30"/>
      <c r="L1445" s="33">
        <f>F1445+H1445+J1445</f>
        <v>20975</v>
      </c>
      <c r="M1445" s="27" t="s">
        <v>52</v>
      </c>
      <c r="N1445" s="2" t="s">
        <v>107</v>
      </c>
      <c r="O1445" s="2" t="s">
        <v>107</v>
      </c>
      <c r="P1445" s="2" t="s">
        <v>52</v>
      </c>
      <c r="Q1445" s="2" t="s">
        <v>52</v>
      </c>
      <c r="R1445" s="2" t="s">
        <v>52</v>
      </c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2" t="s">
        <v>52</v>
      </c>
      <c r="AW1445" s="2" t="s">
        <v>52</v>
      </c>
      <c r="AX1445" s="2" t="s">
        <v>52</v>
      </c>
      <c r="AY1445" s="2" t="s">
        <v>52</v>
      </c>
      <c r="AZ1445" s="2" t="s">
        <v>52</v>
      </c>
    </row>
    <row r="1446" spans="1:52" ht="30" customHeight="1">
      <c r="A1446" s="28"/>
      <c r="B1446" s="28"/>
      <c r="C1446" s="28"/>
      <c r="D1446" s="28"/>
      <c r="E1446" s="30"/>
      <c r="F1446" s="33"/>
      <c r="G1446" s="30"/>
      <c r="H1446" s="33"/>
      <c r="I1446" s="30"/>
      <c r="J1446" s="33"/>
      <c r="K1446" s="30"/>
      <c r="L1446" s="33"/>
      <c r="M1446" s="28"/>
    </row>
    <row r="1447" spans="1:52" ht="30" customHeight="1">
      <c r="A1447" s="24" t="s">
        <v>2933</v>
      </c>
      <c r="B1447" s="25"/>
      <c r="C1447" s="25"/>
      <c r="D1447" s="25"/>
      <c r="E1447" s="29"/>
      <c r="F1447" s="32"/>
      <c r="G1447" s="29"/>
      <c r="H1447" s="32"/>
      <c r="I1447" s="29"/>
      <c r="J1447" s="32"/>
      <c r="K1447" s="29"/>
      <c r="L1447" s="32"/>
      <c r="M1447" s="26"/>
      <c r="N1447" s="1" t="s">
        <v>1962</v>
      </c>
    </row>
    <row r="1448" spans="1:52" ht="30" customHeight="1">
      <c r="A1448" s="27" t="s">
        <v>1339</v>
      </c>
      <c r="B1448" s="27" t="s">
        <v>1340</v>
      </c>
      <c r="C1448" s="27" t="s">
        <v>112</v>
      </c>
      <c r="D1448" s="28">
        <v>0.04</v>
      </c>
      <c r="E1448" s="30">
        <f>일위대가목록!E157</f>
        <v>0</v>
      </c>
      <c r="F1448" s="33">
        <f>TRUNC(E1448*D1448,1)</f>
        <v>0</v>
      </c>
      <c r="G1448" s="30">
        <f>일위대가목록!F157</f>
        <v>113564</v>
      </c>
      <c r="H1448" s="33">
        <f>TRUNC(G1448*D1448,1)</f>
        <v>4542.5</v>
      </c>
      <c r="I1448" s="30">
        <f>일위대가목록!G157</f>
        <v>0</v>
      </c>
      <c r="J1448" s="33">
        <f>TRUNC(I1448*D1448,1)</f>
        <v>0</v>
      </c>
      <c r="K1448" s="30">
        <f>TRUNC(E1448+G1448+I1448,1)</f>
        <v>113564</v>
      </c>
      <c r="L1448" s="33">
        <f>TRUNC(F1448+H1448+J1448,1)</f>
        <v>4542.5</v>
      </c>
      <c r="M1448" s="27" t="s">
        <v>1341</v>
      </c>
      <c r="N1448" s="2" t="s">
        <v>1962</v>
      </c>
      <c r="O1448" s="2" t="s">
        <v>1342</v>
      </c>
      <c r="P1448" s="2" t="s">
        <v>64</v>
      </c>
      <c r="Q1448" s="2" t="s">
        <v>65</v>
      </c>
      <c r="R1448" s="2" t="s">
        <v>65</v>
      </c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2" t="s">
        <v>52</v>
      </c>
      <c r="AW1448" s="2" t="s">
        <v>2934</v>
      </c>
      <c r="AX1448" s="2" t="s">
        <v>52</v>
      </c>
      <c r="AY1448" s="2" t="s">
        <v>52</v>
      </c>
      <c r="AZ1448" s="2" t="s">
        <v>52</v>
      </c>
    </row>
    <row r="1449" spans="1:52" ht="30" customHeight="1">
      <c r="A1449" s="27" t="s">
        <v>1448</v>
      </c>
      <c r="B1449" s="27" t="s">
        <v>1449</v>
      </c>
      <c r="C1449" s="27" t="s">
        <v>83</v>
      </c>
      <c r="D1449" s="28">
        <v>1</v>
      </c>
      <c r="E1449" s="30">
        <f>일위대가목록!E169</f>
        <v>0</v>
      </c>
      <c r="F1449" s="33">
        <f>TRUNC(E1449*D1449,1)</f>
        <v>0</v>
      </c>
      <c r="G1449" s="30">
        <f>일위대가목록!F169</f>
        <v>11625</v>
      </c>
      <c r="H1449" s="33">
        <f>TRUNC(G1449*D1449,1)</f>
        <v>11625</v>
      </c>
      <c r="I1449" s="30">
        <f>일위대가목록!G169</f>
        <v>232</v>
      </c>
      <c r="J1449" s="33">
        <f>TRUNC(I1449*D1449,1)</f>
        <v>232</v>
      </c>
      <c r="K1449" s="30">
        <f>TRUNC(E1449+G1449+I1449,1)</f>
        <v>11857</v>
      </c>
      <c r="L1449" s="33">
        <f>TRUNC(F1449+H1449+J1449,1)</f>
        <v>11857</v>
      </c>
      <c r="M1449" s="27" t="s">
        <v>1450</v>
      </c>
      <c r="N1449" s="2" t="s">
        <v>1962</v>
      </c>
      <c r="O1449" s="2" t="s">
        <v>1451</v>
      </c>
      <c r="P1449" s="2" t="s">
        <v>64</v>
      </c>
      <c r="Q1449" s="2" t="s">
        <v>65</v>
      </c>
      <c r="R1449" s="2" t="s">
        <v>65</v>
      </c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2" t="s">
        <v>52</v>
      </c>
      <c r="AW1449" s="2" t="s">
        <v>2935</v>
      </c>
      <c r="AX1449" s="2" t="s">
        <v>52</v>
      </c>
      <c r="AY1449" s="2" t="s">
        <v>52</v>
      </c>
      <c r="AZ1449" s="2" t="s">
        <v>52</v>
      </c>
    </row>
    <row r="1450" spans="1:52" ht="30" customHeight="1">
      <c r="A1450" s="27" t="s">
        <v>1013</v>
      </c>
      <c r="B1450" s="27" t="s">
        <v>52</v>
      </c>
      <c r="C1450" s="27" t="s">
        <v>52</v>
      </c>
      <c r="D1450" s="28"/>
      <c r="E1450" s="30"/>
      <c r="F1450" s="33">
        <f>TRUNC(SUMIF(N1448:N1449, N1447, F1448:F1449),0)</f>
        <v>0</v>
      </c>
      <c r="G1450" s="30"/>
      <c r="H1450" s="33">
        <f>TRUNC(SUMIF(N1448:N1449, N1447, H1448:H1449),0)</f>
        <v>16167</v>
      </c>
      <c r="I1450" s="30"/>
      <c r="J1450" s="33">
        <f>TRUNC(SUMIF(N1448:N1449, N1447, J1448:J1449),0)</f>
        <v>232</v>
      </c>
      <c r="K1450" s="30"/>
      <c r="L1450" s="33">
        <f>F1450+H1450+J1450</f>
        <v>16399</v>
      </c>
      <c r="M1450" s="27" t="s">
        <v>52</v>
      </c>
      <c r="N1450" s="2" t="s">
        <v>107</v>
      </c>
      <c r="O1450" s="2" t="s">
        <v>107</v>
      </c>
      <c r="P1450" s="2" t="s">
        <v>52</v>
      </c>
      <c r="Q1450" s="2" t="s">
        <v>52</v>
      </c>
      <c r="R1450" s="2" t="s">
        <v>52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2" t="s">
        <v>52</v>
      </c>
      <c r="AW1450" s="2" t="s">
        <v>52</v>
      </c>
      <c r="AX1450" s="2" t="s">
        <v>52</v>
      </c>
      <c r="AY1450" s="2" t="s">
        <v>52</v>
      </c>
      <c r="AZ1450" s="2" t="s">
        <v>52</v>
      </c>
    </row>
    <row r="1451" spans="1:52" ht="30" customHeight="1">
      <c r="A1451" s="28"/>
      <c r="B1451" s="28"/>
      <c r="C1451" s="28"/>
      <c r="D1451" s="28"/>
      <c r="E1451" s="30"/>
      <c r="F1451" s="33"/>
      <c r="G1451" s="30"/>
      <c r="H1451" s="33"/>
      <c r="I1451" s="30"/>
      <c r="J1451" s="33"/>
      <c r="K1451" s="30"/>
      <c r="L1451" s="33"/>
      <c r="M1451" s="28"/>
    </row>
    <row r="1452" spans="1:52" ht="30" customHeight="1">
      <c r="A1452" s="24" t="s">
        <v>2936</v>
      </c>
      <c r="B1452" s="25"/>
      <c r="C1452" s="25"/>
      <c r="D1452" s="25"/>
      <c r="E1452" s="29"/>
      <c r="F1452" s="32"/>
      <c r="G1452" s="29"/>
      <c r="H1452" s="32"/>
      <c r="I1452" s="29"/>
      <c r="J1452" s="32"/>
      <c r="K1452" s="29"/>
      <c r="L1452" s="32"/>
      <c r="M1452" s="26"/>
      <c r="N1452" s="1" t="s">
        <v>2897</v>
      </c>
    </row>
    <row r="1453" spans="1:52" ht="30" customHeight="1">
      <c r="A1453" s="27" t="s">
        <v>1680</v>
      </c>
      <c r="B1453" s="27" t="s">
        <v>1055</v>
      </c>
      <c r="C1453" s="27" t="s">
        <v>1056</v>
      </c>
      <c r="D1453" s="28">
        <v>7.7000000000000002E-3</v>
      </c>
      <c r="E1453" s="30">
        <f>단가대비표!O250</f>
        <v>0</v>
      </c>
      <c r="F1453" s="33">
        <f>TRUNC(E1453*D1453,1)</f>
        <v>0</v>
      </c>
      <c r="G1453" s="30">
        <f>단가대비표!P250</f>
        <v>256883</v>
      </c>
      <c r="H1453" s="33">
        <f>TRUNC(G1453*D1453,1)</f>
        <v>1977.9</v>
      </c>
      <c r="I1453" s="30">
        <f>단가대비표!V250</f>
        <v>0</v>
      </c>
      <c r="J1453" s="33">
        <f>TRUNC(I1453*D1453,1)</f>
        <v>0</v>
      </c>
      <c r="K1453" s="30">
        <f>TRUNC(E1453+G1453+I1453,1)</f>
        <v>256883</v>
      </c>
      <c r="L1453" s="33">
        <f>TRUNC(F1453+H1453+J1453,1)</f>
        <v>1977.9</v>
      </c>
      <c r="M1453" s="27" t="s">
        <v>52</v>
      </c>
      <c r="N1453" s="2" t="s">
        <v>2897</v>
      </c>
      <c r="O1453" s="2" t="s">
        <v>1681</v>
      </c>
      <c r="P1453" s="2" t="s">
        <v>65</v>
      </c>
      <c r="Q1453" s="2" t="s">
        <v>65</v>
      </c>
      <c r="R1453" s="2" t="s">
        <v>64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2" t="s">
        <v>52</v>
      </c>
      <c r="AW1453" s="2" t="s">
        <v>2937</v>
      </c>
      <c r="AX1453" s="2" t="s">
        <v>52</v>
      </c>
      <c r="AY1453" s="2" t="s">
        <v>52</v>
      </c>
      <c r="AZ1453" s="2" t="s">
        <v>52</v>
      </c>
    </row>
    <row r="1454" spans="1:52" ht="30" customHeight="1">
      <c r="A1454" s="27" t="s">
        <v>1059</v>
      </c>
      <c r="B1454" s="27" t="s">
        <v>1055</v>
      </c>
      <c r="C1454" s="27" t="s">
        <v>1056</v>
      </c>
      <c r="D1454" s="28">
        <v>3.8E-3</v>
      </c>
      <c r="E1454" s="30">
        <f>단가대비표!O234</f>
        <v>0</v>
      </c>
      <c r="F1454" s="33">
        <f>TRUNC(E1454*D1454,1)</f>
        <v>0</v>
      </c>
      <c r="G1454" s="30">
        <f>단가대비표!P234</f>
        <v>172068</v>
      </c>
      <c r="H1454" s="33">
        <f>TRUNC(G1454*D1454,1)</f>
        <v>653.79999999999995</v>
      </c>
      <c r="I1454" s="30">
        <f>단가대비표!V234</f>
        <v>0</v>
      </c>
      <c r="J1454" s="33">
        <f>TRUNC(I1454*D1454,1)</f>
        <v>0</v>
      </c>
      <c r="K1454" s="30">
        <f>TRUNC(E1454+G1454+I1454,1)</f>
        <v>172068</v>
      </c>
      <c r="L1454" s="33">
        <f>TRUNC(F1454+H1454+J1454,1)</f>
        <v>653.79999999999995</v>
      </c>
      <c r="M1454" s="27" t="s">
        <v>52</v>
      </c>
      <c r="N1454" s="2" t="s">
        <v>2897</v>
      </c>
      <c r="O1454" s="2" t="s">
        <v>1060</v>
      </c>
      <c r="P1454" s="2" t="s">
        <v>65</v>
      </c>
      <c r="Q1454" s="2" t="s">
        <v>65</v>
      </c>
      <c r="R1454" s="2" t="s">
        <v>64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2" t="s">
        <v>52</v>
      </c>
      <c r="AW1454" s="2" t="s">
        <v>2938</v>
      </c>
      <c r="AX1454" s="2" t="s">
        <v>52</v>
      </c>
      <c r="AY1454" s="2" t="s">
        <v>52</v>
      </c>
      <c r="AZ1454" s="2" t="s">
        <v>52</v>
      </c>
    </row>
    <row r="1455" spans="1:52" ht="30" customHeight="1">
      <c r="A1455" s="27" t="s">
        <v>1013</v>
      </c>
      <c r="B1455" s="27" t="s">
        <v>52</v>
      </c>
      <c r="C1455" s="27" t="s">
        <v>52</v>
      </c>
      <c r="D1455" s="28"/>
      <c r="E1455" s="30"/>
      <c r="F1455" s="33">
        <f>TRUNC(SUMIF(N1453:N1454, N1452, F1453:F1454),0)</f>
        <v>0</v>
      </c>
      <c r="G1455" s="30"/>
      <c r="H1455" s="33">
        <f>TRUNC(SUMIF(N1453:N1454, N1452, H1453:H1454),0)</f>
        <v>2631</v>
      </c>
      <c r="I1455" s="30"/>
      <c r="J1455" s="33">
        <f>TRUNC(SUMIF(N1453:N1454, N1452, J1453:J1454),0)</f>
        <v>0</v>
      </c>
      <c r="K1455" s="30"/>
      <c r="L1455" s="33">
        <f>F1455+H1455+J1455</f>
        <v>2631</v>
      </c>
      <c r="M1455" s="27" t="s">
        <v>52</v>
      </c>
      <c r="N1455" s="2" t="s">
        <v>107</v>
      </c>
      <c r="O1455" s="2" t="s">
        <v>107</v>
      </c>
      <c r="P1455" s="2" t="s">
        <v>52</v>
      </c>
      <c r="Q1455" s="2" t="s">
        <v>52</v>
      </c>
      <c r="R1455" s="2" t="s">
        <v>52</v>
      </c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2" t="s">
        <v>52</v>
      </c>
      <c r="AW1455" s="2" t="s">
        <v>52</v>
      </c>
      <c r="AX1455" s="2" t="s">
        <v>52</v>
      </c>
      <c r="AY1455" s="2" t="s">
        <v>52</v>
      </c>
      <c r="AZ1455" s="2" t="s">
        <v>52</v>
      </c>
    </row>
    <row r="1456" spans="1:52" ht="30" customHeight="1">
      <c r="A1456" s="28"/>
      <c r="B1456" s="28"/>
      <c r="C1456" s="28"/>
      <c r="D1456" s="28"/>
      <c r="E1456" s="30"/>
      <c r="F1456" s="33"/>
      <c r="G1456" s="30"/>
      <c r="H1456" s="33"/>
      <c r="I1456" s="30"/>
      <c r="J1456" s="33"/>
      <c r="K1456" s="30"/>
      <c r="L1456" s="33"/>
      <c r="M1456" s="28"/>
    </row>
    <row r="1457" spans="1:52" ht="30" customHeight="1">
      <c r="A1457" s="24" t="s">
        <v>2939</v>
      </c>
      <c r="B1457" s="25"/>
      <c r="C1457" s="25"/>
      <c r="D1457" s="25"/>
      <c r="E1457" s="29"/>
      <c r="F1457" s="32"/>
      <c r="G1457" s="29"/>
      <c r="H1457" s="32"/>
      <c r="I1457" s="29"/>
      <c r="J1457" s="32"/>
      <c r="K1457" s="29"/>
      <c r="L1457" s="32"/>
      <c r="M1457" s="26"/>
      <c r="N1457" s="1" t="s">
        <v>2916</v>
      </c>
    </row>
    <row r="1458" spans="1:52" ht="30" customHeight="1">
      <c r="A1458" s="27" t="s">
        <v>2913</v>
      </c>
      <c r="B1458" s="27" t="s">
        <v>2914</v>
      </c>
      <c r="C1458" s="27" t="s">
        <v>69</v>
      </c>
      <c r="D1458" s="28">
        <v>0.4677</v>
      </c>
      <c r="E1458" s="30">
        <f>단가대비표!O23</f>
        <v>0</v>
      </c>
      <c r="F1458" s="33">
        <f>TRUNC(E1458*D1458,1)</f>
        <v>0</v>
      </c>
      <c r="G1458" s="30">
        <f>단가대비표!P23</f>
        <v>0</v>
      </c>
      <c r="H1458" s="33">
        <f>TRUNC(G1458*D1458,1)</f>
        <v>0</v>
      </c>
      <c r="I1458" s="30">
        <f>단가대비표!V23</f>
        <v>40769</v>
      </c>
      <c r="J1458" s="33">
        <f>TRUNC(I1458*D1458,1)</f>
        <v>19067.599999999999</v>
      </c>
      <c r="K1458" s="30">
        <f>TRUNC(E1458+G1458+I1458,1)</f>
        <v>40769</v>
      </c>
      <c r="L1458" s="33">
        <f>TRUNC(F1458+H1458+J1458,1)</f>
        <v>19067.599999999999</v>
      </c>
      <c r="M1458" s="27" t="s">
        <v>2262</v>
      </c>
      <c r="N1458" s="2" t="s">
        <v>2916</v>
      </c>
      <c r="O1458" s="2" t="s">
        <v>2940</v>
      </c>
      <c r="P1458" s="2" t="s">
        <v>65</v>
      </c>
      <c r="Q1458" s="2" t="s">
        <v>65</v>
      </c>
      <c r="R1458" s="2" t="s">
        <v>64</v>
      </c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2" t="s">
        <v>52</v>
      </c>
      <c r="AW1458" s="2" t="s">
        <v>2941</v>
      </c>
      <c r="AX1458" s="2" t="s">
        <v>52</v>
      </c>
      <c r="AY1458" s="2" t="s">
        <v>52</v>
      </c>
      <c r="AZ1458" s="2" t="s">
        <v>52</v>
      </c>
    </row>
    <row r="1459" spans="1:52" ht="30" customHeight="1">
      <c r="A1459" s="27" t="s">
        <v>2942</v>
      </c>
      <c r="B1459" s="27" t="s">
        <v>2943</v>
      </c>
      <c r="C1459" s="27" t="s">
        <v>2944</v>
      </c>
      <c r="D1459" s="28">
        <v>37</v>
      </c>
      <c r="E1459" s="30">
        <f>단가대비표!O233</f>
        <v>0</v>
      </c>
      <c r="F1459" s="33">
        <f>TRUNC(E1459*D1459,1)</f>
        <v>0</v>
      </c>
      <c r="G1459" s="30">
        <f>단가대비표!P233</f>
        <v>0</v>
      </c>
      <c r="H1459" s="33">
        <f>TRUNC(G1459*D1459,1)</f>
        <v>0</v>
      </c>
      <c r="I1459" s="30">
        <f>단가대비표!V233</f>
        <v>111</v>
      </c>
      <c r="J1459" s="33">
        <f>TRUNC(I1459*D1459,1)</f>
        <v>4107</v>
      </c>
      <c r="K1459" s="30">
        <f>TRUNC(E1459+G1459+I1459,1)</f>
        <v>111</v>
      </c>
      <c r="L1459" s="33">
        <f>TRUNC(F1459+H1459+J1459,1)</f>
        <v>4107</v>
      </c>
      <c r="M1459" s="27" t="s">
        <v>52</v>
      </c>
      <c r="N1459" s="2" t="s">
        <v>2916</v>
      </c>
      <c r="O1459" s="2" t="s">
        <v>2945</v>
      </c>
      <c r="P1459" s="2" t="s">
        <v>65</v>
      </c>
      <c r="Q1459" s="2" t="s">
        <v>65</v>
      </c>
      <c r="R1459" s="2" t="s">
        <v>64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2" t="s">
        <v>52</v>
      </c>
      <c r="AW1459" s="2" t="s">
        <v>2946</v>
      </c>
      <c r="AX1459" s="2" t="s">
        <v>52</v>
      </c>
      <c r="AY1459" s="2" t="s">
        <v>52</v>
      </c>
      <c r="AZ1459" s="2" t="s">
        <v>52</v>
      </c>
    </row>
    <row r="1460" spans="1:52" ht="30" customHeight="1">
      <c r="A1460" s="27" t="s">
        <v>1013</v>
      </c>
      <c r="B1460" s="27" t="s">
        <v>52</v>
      </c>
      <c r="C1460" s="27" t="s">
        <v>52</v>
      </c>
      <c r="D1460" s="28"/>
      <c r="E1460" s="30"/>
      <c r="F1460" s="33">
        <f>TRUNC(SUMIF(N1458:N1459, N1457, F1458:F1459),0)</f>
        <v>0</v>
      </c>
      <c r="G1460" s="30"/>
      <c r="H1460" s="33">
        <f>TRUNC(SUMIF(N1458:N1459, N1457, H1458:H1459),0)</f>
        <v>0</v>
      </c>
      <c r="I1460" s="30"/>
      <c r="J1460" s="33">
        <f>TRUNC(SUMIF(N1458:N1459, N1457, J1458:J1459),0)</f>
        <v>23174</v>
      </c>
      <c r="K1460" s="30"/>
      <c r="L1460" s="33">
        <f>F1460+H1460+J1460</f>
        <v>23174</v>
      </c>
      <c r="M1460" s="27" t="s">
        <v>52</v>
      </c>
      <c r="N1460" s="2" t="s">
        <v>107</v>
      </c>
      <c r="O1460" s="2" t="s">
        <v>107</v>
      </c>
      <c r="P1460" s="2" t="s">
        <v>52</v>
      </c>
      <c r="Q1460" s="2" t="s">
        <v>52</v>
      </c>
      <c r="R1460" s="2" t="s">
        <v>52</v>
      </c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2" t="s">
        <v>52</v>
      </c>
      <c r="AW1460" s="2" t="s">
        <v>52</v>
      </c>
      <c r="AX1460" s="2" t="s">
        <v>52</v>
      </c>
      <c r="AY1460" s="2" t="s">
        <v>52</v>
      </c>
      <c r="AZ1460" s="2" t="s">
        <v>52</v>
      </c>
    </row>
    <row r="1461" spans="1:52" ht="30" customHeight="1">
      <c r="A1461" s="28"/>
      <c r="B1461" s="28"/>
      <c r="C1461" s="28"/>
      <c r="D1461" s="28"/>
      <c r="E1461" s="30"/>
      <c r="F1461" s="33"/>
      <c r="G1461" s="30"/>
      <c r="H1461" s="33"/>
      <c r="I1461" s="30"/>
      <c r="J1461" s="33"/>
      <c r="K1461" s="30"/>
      <c r="L1461" s="33"/>
      <c r="M1461" s="28"/>
    </row>
    <row r="1462" spans="1:52" ht="30" customHeight="1">
      <c r="A1462" s="24" t="s">
        <v>2947</v>
      </c>
      <c r="B1462" s="25"/>
      <c r="C1462" s="25"/>
      <c r="D1462" s="25"/>
      <c r="E1462" s="29"/>
      <c r="F1462" s="32"/>
      <c r="G1462" s="29"/>
      <c r="H1462" s="32"/>
      <c r="I1462" s="29"/>
      <c r="J1462" s="32"/>
      <c r="K1462" s="29"/>
      <c r="L1462" s="32"/>
      <c r="M1462" s="26"/>
      <c r="N1462" s="1" t="s">
        <v>2921</v>
      </c>
    </row>
    <row r="1463" spans="1:52" ht="30" customHeight="1">
      <c r="A1463" s="27" t="s">
        <v>2918</v>
      </c>
      <c r="B1463" s="27" t="s">
        <v>2919</v>
      </c>
      <c r="C1463" s="27" t="s">
        <v>69</v>
      </c>
      <c r="D1463" s="28">
        <v>0.37080000000000002</v>
      </c>
      <c r="E1463" s="30">
        <f>단가대비표!O24</f>
        <v>0</v>
      </c>
      <c r="F1463" s="33">
        <f>TRUNC(E1463*D1463,1)</f>
        <v>0</v>
      </c>
      <c r="G1463" s="30">
        <f>단가대비표!P24</f>
        <v>0</v>
      </c>
      <c r="H1463" s="33">
        <f>TRUNC(G1463*D1463,1)</f>
        <v>0</v>
      </c>
      <c r="I1463" s="30">
        <f>단가대비표!V24</f>
        <v>5696</v>
      </c>
      <c r="J1463" s="33">
        <f>TRUNC(I1463*D1463,1)</f>
        <v>2112</v>
      </c>
      <c r="K1463" s="30">
        <f t="shared" ref="K1463:L1466" si="220">TRUNC(E1463+G1463+I1463,1)</f>
        <v>5696</v>
      </c>
      <c r="L1463" s="33">
        <f t="shared" si="220"/>
        <v>2112</v>
      </c>
      <c r="M1463" s="27" t="s">
        <v>2262</v>
      </c>
      <c r="N1463" s="2" t="s">
        <v>2921</v>
      </c>
      <c r="O1463" s="2" t="s">
        <v>2948</v>
      </c>
      <c r="P1463" s="2" t="s">
        <v>65</v>
      </c>
      <c r="Q1463" s="2" t="s">
        <v>65</v>
      </c>
      <c r="R1463" s="2" t="s">
        <v>64</v>
      </c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2" t="s">
        <v>52</v>
      </c>
      <c r="AW1463" s="2" t="s">
        <v>2949</v>
      </c>
      <c r="AX1463" s="2" t="s">
        <v>52</v>
      </c>
      <c r="AY1463" s="2" t="s">
        <v>52</v>
      </c>
      <c r="AZ1463" s="2" t="s">
        <v>52</v>
      </c>
    </row>
    <row r="1464" spans="1:52" ht="30" customHeight="1">
      <c r="A1464" s="27" t="s">
        <v>2942</v>
      </c>
      <c r="B1464" s="27" t="s">
        <v>2943</v>
      </c>
      <c r="C1464" s="27" t="s">
        <v>2944</v>
      </c>
      <c r="D1464" s="28">
        <v>1.87</v>
      </c>
      <c r="E1464" s="30">
        <f>단가대비표!O233</f>
        <v>0</v>
      </c>
      <c r="F1464" s="33">
        <f>TRUNC(E1464*D1464,1)</f>
        <v>0</v>
      </c>
      <c r="G1464" s="30">
        <f>단가대비표!P233</f>
        <v>0</v>
      </c>
      <c r="H1464" s="33">
        <f>TRUNC(G1464*D1464,1)</f>
        <v>0</v>
      </c>
      <c r="I1464" s="30">
        <f>단가대비표!V233</f>
        <v>111</v>
      </c>
      <c r="J1464" s="33">
        <f>TRUNC(I1464*D1464,1)</f>
        <v>207.5</v>
      </c>
      <c r="K1464" s="30">
        <f t="shared" si="220"/>
        <v>111</v>
      </c>
      <c r="L1464" s="33">
        <f t="shared" si="220"/>
        <v>207.5</v>
      </c>
      <c r="M1464" s="27" t="s">
        <v>52</v>
      </c>
      <c r="N1464" s="2" t="s">
        <v>2921</v>
      </c>
      <c r="O1464" s="2" t="s">
        <v>2945</v>
      </c>
      <c r="P1464" s="2" t="s">
        <v>65</v>
      </c>
      <c r="Q1464" s="2" t="s">
        <v>65</v>
      </c>
      <c r="R1464" s="2" t="s">
        <v>64</v>
      </c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2" t="s">
        <v>52</v>
      </c>
      <c r="AW1464" s="2" t="s">
        <v>2950</v>
      </c>
      <c r="AX1464" s="2" t="s">
        <v>52</v>
      </c>
      <c r="AY1464" s="2" t="s">
        <v>52</v>
      </c>
      <c r="AZ1464" s="2" t="s">
        <v>52</v>
      </c>
    </row>
    <row r="1465" spans="1:52" ht="30" customHeight="1">
      <c r="A1465" s="27" t="s">
        <v>2951</v>
      </c>
      <c r="B1465" s="27" t="s">
        <v>2952</v>
      </c>
      <c r="C1465" s="27" t="s">
        <v>1310</v>
      </c>
      <c r="D1465" s="28">
        <v>1.3</v>
      </c>
      <c r="E1465" s="30">
        <f>단가대비표!O43</f>
        <v>1612</v>
      </c>
      <c r="F1465" s="33">
        <f>TRUNC(E1465*D1465,1)</f>
        <v>2095.6</v>
      </c>
      <c r="G1465" s="30">
        <f>단가대비표!P43</f>
        <v>0</v>
      </c>
      <c r="H1465" s="33">
        <f>TRUNC(G1465*D1465,1)</f>
        <v>0</v>
      </c>
      <c r="I1465" s="30">
        <f>단가대비표!V43</f>
        <v>0</v>
      </c>
      <c r="J1465" s="33">
        <f>TRUNC(I1465*D1465,1)</f>
        <v>0</v>
      </c>
      <c r="K1465" s="30">
        <f t="shared" si="220"/>
        <v>1612</v>
      </c>
      <c r="L1465" s="33">
        <f t="shared" si="220"/>
        <v>2095.6</v>
      </c>
      <c r="M1465" s="27" t="s">
        <v>52</v>
      </c>
      <c r="N1465" s="2" t="s">
        <v>2921</v>
      </c>
      <c r="O1465" s="2" t="s">
        <v>2953</v>
      </c>
      <c r="P1465" s="2" t="s">
        <v>65</v>
      </c>
      <c r="Q1465" s="2" t="s">
        <v>65</v>
      </c>
      <c r="R1465" s="2" t="s">
        <v>64</v>
      </c>
      <c r="S1465" s="3"/>
      <c r="T1465" s="3"/>
      <c r="U1465" s="3"/>
      <c r="V1465" s="3">
        <v>1</v>
      </c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2" t="s">
        <v>52</v>
      </c>
      <c r="AW1465" s="2" t="s">
        <v>2954</v>
      </c>
      <c r="AX1465" s="2" t="s">
        <v>52</v>
      </c>
      <c r="AY1465" s="2" t="s">
        <v>52</v>
      </c>
      <c r="AZ1465" s="2" t="s">
        <v>52</v>
      </c>
    </row>
    <row r="1466" spans="1:52" ht="30" customHeight="1">
      <c r="A1466" s="27" t="s">
        <v>1813</v>
      </c>
      <c r="B1466" s="27" t="s">
        <v>2955</v>
      </c>
      <c r="C1466" s="27" t="s">
        <v>502</v>
      </c>
      <c r="D1466" s="28">
        <v>1</v>
      </c>
      <c r="E1466" s="30">
        <f>TRUNC(SUMIF(V1463:V1466, RIGHTB(O1466, 1), F1463:F1466)*U1466, 2)</f>
        <v>41.91</v>
      </c>
      <c r="F1466" s="33">
        <f>TRUNC(E1466*D1466,1)</f>
        <v>41.9</v>
      </c>
      <c r="G1466" s="30">
        <v>0</v>
      </c>
      <c r="H1466" s="33">
        <f>TRUNC(G1466*D1466,1)</f>
        <v>0</v>
      </c>
      <c r="I1466" s="30">
        <v>0</v>
      </c>
      <c r="J1466" s="33">
        <f>TRUNC(I1466*D1466,1)</f>
        <v>0</v>
      </c>
      <c r="K1466" s="30">
        <f t="shared" si="220"/>
        <v>41.9</v>
      </c>
      <c r="L1466" s="33">
        <f t="shared" si="220"/>
        <v>41.9</v>
      </c>
      <c r="M1466" s="27" t="s">
        <v>52</v>
      </c>
      <c r="N1466" s="2" t="s">
        <v>2921</v>
      </c>
      <c r="O1466" s="2" t="s">
        <v>950</v>
      </c>
      <c r="P1466" s="2" t="s">
        <v>65</v>
      </c>
      <c r="Q1466" s="2" t="s">
        <v>65</v>
      </c>
      <c r="R1466" s="2" t="s">
        <v>65</v>
      </c>
      <c r="S1466" s="3">
        <v>0</v>
      </c>
      <c r="T1466" s="3">
        <v>0</v>
      </c>
      <c r="U1466" s="3">
        <v>0.02</v>
      </c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2" t="s">
        <v>52</v>
      </c>
      <c r="AW1466" s="2" t="s">
        <v>2956</v>
      </c>
      <c r="AX1466" s="2" t="s">
        <v>52</v>
      </c>
      <c r="AY1466" s="2" t="s">
        <v>52</v>
      </c>
      <c r="AZ1466" s="2" t="s">
        <v>52</v>
      </c>
    </row>
    <row r="1467" spans="1:52" ht="30" customHeight="1">
      <c r="A1467" s="27" t="s">
        <v>1013</v>
      </c>
      <c r="B1467" s="27" t="s">
        <v>52</v>
      </c>
      <c r="C1467" s="27" t="s">
        <v>52</v>
      </c>
      <c r="D1467" s="28"/>
      <c r="E1467" s="30"/>
      <c r="F1467" s="33">
        <f>TRUNC(SUMIF(N1463:N1466, N1462, F1463:F1466),0)</f>
        <v>2137</v>
      </c>
      <c r="G1467" s="30"/>
      <c r="H1467" s="33">
        <f>TRUNC(SUMIF(N1463:N1466, N1462, H1463:H1466),0)</f>
        <v>0</v>
      </c>
      <c r="I1467" s="30"/>
      <c r="J1467" s="33">
        <f>TRUNC(SUMIF(N1463:N1466, N1462, J1463:J1466),0)</f>
        <v>2319</v>
      </c>
      <c r="K1467" s="30"/>
      <c r="L1467" s="33">
        <f>F1467+H1467+J1467</f>
        <v>4456</v>
      </c>
      <c r="M1467" s="27" t="s">
        <v>52</v>
      </c>
      <c r="N1467" s="2" t="s">
        <v>107</v>
      </c>
      <c r="O1467" s="2" t="s">
        <v>107</v>
      </c>
      <c r="P1467" s="2" t="s">
        <v>52</v>
      </c>
      <c r="Q1467" s="2" t="s">
        <v>52</v>
      </c>
      <c r="R1467" s="2" t="s">
        <v>52</v>
      </c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2" t="s">
        <v>52</v>
      </c>
      <c r="AW1467" s="2" t="s">
        <v>52</v>
      </c>
      <c r="AX1467" s="2" t="s">
        <v>52</v>
      </c>
      <c r="AY1467" s="2" t="s">
        <v>52</v>
      </c>
      <c r="AZ1467" s="2" t="s">
        <v>52</v>
      </c>
    </row>
    <row r="1468" spans="1:52" ht="30" customHeight="1">
      <c r="A1468" s="28"/>
      <c r="B1468" s="28"/>
      <c r="C1468" s="28"/>
      <c r="D1468" s="28"/>
      <c r="E1468" s="30"/>
      <c r="F1468" s="33"/>
      <c r="G1468" s="30"/>
      <c r="H1468" s="33"/>
      <c r="I1468" s="30"/>
      <c r="J1468" s="33"/>
      <c r="K1468" s="30"/>
      <c r="L1468" s="33"/>
      <c r="M1468" s="28"/>
    </row>
    <row r="1469" spans="1:52" ht="30" customHeight="1">
      <c r="A1469" s="24" t="s">
        <v>2957</v>
      </c>
      <c r="B1469" s="25"/>
      <c r="C1469" s="25"/>
      <c r="D1469" s="25"/>
      <c r="E1469" s="29"/>
      <c r="F1469" s="32"/>
      <c r="G1469" s="29"/>
      <c r="H1469" s="32"/>
      <c r="I1469" s="29"/>
      <c r="J1469" s="32"/>
      <c r="K1469" s="29"/>
      <c r="L1469" s="32"/>
      <c r="M1469" s="26"/>
      <c r="N1469" s="1" t="s">
        <v>2926</v>
      </c>
    </row>
    <row r="1470" spans="1:52" ht="30" customHeight="1">
      <c r="A1470" s="27" t="s">
        <v>2923</v>
      </c>
      <c r="B1470" s="27" t="s">
        <v>2958</v>
      </c>
      <c r="C1470" s="27" t="s">
        <v>69</v>
      </c>
      <c r="D1470" s="28">
        <v>0.33750000000000002</v>
      </c>
      <c r="E1470" s="30">
        <f>단가대비표!O25</f>
        <v>0</v>
      </c>
      <c r="F1470" s="33">
        <f>TRUNC(E1470*D1470,1)</f>
        <v>0</v>
      </c>
      <c r="G1470" s="30">
        <f>단가대비표!P25</f>
        <v>0</v>
      </c>
      <c r="H1470" s="33">
        <f>TRUNC(G1470*D1470,1)</f>
        <v>0</v>
      </c>
      <c r="I1470" s="30">
        <f>단가대비표!V25</f>
        <v>38</v>
      </c>
      <c r="J1470" s="33">
        <f>TRUNC(I1470*D1470,1)</f>
        <v>12.8</v>
      </c>
      <c r="K1470" s="30">
        <f>TRUNC(E1470+G1470+I1470,1)</f>
        <v>38</v>
      </c>
      <c r="L1470" s="33">
        <f>TRUNC(F1470+H1470+J1470,1)</f>
        <v>12.8</v>
      </c>
      <c r="M1470" s="27" t="s">
        <v>2262</v>
      </c>
      <c r="N1470" s="2" t="s">
        <v>2926</v>
      </c>
      <c r="O1470" s="2" t="s">
        <v>2959</v>
      </c>
      <c r="P1470" s="2" t="s">
        <v>65</v>
      </c>
      <c r="Q1470" s="2" t="s">
        <v>65</v>
      </c>
      <c r="R1470" s="2" t="s">
        <v>64</v>
      </c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2" t="s">
        <v>52</v>
      </c>
      <c r="AW1470" s="2" t="s">
        <v>2960</v>
      </c>
      <c r="AX1470" s="2" t="s">
        <v>52</v>
      </c>
      <c r="AY1470" s="2" t="s">
        <v>52</v>
      </c>
      <c r="AZ1470" s="2" t="s">
        <v>52</v>
      </c>
    </row>
    <row r="1471" spans="1:52" ht="30" customHeight="1">
      <c r="A1471" s="27" t="s">
        <v>2942</v>
      </c>
      <c r="B1471" s="27" t="s">
        <v>2943</v>
      </c>
      <c r="C1471" s="27" t="s">
        <v>2944</v>
      </c>
      <c r="D1471" s="28">
        <v>1.49</v>
      </c>
      <c r="E1471" s="30">
        <f>단가대비표!O233</f>
        <v>0</v>
      </c>
      <c r="F1471" s="33">
        <f>TRUNC(E1471*D1471,1)</f>
        <v>0</v>
      </c>
      <c r="G1471" s="30">
        <f>단가대비표!P233</f>
        <v>0</v>
      </c>
      <c r="H1471" s="33">
        <f>TRUNC(G1471*D1471,1)</f>
        <v>0</v>
      </c>
      <c r="I1471" s="30">
        <f>단가대비표!V233</f>
        <v>111</v>
      </c>
      <c r="J1471" s="33">
        <f>TRUNC(I1471*D1471,1)</f>
        <v>165.3</v>
      </c>
      <c r="K1471" s="30">
        <f>TRUNC(E1471+G1471+I1471,1)</f>
        <v>111</v>
      </c>
      <c r="L1471" s="33">
        <f>TRUNC(F1471+H1471+J1471,1)</f>
        <v>165.3</v>
      </c>
      <c r="M1471" s="27" t="s">
        <v>52</v>
      </c>
      <c r="N1471" s="2" t="s">
        <v>2926</v>
      </c>
      <c r="O1471" s="2" t="s">
        <v>2945</v>
      </c>
      <c r="P1471" s="2" t="s">
        <v>65</v>
      </c>
      <c r="Q1471" s="2" t="s">
        <v>65</v>
      </c>
      <c r="R1471" s="2" t="s">
        <v>64</v>
      </c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2" t="s">
        <v>52</v>
      </c>
      <c r="AW1471" s="2" t="s">
        <v>2961</v>
      </c>
      <c r="AX1471" s="2" t="s">
        <v>52</v>
      </c>
      <c r="AY1471" s="2" t="s">
        <v>52</v>
      </c>
      <c r="AZ1471" s="2" t="s">
        <v>52</v>
      </c>
    </row>
    <row r="1472" spans="1:52" ht="30" customHeight="1">
      <c r="A1472" s="27" t="s">
        <v>1013</v>
      </c>
      <c r="B1472" s="27" t="s">
        <v>52</v>
      </c>
      <c r="C1472" s="27" t="s">
        <v>52</v>
      </c>
      <c r="D1472" s="28"/>
      <c r="E1472" s="30"/>
      <c r="F1472" s="33">
        <f>TRUNC(SUMIF(N1470:N1471, N1469, F1470:F1471),0)</f>
        <v>0</v>
      </c>
      <c r="G1472" s="30"/>
      <c r="H1472" s="33">
        <f>TRUNC(SUMIF(N1470:N1471, N1469, H1470:H1471),0)</f>
        <v>0</v>
      </c>
      <c r="I1472" s="30"/>
      <c r="J1472" s="33">
        <f>TRUNC(SUMIF(N1470:N1471, N1469, J1470:J1471),0)</f>
        <v>178</v>
      </c>
      <c r="K1472" s="30"/>
      <c r="L1472" s="33">
        <f>F1472+H1472+J1472</f>
        <v>178</v>
      </c>
      <c r="M1472" s="27" t="s">
        <v>52</v>
      </c>
      <c r="N1472" s="2" t="s">
        <v>107</v>
      </c>
      <c r="O1472" s="2" t="s">
        <v>107</v>
      </c>
      <c r="P1472" s="2" t="s">
        <v>52</v>
      </c>
      <c r="Q1472" s="2" t="s">
        <v>52</v>
      </c>
      <c r="R1472" s="2" t="s">
        <v>52</v>
      </c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2" t="s">
        <v>52</v>
      </c>
      <c r="AW1472" s="2" t="s">
        <v>52</v>
      </c>
      <c r="AX1472" s="2" t="s">
        <v>52</v>
      </c>
      <c r="AY1472" s="2" t="s">
        <v>52</v>
      </c>
      <c r="AZ1472" s="2" t="s">
        <v>52</v>
      </c>
    </row>
    <row r="1473" spans="1:52" ht="30" customHeight="1">
      <c r="A1473" s="28"/>
      <c r="B1473" s="28"/>
      <c r="C1473" s="28"/>
      <c r="D1473" s="28"/>
      <c r="E1473" s="30"/>
      <c r="F1473" s="33"/>
      <c r="G1473" s="30"/>
      <c r="H1473" s="33"/>
      <c r="I1473" s="30"/>
      <c r="J1473" s="33"/>
      <c r="K1473" s="30"/>
      <c r="L1473" s="33"/>
      <c r="M1473" s="28"/>
    </row>
    <row r="1474" spans="1:52" ht="30" customHeight="1">
      <c r="A1474" s="24" t="s">
        <v>2962</v>
      </c>
      <c r="B1474" s="25"/>
      <c r="C1474" s="25"/>
      <c r="D1474" s="25"/>
      <c r="E1474" s="29"/>
      <c r="F1474" s="32"/>
      <c r="G1474" s="29"/>
      <c r="H1474" s="32"/>
      <c r="I1474" s="29"/>
      <c r="J1474" s="32"/>
      <c r="K1474" s="29"/>
      <c r="L1474" s="32"/>
      <c r="M1474" s="26"/>
      <c r="N1474" s="1" t="s">
        <v>2931</v>
      </c>
    </row>
    <row r="1475" spans="1:52" ht="30" customHeight="1">
      <c r="A1475" s="27" t="s">
        <v>2928</v>
      </c>
      <c r="B1475" s="27" t="s">
        <v>2929</v>
      </c>
      <c r="C1475" s="27" t="s">
        <v>69</v>
      </c>
      <c r="D1475" s="28">
        <v>0.5</v>
      </c>
      <c r="E1475" s="30">
        <f>단가대비표!O26</f>
        <v>0</v>
      </c>
      <c r="F1475" s="33">
        <f>TRUNC(E1475*D1475,1)</f>
        <v>0</v>
      </c>
      <c r="G1475" s="30">
        <f>단가대비표!P26</f>
        <v>0</v>
      </c>
      <c r="H1475" s="33">
        <f>TRUNC(G1475*D1475,1)</f>
        <v>0</v>
      </c>
      <c r="I1475" s="30">
        <f>단가대비표!V26</f>
        <v>17</v>
      </c>
      <c r="J1475" s="33">
        <f>TRUNC(I1475*D1475,1)</f>
        <v>8.5</v>
      </c>
      <c r="K1475" s="30">
        <f>TRUNC(E1475+G1475+I1475,1)</f>
        <v>17</v>
      </c>
      <c r="L1475" s="33">
        <f>TRUNC(F1475+H1475+J1475,1)</f>
        <v>8.5</v>
      </c>
      <c r="M1475" s="27" t="s">
        <v>2262</v>
      </c>
      <c r="N1475" s="2" t="s">
        <v>2931</v>
      </c>
      <c r="O1475" s="2" t="s">
        <v>2963</v>
      </c>
      <c r="P1475" s="2" t="s">
        <v>65</v>
      </c>
      <c r="Q1475" s="2" t="s">
        <v>65</v>
      </c>
      <c r="R1475" s="2" t="s">
        <v>64</v>
      </c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2" t="s">
        <v>52</v>
      </c>
      <c r="AW1475" s="2" t="s">
        <v>2964</v>
      </c>
      <c r="AX1475" s="2" t="s">
        <v>52</v>
      </c>
      <c r="AY1475" s="2" t="s">
        <v>52</v>
      </c>
      <c r="AZ1475" s="2" t="s">
        <v>52</v>
      </c>
    </row>
    <row r="1476" spans="1:52" ht="30" customHeight="1">
      <c r="A1476" s="27" t="s">
        <v>1013</v>
      </c>
      <c r="B1476" s="27" t="s">
        <v>52</v>
      </c>
      <c r="C1476" s="27" t="s">
        <v>52</v>
      </c>
      <c r="D1476" s="28"/>
      <c r="E1476" s="30"/>
      <c r="F1476" s="33">
        <f>TRUNC(SUMIF(N1475:N1475, N1474, F1475:F1475),0)</f>
        <v>0</v>
      </c>
      <c r="G1476" s="30"/>
      <c r="H1476" s="33">
        <f>TRUNC(SUMIF(N1475:N1475, N1474, H1475:H1475),0)</f>
        <v>0</v>
      </c>
      <c r="I1476" s="30"/>
      <c r="J1476" s="33">
        <f>TRUNC(SUMIF(N1475:N1475, N1474, J1475:J1475),0)</f>
        <v>8</v>
      </c>
      <c r="K1476" s="30"/>
      <c r="L1476" s="33">
        <f>F1476+H1476+J1476</f>
        <v>8</v>
      </c>
      <c r="M1476" s="27" t="s">
        <v>52</v>
      </c>
      <c r="N1476" s="2" t="s">
        <v>107</v>
      </c>
      <c r="O1476" s="2" t="s">
        <v>107</v>
      </c>
      <c r="P1476" s="2" t="s">
        <v>52</v>
      </c>
      <c r="Q1476" s="2" t="s">
        <v>52</v>
      </c>
      <c r="R1476" s="2" t="s">
        <v>52</v>
      </c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2" t="s">
        <v>52</v>
      </c>
      <c r="AW1476" s="2" t="s">
        <v>52</v>
      </c>
      <c r="AX1476" s="2" t="s">
        <v>64</v>
      </c>
      <c r="AY1476" s="2" t="s">
        <v>52</v>
      </c>
      <c r="AZ1476" s="2" t="s">
        <v>52</v>
      </c>
    </row>
    <row r="1477" spans="1:52" ht="30" customHeight="1">
      <c r="A1477" s="28"/>
      <c r="B1477" s="28"/>
      <c r="C1477" s="28"/>
      <c r="D1477" s="28"/>
      <c r="E1477" s="30"/>
      <c r="F1477" s="33"/>
      <c r="G1477" s="30"/>
      <c r="H1477" s="33"/>
      <c r="I1477" s="30"/>
      <c r="J1477" s="33"/>
      <c r="K1477" s="30"/>
      <c r="L1477" s="33"/>
      <c r="M1477" s="28"/>
    </row>
    <row r="1478" spans="1:52" ht="30" customHeight="1">
      <c r="A1478" s="24" t="s">
        <v>2965</v>
      </c>
      <c r="B1478" s="25"/>
      <c r="C1478" s="25"/>
      <c r="D1478" s="25"/>
      <c r="E1478" s="29"/>
      <c r="F1478" s="32"/>
      <c r="G1478" s="29"/>
      <c r="H1478" s="32"/>
      <c r="I1478" s="29"/>
      <c r="J1478" s="32"/>
      <c r="K1478" s="29"/>
      <c r="L1478" s="32"/>
      <c r="M1478" s="26"/>
      <c r="N1478" s="1" t="s">
        <v>1982</v>
      </c>
    </row>
    <row r="1479" spans="1:52" ht="30" customHeight="1">
      <c r="A1479" s="27" t="s">
        <v>2966</v>
      </c>
      <c r="B1479" s="27" t="s">
        <v>2967</v>
      </c>
      <c r="C1479" s="27" t="s">
        <v>1056</v>
      </c>
      <c r="D1479" s="28">
        <v>2.5000000000000001E-2</v>
      </c>
      <c r="E1479" s="30">
        <f>단가대비표!O261</f>
        <v>0</v>
      </c>
      <c r="F1479" s="33">
        <f>TRUNC(E1479*D1479,1)</f>
        <v>0</v>
      </c>
      <c r="G1479" s="30">
        <f>단가대비표!P261</f>
        <v>209131</v>
      </c>
      <c r="H1479" s="33">
        <f>TRUNC(G1479*D1479,1)</f>
        <v>5228.2</v>
      </c>
      <c r="I1479" s="30">
        <f>단가대비표!V261</f>
        <v>0</v>
      </c>
      <c r="J1479" s="33">
        <f>TRUNC(I1479*D1479,1)</f>
        <v>0</v>
      </c>
      <c r="K1479" s="30">
        <f>TRUNC(E1479+G1479+I1479,1)</f>
        <v>209131</v>
      </c>
      <c r="L1479" s="33">
        <f>TRUNC(F1479+H1479+J1479,1)</f>
        <v>5228.2</v>
      </c>
      <c r="M1479" s="27" t="s">
        <v>52</v>
      </c>
      <c r="N1479" s="2" t="s">
        <v>1982</v>
      </c>
      <c r="O1479" s="2" t="s">
        <v>2968</v>
      </c>
      <c r="P1479" s="2" t="s">
        <v>65</v>
      </c>
      <c r="Q1479" s="2" t="s">
        <v>65</v>
      </c>
      <c r="R1479" s="2" t="s">
        <v>64</v>
      </c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2" t="s">
        <v>52</v>
      </c>
      <c r="AW1479" s="2" t="s">
        <v>2969</v>
      </c>
      <c r="AX1479" s="2" t="s">
        <v>52</v>
      </c>
      <c r="AY1479" s="2" t="s">
        <v>52</v>
      </c>
      <c r="AZ1479" s="2" t="s">
        <v>52</v>
      </c>
    </row>
    <row r="1480" spans="1:52" ht="30" customHeight="1">
      <c r="A1480" s="27" t="s">
        <v>1013</v>
      </c>
      <c r="B1480" s="27" t="s">
        <v>52</v>
      </c>
      <c r="C1480" s="27" t="s">
        <v>52</v>
      </c>
      <c r="D1480" s="28"/>
      <c r="E1480" s="30"/>
      <c r="F1480" s="33">
        <f>TRUNC(SUMIF(N1479:N1479, N1478, F1479:F1479),0)</f>
        <v>0</v>
      </c>
      <c r="G1480" s="30"/>
      <c r="H1480" s="33">
        <f>TRUNC(SUMIF(N1479:N1479, N1478, H1479:H1479),0)</f>
        <v>5228</v>
      </c>
      <c r="I1480" s="30"/>
      <c r="J1480" s="33">
        <f>TRUNC(SUMIF(N1479:N1479, N1478, J1479:J1479),0)</f>
        <v>0</v>
      </c>
      <c r="K1480" s="30"/>
      <c r="L1480" s="33">
        <f>F1480+H1480+J1480</f>
        <v>5228</v>
      </c>
      <c r="M1480" s="27" t="s">
        <v>52</v>
      </c>
      <c r="N1480" s="2" t="s">
        <v>107</v>
      </c>
      <c r="O1480" s="2" t="s">
        <v>107</v>
      </c>
      <c r="P1480" s="2" t="s">
        <v>52</v>
      </c>
      <c r="Q1480" s="2" t="s">
        <v>52</v>
      </c>
      <c r="R1480" s="2" t="s">
        <v>52</v>
      </c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2" t="s">
        <v>52</v>
      </c>
      <c r="AW1480" s="2" t="s">
        <v>52</v>
      </c>
      <c r="AX1480" s="2" t="s">
        <v>52</v>
      </c>
      <c r="AY1480" s="2" t="s">
        <v>52</v>
      </c>
      <c r="AZ1480" s="2" t="s">
        <v>52</v>
      </c>
    </row>
    <row r="1481" spans="1:52" ht="30" customHeight="1">
      <c r="A1481" s="28"/>
      <c r="B1481" s="28"/>
      <c r="C1481" s="28"/>
      <c r="D1481" s="28"/>
      <c r="E1481" s="30"/>
      <c r="F1481" s="33"/>
      <c r="G1481" s="30"/>
      <c r="H1481" s="33"/>
      <c r="I1481" s="30"/>
      <c r="J1481" s="33"/>
      <c r="K1481" s="30"/>
      <c r="L1481" s="33"/>
      <c r="M1481" s="28"/>
    </row>
    <row r="1482" spans="1:52" ht="30" customHeight="1">
      <c r="A1482" s="24" t="s">
        <v>2970</v>
      </c>
      <c r="B1482" s="25"/>
      <c r="C1482" s="25"/>
      <c r="D1482" s="25"/>
      <c r="E1482" s="29"/>
      <c r="F1482" s="32"/>
      <c r="G1482" s="29"/>
      <c r="H1482" s="32"/>
      <c r="I1482" s="29"/>
      <c r="J1482" s="32"/>
      <c r="K1482" s="29"/>
      <c r="L1482" s="32"/>
      <c r="M1482" s="26"/>
      <c r="N1482" s="1" t="s">
        <v>2009</v>
      </c>
    </row>
    <row r="1483" spans="1:52" ht="30" customHeight="1">
      <c r="A1483" s="27" t="s">
        <v>1324</v>
      </c>
      <c r="B1483" s="27" t="s">
        <v>1055</v>
      </c>
      <c r="C1483" s="27" t="s">
        <v>1056</v>
      </c>
      <c r="D1483" s="28">
        <v>3.5000000000000003E-2</v>
      </c>
      <c r="E1483" s="30">
        <f>단가대비표!O249</f>
        <v>0</v>
      </c>
      <c r="F1483" s="33">
        <f>TRUNC(E1483*D1483,1)</f>
        <v>0</v>
      </c>
      <c r="G1483" s="30">
        <f>단가대비표!P249</f>
        <v>263017</v>
      </c>
      <c r="H1483" s="33">
        <f>TRUNC(G1483*D1483,1)</f>
        <v>9205.5</v>
      </c>
      <c r="I1483" s="30">
        <f>단가대비표!V249</f>
        <v>0</v>
      </c>
      <c r="J1483" s="33">
        <f>TRUNC(I1483*D1483,1)</f>
        <v>0</v>
      </c>
      <c r="K1483" s="30">
        <f t="shared" ref="K1483:L1485" si="221">TRUNC(E1483+G1483+I1483,1)</f>
        <v>263017</v>
      </c>
      <c r="L1483" s="33">
        <f t="shared" si="221"/>
        <v>9205.5</v>
      </c>
      <c r="M1483" s="27" t="s">
        <v>52</v>
      </c>
      <c r="N1483" s="2" t="s">
        <v>2009</v>
      </c>
      <c r="O1483" s="2" t="s">
        <v>1325</v>
      </c>
      <c r="P1483" s="2" t="s">
        <v>65</v>
      </c>
      <c r="Q1483" s="2" t="s">
        <v>65</v>
      </c>
      <c r="R1483" s="2" t="s">
        <v>64</v>
      </c>
      <c r="S1483" s="3"/>
      <c r="T1483" s="3"/>
      <c r="U1483" s="3"/>
      <c r="V1483" s="3">
        <v>1</v>
      </c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2" t="s">
        <v>52</v>
      </c>
      <c r="AW1483" s="2" t="s">
        <v>2971</v>
      </c>
      <c r="AX1483" s="2" t="s">
        <v>52</v>
      </c>
      <c r="AY1483" s="2" t="s">
        <v>52</v>
      </c>
      <c r="AZ1483" s="2" t="s">
        <v>52</v>
      </c>
    </row>
    <row r="1484" spans="1:52" ht="30" customHeight="1">
      <c r="A1484" s="27" t="s">
        <v>1059</v>
      </c>
      <c r="B1484" s="27" t="s">
        <v>1055</v>
      </c>
      <c r="C1484" s="27" t="s">
        <v>1056</v>
      </c>
      <c r="D1484" s="28">
        <v>0.01</v>
      </c>
      <c r="E1484" s="30">
        <f>단가대비표!O234</f>
        <v>0</v>
      </c>
      <c r="F1484" s="33">
        <f>TRUNC(E1484*D1484,1)</f>
        <v>0</v>
      </c>
      <c r="G1484" s="30">
        <f>단가대비표!P234</f>
        <v>172068</v>
      </c>
      <c r="H1484" s="33">
        <f>TRUNC(G1484*D1484,1)</f>
        <v>1720.6</v>
      </c>
      <c r="I1484" s="30">
        <f>단가대비표!V234</f>
        <v>0</v>
      </c>
      <c r="J1484" s="33">
        <f>TRUNC(I1484*D1484,1)</f>
        <v>0</v>
      </c>
      <c r="K1484" s="30">
        <f t="shared" si="221"/>
        <v>172068</v>
      </c>
      <c r="L1484" s="33">
        <f t="shared" si="221"/>
        <v>1720.6</v>
      </c>
      <c r="M1484" s="27" t="s">
        <v>52</v>
      </c>
      <c r="N1484" s="2" t="s">
        <v>2009</v>
      </c>
      <c r="O1484" s="2" t="s">
        <v>1060</v>
      </c>
      <c r="P1484" s="2" t="s">
        <v>65</v>
      </c>
      <c r="Q1484" s="2" t="s">
        <v>65</v>
      </c>
      <c r="R1484" s="2" t="s">
        <v>64</v>
      </c>
      <c r="S1484" s="3"/>
      <c r="T1484" s="3"/>
      <c r="U1484" s="3"/>
      <c r="V1484" s="3">
        <v>1</v>
      </c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2" t="s">
        <v>52</v>
      </c>
      <c r="AW1484" s="2" t="s">
        <v>2972</v>
      </c>
      <c r="AX1484" s="2" t="s">
        <v>52</v>
      </c>
      <c r="AY1484" s="2" t="s">
        <v>52</v>
      </c>
      <c r="AZ1484" s="2" t="s">
        <v>52</v>
      </c>
    </row>
    <row r="1485" spans="1:52" ht="30" customHeight="1">
      <c r="A1485" s="27" t="s">
        <v>2426</v>
      </c>
      <c r="B1485" s="27" t="s">
        <v>2814</v>
      </c>
      <c r="C1485" s="27" t="s">
        <v>502</v>
      </c>
      <c r="D1485" s="28">
        <v>1</v>
      </c>
      <c r="E1485" s="30">
        <f>TRUNC(SUMIF(V1483:V1485, RIGHTB(O1485, 1), H1483:H1485)*U1485, 2)</f>
        <v>437.04</v>
      </c>
      <c r="F1485" s="33">
        <f>TRUNC(E1485*D1485,1)</f>
        <v>437</v>
      </c>
      <c r="G1485" s="30">
        <v>0</v>
      </c>
      <c r="H1485" s="33">
        <f>TRUNC(G1485*D1485,1)</f>
        <v>0</v>
      </c>
      <c r="I1485" s="30">
        <v>0</v>
      </c>
      <c r="J1485" s="33">
        <f>TRUNC(I1485*D1485,1)</f>
        <v>0</v>
      </c>
      <c r="K1485" s="30">
        <f t="shared" si="221"/>
        <v>437</v>
      </c>
      <c r="L1485" s="33">
        <f t="shared" si="221"/>
        <v>437</v>
      </c>
      <c r="M1485" s="27" t="s">
        <v>52</v>
      </c>
      <c r="N1485" s="2" t="s">
        <v>2009</v>
      </c>
      <c r="O1485" s="2" t="s">
        <v>950</v>
      </c>
      <c r="P1485" s="2" t="s">
        <v>65</v>
      </c>
      <c r="Q1485" s="2" t="s">
        <v>65</v>
      </c>
      <c r="R1485" s="2" t="s">
        <v>65</v>
      </c>
      <c r="S1485" s="3">
        <v>1</v>
      </c>
      <c r="T1485" s="3">
        <v>0</v>
      </c>
      <c r="U1485" s="3">
        <v>0.04</v>
      </c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2" t="s">
        <v>52</v>
      </c>
      <c r="AW1485" s="2" t="s">
        <v>2973</v>
      </c>
      <c r="AX1485" s="2" t="s">
        <v>52</v>
      </c>
      <c r="AY1485" s="2" t="s">
        <v>52</v>
      </c>
      <c r="AZ1485" s="2" t="s">
        <v>52</v>
      </c>
    </row>
    <row r="1486" spans="1:52" ht="30" customHeight="1">
      <c r="A1486" s="27" t="s">
        <v>1013</v>
      </c>
      <c r="B1486" s="27" t="s">
        <v>52</v>
      </c>
      <c r="C1486" s="27" t="s">
        <v>52</v>
      </c>
      <c r="D1486" s="28"/>
      <c r="E1486" s="30"/>
      <c r="F1486" s="33">
        <f>TRUNC(SUMIF(N1483:N1485, N1482, F1483:F1485),0)</f>
        <v>437</v>
      </c>
      <c r="G1486" s="30"/>
      <c r="H1486" s="33">
        <f>TRUNC(SUMIF(N1483:N1485, N1482, H1483:H1485),0)</f>
        <v>10926</v>
      </c>
      <c r="I1486" s="30"/>
      <c r="J1486" s="33">
        <f>TRUNC(SUMIF(N1483:N1485, N1482, J1483:J1485),0)</f>
        <v>0</v>
      </c>
      <c r="K1486" s="30"/>
      <c r="L1486" s="33">
        <f>F1486+H1486+J1486</f>
        <v>11363</v>
      </c>
      <c r="M1486" s="27" t="s">
        <v>52</v>
      </c>
      <c r="N1486" s="2" t="s">
        <v>107</v>
      </c>
      <c r="O1486" s="2" t="s">
        <v>107</v>
      </c>
      <c r="P1486" s="2" t="s">
        <v>52</v>
      </c>
      <c r="Q1486" s="2" t="s">
        <v>52</v>
      </c>
      <c r="R1486" s="2" t="s">
        <v>52</v>
      </c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2" t="s">
        <v>52</v>
      </c>
      <c r="AW1486" s="2" t="s">
        <v>52</v>
      </c>
      <c r="AX1486" s="2" t="s">
        <v>52</v>
      </c>
      <c r="AY1486" s="2" t="s">
        <v>52</v>
      </c>
      <c r="AZ1486" s="2" t="s">
        <v>52</v>
      </c>
    </row>
    <row r="1487" spans="1:52" ht="30" customHeight="1">
      <c r="A1487" s="28"/>
      <c r="B1487" s="28"/>
      <c r="C1487" s="28"/>
      <c r="D1487" s="28"/>
      <c r="E1487" s="30"/>
      <c r="F1487" s="33"/>
      <c r="G1487" s="30"/>
      <c r="H1487" s="33"/>
      <c r="I1487" s="30"/>
      <c r="J1487" s="33"/>
      <c r="K1487" s="30"/>
      <c r="L1487" s="33"/>
      <c r="M1487" s="28"/>
    </row>
    <row r="1488" spans="1:52" ht="30" customHeight="1">
      <c r="A1488" s="24" t="s">
        <v>2974</v>
      </c>
      <c r="B1488" s="25"/>
      <c r="C1488" s="25"/>
      <c r="D1488" s="25"/>
      <c r="E1488" s="29"/>
      <c r="F1488" s="32"/>
      <c r="G1488" s="29"/>
      <c r="H1488" s="32"/>
      <c r="I1488" s="29"/>
      <c r="J1488" s="32"/>
      <c r="K1488" s="29"/>
      <c r="L1488" s="32"/>
      <c r="M1488" s="26"/>
      <c r="N1488" s="1" t="s">
        <v>2014</v>
      </c>
    </row>
    <row r="1489" spans="1:52" ht="30" customHeight="1">
      <c r="A1489" s="27" t="s">
        <v>1324</v>
      </c>
      <c r="B1489" s="27" t="s">
        <v>1055</v>
      </c>
      <c r="C1489" s="27" t="s">
        <v>1056</v>
      </c>
      <c r="D1489" s="28">
        <v>6.7000000000000004E-2</v>
      </c>
      <c r="E1489" s="30">
        <f>단가대비표!O249</f>
        <v>0</v>
      </c>
      <c r="F1489" s="33">
        <f>TRUNC(E1489*D1489,1)</f>
        <v>0</v>
      </c>
      <c r="G1489" s="30">
        <f>단가대비표!P249</f>
        <v>263017</v>
      </c>
      <c r="H1489" s="33">
        <f>TRUNC(G1489*D1489,1)</f>
        <v>17622.099999999999</v>
      </c>
      <c r="I1489" s="30">
        <f>단가대비표!V249</f>
        <v>0</v>
      </c>
      <c r="J1489" s="33">
        <f>TRUNC(I1489*D1489,1)</f>
        <v>0</v>
      </c>
      <c r="K1489" s="30">
        <f t="shared" ref="K1489:L1491" si="222">TRUNC(E1489+G1489+I1489,1)</f>
        <v>263017</v>
      </c>
      <c r="L1489" s="33">
        <f t="shared" si="222"/>
        <v>17622.099999999999</v>
      </c>
      <c r="M1489" s="27" t="s">
        <v>52</v>
      </c>
      <c r="N1489" s="2" t="s">
        <v>2014</v>
      </c>
      <c r="O1489" s="2" t="s">
        <v>1325</v>
      </c>
      <c r="P1489" s="2" t="s">
        <v>65</v>
      </c>
      <c r="Q1489" s="2" t="s">
        <v>65</v>
      </c>
      <c r="R1489" s="2" t="s">
        <v>64</v>
      </c>
      <c r="S1489" s="3"/>
      <c r="T1489" s="3"/>
      <c r="U1489" s="3"/>
      <c r="V1489" s="3">
        <v>1</v>
      </c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2" t="s">
        <v>52</v>
      </c>
      <c r="AW1489" s="2" t="s">
        <v>2975</v>
      </c>
      <c r="AX1489" s="2" t="s">
        <v>52</v>
      </c>
      <c r="AY1489" s="2" t="s">
        <v>52</v>
      </c>
      <c r="AZ1489" s="2" t="s">
        <v>52</v>
      </c>
    </row>
    <row r="1490" spans="1:52" ht="30" customHeight="1">
      <c r="A1490" s="27" t="s">
        <v>1059</v>
      </c>
      <c r="B1490" s="27" t="s">
        <v>1055</v>
      </c>
      <c r="C1490" s="27" t="s">
        <v>1056</v>
      </c>
      <c r="D1490" s="28">
        <v>1.0999999999999999E-2</v>
      </c>
      <c r="E1490" s="30">
        <f>단가대비표!O234</f>
        <v>0</v>
      </c>
      <c r="F1490" s="33">
        <f>TRUNC(E1490*D1490,1)</f>
        <v>0</v>
      </c>
      <c r="G1490" s="30">
        <f>단가대비표!P234</f>
        <v>172068</v>
      </c>
      <c r="H1490" s="33">
        <f>TRUNC(G1490*D1490,1)</f>
        <v>1892.7</v>
      </c>
      <c r="I1490" s="30">
        <f>단가대비표!V234</f>
        <v>0</v>
      </c>
      <c r="J1490" s="33">
        <f>TRUNC(I1490*D1490,1)</f>
        <v>0</v>
      </c>
      <c r="K1490" s="30">
        <f t="shared" si="222"/>
        <v>172068</v>
      </c>
      <c r="L1490" s="33">
        <f t="shared" si="222"/>
        <v>1892.7</v>
      </c>
      <c r="M1490" s="27" t="s">
        <v>52</v>
      </c>
      <c r="N1490" s="2" t="s">
        <v>2014</v>
      </c>
      <c r="O1490" s="2" t="s">
        <v>1060</v>
      </c>
      <c r="P1490" s="2" t="s">
        <v>65</v>
      </c>
      <c r="Q1490" s="2" t="s">
        <v>65</v>
      </c>
      <c r="R1490" s="2" t="s">
        <v>64</v>
      </c>
      <c r="S1490" s="3"/>
      <c r="T1490" s="3"/>
      <c r="U1490" s="3"/>
      <c r="V1490" s="3">
        <v>1</v>
      </c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2" t="s">
        <v>52</v>
      </c>
      <c r="AW1490" s="2" t="s">
        <v>2976</v>
      </c>
      <c r="AX1490" s="2" t="s">
        <v>52</v>
      </c>
      <c r="AY1490" s="2" t="s">
        <v>52</v>
      </c>
      <c r="AZ1490" s="2" t="s">
        <v>52</v>
      </c>
    </row>
    <row r="1491" spans="1:52" ht="30" customHeight="1">
      <c r="A1491" s="27" t="s">
        <v>2426</v>
      </c>
      <c r="B1491" s="27" t="s">
        <v>1193</v>
      </c>
      <c r="C1491" s="27" t="s">
        <v>502</v>
      </c>
      <c r="D1491" s="28">
        <v>1</v>
      </c>
      <c r="E1491" s="30">
        <f>TRUNC(SUMIF(V1489:V1491, RIGHTB(O1491, 1), H1489:H1491)*U1491, 2)</f>
        <v>390.29</v>
      </c>
      <c r="F1491" s="33">
        <f>TRUNC(E1491*D1491,1)</f>
        <v>390.2</v>
      </c>
      <c r="G1491" s="30">
        <v>0</v>
      </c>
      <c r="H1491" s="33">
        <f>TRUNC(G1491*D1491,1)</f>
        <v>0</v>
      </c>
      <c r="I1491" s="30">
        <v>0</v>
      </c>
      <c r="J1491" s="33">
        <f>TRUNC(I1491*D1491,1)</f>
        <v>0</v>
      </c>
      <c r="K1491" s="30">
        <f t="shared" si="222"/>
        <v>390.2</v>
      </c>
      <c r="L1491" s="33">
        <f t="shared" si="222"/>
        <v>390.2</v>
      </c>
      <c r="M1491" s="27" t="s">
        <v>52</v>
      </c>
      <c r="N1491" s="2" t="s">
        <v>2014</v>
      </c>
      <c r="O1491" s="2" t="s">
        <v>950</v>
      </c>
      <c r="P1491" s="2" t="s">
        <v>65</v>
      </c>
      <c r="Q1491" s="2" t="s">
        <v>65</v>
      </c>
      <c r="R1491" s="2" t="s">
        <v>65</v>
      </c>
      <c r="S1491" s="3">
        <v>1</v>
      </c>
      <c r="T1491" s="3">
        <v>0</v>
      </c>
      <c r="U1491" s="3">
        <v>0.02</v>
      </c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2" t="s">
        <v>52</v>
      </c>
      <c r="AW1491" s="2" t="s">
        <v>2977</v>
      </c>
      <c r="AX1491" s="2" t="s">
        <v>52</v>
      </c>
      <c r="AY1491" s="2" t="s">
        <v>52</v>
      </c>
      <c r="AZ1491" s="2" t="s">
        <v>52</v>
      </c>
    </row>
    <row r="1492" spans="1:52" ht="30" customHeight="1">
      <c r="A1492" s="27" t="s">
        <v>1013</v>
      </c>
      <c r="B1492" s="27" t="s">
        <v>52</v>
      </c>
      <c r="C1492" s="27" t="s">
        <v>52</v>
      </c>
      <c r="D1492" s="28"/>
      <c r="E1492" s="30"/>
      <c r="F1492" s="33">
        <f>TRUNC(SUMIF(N1489:N1491, N1488, F1489:F1491),0)</f>
        <v>390</v>
      </c>
      <c r="G1492" s="30"/>
      <c r="H1492" s="33">
        <f>TRUNC(SUMIF(N1489:N1491, N1488, H1489:H1491),0)</f>
        <v>19514</v>
      </c>
      <c r="I1492" s="30"/>
      <c r="J1492" s="33">
        <f>TRUNC(SUMIF(N1489:N1491, N1488, J1489:J1491),0)</f>
        <v>0</v>
      </c>
      <c r="K1492" s="30"/>
      <c r="L1492" s="33">
        <f>F1492+H1492+J1492</f>
        <v>19904</v>
      </c>
      <c r="M1492" s="27" t="s">
        <v>52</v>
      </c>
      <c r="N1492" s="2" t="s">
        <v>107</v>
      </c>
      <c r="O1492" s="2" t="s">
        <v>107</v>
      </c>
      <c r="P1492" s="2" t="s">
        <v>52</v>
      </c>
      <c r="Q1492" s="2" t="s">
        <v>52</v>
      </c>
      <c r="R1492" s="2" t="s">
        <v>52</v>
      </c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2" t="s">
        <v>52</v>
      </c>
      <c r="AW1492" s="2" t="s">
        <v>52</v>
      </c>
      <c r="AX1492" s="2" t="s">
        <v>52</v>
      </c>
      <c r="AY1492" s="2" t="s">
        <v>52</v>
      </c>
      <c r="AZ1492" s="2" t="s">
        <v>52</v>
      </c>
    </row>
    <row r="1493" spans="1:52" ht="30" customHeight="1">
      <c r="A1493" s="28"/>
      <c r="B1493" s="28"/>
      <c r="C1493" s="28"/>
      <c r="D1493" s="28"/>
      <c r="E1493" s="30"/>
      <c r="F1493" s="33"/>
      <c r="G1493" s="30"/>
      <c r="H1493" s="33"/>
      <c r="I1493" s="30"/>
      <c r="J1493" s="33"/>
      <c r="K1493" s="30"/>
      <c r="L1493" s="33"/>
      <c r="M1493" s="28"/>
    </row>
    <row r="1494" spans="1:52" ht="30" customHeight="1">
      <c r="A1494" s="24" t="s">
        <v>2978</v>
      </c>
      <c r="B1494" s="25"/>
      <c r="C1494" s="25"/>
      <c r="D1494" s="25"/>
      <c r="E1494" s="29"/>
      <c r="F1494" s="32"/>
      <c r="G1494" s="29"/>
      <c r="H1494" s="32"/>
      <c r="I1494" s="29"/>
      <c r="J1494" s="32"/>
      <c r="K1494" s="29"/>
      <c r="L1494" s="32"/>
      <c r="M1494" s="26"/>
      <c r="N1494" s="1" t="s">
        <v>2019</v>
      </c>
    </row>
    <row r="1495" spans="1:52" ht="30" customHeight="1">
      <c r="A1495" s="27" t="s">
        <v>2979</v>
      </c>
      <c r="B1495" s="27" t="s">
        <v>2980</v>
      </c>
      <c r="C1495" s="27" t="s">
        <v>1310</v>
      </c>
      <c r="D1495" s="28">
        <v>0.26</v>
      </c>
      <c r="E1495" s="30">
        <f>단가대비표!O191</f>
        <v>3727</v>
      </c>
      <c r="F1495" s="33">
        <f>TRUNC(E1495*D1495,1)</f>
        <v>969</v>
      </c>
      <c r="G1495" s="30">
        <f>단가대비표!P191</f>
        <v>0</v>
      </c>
      <c r="H1495" s="33">
        <f>TRUNC(G1495*D1495,1)</f>
        <v>0</v>
      </c>
      <c r="I1495" s="30">
        <f>단가대비표!V191</f>
        <v>0</v>
      </c>
      <c r="J1495" s="33">
        <f>TRUNC(I1495*D1495,1)</f>
        <v>0</v>
      </c>
      <c r="K1495" s="30">
        <f t="shared" ref="K1495:L1498" si="223">TRUNC(E1495+G1495+I1495,1)</f>
        <v>3727</v>
      </c>
      <c r="L1495" s="33">
        <f t="shared" si="223"/>
        <v>969</v>
      </c>
      <c r="M1495" s="27" t="s">
        <v>52</v>
      </c>
      <c r="N1495" s="2" t="s">
        <v>2019</v>
      </c>
      <c r="O1495" s="2" t="s">
        <v>2981</v>
      </c>
      <c r="P1495" s="2" t="s">
        <v>65</v>
      </c>
      <c r="Q1495" s="2" t="s">
        <v>65</v>
      </c>
      <c r="R1495" s="2" t="s">
        <v>64</v>
      </c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2" t="s">
        <v>52</v>
      </c>
      <c r="AW1495" s="2" t="s">
        <v>2982</v>
      </c>
      <c r="AX1495" s="2" t="s">
        <v>52</v>
      </c>
      <c r="AY1495" s="2" t="s">
        <v>52</v>
      </c>
      <c r="AZ1495" s="2" t="s">
        <v>52</v>
      </c>
    </row>
    <row r="1496" spans="1:52" ht="30" customHeight="1">
      <c r="A1496" s="27" t="s">
        <v>1313</v>
      </c>
      <c r="B1496" s="27" t="s">
        <v>2600</v>
      </c>
      <c r="C1496" s="27" t="s">
        <v>1310</v>
      </c>
      <c r="D1496" s="28">
        <v>0.05</v>
      </c>
      <c r="E1496" s="30">
        <f>단가대비표!O202</f>
        <v>2700</v>
      </c>
      <c r="F1496" s="33">
        <f>TRUNC(E1496*D1496,1)</f>
        <v>135</v>
      </c>
      <c r="G1496" s="30">
        <f>단가대비표!P202</f>
        <v>0</v>
      </c>
      <c r="H1496" s="33">
        <f>TRUNC(G1496*D1496,1)</f>
        <v>0</v>
      </c>
      <c r="I1496" s="30">
        <f>단가대비표!V202</f>
        <v>0</v>
      </c>
      <c r="J1496" s="33">
        <f>TRUNC(I1496*D1496,1)</f>
        <v>0</v>
      </c>
      <c r="K1496" s="30">
        <f t="shared" si="223"/>
        <v>2700</v>
      </c>
      <c r="L1496" s="33">
        <f t="shared" si="223"/>
        <v>135</v>
      </c>
      <c r="M1496" s="27" t="s">
        <v>52</v>
      </c>
      <c r="N1496" s="2" t="s">
        <v>2019</v>
      </c>
      <c r="O1496" s="2" t="s">
        <v>2601</v>
      </c>
      <c r="P1496" s="2" t="s">
        <v>65</v>
      </c>
      <c r="Q1496" s="2" t="s">
        <v>65</v>
      </c>
      <c r="R1496" s="2" t="s">
        <v>64</v>
      </c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2" t="s">
        <v>52</v>
      </c>
      <c r="AW1496" s="2" t="s">
        <v>2983</v>
      </c>
      <c r="AX1496" s="2" t="s">
        <v>52</v>
      </c>
      <c r="AY1496" s="2" t="s">
        <v>52</v>
      </c>
      <c r="AZ1496" s="2" t="s">
        <v>52</v>
      </c>
    </row>
    <row r="1497" spans="1:52" ht="30" customHeight="1">
      <c r="A1497" s="27" t="s">
        <v>1298</v>
      </c>
      <c r="B1497" s="27" t="s">
        <v>2984</v>
      </c>
      <c r="C1497" s="27" t="s">
        <v>235</v>
      </c>
      <c r="D1497" s="28">
        <v>0.06</v>
      </c>
      <c r="E1497" s="30">
        <f>단가대비표!O187</f>
        <v>4849.1000000000004</v>
      </c>
      <c r="F1497" s="33">
        <f>TRUNC(E1497*D1497,1)</f>
        <v>290.89999999999998</v>
      </c>
      <c r="G1497" s="30">
        <f>단가대비표!P187</f>
        <v>0</v>
      </c>
      <c r="H1497" s="33">
        <f>TRUNC(G1497*D1497,1)</f>
        <v>0</v>
      </c>
      <c r="I1497" s="30">
        <f>단가대비표!V187</f>
        <v>0</v>
      </c>
      <c r="J1497" s="33">
        <f>TRUNC(I1497*D1497,1)</f>
        <v>0</v>
      </c>
      <c r="K1497" s="30">
        <f t="shared" si="223"/>
        <v>4849.1000000000004</v>
      </c>
      <c r="L1497" s="33">
        <f t="shared" si="223"/>
        <v>290.89999999999998</v>
      </c>
      <c r="M1497" s="27" t="s">
        <v>1300</v>
      </c>
      <c r="N1497" s="2" t="s">
        <v>2019</v>
      </c>
      <c r="O1497" s="2" t="s">
        <v>2985</v>
      </c>
      <c r="P1497" s="2" t="s">
        <v>65</v>
      </c>
      <c r="Q1497" s="2" t="s">
        <v>65</v>
      </c>
      <c r="R1497" s="2" t="s">
        <v>64</v>
      </c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2" t="s">
        <v>52</v>
      </c>
      <c r="AW1497" s="2" t="s">
        <v>2986</v>
      </c>
      <c r="AX1497" s="2" t="s">
        <v>52</v>
      </c>
      <c r="AY1497" s="2" t="s">
        <v>52</v>
      </c>
      <c r="AZ1497" s="2" t="s">
        <v>52</v>
      </c>
    </row>
    <row r="1498" spans="1:52" ht="30" customHeight="1">
      <c r="A1498" s="27" t="s">
        <v>1320</v>
      </c>
      <c r="B1498" s="27" t="s">
        <v>1321</v>
      </c>
      <c r="C1498" s="27" t="s">
        <v>1041</v>
      </c>
      <c r="D1498" s="28">
        <v>0.5</v>
      </c>
      <c r="E1498" s="30">
        <f>단가대비표!O181</f>
        <v>323</v>
      </c>
      <c r="F1498" s="33">
        <f>TRUNC(E1498*D1498,1)</f>
        <v>161.5</v>
      </c>
      <c r="G1498" s="30">
        <f>단가대비표!P181</f>
        <v>0</v>
      </c>
      <c r="H1498" s="33">
        <f>TRUNC(G1498*D1498,1)</f>
        <v>0</v>
      </c>
      <c r="I1498" s="30">
        <f>단가대비표!V181</f>
        <v>0</v>
      </c>
      <c r="J1498" s="33">
        <f>TRUNC(I1498*D1498,1)</f>
        <v>0</v>
      </c>
      <c r="K1498" s="30">
        <f t="shared" si="223"/>
        <v>323</v>
      </c>
      <c r="L1498" s="33">
        <f t="shared" si="223"/>
        <v>161.5</v>
      </c>
      <c r="M1498" s="27" t="s">
        <v>52</v>
      </c>
      <c r="N1498" s="2" t="s">
        <v>2019</v>
      </c>
      <c r="O1498" s="2" t="s">
        <v>1322</v>
      </c>
      <c r="P1498" s="2" t="s">
        <v>65</v>
      </c>
      <c r="Q1498" s="2" t="s">
        <v>65</v>
      </c>
      <c r="R1498" s="2" t="s">
        <v>64</v>
      </c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2" t="s">
        <v>52</v>
      </c>
      <c r="AW1498" s="2" t="s">
        <v>2987</v>
      </c>
      <c r="AX1498" s="2" t="s">
        <v>52</v>
      </c>
      <c r="AY1498" s="2" t="s">
        <v>52</v>
      </c>
      <c r="AZ1498" s="2" t="s">
        <v>52</v>
      </c>
    </row>
    <row r="1499" spans="1:52" ht="30" customHeight="1">
      <c r="A1499" s="27" t="s">
        <v>1013</v>
      </c>
      <c r="B1499" s="27" t="s">
        <v>52</v>
      </c>
      <c r="C1499" s="27" t="s">
        <v>52</v>
      </c>
      <c r="D1499" s="28"/>
      <c r="E1499" s="30"/>
      <c r="F1499" s="33">
        <f>TRUNC(SUMIF(N1495:N1498, N1494, F1495:F1498),0)</f>
        <v>1556</v>
      </c>
      <c r="G1499" s="30"/>
      <c r="H1499" s="33">
        <f>TRUNC(SUMIF(N1495:N1498, N1494, H1495:H1498),0)</f>
        <v>0</v>
      </c>
      <c r="I1499" s="30"/>
      <c r="J1499" s="33">
        <f>TRUNC(SUMIF(N1495:N1498, N1494, J1495:J1498),0)</f>
        <v>0</v>
      </c>
      <c r="K1499" s="30"/>
      <c r="L1499" s="33">
        <f>F1499+H1499+J1499</f>
        <v>1556</v>
      </c>
      <c r="M1499" s="27" t="s">
        <v>52</v>
      </c>
      <c r="N1499" s="2" t="s">
        <v>107</v>
      </c>
      <c r="O1499" s="2" t="s">
        <v>107</v>
      </c>
      <c r="P1499" s="2" t="s">
        <v>52</v>
      </c>
      <c r="Q1499" s="2" t="s">
        <v>52</v>
      </c>
      <c r="R1499" s="2" t="s">
        <v>52</v>
      </c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2" t="s">
        <v>52</v>
      </c>
      <c r="AW1499" s="2" t="s">
        <v>52</v>
      </c>
      <c r="AX1499" s="2" t="s">
        <v>52</v>
      </c>
      <c r="AY1499" s="2" t="s">
        <v>52</v>
      </c>
      <c r="AZ1499" s="2" t="s">
        <v>52</v>
      </c>
    </row>
    <row r="1500" spans="1:52" ht="30" customHeight="1">
      <c r="A1500" s="28"/>
      <c r="B1500" s="28"/>
      <c r="C1500" s="28"/>
      <c r="D1500" s="28"/>
      <c r="E1500" s="30"/>
      <c r="F1500" s="33"/>
      <c r="G1500" s="30"/>
      <c r="H1500" s="33"/>
      <c r="I1500" s="30"/>
      <c r="J1500" s="33"/>
      <c r="K1500" s="30"/>
      <c r="L1500" s="33"/>
      <c r="M1500" s="28"/>
    </row>
    <row r="1501" spans="1:52" ht="30" customHeight="1">
      <c r="A1501" s="24" t="s">
        <v>2988</v>
      </c>
      <c r="B1501" s="25"/>
      <c r="C1501" s="25"/>
      <c r="D1501" s="25"/>
      <c r="E1501" s="29"/>
      <c r="F1501" s="32"/>
      <c r="G1501" s="29"/>
      <c r="H1501" s="32"/>
      <c r="I1501" s="29"/>
      <c r="J1501" s="32"/>
      <c r="K1501" s="29"/>
      <c r="L1501" s="32"/>
      <c r="M1501" s="26"/>
      <c r="N1501" s="1" t="s">
        <v>2024</v>
      </c>
    </row>
    <row r="1502" spans="1:52" ht="30" customHeight="1">
      <c r="A1502" s="27" t="s">
        <v>1324</v>
      </c>
      <c r="B1502" s="27" t="s">
        <v>1055</v>
      </c>
      <c r="C1502" s="27" t="s">
        <v>1056</v>
      </c>
      <c r="D1502" s="28">
        <v>3.5000000000000003E-2</v>
      </c>
      <c r="E1502" s="30">
        <f>단가대비표!O249</f>
        <v>0</v>
      </c>
      <c r="F1502" s="33">
        <f>TRUNC(E1502*D1502,1)</f>
        <v>0</v>
      </c>
      <c r="G1502" s="30">
        <f>단가대비표!P249</f>
        <v>263017</v>
      </c>
      <c r="H1502" s="33">
        <f>TRUNC(G1502*D1502,1)</f>
        <v>9205.5</v>
      </c>
      <c r="I1502" s="30">
        <f>단가대비표!V249</f>
        <v>0</v>
      </c>
      <c r="J1502" s="33">
        <f>TRUNC(I1502*D1502,1)</f>
        <v>0</v>
      </c>
      <c r="K1502" s="30">
        <f t="shared" ref="K1502:L1504" si="224">TRUNC(E1502+G1502+I1502,1)</f>
        <v>263017</v>
      </c>
      <c r="L1502" s="33">
        <f t="shared" si="224"/>
        <v>9205.5</v>
      </c>
      <c r="M1502" s="27" t="s">
        <v>52</v>
      </c>
      <c r="N1502" s="2" t="s">
        <v>2024</v>
      </c>
      <c r="O1502" s="2" t="s">
        <v>1325</v>
      </c>
      <c r="P1502" s="2" t="s">
        <v>65</v>
      </c>
      <c r="Q1502" s="2" t="s">
        <v>65</v>
      </c>
      <c r="R1502" s="2" t="s">
        <v>64</v>
      </c>
      <c r="S1502" s="3"/>
      <c r="T1502" s="3"/>
      <c r="U1502" s="3"/>
      <c r="V1502" s="3">
        <v>1</v>
      </c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2" t="s">
        <v>52</v>
      </c>
      <c r="AW1502" s="2" t="s">
        <v>2989</v>
      </c>
      <c r="AX1502" s="2" t="s">
        <v>52</v>
      </c>
      <c r="AY1502" s="2" t="s">
        <v>52</v>
      </c>
      <c r="AZ1502" s="2" t="s">
        <v>52</v>
      </c>
    </row>
    <row r="1503" spans="1:52" ht="30" customHeight="1">
      <c r="A1503" s="27" t="s">
        <v>1059</v>
      </c>
      <c r="B1503" s="27" t="s">
        <v>1055</v>
      </c>
      <c r="C1503" s="27" t="s">
        <v>1056</v>
      </c>
      <c r="D1503" s="28">
        <v>0.01</v>
      </c>
      <c r="E1503" s="30">
        <f>단가대비표!O234</f>
        <v>0</v>
      </c>
      <c r="F1503" s="33">
        <f>TRUNC(E1503*D1503,1)</f>
        <v>0</v>
      </c>
      <c r="G1503" s="30">
        <f>단가대비표!P234</f>
        <v>172068</v>
      </c>
      <c r="H1503" s="33">
        <f>TRUNC(G1503*D1503,1)</f>
        <v>1720.6</v>
      </c>
      <c r="I1503" s="30">
        <f>단가대비표!V234</f>
        <v>0</v>
      </c>
      <c r="J1503" s="33">
        <f>TRUNC(I1503*D1503,1)</f>
        <v>0</v>
      </c>
      <c r="K1503" s="30">
        <f t="shared" si="224"/>
        <v>172068</v>
      </c>
      <c r="L1503" s="33">
        <f t="shared" si="224"/>
        <v>1720.6</v>
      </c>
      <c r="M1503" s="27" t="s">
        <v>52</v>
      </c>
      <c r="N1503" s="2" t="s">
        <v>2024</v>
      </c>
      <c r="O1503" s="2" t="s">
        <v>1060</v>
      </c>
      <c r="P1503" s="2" t="s">
        <v>65</v>
      </c>
      <c r="Q1503" s="2" t="s">
        <v>65</v>
      </c>
      <c r="R1503" s="2" t="s">
        <v>64</v>
      </c>
      <c r="S1503" s="3"/>
      <c r="T1503" s="3"/>
      <c r="U1503" s="3"/>
      <c r="V1503" s="3">
        <v>1</v>
      </c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2" t="s">
        <v>52</v>
      </c>
      <c r="AW1503" s="2" t="s">
        <v>2990</v>
      </c>
      <c r="AX1503" s="2" t="s">
        <v>52</v>
      </c>
      <c r="AY1503" s="2" t="s">
        <v>52</v>
      </c>
      <c r="AZ1503" s="2" t="s">
        <v>52</v>
      </c>
    </row>
    <row r="1504" spans="1:52" ht="30" customHeight="1">
      <c r="A1504" s="27" t="s">
        <v>2426</v>
      </c>
      <c r="B1504" s="27" t="s">
        <v>2814</v>
      </c>
      <c r="C1504" s="27" t="s">
        <v>502</v>
      </c>
      <c r="D1504" s="28">
        <v>1</v>
      </c>
      <c r="E1504" s="30">
        <f>TRUNC(SUMIF(V1502:V1504, RIGHTB(O1504, 1), H1502:H1504)*U1504, 2)</f>
        <v>437.04</v>
      </c>
      <c r="F1504" s="33">
        <f>TRUNC(E1504*D1504,1)</f>
        <v>437</v>
      </c>
      <c r="G1504" s="30">
        <v>0</v>
      </c>
      <c r="H1504" s="33">
        <f>TRUNC(G1504*D1504,1)</f>
        <v>0</v>
      </c>
      <c r="I1504" s="30">
        <v>0</v>
      </c>
      <c r="J1504" s="33">
        <f>TRUNC(I1504*D1504,1)</f>
        <v>0</v>
      </c>
      <c r="K1504" s="30">
        <f t="shared" si="224"/>
        <v>437</v>
      </c>
      <c r="L1504" s="33">
        <f t="shared" si="224"/>
        <v>437</v>
      </c>
      <c r="M1504" s="27" t="s">
        <v>52</v>
      </c>
      <c r="N1504" s="2" t="s">
        <v>2024</v>
      </c>
      <c r="O1504" s="2" t="s">
        <v>950</v>
      </c>
      <c r="P1504" s="2" t="s">
        <v>65</v>
      </c>
      <c r="Q1504" s="2" t="s">
        <v>65</v>
      </c>
      <c r="R1504" s="2" t="s">
        <v>65</v>
      </c>
      <c r="S1504" s="3">
        <v>1</v>
      </c>
      <c r="T1504" s="3">
        <v>0</v>
      </c>
      <c r="U1504" s="3">
        <v>0.04</v>
      </c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2" t="s">
        <v>52</v>
      </c>
      <c r="AW1504" s="2" t="s">
        <v>2991</v>
      </c>
      <c r="AX1504" s="2" t="s">
        <v>52</v>
      </c>
      <c r="AY1504" s="2" t="s">
        <v>52</v>
      </c>
      <c r="AZ1504" s="2" t="s">
        <v>52</v>
      </c>
    </row>
    <row r="1505" spans="1:52" ht="30" customHeight="1">
      <c r="A1505" s="27" t="s">
        <v>1013</v>
      </c>
      <c r="B1505" s="27" t="s">
        <v>52</v>
      </c>
      <c r="C1505" s="27" t="s">
        <v>52</v>
      </c>
      <c r="D1505" s="28"/>
      <c r="E1505" s="30"/>
      <c r="F1505" s="33">
        <f>TRUNC(SUMIF(N1502:N1504, N1501, F1502:F1504),0)</f>
        <v>437</v>
      </c>
      <c r="G1505" s="30"/>
      <c r="H1505" s="33">
        <f>TRUNC(SUMIF(N1502:N1504, N1501, H1502:H1504),0)</f>
        <v>10926</v>
      </c>
      <c r="I1505" s="30"/>
      <c r="J1505" s="33">
        <f>TRUNC(SUMIF(N1502:N1504, N1501, J1502:J1504),0)</f>
        <v>0</v>
      </c>
      <c r="K1505" s="30"/>
      <c r="L1505" s="33">
        <f>F1505+H1505+J1505</f>
        <v>11363</v>
      </c>
      <c r="M1505" s="27" t="s">
        <v>52</v>
      </c>
      <c r="N1505" s="2" t="s">
        <v>107</v>
      </c>
      <c r="O1505" s="2" t="s">
        <v>107</v>
      </c>
      <c r="P1505" s="2" t="s">
        <v>52</v>
      </c>
      <c r="Q1505" s="2" t="s">
        <v>52</v>
      </c>
      <c r="R1505" s="2" t="s">
        <v>52</v>
      </c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2" t="s">
        <v>52</v>
      </c>
      <c r="AW1505" s="2" t="s">
        <v>52</v>
      </c>
      <c r="AX1505" s="2" t="s">
        <v>52</v>
      </c>
      <c r="AY1505" s="2" t="s">
        <v>52</v>
      </c>
      <c r="AZ1505" s="2" t="s">
        <v>52</v>
      </c>
    </row>
    <row r="1506" spans="1:52" ht="30" customHeight="1">
      <c r="A1506" s="28"/>
      <c r="B1506" s="28"/>
      <c r="C1506" s="28"/>
      <c r="D1506" s="28"/>
      <c r="E1506" s="30"/>
      <c r="F1506" s="33"/>
      <c r="G1506" s="30"/>
      <c r="H1506" s="33"/>
      <c r="I1506" s="30"/>
      <c r="J1506" s="33"/>
      <c r="K1506" s="30"/>
      <c r="L1506" s="33"/>
      <c r="M1506" s="28"/>
    </row>
    <row r="1507" spans="1:52" ht="30" customHeight="1">
      <c r="A1507" s="24" t="s">
        <v>2992</v>
      </c>
      <c r="B1507" s="25"/>
      <c r="C1507" s="25"/>
      <c r="D1507" s="25"/>
      <c r="E1507" s="29"/>
      <c r="F1507" s="32"/>
      <c r="G1507" s="29"/>
      <c r="H1507" s="32"/>
      <c r="I1507" s="29"/>
      <c r="J1507" s="32"/>
      <c r="K1507" s="29"/>
      <c r="L1507" s="32"/>
      <c r="M1507" s="26"/>
      <c r="N1507" s="1" t="s">
        <v>2029</v>
      </c>
    </row>
    <row r="1508" spans="1:52" ht="30" customHeight="1">
      <c r="A1508" s="27" t="s">
        <v>1324</v>
      </c>
      <c r="B1508" s="27" t="s">
        <v>1055</v>
      </c>
      <c r="C1508" s="27" t="s">
        <v>1056</v>
      </c>
      <c r="D1508" s="28">
        <v>1.2E-2</v>
      </c>
      <c r="E1508" s="30">
        <f>단가대비표!O249</f>
        <v>0</v>
      </c>
      <c r="F1508" s="33">
        <f>TRUNC(E1508*D1508,1)</f>
        <v>0</v>
      </c>
      <c r="G1508" s="30">
        <f>단가대비표!P249</f>
        <v>263017</v>
      </c>
      <c r="H1508" s="33">
        <f>TRUNC(G1508*D1508,1)</f>
        <v>3156.2</v>
      </c>
      <c r="I1508" s="30">
        <f>단가대비표!V249</f>
        <v>0</v>
      </c>
      <c r="J1508" s="33">
        <f>TRUNC(I1508*D1508,1)</f>
        <v>0</v>
      </c>
      <c r="K1508" s="30">
        <f t="shared" ref="K1508:L1512" si="225">TRUNC(E1508+G1508+I1508,1)</f>
        <v>263017</v>
      </c>
      <c r="L1508" s="33">
        <f t="shared" si="225"/>
        <v>3156.2</v>
      </c>
      <c r="M1508" s="27" t="s">
        <v>52</v>
      </c>
      <c r="N1508" s="2" t="s">
        <v>2029</v>
      </c>
      <c r="O1508" s="2" t="s">
        <v>1325</v>
      </c>
      <c r="P1508" s="2" t="s">
        <v>65</v>
      </c>
      <c r="Q1508" s="2" t="s">
        <v>65</v>
      </c>
      <c r="R1508" s="2" t="s">
        <v>64</v>
      </c>
      <c r="S1508" s="3"/>
      <c r="T1508" s="3"/>
      <c r="U1508" s="3"/>
      <c r="V1508" s="3">
        <v>1</v>
      </c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2" t="s">
        <v>52</v>
      </c>
      <c r="AW1508" s="2" t="s">
        <v>2993</v>
      </c>
      <c r="AX1508" s="2" t="s">
        <v>52</v>
      </c>
      <c r="AY1508" s="2" t="s">
        <v>52</v>
      </c>
      <c r="AZ1508" s="2" t="s">
        <v>52</v>
      </c>
    </row>
    <row r="1509" spans="1:52" ht="30" customHeight="1">
      <c r="A1509" s="27" t="s">
        <v>1059</v>
      </c>
      <c r="B1509" s="27" t="s">
        <v>1055</v>
      </c>
      <c r="C1509" s="27" t="s">
        <v>1056</v>
      </c>
      <c r="D1509" s="28">
        <v>2E-3</v>
      </c>
      <c r="E1509" s="30">
        <f>단가대비표!O234</f>
        <v>0</v>
      </c>
      <c r="F1509" s="33">
        <f>TRUNC(E1509*D1509,1)</f>
        <v>0</v>
      </c>
      <c r="G1509" s="30">
        <f>단가대비표!P234</f>
        <v>172068</v>
      </c>
      <c r="H1509" s="33">
        <f>TRUNC(G1509*D1509,1)</f>
        <v>344.1</v>
      </c>
      <c r="I1509" s="30">
        <f>단가대비표!V234</f>
        <v>0</v>
      </c>
      <c r="J1509" s="33">
        <f>TRUNC(I1509*D1509,1)</f>
        <v>0</v>
      </c>
      <c r="K1509" s="30">
        <f t="shared" si="225"/>
        <v>172068</v>
      </c>
      <c r="L1509" s="33">
        <f t="shared" si="225"/>
        <v>344.1</v>
      </c>
      <c r="M1509" s="27" t="s">
        <v>52</v>
      </c>
      <c r="N1509" s="2" t="s">
        <v>2029</v>
      </c>
      <c r="O1509" s="2" t="s">
        <v>1060</v>
      </c>
      <c r="P1509" s="2" t="s">
        <v>65</v>
      </c>
      <c r="Q1509" s="2" t="s">
        <v>65</v>
      </c>
      <c r="R1509" s="2" t="s">
        <v>64</v>
      </c>
      <c r="S1509" s="3"/>
      <c r="T1509" s="3"/>
      <c r="U1509" s="3"/>
      <c r="V1509" s="3">
        <v>1</v>
      </c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2" t="s">
        <v>52</v>
      </c>
      <c r="AW1509" s="2" t="s">
        <v>2994</v>
      </c>
      <c r="AX1509" s="2" t="s">
        <v>52</v>
      </c>
      <c r="AY1509" s="2" t="s">
        <v>52</v>
      </c>
      <c r="AZ1509" s="2" t="s">
        <v>52</v>
      </c>
    </row>
    <row r="1510" spans="1:52" ht="30" customHeight="1">
      <c r="A1510" s="27" t="s">
        <v>1324</v>
      </c>
      <c r="B1510" s="27" t="s">
        <v>1055</v>
      </c>
      <c r="C1510" s="27" t="s">
        <v>1056</v>
      </c>
      <c r="D1510" s="28">
        <v>1.2E-2</v>
      </c>
      <c r="E1510" s="30">
        <f>단가대비표!O249</f>
        <v>0</v>
      </c>
      <c r="F1510" s="33">
        <f>TRUNC(E1510*D1510,1)</f>
        <v>0</v>
      </c>
      <c r="G1510" s="30">
        <f>단가대비표!P249</f>
        <v>263017</v>
      </c>
      <c r="H1510" s="33">
        <f>TRUNC(G1510*D1510,1)</f>
        <v>3156.2</v>
      </c>
      <c r="I1510" s="30">
        <f>단가대비표!V249</f>
        <v>0</v>
      </c>
      <c r="J1510" s="33">
        <f>TRUNC(I1510*D1510,1)</f>
        <v>0</v>
      </c>
      <c r="K1510" s="30">
        <f t="shared" si="225"/>
        <v>263017</v>
      </c>
      <c r="L1510" s="33">
        <f t="shared" si="225"/>
        <v>3156.2</v>
      </c>
      <c r="M1510" s="27" t="s">
        <v>52</v>
      </c>
      <c r="N1510" s="2" t="s">
        <v>2029</v>
      </c>
      <c r="O1510" s="2" t="s">
        <v>1325</v>
      </c>
      <c r="P1510" s="2" t="s">
        <v>65</v>
      </c>
      <c r="Q1510" s="2" t="s">
        <v>65</v>
      </c>
      <c r="R1510" s="2" t="s">
        <v>64</v>
      </c>
      <c r="S1510" s="3"/>
      <c r="T1510" s="3"/>
      <c r="U1510" s="3"/>
      <c r="V1510" s="3">
        <v>1</v>
      </c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2" t="s">
        <v>52</v>
      </c>
      <c r="AW1510" s="2" t="s">
        <v>2993</v>
      </c>
      <c r="AX1510" s="2" t="s">
        <v>52</v>
      </c>
      <c r="AY1510" s="2" t="s">
        <v>52</v>
      </c>
      <c r="AZ1510" s="2" t="s">
        <v>52</v>
      </c>
    </row>
    <row r="1511" spans="1:52" ht="30" customHeight="1">
      <c r="A1511" s="27" t="s">
        <v>1059</v>
      </c>
      <c r="B1511" s="27" t="s">
        <v>1055</v>
      </c>
      <c r="C1511" s="27" t="s">
        <v>1056</v>
      </c>
      <c r="D1511" s="28">
        <v>2E-3</v>
      </c>
      <c r="E1511" s="30">
        <f>단가대비표!O234</f>
        <v>0</v>
      </c>
      <c r="F1511" s="33">
        <f>TRUNC(E1511*D1511,1)</f>
        <v>0</v>
      </c>
      <c r="G1511" s="30">
        <f>단가대비표!P234</f>
        <v>172068</v>
      </c>
      <c r="H1511" s="33">
        <f>TRUNC(G1511*D1511,1)</f>
        <v>344.1</v>
      </c>
      <c r="I1511" s="30">
        <f>단가대비표!V234</f>
        <v>0</v>
      </c>
      <c r="J1511" s="33">
        <f>TRUNC(I1511*D1511,1)</f>
        <v>0</v>
      </c>
      <c r="K1511" s="30">
        <f t="shared" si="225"/>
        <v>172068</v>
      </c>
      <c r="L1511" s="33">
        <f t="shared" si="225"/>
        <v>344.1</v>
      </c>
      <c r="M1511" s="27" t="s">
        <v>52</v>
      </c>
      <c r="N1511" s="2" t="s">
        <v>2029</v>
      </c>
      <c r="O1511" s="2" t="s">
        <v>1060</v>
      </c>
      <c r="P1511" s="2" t="s">
        <v>65</v>
      </c>
      <c r="Q1511" s="2" t="s">
        <v>65</v>
      </c>
      <c r="R1511" s="2" t="s">
        <v>64</v>
      </c>
      <c r="S1511" s="3"/>
      <c r="T1511" s="3"/>
      <c r="U1511" s="3"/>
      <c r="V1511" s="3">
        <v>1</v>
      </c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2" t="s">
        <v>52</v>
      </c>
      <c r="AW1511" s="2" t="s">
        <v>2994</v>
      </c>
      <c r="AX1511" s="2" t="s">
        <v>52</v>
      </c>
      <c r="AY1511" s="2" t="s">
        <v>52</v>
      </c>
      <c r="AZ1511" s="2" t="s">
        <v>52</v>
      </c>
    </row>
    <row r="1512" spans="1:52" ht="30" customHeight="1">
      <c r="A1512" s="27" t="s">
        <v>2426</v>
      </c>
      <c r="B1512" s="27" t="s">
        <v>1193</v>
      </c>
      <c r="C1512" s="27" t="s">
        <v>502</v>
      </c>
      <c r="D1512" s="28">
        <v>1</v>
      </c>
      <c r="E1512" s="30">
        <f>TRUNC(SUMIF(V1508:V1512, RIGHTB(O1512, 1), H1508:H1512)*U1512, 2)</f>
        <v>140.01</v>
      </c>
      <c r="F1512" s="33">
        <f>TRUNC(E1512*D1512,1)</f>
        <v>140</v>
      </c>
      <c r="G1512" s="30">
        <v>0</v>
      </c>
      <c r="H1512" s="33">
        <f>TRUNC(G1512*D1512,1)</f>
        <v>0</v>
      </c>
      <c r="I1512" s="30">
        <v>0</v>
      </c>
      <c r="J1512" s="33">
        <f>TRUNC(I1512*D1512,1)</f>
        <v>0</v>
      </c>
      <c r="K1512" s="30">
        <f t="shared" si="225"/>
        <v>140</v>
      </c>
      <c r="L1512" s="33">
        <f t="shared" si="225"/>
        <v>140</v>
      </c>
      <c r="M1512" s="27" t="s">
        <v>52</v>
      </c>
      <c r="N1512" s="2" t="s">
        <v>2029</v>
      </c>
      <c r="O1512" s="2" t="s">
        <v>950</v>
      </c>
      <c r="P1512" s="2" t="s">
        <v>65</v>
      </c>
      <c r="Q1512" s="2" t="s">
        <v>65</v>
      </c>
      <c r="R1512" s="2" t="s">
        <v>65</v>
      </c>
      <c r="S1512" s="3">
        <v>1</v>
      </c>
      <c r="T1512" s="3">
        <v>0</v>
      </c>
      <c r="U1512" s="3">
        <v>0.02</v>
      </c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2" t="s">
        <v>52</v>
      </c>
      <c r="AW1512" s="2" t="s">
        <v>2995</v>
      </c>
      <c r="AX1512" s="2" t="s">
        <v>52</v>
      </c>
      <c r="AY1512" s="2" t="s">
        <v>52</v>
      </c>
      <c r="AZ1512" s="2" t="s">
        <v>52</v>
      </c>
    </row>
    <row r="1513" spans="1:52" ht="30" customHeight="1">
      <c r="A1513" s="27" t="s">
        <v>1013</v>
      </c>
      <c r="B1513" s="27" t="s">
        <v>52</v>
      </c>
      <c r="C1513" s="27" t="s">
        <v>52</v>
      </c>
      <c r="D1513" s="28"/>
      <c r="E1513" s="30"/>
      <c r="F1513" s="33">
        <f>TRUNC(SUMIF(N1508:N1512, N1507, F1508:F1512),0)</f>
        <v>140</v>
      </c>
      <c r="G1513" s="30"/>
      <c r="H1513" s="33">
        <f>TRUNC(SUMIF(N1508:N1512, N1507, H1508:H1512),0)</f>
        <v>7000</v>
      </c>
      <c r="I1513" s="30"/>
      <c r="J1513" s="33">
        <f>TRUNC(SUMIF(N1508:N1512, N1507, J1508:J1512),0)</f>
        <v>0</v>
      </c>
      <c r="K1513" s="30"/>
      <c r="L1513" s="33">
        <f>F1513+H1513+J1513</f>
        <v>7140</v>
      </c>
      <c r="M1513" s="27" t="s">
        <v>52</v>
      </c>
      <c r="N1513" s="2" t="s">
        <v>107</v>
      </c>
      <c r="O1513" s="2" t="s">
        <v>107</v>
      </c>
      <c r="P1513" s="2" t="s">
        <v>52</v>
      </c>
      <c r="Q1513" s="2" t="s">
        <v>52</v>
      </c>
      <c r="R1513" s="2" t="s">
        <v>52</v>
      </c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2" t="s">
        <v>52</v>
      </c>
      <c r="AW1513" s="2" t="s">
        <v>52</v>
      </c>
      <c r="AX1513" s="2" t="s">
        <v>52</v>
      </c>
      <c r="AY1513" s="2" t="s">
        <v>52</v>
      </c>
      <c r="AZ1513" s="2" t="s">
        <v>52</v>
      </c>
    </row>
    <row r="1514" spans="1:52" ht="30" customHeight="1">
      <c r="A1514" s="28"/>
      <c r="B1514" s="28"/>
      <c r="C1514" s="28"/>
      <c r="D1514" s="28"/>
      <c r="E1514" s="30"/>
      <c r="F1514" s="33"/>
      <c r="G1514" s="30"/>
      <c r="H1514" s="33"/>
      <c r="I1514" s="30"/>
      <c r="J1514" s="33"/>
      <c r="K1514" s="30"/>
      <c r="L1514" s="33"/>
      <c r="M1514" s="28"/>
    </row>
    <row r="1515" spans="1:52" ht="30" customHeight="1">
      <c r="A1515" s="24" t="s">
        <v>2996</v>
      </c>
      <c r="B1515" s="25"/>
      <c r="C1515" s="25"/>
      <c r="D1515" s="25"/>
      <c r="E1515" s="29"/>
      <c r="F1515" s="32"/>
      <c r="G1515" s="29"/>
      <c r="H1515" s="32"/>
      <c r="I1515" s="29"/>
      <c r="J1515" s="32"/>
      <c r="K1515" s="29"/>
      <c r="L1515" s="32"/>
      <c r="M1515" s="26"/>
      <c r="N1515" s="1" t="s">
        <v>2034</v>
      </c>
    </row>
    <row r="1516" spans="1:52" ht="30" customHeight="1">
      <c r="A1516" s="27" t="s">
        <v>2997</v>
      </c>
      <c r="B1516" s="27" t="s">
        <v>2998</v>
      </c>
      <c r="C1516" s="27" t="s">
        <v>1310</v>
      </c>
      <c r="D1516" s="28">
        <v>0.19700000000000001</v>
      </c>
      <c r="E1516" s="30">
        <f>단가대비표!O189</f>
        <v>10067.200000000001</v>
      </c>
      <c r="F1516" s="33">
        <f>TRUNC(E1516*D1516,1)</f>
        <v>1983.2</v>
      </c>
      <c r="G1516" s="30">
        <f>단가대비표!P189</f>
        <v>0</v>
      </c>
      <c r="H1516" s="33">
        <f>TRUNC(G1516*D1516,1)</f>
        <v>0</v>
      </c>
      <c r="I1516" s="30">
        <f>단가대비표!V189</f>
        <v>0</v>
      </c>
      <c r="J1516" s="33">
        <f>TRUNC(I1516*D1516,1)</f>
        <v>0</v>
      </c>
      <c r="K1516" s="30">
        <f>TRUNC(E1516+G1516+I1516,1)</f>
        <v>10067.200000000001</v>
      </c>
      <c r="L1516" s="33">
        <f>TRUNC(F1516+H1516+J1516,1)</f>
        <v>1983.2</v>
      </c>
      <c r="M1516" s="27" t="s">
        <v>52</v>
      </c>
      <c r="N1516" s="2" t="s">
        <v>2034</v>
      </c>
      <c r="O1516" s="2" t="s">
        <v>2999</v>
      </c>
      <c r="P1516" s="2" t="s">
        <v>65</v>
      </c>
      <c r="Q1516" s="2" t="s">
        <v>65</v>
      </c>
      <c r="R1516" s="2" t="s">
        <v>64</v>
      </c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2" t="s">
        <v>52</v>
      </c>
      <c r="AW1516" s="2" t="s">
        <v>3000</v>
      </c>
      <c r="AX1516" s="2" t="s">
        <v>52</v>
      </c>
      <c r="AY1516" s="2" t="s">
        <v>52</v>
      </c>
      <c r="AZ1516" s="2" t="s">
        <v>52</v>
      </c>
    </row>
    <row r="1517" spans="1:52" ht="30" customHeight="1">
      <c r="A1517" s="27" t="s">
        <v>1013</v>
      </c>
      <c r="B1517" s="27" t="s">
        <v>52</v>
      </c>
      <c r="C1517" s="27" t="s">
        <v>52</v>
      </c>
      <c r="D1517" s="28"/>
      <c r="E1517" s="30"/>
      <c r="F1517" s="33">
        <f>TRUNC(SUMIF(N1516:N1516, N1515, F1516:F1516),0)</f>
        <v>1983</v>
      </c>
      <c r="G1517" s="30"/>
      <c r="H1517" s="33">
        <f>TRUNC(SUMIF(N1516:N1516, N1515, H1516:H1516),0)</f>
        <v>0</v>
      </c>
      <c r="I1517" s="30"/>
      <c r="J1517" s="33">
        <f>TRUNC(SUMIF(N1516:N1516, N1515, J1516:J1516),0)</f>
        <v>0</v>
      </c>
      <c r="K1517" s="30"/>
      <c r="L1517" s="33">
        <f>F1517+H1517+J1517</f>
        <v>1983</v>
      </c>
      <c r="M1517" s="27" t="s">
        <v>52</v>
      </c>
      <c r="N1517" s="2" t="s">
        <v>107</v>
      </c>
      <c r="O1517" s="2" t="s">
        <v>107</v>
      </c>
      <c r="P1517" s="2" t="s">
        <v>52</v>
      </c>
      <c r="Q1517" s="2" t="s">
        <v>52</v>
      </c>
      <c r="R1517" s="2" t="s">
        <v>52</v>
      </c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2" t="s">
        <v>52</v>
      </c>
      <c r="AW1517" s="2" t="s">
        <v>52</v>
      </c>
      <c r="AX1517" s="2" t="s">
        <v>52</v>
      </c>
      <c r="AY1517" s="2" t="s">
        <v>52</v>
      </c>
      <c r="AZ1517" s="2" t="s">
        <v>52</v>
      </c>
    </row>
    <row r="1518" spans="1:52" ht="30" customHeight="1">
      <c r="A1518" s="28"/>
      <c r="B1518" s="28"/>
      <c r="C1518" s="28"/>
      <c r="D1518" s="28"/>
      <c r="E1518" s="30"/>
      <c r="F1518" s="33"/>
      <c r="G1518" s="30"/>
      <c r="H1518" s="33"/>
      <c r="I1518" s="30"/>
      <c r="J1518" s="33"/>
      <c r="K1518" s="30"/>
      <c r="L1518" s="33"/>
      <c r="M1518" s="28"/>
    </row>
    <row r="1519" spans="1:52" ht="30" customHeight="1">
      <c r="A1519" s="24" t="s">
        <v>3001</v>
      </c>
      <c r="B1519" s="25"/>
      <c r="C1519" s="25"/>
      <c r="D1519" s="25"/>
      <c r="E1519" s="29"/>
      <c r="F1519" s="32"/>
      <c r="G1519" s="29"/>
      <c r="H1519" s="32"/>
      <c r="I1519" s="29"/>
      <c r="J1519" s="32"/>
      <c r="K1519" s="29"/>
      <c r="L1519" s="32"/>
      <c r="M1519" s="26"/>
      <c r="N1519" s="1" t="s">
        <v>2039</v>
      </c>
    </row>
    <row r="1520" spans="1:52" ht="30" customHeight="1">
      <c r="A1520" s="27" t="s">
        <v>1324</v>
      </c>
      <c r="B1520" s="27" t="s">
        <v>1055</v>
      </c>
      <c r="C1520" s="27" t="s">
        <v>1056</v>
      </c>
      <c r="D1520" s="28">
        <v>3.5000000000000003E-2</v>
      </c>
      <c r="E1520" s="30">
        <f>단가대비표!O249</f>
        <v>0</v>
      </c>
      <c r="F1520" s="33">
        <f>TRUNC(E1520*D1520,1)</f>
        <v>0</v>
      </c>
      <c r="G1520" s="30">
        <f>단가대비표!P249</f>
        <v>263017</v>
      </c>
      <c r="H1520" s="33">
        <f>TRUNC(G1520*D1520,1)</f>
        <v>9205.5</v>
      </c>
      <c r="I1520" s="30">
        <f>단가대비표!V249</f>
        <v>0</v>
      </c>
      <c r="J1520" s="33">
        <f>TRUNC(I1520*D1520,1)</f>
        <v>0</v>
      </c>
      <c r="K1520" s="30">
        <f t="shared" ref="K1520:L1523" si="226">TRUNC(E1520+G1520+I1520,1)</f>
        <v>263017</v>
      </c>
      <c r="L1520" s="33">
        <f t="shared" si="226"/>
        <v>9205.5</v>
      </c>
      <c r="M1520" s="27" t="s">
        <v>52</v>
      </c>
      <c r="N1520" s="2" t="s">
        <v>2039</v>
      </c>
      <c r="O1520" s="2" t="s">
        <v>1325</v>
      </c>
      <c r="P1520" s="2" t="s">
        <v>65</v>
      </c>
      <c r="Q1520" s="2" t="s">
        <v>65</v>
      </c>
      <c r="R1520" s="2" t="s">
        <v>64</v>
      </c>
      <c r="S1520" s="3"/>
      <c r="T1520" s="3"/>
      <c r="U1520" s="3"/>
      <c r="V1520" s="3">
        <v>1</v>
      </c>
      <c r="W1520" s="3">
        <v>2</v>
      </c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2" t="s">
        <v>52</v>
      </c>
      <c r="AW1520" s="2" t="s">
        <v>3002</v>
      </c>
      <c r="AX1520" s="2" t="s">
        <v>52</v>
      </c>
      <c r="AY1520" s="2" t="s">
        <v>52</v>
      </c>
      <c r="AZ1520" s="2" t="s">
        <v>52</v>
      </c>
    </row>
    <row r="1521" spans="1:52" ht="30" customHeight="1">
      <c r="A1521" s="27" t="s">
        <v>1059</v>
      </c>
      <c r="B1521" s="27" t="s">
        <v>1055</v>
      </c>
      <c r="C1521" s="27" t="s">
        <v>1056</v>
      </c>
      <c r="D1521" s="28">
        <v>0.01</v>
      </c>
      <c r="E1521" s="30">
        <f>단가대비표!O234</f>
        <v>0</v>
      </c>
      <c r="F1521" s="33">
        <f>TRUNC(E1521*D1521,1)</f>
        <v>0</v>
      </c>
      <c r="G1521" s="30">
        <f>단가대비표!P234</f>
        <v>172068</v>
      </c>
      <c r="H1521" s="33">
        <f>TRUNC(G1521*D1521,1)</f>
        <v>1720.6</v>
      </c>
      <c r="I1521" s="30">
        <f>단가대비표!V234</f>
        <v>0</v>
      </c>
      <c r="J1521" s="33">
        <f>TRUNC(I1521*D1521,1)</f>
        <v>0</v>
      </c>
      <c r="K1521" s="30">
        <f t="shared" si="226"/>
        <v>172068</v>
      </c>
      <c r="L1521" s="33">
        <f t="shared" si="226"/>
        <v>1720.6</v>
      </c>
      <c r="M1521" s="27" t="s">
        <v>52</v>
      </c>
      <c r="N1521" s="2" t="s">
        <v>2039</v>
      </c>
      <c r="O1521" s="2" t="s">
        <v>1060</v>
      </c>
      <c r="P1521" s="2" t="s">
        <v>65</v>
      </c>
      <c r="Q1521" s="2" t="s">
        <v>65</v>
      </c>
      <c r="R1521" s="2" t="s">
        <v>64</v>
      </c>
      <c r="S1521" s="3"/>
      <c r="T1521" s="3"/>
      <c r="U1521" s="3"/>
      <c r="V1521" s="3">
        <v>1</v>
      </c>
      <c r="W1521" s="3">
        <v>2</v>
      </c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2" t="s">
        <v>52</v>
      </c>
      <c r="AW1521" s="2" t="s">
        <v>3003</v>
      </c>
      <c r="AX1521" s="2" t="s">
        <v>52</v>
      </c>
      <c r="AY1521" s="2" t="s">
        <v>52</v>
      </c>
      <c r="AZ1521" s="2" t="s">
        <v>52</v>
      </c>
    </row>
    <row r="1522" spans="1:52" ht="30" customHeight="1">
      <c r="A1522" s="27" t="s">
        <v>2426</v>
      </c>
      <c r="B1522" s="27" t="s">
        <v>2814</v>
      </c>
      <c r="C1522" s="27" t="s">
        <v>502</v>
      </c>
      <c r="D1522" s="28">
        <v>1</v>
      </c>
      <c r="E1522" s="30">
        <f>TRUNC(SUMIF(V1520:V1523, RIGHTB(O1522, 1), H1520:H1523)*U1522, 2)</f>
        <v>437.04</v>
      </c>
      <c r="F1522" s="33">
        <f>TRUNC(E1522*D1522,1)</f>
        <v>437</v>
      </c>
      <c r="G1522" s="30">
        <v>0</v>
      </c>
      <c r="H1522" s="33">
        <f>TRUNC(G1522*D1522,1)</f>
        <v>0</v>
      </c>
      <c r="I1522" s="30">
        <v>0</v>
      </c>
      <c r="J1522" s="33">
        <f>TRUNC(I1522*D1522,1)</f>
        <v>0</v>
      </c>
      <c r="K1522" s="30">
        <f t="shared" si="226"/>
        <v>437</v>
      </c>
      <c r="L1522" s="33">
        <f t="shared" si="226"/>
        <v>437</v>
      </c>
      <c r="M1522" s="27" t="s">
        <v>52</v>
      </c>
      <c r="N1522" s="2" t="s">
        <v>2039</v>
      </c>
      <c r="O1522" s="2" t="s">
        <v>950</v>
      </c>
      <c r="P1522" s="2" t="s">
        <v>65</v>
      </c>
      <c r="Q1522" s="2" t="s">
        <v>65</v>
      </c>
      <c r="R1522" s="2" t="s">
        <v>65</v>
      </c>
      <c r="S1522" s="3">
        <v>1</v>
      </c>
      <c r="T1522" s="3">
        <v>0</v>
      </c>
      <c r="U1522" s="3">
        <v>0.04</v>
      </c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2" t="s">
        <v>52</v>
      </c>
      <c r="AW1522" s="2" t="s">
        <v>3004</v>
      </c>
      <c r="AX1522" s="2" t="s">
        <v>52</v>
      </c>
      <c r="AY1522" s="2" t="s">
        <v>52</v>
      </c>
      <c r="AZ1522" s="2" t="s">
        <v>52</v>
      </c>
    </row>
    <row r="1523" spans="1:52" ht="30" customHeight="1">
      <c r="A1523" s="27" t="s">
        <v>3005</v>
      </c>
      <c r="B1523" s="27" t="s">
        <v>3006</v>
      </c>
      <c r="C1523" s="27" t="s">
        <v>502</v>
      </c>
      <c r="D1523" s="28">
        <v>1</v>
      </c>
      <c r="E1523" s="30">
        <v>0</v>
      </c>
      <c r="F1523" s="33">
        <f>TRUNC(E1523*D1523,1)</f>
        <v>0</v>
      </c>
      <c r="G1523" s="30">
        <f>TRUNC(SUMIF(W1520:W1523, RIGHTB(O1523, 1), H1520:H1523)*U1523, 2)</f>
        <v>2185.2199999999998</v>
      </c>
      <c r="H1523" s="33">
        <f>TRUNC(G1523*D1523,1)</f>
        <v>2185.1999999999998</v>
      </c>
      <c r="I1523" s="30">
        <v>0</v>
      </c>
      <c r="J1523" s="33">
        <f>TRUNC(I1523*D1523,1)</f>
        <v>0</v>
      </c>
      <c r="K1523" s="30">
        <f t="shared" si="226"/>
        <v>2185.1999999999998</v>
      </c>
      <c r="L1523" s="33">
        <f t="shared" si="226"/>
        <v>2185.1999999999998</v>
      </c>
      <c r="M1523" s="27" t="s">
        <v>52</v>
      </c>
      <c r="N1523" s="2" t="s">
        <v>2039</v>
      </c>
      <c r="O1523" s="2" t="s">
        <v>1173</v>
      </c>
      <c r="P1523" s="2" t="s">
        <v>65</v>
      </c>
      <c r="Q1523" s="2" t="s">
        <v>65</v>
      </c>
      <c r="R1523" s="2" t="s">
        <v>65</v>
      </c>
      <c r="S1523" s="3">
        <v>1</v>
      </c>
      <c r="T1523" s="3">
        <v>1</v>
      </c>
      <c r="U1523" s="3">
        <v>0.2</v>
      </c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2" t="s">
        <v>52</v>
      </c>
      <c r="AW1523" s="2" t="s">
        <v>3007</v>
      </c>
      <c r="AX1523" s="2" t="s">
        <v>52</v>
      </c>
      <c r="AY1523" s="2" t="s">
        <v>52</v>
      </c>
      <c r="AZ1523" s="2" t="s">
        <v>52</v>
      </c>
    </row>
    <row r="1524" spans="1:52" ht="30" customHeight="1">
      <c r="A1524" s="27" t="s">
        <v>1013</v>
      </c>
      <c r="B1524" s="27" t="s">
        <v>52</v>
      </c>
      <c r="C1524" s="27" t="s">
        <v>52</v>
      </c>
      <c r="D1524" s="28"/>
      <c r="E1524" s="30"/>
      <c r="F1524" s="33">
        <f>TRUNC(SUMIF(N1520:N1523, N1519, F1520:F1523),0)</f>
        <v>437</v>
      </c>
      <c r="G1524" s="30"/>
      <c r="H1524" s="33">
        <f>TRUNC(SUMIF(N1520:N1523, N1519, H1520:H1523),0)</f>
        <v>13111</v>
      </c>
      <c r="I1524" s="30"/>
      <c r="J1524" s="33">
        <f>TRUNC(SUMIF(N1520:N1523, N1519, J1520:J1523),0)</f>
        <v>0</v>
      </c>
      <c r="K1524" s="30"/>
      <c r="L1524" s="33">
        <f>F1524+H1524+J1524</f>
        <v>13548</v>
      </c>
      <c r="M1524" s="27" t="s">
        <v>52</v>
      </c>
      <c r="N1524" s="2" t="s">
        <v>107</v>
      </c>
      <c r="O1524" s="2" t="s">
        <v>107</v>
      </c>
      <c r="P1524" s="2" t="s">
        <v>52</v>
      </c>
      <c r="Q1524" s="2" t="s">
        <v>52</v>
      </c>
      <c r="R1524" s="2" t="s">
        <v>52</v>
      </c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2" t="s">
        <v>52</v>
      </c>
      <c r="AW1524" s="2" t="s">
        <v>52</v>
      </c>
      <c r="AX1524" s="2" t="s">
        <v>52</v>
      </c>
      <c r="AY1524" s="2" t="s">
        <v>52</v>
      </c>
      <c r="AZ1524" s="2" t="s">
        <v>52</v>
      </c>
    </row>
    <row r="1525" spans="1:52" ht="30" customHeight="1">
      <c r="A1525" s="28"/>
      <c r="B1525" s="28"/>
      <c r="C1525" s="28"/>
      <c r="D1525" s="28"/>
      <c r="E1525" s="30"/>
      <c r="F1525" s="33"/>
      <c r="G1525" s="30"/>
      <c r="H1525" s="33"/>
      <c r="I1525" s="30"/>
      <c r="J1525" s="33"/>
      <c r="K1525" s="30"/>
      <c r="L1525" s="33"/>
      <c r="M1525" s="28"/>
    </row>
    <row r="1526" spans="1:52" ht="30" customHeight="1">
      <c r="A1526" s="24" t="s">
        <v>3008</v>
      </c>
      <c r="B1526" s="25"/>
      <c r="C1526" s="25"/>
      <c r="D1526" s="25"/>
      <c r="E1526" s="29"/>
      <c r="F1526" s="32"/>
      <c r="G1526" s="29"/>
      <c r="H1526" s="32"/>
      <c r="I1526" s="29"/>
      <c r="J1526" s="32"/>
      <c r="K1526" s="29"/>
      <c r="L1526" s="32"/>
      <c r="M1526" s="26"/>
      <c r="N1526" s="1" t="s">
        <v>2043</v>
      </c>
    </row>
    <row r="1527" spans="1:52" ht="30" customHeight="1">
      <c r="A1527" s="27" t="s">
        <v>1324</v>
      </c>
      <c r="B1527" s="27" t="s">
        <v>1055</v>
      </c>
      <c r="C1527" s="27" t="s">
        <v>1056</v>
      </c>
      <c r="D1527" s="28">
        <v>1.2E-2</v>
      </c>
      <c r="E1527" s="30">
        <f>단가대비표!O249</f>
        <v>0</v>
      </c>
      <c r="F1527" s="33">
        <f t="shared" ref="F1527:F1532" si="227">TRUNC(E1527*D1527,1)</f>
        <v>0</v>
      </c>
      <c r="G1527" s="30">
        <f>단가대비표!P249</f>
        <v>263017</v>
      </c>
      <c r="H1527" s="33">
        <f t="shared" ref="H1527:H1532" si="228">TRUNC(G1527*D1527,1)</f>
        <v>3156.2</v>
      </c>
      <c r="I1527" s="30">
        <f>단가대비표!V249</f>
        <v>0</v>
      </c>
      <c r="J1527" s="33">
        <f t="shared" ref="J1527:J1532" si="229">TRUNC(I1527*D1527,1)</f>
        <v>0</v>
      </c>
      <c r="K1527" s="30">
        <f t="shared" ref="K1527:L1532" si="230">TRUNC(E1527+G1527+I1527,1)</f>
        <v>263017</v>
      </c>
      <c r="L1527" s="33">
        <f t="shared" si="230"/>
        <v>3156.2</v>
      </c>
      <c r="M1527" s="27" t="s">
        <v>52</v>
      </c>
      <c r="N1527" s="2" t="s">
        <v>2043</v>
      </c>
      <c r="O1527" s="2" t="s">
        <v>1325</v>
      </c>
      <c r="P1527" s="2" t="s">
        <v>65</v>
      </c>
      <c r="Q1527" s="2" t="s">
        <v>65</v>
      </c>
      <c r="R1527" s="2" t="s">
        <v>64</v>
      </c>
      <c r="S1527" s="3"/>
      <c r="T1527" s="3"/>
      <c r="U1527" s="3"/>
      <c r="V1527" s="3">
        <v>1</v>
      </c>
      <c r="W1527" s="3">
        <v>2</v>
      </c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2" t="s">
        <v>52</v>
      </c>
      <c r="AW1527" s="2" t="s">
        <v>3009</v>
      </c>
      <c r="AX1527" s="2" t="s">
        <v>52</v>
      </c>
      <c r="AY1527" s="2" t="s">
        <v>52</v>
      </c>
      <c r="AZ1527" s="2" t="s">
        <v>52</v>
      </c>
    </row>
    <row r="1528" spans="1:52" ht="30" customHeight="1">
      <c r="A1528" s="27" t="s">
        <v>1059</v>
      </c>
      <c r="B1528" s="27" t="s">
        <v>1055</v>
      </c>
      <c r="C1528" s="27" t="s">
        <v>1056</v>
      </c>
      <c r="D1528" s="28">
        <v>2E-3</v>
      </c>
      <c r="E1528" s="30">
        <f>단가대비표!O234</f>
        <v>0</v>
      </c>
      <c r="F1528" s="33">
        <f t="shared" si="227"/>
        <v>0</v>
      </c>
      <c r="G1528" s="30">
        <f>단가대비표!P234</f>
        <v>172068</v>
      </c>
      <c r="H1528" s="33">
        <f t="shared" si="228"/>
        <v>344.1</v>
      </c>
      <c r="I1528" s="30">
        <f>단가대비표!V234</f>
        <v>0</v>
      </c>
      <c r="J1528" s="33">
        <f t="shared" si="229"/>
        <v>0</v>
      </c>
      <c r="K1528" s="30">
        <f t="shared" si="230"/>
        <v>172068</v>
      </c>
      <c r="L1528" s="33">
        <f t="shared" si="230"/>
        <v>344.1</v>
      </c>
      <c r="M1528" s="27" t="s">
        <v>52</v>
      </c>
      <c r="N1528" s="2" t="s">
        <v>2043</v>
      </c>
      <c r="O1528" s="2" t="s">
        <v>1060</v>
      </c>
      <c r="P1528" s="2" t="s">
        <v>65</v>
      </c>
      <c r="Q1528" s="2" t="s">
        <v>65</v>
      </c>
      <c r="R1528" s="2" t="s">
        <v>64</v>
      </c>
      <c r="S1528" s="3"/>
      <c r="T1528" s="3"/>
      <c r="U1528" s="3"/>
      <c r="V1528" s="3">
        <v>1</v>
      </c>
      <c r="W1528" s="3">
        <v>2</v>
      </c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2" t="s">
        <v>52</v>
      </c>
      <c r="AW1528" s="2" t="s">
        <v>3010</v>
      </c>
      <c r="AX1528" s="2" t="s">
        <v>52</v>
      </c>
      <c r="AY1528" s="2" t="s">
        <v>52</v>
      </c>
      <c r="AZ1528" s="2" t="s">
        <v>52</v>
      </c>
    </row>
    <row r="1529" spans="1:52" ht="30" customHeight="1">
      <c r="A1529" s="27" t="s">
        <v>1324</v>
      </c>
      <c r="B1529" s="27" t="s">
        <v>1055</v>
      </c>
      <c r="C1529" s="27" t="s">
        <v>1056</v>
      </c>
      <c r="D1529" s="28">
        <v>1.2E-2</v>
      </c>
      <c r="E1529" s="30">
        <f>단가대비표!O249</f>
        <v>0</v>
      </c>
      <c r="F1529" s="33">
        <f t="shared" si="227"/>
        <v>0</v>
      </c>
      <c r="G1529" s="30">
        <f>단가대비표!P249</f>
        <v>263017</v>
      </c>
      <c r="H1529" s="33">
        <f t="shared" si="228"/>
        <v>3156.2</v>
      </c>
      <c r="I1529" s="30">
        <f>단가대비표!V249</f>
        <v>0</v>
      </c>
      <c r="J1529" s="33">
        <f t="shared" si="229"/>
        <v>0</v>
      </c>
      <c r="K1529" s="30">
        <f t="shared" si="230"/>
        <v>263017</v>
      </c>
      <c r="L1529" s="33">
        <f t="shared" si="230"/>
        <v>3156.2</v>
      </c>
      <c r="M1529" s="27" t="s">
        <v>52</v>
      </c>
      <c r="N1529" s="2" t="s">
        <v>2043</v>
      </c>
      <c r="O1529" s="2" t="s">
        <v>1325</v>
      </c>
      <c r="P1529" s="2" t="s">
        <v>65</v>
      </c>
      <c r="Q1529" s="2" t="s">
        <v>65</v>
      </c>
      <c r="R1529" s="2" t="s">
        <v>64</v>
      </c>
      <c r="S1529" s="3"/>
      <c r="T1529" s="3"/>
      <c r="U1529" s="3"/>
      <c r="V1529" s="3">
        <v>1</v>
      </c>
      <c r="W1529" s="3">
        <v>2</v>
      </c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2" t="s">
        <v>52</v>
      </c>
      <c r="AW1529" s="2" t="s">
        <v>3009</v>
      </c>
      <c r="AX1529" s="2" t="s">
        <v>52</v>
      </c>
      <c r="AY1529" s="2" t="s">
        <v>52</v>
      </c>
      <c r="AZ1529" s="2" t="s">
        <v>52</v>
      </c>
    </row>
    <row r="1530" spans="1:52" ht="30" customHeight="1">
      <c r="A1530" s="27" t="s">
        <v>1059</v>
      </c>
      <c r="B1530" s="27" t="s">
        <v>1055</v>
      </c>
      <c r="C1530" s="27" t="s">
        <v>1056</v>
      </c>
      <c r="D1530" s="28">
        <v>2E-3</v>
      </c>
      <c r="E1530" s="30">
        <f>단가대비표!O234</f>
        <v>0</v>
      </c>
      <c r="F1530" s="33">
        <f t="shared" si="227"/>
        <v>0</v>
      </c>
      <c r="G1530" s="30">
        <f>단가대비표!P234</f>
        <v>172068</v>
      </c>
      <c r="H1530" s="33">
        <f t="shared" si="228"/>
        <v>344.1</v>
      </c>
      <c r="I1530" s="30">
        <f>단가대비표!V234</f>
        <v>0</v>
      </c>
      <c r="J1530" s="33">
        <f t="shared" si="229"/>
        <v>0</v>
      </c>
      <c r="K1530" s="30">
        <f t="shared" si="230"/>
        <v>172068</v>
      </c>
      <c r="L1530" s="33">
        <f t="shared" si="230"/>
        <v>344.1</v>
      </c>
      <c r="M1530" s="27" t="s">
        <v>52</v>
      </c>
      <c r="N1530" s="2" t="s">
        <v>2043</v>
      </c>
      <c r="O1530" s="2" t="s">
        <v>1060</v>
      </c>
      <c r="P1530" s="2" t="s">
        <v>65</v>
      </c>
      <c r="Q1530" s="2" t="s">
        <v>65</v>
      </c>
      <c r="R1530" s="2" t="s">
        <v>64</v>
      </c>
      <c r="S1530" s="3"/>
      <c r="T1530" s="3"/>
      <c r="U1530" s="3"/>
      <c r="V1530" s="3">
        <v>1</v>
      </c>
      <c r="W1530" s="3">
        <v>2</v>
      </c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2" t="s">
        <v>52</v>
      </c>
      <c r="AW1530" s="2" t="s">
        <v>3010</v>
      </c>
      <c r="AX1530" s="2" t="s">
        <v>52</v>
      </c>
      <c r="AY1530" s="2" t="s">
        <v>52</v>
      </c>
      <c r="AZ1530" s="2" t="s">
        <v>52</v>
      </c>
    </row>
    <row r="1531" spans="1:52" ht="30" customHeight="1">
      <c r="A1531" s="27" t="s">
        <v>2426</v>
      </c>
      <c r="B1531" s="27" t="s">
        <v>1193</v>
      </c>
      <c r="C1531" s="27" t="s">
        <v>502</v>
      </c>
      <c r="D1531" s="28">
        <v>1</v>
      </c>
      <c r="E1531" s="30">
        <f>TRUNC(SUMIF(V1527:V1532, RIGHTB(O1531, 1), H1527:H1532)*U1531, 2)</f>
        <v>140.01</v>
      </c>
      <c r="F1531" s="33">
        <f t="shared" si="227"/>
        <v>140</v>
      </c>
      <c r="G1531" s="30">
        <v>0</v>
      </c>
      <c r="H1531" s="33">
        <f t="shared" si="228"/>
        <v>0</v>
      </c>
      <c r="I1531" s="30">
        <v>0</v>
      </c>
      <c r="J1531" s="33">
        <f t="shared" si="229"/>
        <v>0</v>
      </c>
      <c r="K1531" s="30">
        <f t="shared" si="230"/>
        <v>140</v>
      </c>
      <c r="L1531" s="33">
        <f t="shared" si="230"/>
        <v>140</v>
      </c>
      <c r="M1531" s="27" t="s">
        <v>52</v>
      </c>
      <c r="N1531" s="2" t="s">
        <v>2043</v>
      </c>
      <c r="O1531" s="2" t="s">
        <v>950</v>
      </c>
      <c r="P1531" s="2" t="s">
        <v>65</v>
      </c>
      <c r="Q1531" s="2" t="s">
        <v>65</v>
      </c>
      <c r="R1531" s="2" t="s">
        <v>65</v>
      </c>
      <c r="S1531" s="3">
        <v>1</v>
      </c>
      <c r="T1531" s="3">
        <v>0</v>
      </c>
      <c r="U1531" s="3">
        <v>0.02</v>
      </c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2" t="s">
        <v>52</v>
      </c>
      <c r="AW1531" s="2" t="s">
        <v>3011</v>
      </c>
      <c r="AX1531" s="2" t="s">
        <v>52</v>
      </c>
      <c r="AY1531" s="2" t="s">
        <v>52</v>
      </c>
      <c r="AZ1531" s="2" t="s">
        <v>52</v>
      </c>
    </row>
    <row r="1532" spans="1:52" ht="30" customHeight="1">
      <c r="A1532" s="27" t="s">
        <v>3005</v>
      </c>
      <c r="B1532" s="27" t="s">
        <v>3006</v>
      </c>
      <c r="C1532" s="27" t="s">
        <v>502</v>
      </c>
      <c r="D1532" s="28">
        <v>1</v>
      </c>
      <c r="E1532" s="30">
        <v>0</v>
      </c>
      <c r="F1532" s="33">
        <f t="shared" si="227"/>
        <v>0</v>
      </c>
      <c r="G1532" s="30">
        <f>TRUNC(SUMIF(W1527:W1532, RIGHTB(O1532, 1), H1527:H1532)*U1532, 2)</f>
        <v>1400.12</v>
      </c>
      <c r="H1532" s="33">
        <f t="shared" si="228"/>
        <v>1400.1</v>
      </c>
      <c r="I1532" s="30">
        <v>0</v>
      </c>
      <c r="J1532" s="33">
        <f t="shared" si="229"/>
        <v>0</v>
      </c>
      <c r="K1532" s="30">
        <f t="shared" si="230"/>
        <v>1400.1</v>
      </c>
      <c r="L1532" s="33">
        <f t="shared" si="230"/>
        <v>1400.1</v>
      </c>
      <c r="M1532" s="27" t="s">
        <v>52</v>
      </c>
      <c r="N1532" s="2" t="s">
        <v>2043</v>
      </c>
      <c r="O1532" s="2" t="s">
        <v>1173</v>
      </c>
      <c r="P1532" s="2" t="s">
        <v>65</v>
      </c>
      <c r="Q1532" s="2" t="s">
        <v>65</v>
      </c>
      <c r="R1532" s="2" t="s">
        <v>65</v>
      </c>
      <c r="S1532" s="3">
        <v>1</v>
      </c>
      <c r="T1532" s="3">
        <v>1</v>
      </c>
      <c r="U1532" s="3">
        <v>0.2</v>
      </c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2" t="s">
        <v>52</v>
      </c>
      <c r="AW1532" s="2" t="s">
        <v>3012</v>
      </c>
      <c r="AX1532" s="2" t="s">
        <v>52</v>
      </c>
      <c r="AY1532" s="2" t="s">
        <v>52</v>
      </c>
      <c r="AZ1532" s="2" t="s">
        <v>52</v>
      </c>
    </row>
    <row r="1533" spans="1:52" ht="30" customHeight="1">
      <c r="A1533" s="27" t="s">
        <v>1013</v>
      </c>
      <c r="B1533" s="27" t="s">
        <v>52</v>
      </c>
      <c r="C1533" s="27" t="s">
        <v>52</v>
      </c>
      <c r="D1533" s="28"/>
      <c r="E1533" s="30"/>
      <c r="F1533" s="33">
        <f>TRUNC(SUMIF(N1527:N1532, N1526, F1527:F1532),0)</f>
        <v>140</v>
      </c>
      <c r="G1533" s="30"/>
      <c r="H1533" s="33">
        <f>TRUNC(SUMIF(N1527:N1532, N1526, H1527:H1532),0)</f>
        <v>8400</v>
      </c>
      <c r="I1533" s="30"/>
      <c r="J1533" s="33">
        <f>TRUNC(SUMIF(N1527:N1532, N1526, J1527:J1532),0)</f>
        <v>0</v>
      </c>
      <c r="K1533" s="30"/>
      <c r="L1533" s="33">
        <f>F1533+H1533+J1533</f>
        <v>8540</v>
      </c>
      <c r="M1533" s="27" t="s">
        <v>52</v>
      </c>
      <c r="N1533" s="2" t="s">
        <v>107</v>
      </c>
      <c r="O1533" s="2" t="s">
        <v>107</v>
      </c>
      <c r="P1533" s="2" t="s">
        <v>52</v>
      </c>
      <c r="Q1533" s="2" t="s">
        <v>52</v>
      </c>
      <c r="R1533" s="2" t="s">
        <v>52</v>
      </c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2" t="s">
        <v>52</v>
      </c>
      <c r="AW1533" s="2" t="s">
        <v>52</v>
      </c>
      <c r="AX1533" s="2" t="s">
        <v>52</v>
      </c>
      <c r="AY1533" s="2" t="s">
        <v>52</v>
      </c>
      <c r="AZ1533" s="2" t="s">
        <v>52</v>
      </c>
    </row>
    <row r="1534" spans="1:52" ht="30" customHeight="1">
      <c r="A1534" s="28"/>
      <c r="B1534" s="28"/>
      <c r="C1534" s="28"/>
      <c r="D1534" s="28"/>
      <c r="E1534" s="30"/>
      <c r="F1534" s="33"/>
      <c r="G1534" s="30"/>
      <c r="H1534" s="33"/>
      <c r="I1534" s="30"/>
      <c r="J1534" s="33"/>
      <c r="K1534" s="30"/>
      <c r="L1534" s="33"/>
      <c r="M1534" s="28"/>
    </row>
    <row r="1535" spans="1:52" ht="30" customHeight="1">
      <c r="A1535" s="24" t="s">
        <v>3013</v>
      </c>
      <c r="B1535" s="25"/>
      <c r="C1535" s="25"/>
      <c r="D1535" s="25"/>
      <c r="E1535" s="29"/>
      <c r="F1535" s="32"/>
      <c r="G1535" s="29"/>
      <c r="H1535" s="32"/>
      <c r="I1535" s="29"/>
      <c r="J1535" s="32"/>
      <c r="K1535" s="29"/>
      <c r="L1535" s="32"/>
      <c r="M1535" s="26"/>
      <c r="N1535" s="1" t="s">
        <v>2050</v>
      </c>
    </row>
    <row r="1536" spans="1:52" ht="30" customHeight="1">
      <c r="A1536" s="27" t="s">
        <v>1324</v>
      </c>
      <c r="B1536" s="27" t="s">
        <v>1055</v>
      </c>
      <c r="C1536" s="27" t="s">
        <v>1056</v>
      </c>
      <c r="D1536" s="28">
        <v>0.01</v>
      </c>
      <c r="E1536" s="30">
        <f>단가대비표!O249</f>
        <v>0</v>
      </c>
      <c r="F1536" s="33">
        <f>TRUNC(E1536*D1536,1)</f>
        <v>0</v>
      </c>
      <c r="G1536" s="30">
        <f>단가대비표!P249</f>
        <v>263017</v>
      </c>
      <c r="H1536" s="33">
        <f>TRUNC(G1536*D1536,1)</f>
        <v>2630.1</v>
      </c>
      <c r="I1536" s="30">
        <f>단가대비표!V249</f>
        <v>0</v>
      </c>
      <c r="J1536" s="33">
        <f>TRUNC(I1536*D1536,1)</f>
        <v>0</v>
      </c>
      <c r="K1536" s="30">
        <f t="shared" ref="K1536:L1538" si="231">TRUNC(E1536+G1536+I1536,1)</f>
        <v>263017</v>
      </c>
      <c r="L1536" s="33">
        <f t="shared" si="231"/>
        <v>2630.1</v>
      </c>
      <c r="M1536" s="27" t="s">
        <v>52</v>
      </c>
      <c r="N1536" s="2" t="s">
        <v>2050</v>
      </c>
      <c r="O1536" s="2" t="s">
        <v>1325</v>
      </c>
      <c r="P1536" s="2" t="s">
        <v>65</v>
      </c>
      <c r="Q1536" s="2" t="s">
        <v>65</v>
      </c>
      <c r="R1536" s="2" t="s">
        <v>64</v>
      </c>
      <c r="S1536" s="3"/>
      <c r="T1536" s="3"/>
      <c r="U1536" s="3"/>
      <c r="V1536" s="3">
        <v>1</v>
      </c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2" t="s">
        <v>52</v>
      </c>
      <c r="AW1536" s="2" t="s">
        <v>3014</v>
      </c>
      <c r="AX1536" s="2" t="s">
        <v>52</v>
      </c>
      <c r="AY1536" s="2" t="s">
        <v>52</v>
      </c>
      <c r="AZ1536" s="2" t="s">
        <v>52</v>
      </c>
    </row>
    <row r="1537" spans="1:52" ht="30" customHeight="1">
      <c r="A1537" s="27" t="s">
        <v>1059</v>
      </c>
      <c r="B1537" s="27" t="s">
        <v>1055</v>
      </c>
      <c r="C1537" s="27" t="s">
        <v>1056</v>
      </c>
      <c r="D1537" s="28">
        <v>1E-3</v>
      </c>
      <c r="E1537" s="30">
        <f>단가대비표!O234</f>
        <v>0</v>
      </c>
      <c r="F1537" s="33">
        <f>TRUNC(E1537*D1537,1)</f>
        <v>0</v>
      </c>
      <c r="G1537" s="30">
        <f>단가대비표!P234</f>
        <v>172068</v>
      </c>
      <c r="H1537" s="33">
        <f>TRUNC(G1537*D1537,1)</f>
        <v>172</v>
      </c>
      <c r="I1537" s="30">
        <f>단가대비표!V234</f>
        <v>0</v>
      </c>
      <c r="J1537" s="33">
        <f>TRUNC(I1537*D1537,1)</f>
        <v>0</v>
      </c>
      <c r="K1537" s="30">
        <f t="shared" si="231"/>
        <v>172068</v>
      </c>
      <c r="L1537" s="33">
        <f t="shared" si="231"/>
        <v>172</v>
      </c>
      <c r="M1537" s="27" t="s">
        <v>52</v>
      </c>
      <c r="N1537" s="2" t="s">
        <v>2050</v>
      </c>
      <c r="O1537" s="2" t="s">
        <v>1060</v>
      </c>
      <c r="P1537" s="2" t="s">
        <v>65</v>
      </c>
      <c r="Q1537" s="2" t="s">
        <v>65</v>
      </c>
      <c r="R1537" s="2" t="s">
        <v>64</v>
      </c>
      <c r="S1537" s="3"/>
      <c r="T1537" s="3"/>
      <c r="U1537" s="3"/>
      <c r="V1537" s="3">
        <v>1</v>
      </c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2" t="s">
        <v>52</v>
      </c>
      <c r="AW1537" s="2" t="s">
        <v>3015</v>
      </c>
      <c r="AX1537" s="2" t="s">
        <v>52</v>
      </c>
      <c r="AY1537" s="2" t="s">
        <v>52</v>
      </c>
      <c r="AZ1537" s="2" t="s">
        <v>52</v>
      </c>
    </row>
    <row r="1538" spans="1:52" ht="30" customHeight="1">
      <c r="A1538" s="27" t="s">
        <v>2426</v>
      </c>
      <c r="B1538" s="27" t="s">
        <v>1259</v>
      </c>
      <c r="C1538" s="27" t="s">
        <v>502</v>
      </c>
      <c r="D1538" s="28">
        <v>1</v>
      </c>
      <c r="E1538" s="30">
        <f>TRUNC(SUMIF(V1536:V1538, RIGHTB(O1538, 1), H1536:H1538)*U1538, 2)</f>
        <v>84.06</v>
      </c>
      <c r="F1538" s="33">
        <f>TRUNC(E1538*D1538,1)</f>
        <v>84</v>
      </c>
      <c r="G1538" s="30">
        <v>0</v>
      </c>
      <c r="H1538" s="33">
        <f>TRUNC(G1538*D1538,1)</f>
        <v>0</v>
      </c>
      <c r="I1538" s="30">
        <v>0</v>
      </c>
      <c r="J1538" s="33">
        <f>TRUNC(I1538*D1538,1)</f>
        <v>0</v>
      </c>
      <c r="K1538" s="30">
        <f t="shared" si="231"/>
        <v>84</v>
      </c>
      <c r="L1538" s="33">
        <f t="shared" si="231"/>
        <v>84</v>
      </c>
      <c r="M1538" s="27" t="s">
        <v>52</v>
      </c>
      <c r="N1538" s="2" t="s">
        <v>2050</v>
      </c>
      <c r="O1538" s="2" t="s">
        <v>950</v>
      </c>
      <c r="P1538" s="2" t="s">
        <v>65</v>
      </c>
      <c r="Q1538" s="2" t="s">
        <v>65</v>
      </c>
      <c r="R1538" s="2" t="s">
        <v>65</v>
      </c>
      <c r="S1538" s="3">
        <v>1</v>
      </c>
      <c r="T1538" s="3">
        <v>0</v>
      </c>
      <c r="U1538" s="3">
        <v>0.03</v>
      </c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2" t="s">
        <v>52</v>
      </c>
      <c r="AW1538" s="2" t="s">
        <v>3016</v>
      </c>
      <c r="AX1538" s="2" t="s">
        <v>52</v>
      </c>
      <c r="AY1538" s="2" t="s">
        <v>52</v>
      </c>
      <c r="AZ1538" s="2" t="s">
        <v>52</v>
      </c>
    </row>
    <row r="1539" spans="1:52" ht="30" customHeight="1">
      <c r="A1539" s="27" t="s">
        <v>1013</v>
      </c>
      <c r="B1539" s="27" t="s">
        <v>52</v>
      </c>
      <c r="C1539" s="27" t="s">
        <v>52</v>
      </c>
      <c r="D1539" s="28"/>
      <c r="E1539" s="30"/>
      <c r="F1539" s="33">
        <f>TRUNC(SUMIF(N1536:N1538, N1535, F1536:F1538),0)</f>
        <v>84</v>
      </c>
      <c r="G1539" s="30"/>
      <c r="H1539" s="33">
        <f>TRUNC(SUMIF(N1536:N1538, N1535, H1536:H1538),0)</f>
        <v>2802</v>
      </c>
      <c r="I1539" s="30"/>
      <c r="J1539" s="33">
        <f>TRUNC(SUMIF(N1536:N1538, N1535, J1536:J1538),0)</f>
        <v>0</v>
      </c>
      <c r="K1539" s="30"/>
      <c r="L1539" s="33">
        <f>F1539+H1539+J1539</f>
        <v>2886</v>
      </c>
      <c r="M1539" s="27" t="s">
        <v>52</v>
      </c>
      <c r="N1539" s="2" t="s">
        <v>107</v>
      </c>
      <c r="O1539" s="2" t="s">
        <v>107</v>
      </c>
      <c r="P1539" s="2" t="s">
        <v>52</v>
      </c>
      <c r="Q1539" s="2" t="s">
        <v>52</v>
      </c>
      <c r="R1539" s="2" t="s">
        <v>52</v>
      </c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2" t="s">
        <v>52</v>
      </c>
      <c r="AW1539" s="2" t="s">
        <v>52</v>
      </c>
      <c r="AX1539" s="2" t="s">
        <v>52</v>
      </c>
      <c r="AY1539" s="2" t="s">
        <v>52</v>
      </c>
      <c r="AZ1539" s="2" t="s">
        <v>52</v>
      </c>
    </row>
    <row r="1540" spans="1:52" ht="30" customHeight="1">
      <c r="A1540" s="28"/>
      <c r="B1540" s="28"/>
      <c r="C1540" s="28"/>
      <c r="D1540" s="28"/>
      <c r="E1540" s="30"/>
      <c r="F1540" s="33"/>
      <c r="G1540" s="30"/>
      <c r="H1540" s="33"/>
      <c r="I1540" s="30"/>
      <c r="J1540" s="33"/>
      <c r="K1540" s="30"/>
      <c r="L1540" s="33"/>
      <c r="M1540" s="28"/>
    </row>
    <row r="1541" spans="1:52" ht="30" customHeight="1">
      <c r="A1541" s="24" t="s">
        <v>3017</v>
      </c>
      <c r="B1541" s="25"/>
      <c r="C1541" s="25"/>
      <c r="D1541" s="25"/>
      <c r="E1541" s="29"/>
      <c r="F1541" s="32"/>
      <c r="G1541" s="29"/>
      <c r="H1541" s="32"/>
      <c r="I1541" s="29"/>
      <c r="J1541" s="32"/>
      <c r="K1541" s="29"/>
      <c r="L1541" s="32"/>
      <c r="M1541" s="26"/>
      <c r="N1541" s="1" t="s">
        <v>2055</v>
      </c>
    </row>
    <row r="1542" spans="1:52" ht="30" customHeight="1">
      <c r="A1542" s="27" t="s">
        <v>2997</v>
      </c>
      <c r="B1542" s="27" t="s">
        <v>3018</v>
      </c>
      <c r="C1542" s="27" t="s">
        <v>1310</v>
      </c>
      <c r="D1542" s="28">
        <v>0.19700000000000001</v>
      </c>
      <c r="E1542" s="30">
        <f>단가대비표!O190</f>
        <v>16582</v>
      </c>
      <c r="F1542" s="33">
        <f>TRUNC(E1542*D1542,1)</f>
        <v>3266.6</v>
      </c>
      <c r="G1542" s="30">
        <f>단가대비표!P190</f>
        <v>0</v>
      </c>
      <c r="H1542" s="33">
        <f>TRUNC(G1542*D1542,1)</f>
        <v>0</v>
      </c>
      <c r="I1542" s="30">
        <f>단가대비표!V190</f>
        <v>0</v>
      </c>
      <c r="J1542" s="33">
        <f>TRUNC(I1542*D1542,1)</f>
        <v>0</v>
      </c>
      <c r="K1542" s="30">
        <f>TRUNC(E1542+G1542+I1542,1)</f>
        <v>16582</v>
      </c>
      <c r="L1542" s="33">
        <f>TRUNC(F1542+H1542+J1542,1)</f>
        <v>3266.6</v>
      </c>
      <c r="M1542" s="27" t="s">
        <v>52</v>
      </c>
      <c r="N1542" s="2" t="s">
        <v>2055</v>
      </c>
      <c r="O1542" s="2" t="s">
        <v>3019</v>
      </c>
      <c r="P1542" s="2" t="s">
        <v>65</v>
      </c>
      <c r="Q1542" s="2" t="s">
        <v>65</v>
      </c>
      <c r="R1542" s="2" t="s">
        <v>64</v>
      </c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2" t="s">
        <v>52</v>
      </c>
      <c r="AW1542" s="2" t="s">
        <v>3020</v>
      </c>
      <c r="AX1542" s="2" t="s">
        <v>52</v>
      </c>
      <c r="AY1542" s="2" t="s">
        <v>52</v>
      </c>
      <c r="AZ1542" s="2" t="s">
        <v>52</v>
      </c>
    </row>
    <row r="1543" spans="1:52" ht="30" customHeight="1">
      <c r="A1543" s="27" t="s">
        <v>1013</v>
      </c>
      <c r="B1543" s="27" t="s">
        <v>52</v>
      </c>
      <c r="C1543" s="27" t="s">
        <v>52</v>
      </c>
      <c r="D1543" s="28"/>
      <c r="E1543" s="30"/>
      <c r="F1543" s="33">
        <f>TRUNC(SUMIF(N1542:N1542, N1541, F1542:F1542),0)</f>
        <v>3266</v>
      </c>
      <c r="G1543" s="30"/>
      <c r="H1543" s="33">
        <f>TRUNC(SUMIF(N1542:N1542, N1541, H1542:H1542),0)</f>
        <v>0</v>
      </c>
      <c r="I1543" s="30"/>
      <c r="J1543" s="33">
        <f>TRUNC(SUMIF(N1542:N1542, N1541, J1542:J1542),0)</f>
        <v>0</v>
      </c>
      <c r="K1543" s="30"/>
      <c r="L1543" s="33">
        <f>F1543+H1543+J1543</f>
        <v>3266</v>
      </c>
      <c r="M1543" s="27" t="s">
        <v>52</v>
      </c>
      <c r="N1543" s="2" t="s">
        <v>107</v>
      </c>
      <c r="O1543" s="2" t="s">
        <v>107</v>
      </c>
      <c r="P1543" s="2" t="s">
        <v>52</v>
      </c>
      <c r="Q1543" s="2" t="s">
        <v>52</v>
      </c>
      <c r="R1543" s="2" t="s">
        <v>52</v>
      </c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2" t="s">
        <v>52</v>
      </c>
      <c r="AW1543" s="2" t="s">
        <v>52</v>
      </c>
      <c r="AX1543" s="2" t="s">
        <v>52</v>
      </c>
      <c r="AY1543" s="2" t="s">
        <v>52</v>
      </c>
      <c r="AZ1543" s="2" t="s">
        <v>52</v>
      </c>
    </row>
    <row r="1544" spans="1:52" ht="30" customHeight="1">
      <c r="A1544" s="28"/>
      <c r="B1544" s="28"/>
      <c r="C1544" s="28"/>
      <c r="D1544" s="28"/>
      <c r="E1544" s="30"/>
      <c r="F1544" s="33"/>
      <c r="G1544" s="30"/>
      <c r="H1544" s="33"/>
      <c r="I1544" s="30"/>
      <c r="J1544" s="33"/>
      <c r="K1544" s="30"/>
      <c r="L1544" s="33"/>
      <c r="M1544" s="28"/>
    </row>
    <row r="1545" spans="1:52" ht="30" customHeight="1">
      <c r="A1545" s="24" t="s">
        <v>3021</v>
      </c>
      <c r="B1545" s="25"/>
      <c r="C1545" s="25"/>
      <c r="D1545" s="25"/>
      <c r="E1545" s="29"/>
      <c r="F1545" s="32"/>
      <c r="G1545" s="29"/>
      <c r="H1545" s="32"/>
      <c r="I1545" s="29"/>
      <c r="J1545" s="32"/>
      <c r="K1545" s="29"/>
      <c r="L1545" s="32"/>
      <c r="M1545" s="26"/>
      <c r="N1545" s="1" t="s">
        <v>3022</v>
      </c>
    </row>
    <row r="1546" spans="1:52" ht="30" customHeight="1">
      <c r="A1546" s="27" t="s">
        <v>3023</v>
      </c>
      <c r="B1546" s="27" t="s">
        <v>3024</v>
      </c>
      <c r="C1546" s="27" t="s">
        <v>69</v>
      </c>
      <c r="D1546" s="28">
        <v>0.37080000000000002</v>
      </c>
      <c r="E1546" s="30">
        <f>단가대비표!O15</f>
        <v>0</v>
      </c>
      <c r="F1546" s="33">
        <f>TRUNC(E1546*D1546,1)</f>
        <v>0</v>
      </c>
      <c r="G1546" s="30">
        <f>단가대비표!P15</f>
        <v>0</v>
      </c>
      <c r="H1546" s="33">
        <f>TRUNC(G1546*D1546,1)</f>
        <v>0</v>
      </c>
      <c r="I1546" s="30">
        <f>단가대비표!V15</f>
        <v>1673</v>
      </c>
      <c r="J1546" s="33">
        <f>TRUNC(I1546*D1546,1)</f>
        <v>620.29999999999995</v>
      </c>
      <c r="K1546" s="30">
        <f t="shared" ref="K1546:L1549" si="232">TRUNC(E1546+G1546+I1546,1)</f>
        <v>1673</v>
      </c>
      <c r="L1546" s="33">
        <f t="shared" si="232"/>
        <v>620.29999999999995</v>
      </c>
      <c r="M1546" s="27" t="s">
        <v>2262</v>
      </c>
      <c r="N1546" s="2" t="s">
        <v>3022</v>
      </c>
      <c r="O1546" s="2" t="s">
        <v>3026</v>
      </c>
      <c r="P1546" s="2" t="s">
        <v>65</v>
      </c>
      <c r="Q1546" s="2" t="s">
        <v>65</v>
      </c>
      <c r="R1546" s="2" t="s">
        <v>64</v>
      </c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2" t="s">
        <v>52</v>
      </c>
      <c r="AW1546" s="2" t="s">
        <v>3027</v>
      </c>
      <c r="AX1546" s="2" t="s">
        <v>52</v>
      </c>
      <c r="AY1546" s="2" t="s">
        <v>52</v>
      </c>
      <c r="AZ1546" s="2" t="s">
        <v>52</v>
      </c>
    </row>
    <row r="1547" spans="1:52" ht="30" customHeight="1">
      <c r="A1547" s="27" t="s">
        <v>2951</v>
      </c>
      <c r="B1547" s="27" t="s">
        <v>2952</v>
      </c>
      <c r="C1547" s="27" t="s">
        <v>1310</v>
      </c>
      <c r="D1547" s="28">
        <v>1</v>
      </c>
      <c r="E1547" s="30">
        <f>단가대비표!O43</f>
        <v>1612</v>
      </c>
      <c r="F1547" s="33">
        <f>TRUNC(E1547*D1547,1)</f>
        <v>1612</v>
      </c>
      <c r="G1547" s="30">
        <f>단가대비표!P43</f>
        <v>0</v>
      </c>
      <c r="H1547" s="33">
        <f>TRUNC(G1547*D1547,1)</f>
        <v>0</v>
      </c>
      <c r="I1547" s="30">
        <f>단가대비표!V43</f>
        <v>0</v>
      </c>
      <c r="J1547" s="33">
        <f>TRUNC(I1547*D1547,1)</f>
        <v>0</v>
      </c>
      <c r="K1547" s="30">
        <f t="shared" si="232"/>
        <v>1612</v>
      </c>
      <c r="L1547" s="33">
        <f t="shared" si="232"/>
        <v>1612</v>
      </c>
      <c r="M1547" s="27" t="s">
        <v>52</v>
      </c>
      <c r="N1547" s="2" t="s">
        <v>3022</v>
      </c>
      <c r="O1547" s="2" t="s">
        <v>2953</v>
      </c>
      <c r="P1547" s="2" t="s">
        <v>65</v>
      </c>
      <c r="Q1547" s="2" t="s">
        <v>65</v>
      </c>
      <c r="R1547" s="2" t="s">
        <v>64</v>
      </c>
      <c r="S1547" s="3"/>
      <c r="T1547" s="3"/>
      <c r="U1547" s="3"/>
      <c r="V1547" s="3">
        <v>1</v>
      </c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2" t="s">
        <v>52</v>
      </c>
      <c r="AW1547" s="2" t="s">
        <v>3028</v>
      </c>
      <c r="AX1547" s="2" t="s">
        <v>52</v>
      </c>
      <c r="AY1547" s="2" t="s">
        <v>52</v>
      </c>
      <c r="AZ1547" s="2" t="s">
        <v>52</v>
      </c>
    </row>
    <row r="1548" spans="1:52" ht="30" customHeight="1">
      <c r="A1548" s="27" t="s">
        <v>1813</v>
      </c>
      <c r="B1548" s="27" t="s">
        <v>2444</v>
      </c>
      <c r="C1548" s="27" t="s">
        <v>502</v>
      </c>
      <c r="D1548" s="28">
        <v>1</v>
      </c>
      <c r="E1548" s="30">
        <f>TRUNC(SUMIF(V1546:V1549, RIGHTB(O1548, 1), F1546:F1549)*U1548, 2)</f>
        <v>322.39999999999998</v>
      </c>
      <c r="F1548" s="33">
        <f>TRUNC(E1548*D1548,1)</f>
        <v>322.39999999999998</v>
      </c>
      <c r="G1548" s="30">
        <v>0</v>
      </c>
      <c r="H1548" s="33">
        <f>TRUNC(G1548*D1548,1)</f>
        <v>0</v>
      </c>
      <c r="I1548" s="30">
        <v>0</v>
      </c>
      <c r="J1548" s="33">
        <f>TRUNC(I1548*D1548,1)</f>
        <v>0</v>
      </c>
      <c r="K1548" s="30">
        <f t="shared" si="232"/>
        <v>322.39999999999998</v>
      </c>
      <c r="L1548" s="33">
        <f t="shared" si="232"/>
        <v>322.39999999999998</v>
      </c>
      <c r="M1548" s="27" t="s">
        <v>52</v>
      </c>
      <c r="N1548" s="2" t="s">
        <v>3022</v>
      </c>
      <c r="O1548" s="2" t="s">
        <v>950</v>
      </c>
      <c r="P1548" s="2" t="s">
        <v>65</v>
      </c>
      <c r="Q1548" s="2" t="s">
        <v>65</v>
      </c>
      <c r="R1548" s="2" t="s">
        <v>65</v>
      </c>
      <c r="S1548" s="3">
        <v>0</v>
      </c>
      <c r="T1548" s="3">
        <v>0</v>
      </c>
      <c r="U1548" s="3">
        <v>0.2</v>
      </c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2" t="s">
        <v>52</v>
      </c>
      <c r="AW1548" s="2" t="s">
        <v>3029</v>
      </c>
      <c r="AX1548" s="2" t="s">
        <v>52</v>
      </c>
      <c r="AY1548" s="2" t="s">
        <v>52</v>
      </c>
      <c r="AZ1548" s="2" t="s">
        <v>52</v>
      </c>
    </row>
    <row r="1549" spans="1:52" ht="30" customHeight="1">
      <c r="A1549" s="27" t="s">
        <v>2330</v>
      </c>
      <c r="B1549" s="27" t="s">
        <v>1055</v>
      </c>
      <c r="C1549" s="27" t="s">
        <v>1056</v>
      </c>
      <c r="D1549" s="28">
        <v>1</v>
      </c>
      <c r="E1549" s="30">
        <f>TRUNC(단가대비표!O259*1/8*16/12*25/20, 1)</f>
        <v>0</v>
      </c>
      <c r="F1549" s="33">
        <f>TRUNC(E1549*D1549,1)</f>
        <v>0</v>
      </c>
      <c r="G1549" s="30">
        <f>TRUNC(단가대비표!P259*1/8*16/12*25/20, 1)</f>
        <v>36248.9</v>
      </c>
      <c r="H1549" s="33">
        <f>TRUNC(G1549*D1549,1)</f>
        <v>36248.9</v>
      </c>
      <c r="I1549" s="30">
        <f>TRUNC(단가대비표!V259*1/8*16/12*25/20, 1)</f>
        <v>0</v>
      </c>
      <c r="J1549" s="33">
        <f>TRUNC(I1549*D1549,1)</f>
        <v>0</v>
      </c>
      <c r="K1549" s="30">
        <f t="shared" si="232"/>
        <v>36248.9</v>
      </c>
      <c r="L1549" s="33">
        <f t="shared" si="232"/>
        <v>36248.9</v>
      </c>
      <c r="M1549" s="27" t="s">
        <v>52</v>
      </c>
      <c r="N1549" s="2" t="s">
        <v>3022</v>
      </c>
      <c r="O1549" s="2" t="s">
        <v>2331</v>
      </c>
      <c r="P1549" s="2" t="s">
        <v>65</v>
      </c>
      <c r="Q1549" s="2" t="s">
        <v>65</v>
      </c>
      <c r="R1549" s="2" t="s">
        <v>64</v>
      </c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2" t="s">
        <v>52</v>
      </c>
      <c r="AW1549" s="2" t="s">
        <v>3030</v>
      </c>
      <c r="AX1549" s="2" t="s">
        <v>64</v>
      </c>
      <c r="AY1549" s="2" t="s">
        <v>52</v>
      </c>
      <c r="AZ1549" s="2" t="s">
        <v>52</v>
      </c>
    </row>
    <row r="1550" spans="1:52" ht="30" customHeight="1">
      <c r="A1550" s="27" t="s">
        <v>1013</v>
      </c>
      <c r="B1550" s="27" t="s">
        <v>52</v>
      </c>
      <c r="C1550" s="27" t="s">
        <v>52</v>
      </c>
      <c r="D1550" s="28"/>
      <c r="E1550" s="30"/>
      <c r="F1550" s="33">
        <f>TRUNC(SUMIF(N1546:N1549, N1545, F1546:F1549),0)</f>
        <v>1934</v>
      </c>
      <c r="G1550" s="30"/>
      <c r="H1550" s="33">
        <f>TRUNC(SUMIF(N1546:N1549, N1545, H1546:H1549),0)</f>
        <v>36248</v>
      </c>
      <c r="I1550" s="30"/>
      <c r="J1550" s="33">
        <f>TRUNC(SUMIF(N1546:N1549, N1545, J1546:J1549),0)</f>
        <v>620</v>
      </c>
      <c r="K1550" s="30"/>
      <c r="L1550" s="33">
        <f>F1550+H1550+J1550</f>
        <v>38802</v>
      </c>
      <c r="M1550" s="27" t="s">
        <v>52</v>
      </c>
      <c r="N1550" s="2" t="s">
        <v>107</v>
      </c>
      <c r="O1550" s="2" t="s">
        <v>107</v>
      </c>
      <c r="P1550" s="2" t="s">
        <v>52</v>
      </c>
      <c r="Q1550" s="2" t="s">
        <v>52</v>
      </c>
      <c r="R1550" s="2" t="s">
        <v>52</v>
      </c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2" t="s">
        <v>52</v>
      </c>
      <c r="AW1550" s="2" t="s">
        <v>52</v>
      </c>
      <c r="AX1550" s="2" t="s">
        <v>52</v>
      </c>
      <c r="AY1550" s="2" t="s">
        <v>52</v>
      </c>
      <c r="AZ1550" s="2" t="s">
        <v>52</v>
      </c>
    </row>
    <row r="1551" spans="1:52" ht="30" customHeight="1">
      <c r="A1551" s="28"/>
      <c r="B1551" s="28"/>
      <c r="C1551" s="28"/>
      <c r="D1551" s="28"/>
      <c r="E1551" s="30"/>
      <c r="F1551" s="33"/>
      <c r="G1551" s="30"/>
      <c r="H1551" s="33"/>
      <c r="I1551" s="30"/>
      <c r="J1551" s="33"/>
      <c r="K1551" s="30"/>
      <c r="L1551" s="33"/>
      <c r="M1551" s="28"/>
    </row>
    <row r="1552" spans="1:52" ht="30" customHeight="1">
      <c r="A1552" s="24" t="s">
        <v>3031</v>
      </c>
      <c r="B1552" s="25"/>
      <c r="C1552" s="25"/>
      <c r="D1552" s="25"/>
      <c r="E1552" s="29"/>
      <c r="F1552" s="32"/>
      <c r="G1552" s="29"/>
      <c r="H1552" s="32"/>
      <c r="I1552" s="29"/>
      <c r="J1552" s="32"/>
      <c r="K1552" s="29"/>
      <c r="L1552" s="32"/>
      <c r="M1552" s="26"/>
      <c r="N1552" s="1" t="s">
        <v>3032</v>
      </c>
    </row>
    <row r="1553" spans="1:52" ht="30" customHeight="1">
      <c r="A1553" s="27" t="s">
        <v>2293</v>
      </c>
      <c r="B1553" s="27" t="s">
        <v>3033</v>
      </c>
      <c r="C1553" s="27" t="s">
        <v>69</v>
      </c>
      <c r="D1553" s="28">
        <v>0.22789999999999999</v>
      </c>
      <c r="E1553" s="30">
        <f>단가대비표!O10</f>
        <v>0</v>
      </c>
      <c r="F1553" s="33">
        <f>TRUNC(E1553*D1553,1)</f>
        <v>0</v>
      </c>
      <c r="G1553" s="30">
        <f>단가대비표!P10</f>
        <v>0</v>
      </c>
      <c r="H1553" s="33">
        <f>TRUNC(G1553*D1553,1)</f>
        <v>0</v>
      </c>
      <c r="I1553" s="30">
        <f>단가대비표!V10</f>
        <v>90653</v>
      </c>
      <c r="J1553" s="33">
        <f>TRUNC(I1553*D1553,1)</f>
        <v>20659.8</v>
      </c>
      <c r="K1553" s="30">
        <f t="shared" ref="K1553:L1556" si="233">TRUNC(E1553+G1553+I1553,1)</f>
        <v>90653</v>
      </c>
      <c r="L1553" s="33">
        <f t="shared" si="233"/>
        <v>20659.8</v>
      </c>
      <c r="M1553" s="27" t="s">
        <v>2262</v>
      </c>
      <c r="N1553" s="2" t="s">
        <v>3032</v>
      </c>
      <c r="O1553" s="2" t="s">
        <v>3035</v>
      </c>
      <c r="P1553" s="2" t="s">
        <v>65</v>
      </c>
      <c r="Q1553" s="2" t="s">
        <v>65</v>
      </c>
      <c r="R1553" s="2" t="s">
        <v>64</v>
      </c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2" t="s">
        <v>52</v>
      </c>
      <c r="AW1553" s="2" t="s">
        <v>3036</v>
      </c>
      <c r="AX1553" s="2" t="s">
        <v>52</v>
      </c>
      <c r="AY1553" s="2" t="s">
        <v>52</v>
      </c>
      <c r="AZ1553" s="2" t="s">
        <v>52</v>
      </c>
    </row>
    <row r="1554" spans="1:52" ht="30" customHeight="1">
      <c r="A1554" s="27" t="s">
        <v>2265</v>
      </c>
      <c r="B1554" s="27" t="s">
        <v>2266</v>
      </c>
      <c r="C1554" s="27" t="s">
        <v>1310</v>
      </c>
      <c r="D1554" s="28">
        <v>15.9</v>
      </c>
      <c r="E1554" s="30">
        <f>단가대비표!O42</f>
        <v>1590</v>
      </c>
      <c r="F1554" s="33">
        <f>TRUNC(E1554*D1554,1)</f>
        <v>25281</v>
      </c>
      <c r="G1554" s="30">
        <f>단가대비표!P42</f>
        <v>0</v>
      </c>
      <c r="H1554" s="33">
        <f>TRUNC(G1554*D1554,1)</f>
        <v>0</v>
      </c>
      <c r="I1554" s="30">
        <f>단가대비표!V42</f>
        <v>0</v>
      </c>
      <c r="J1554" s="33">
        <f>TRUNC(I1554*D1554,1)</f>
        <v>0</v>
      </c>
      <c r="K1554" s="30">
        <f t="shared" si="233"/>
        <v>1590</v>
      </c>
      <c r="L1554" s="33">
        <f t="shared" si="233"/>
        <v>25281</v>
      </c>
      <c r="M1554" s="27" t="s">
        <v>52</v>
      </c>
      <c r="N1554" s="2" t="s">
        <v>3032</v>
      </c>
      <c r="O1554" s="2" t="s">
        <v>2267</v>
      </c>
      <c r="P1554" s="2" t="s">
        <v>65</v>
      </c>
      <c r="Q1554" s="2" t="s">
        <v>65</v>
      </c>
      <c r="R1554" s="2" t="s">
        <v>64</v>
      </c>
      <c r="S1554" s="3"/>
      <c r="T1554" s="3"/>
      <c r="U1554" s="3"/>
      <c r="V1554" s="3">
        <v>1</v>
      </c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2" t="s">
        <v>52</v>
      </c>
      <c r="AW1554" s="2" t="s">
        <v>3037</v>
      </c>
      <c r="AX1554" s="2" t="s">
        <v>52</v>
      </c>
      <c r="AY1554" s="2" t="s">
        <v>52</v>
      </c>
      <c r="AZ1554" s="2" t="s">
        <v>52</v>
      </c>
    </row>
    <row r="1555" spans="1:52" ht="30" customHeight="1">
      <c r="A1555" s="27" t="s">
        <v>1813</v>
      </c>
      <c r="B1555" s="27" t="s">
        <v>2299</v>
      </c>
      <c r="C1555" s="27" t="s">
        <v>502</v>
      </c>
      <c r="D1555" s="28">
        <v>1</v>
      </c>
      <c r="E1555" s="30">
        <f>TRUNC(SUMIF(V1553:V1556, RIGHTB(O1555, 1), F1553:F1556)*U1555, 2)</f>
        <v>9606.7800000000007</v>
      </c>
      <c r="F1555" s="33">
        <f>TRUNC(E1555*D1555,1)</f>
        <v>9606.7000000000007</v>
      </c>
      <c r="G1555" s="30">
        <v>0</v>
      </c>
      <c r="H1555" s="33">
        <f>TRUNC(G1555*D1555,1)</f>
        <v>0</v>
      </c>
      <c r="I1555" s="30">
        <v>0</v>
      </c>
      <c r="J1555" s="33">
        <f>TRUNC(I1555*D1555,1)</f>
        <v>0</v>
      </c>
      <c r="K1555" s="30">
        <f t="shared" si="233"/>
        <v>9606.7000000000007</v>
      </c>
      <c r="L1555" s="33">
        <f t="shared" si="233"/>
        <v>9606.7000000000007</v>
      </c>
      <c r="M1555" s="27" t="s">
        <v>52</v>
      </c>
      <c r="N1555" s="2" t="s">
        <v>3032</v>
      </c>
      <c r="O1555" s="2" t="s">
        <v>950</v>
      </c>
      <c r="P1555" s="2" t="s">
        <v>65</v>
      </c>
      <c r="Q1555" s="2" t="s">
        <v>65</v>
      </c>
      <c r="R1555" s="2" t="s">
        <v>65</v>
      </c>
      <c r="S1555" s="3">
        <v>0</v>
      </c>
      <c r="T1555" s="3">
        <v>0</v>
      </c>
      <c r="U1555" s="3">
        <v>0.38</v>
      </c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2" t="s">
        <v>52</v>
      </c>
      <c r="AW1555" s="2" t="s">
        <v>3038</v>
      </c>
      <c r="AX1555" s="2" t="s">
        <v>52</v>
      </c>
      <c r="AY1555" s="2" t="s">
        <v>52</v>
      </c>
      <c r="AZ1555" s="2" t="s">
        <v>52</v>
      </c>
    </row>
    <row r="1556" spans="1:52" ht="30" customHeight="1">
      <c r="A1556" s="27" t="s">
        <v>2271</v>
      </c>
      <c r="B1556" s="27" t="s">
        <v>1055</v>
      </c>
      <c r="C1556" s="27" t="s">
        <v>1056</v>
      </c>
      <c r="D1556" s="28">
        <v>1</v>
      </c>
      <c r="E1556" s="30">
        <f>TRUNC(단가대비표!O257*1/8*16/12*25/20, 1)</f>
        <v>0</v>
      </c>
      <c r="F1556" s="33">
        <f>TRUNC(E1556*D1556,1)</f>
        <v>0</v>
      </c>
      <c r="G1556" s="30">
        <f>TRUNC(단가대비표!P257*1/8*16/12*25/20, 1)</f>
        <v>59020.2</v>
      </c>
      <c r="H1556" s="33">
        <f>TRUNC(G1556*D1556,1)</f>
        <v>59020.2</v>
      </c>
      <c r="I1556" s="30">
        <f>TRUNC(단가대비표!V257*1/8*16/12*25/20, 1)</f>
        <v>0</v>
      </c>
      <c r="J1556" s="33">
        <f>TRUNC(I1556*D1556,1)</f>
        <v>0</v>
      </c>
      <c r="K1556" s="30">
        <f t="shared" si="233"/>
        <v>59020.2</v>
      </c>
      <c r="L1556" s="33">
        <f t="shared" si="233"/>
        <v>59020.2</v>
      </c>
      <c r="M1556" s="27" t="s">
        <v>52</v>
      </c>
      <c r="N1556" s="2" t="s">
        <v>3032</v>
      </c>
      <c r="O1556" s="2" t="s">
        <v>2272</v>
      </c>
      <c r="P1556" s="2" t="s">
        <v>65</v>
      </c>
      <c r="Q1556" s="2" t="s">
        <v>65</v>
      </c>
      <c r="R1556" s="2" t="s">
        <v>64</v>
      </c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2" t="s">
        <v>52</v>
      </c>
      <c r="AW1556" s="2" t="s">
        <v>3039</v>
      </c>
      <c r="AX1556" s="2" t="s">
        <v>64</v>
      </c>
      <c r="AY1556" s="2" t="s">
        <v>52</v>
      </c>
      <c r="AZ1556" s="2" t="s">
        <v>52</v>
      </c>
    </row>
    <row r="1557" spans="1:52" ht="30" customHeight="1">
      <c r="A1557" s="27" t="s">
        <v>1013</v>
      </c>
      <c r="B1557" s="27" t="s">
        <v>52</v>
      </c>
      <c r="C1557" s="27" t="s">
        <v>52</v>
      </c>
      <c r="D1557" s="28"/>
      <c r="E1557" s="30"/>
      <c r="F1557" s="33">
        <f>TRUNC(SUMIF(N1553:N1556, N1552, F1553:F1556),0)</f>
        <v>34887</v>
      </c>
      <c r="G1557" s="30"/>
      <c r="H1557" s="33">
        <f>TRUNC(SUMIF(N1553:N1556, N1552, H1553:H1556),0)</f>
        <v>59020</v>
      </c>
      <c r="I1557" s="30"/>
      <c r="J1557" s="33">
        <f>TRUNC(SUMIF(N1553:N1556, N1552, J1553:J1556),0)</f>
        <v>20659</v>
      </c>
      <c r="K1557" s="30"/>
      <c r="L1557" s="33">
        <f>F1557+H1557+J1557</f>
        <v>114566</v>
      </c>
      <c r="M1557" s="27" t="s">
        <v>52</v>
      </c>
      <c r="N1557" s="2" t="s">
        <v>107</v>
      </c>
      <c r="O1557" s="2" t="s">
        <v>107</v>
      </c>
      <c r="P1557" s="2" t="s">
        <v>52</v>
      </c>
      <c r="Q1557" s="2" t="s">
        <v>52</v>
      </c>
      <c r="R1557" s="2" t="s">
        <v>52</v>
      </c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2" t="s">
        <v>52</v>
      </c>
      <c r="AW1557" s="2" t="s">
        <v>52</v>
      </c>
      <c r="AX1557" s="2" t="s">
        <v>52</v>
      </c>
      <c r="AY1557" s="2" t="s">
        <v>52</v>
      </c>
      <c r="AZ1557" s="2" t="s">
        <v>52</v>
      </c>
    </row>
    <row r="1558" spans="1:52" ht="30" customHeight="1">
      <c r="A1558" s="28"/>
      <c r="B1558" s="28"/>
      <c r="C1558" s="28"/>
      <c r="D1558" s="28"/>
      <c r="E1558" s="30"/>
      <c r="F1558" s="33"/>
      <c r="G1558" s="30"/>
      <c r="H1558" s="33"/>
      <c r="I1558" s="30"/>
      <c r="J1558" s="33"/>
      <c r="K1558" s="30"/>
      <c r="L1558" s="33"/>
      <c r="M1558" s="28"/>
    </row>
    <row r="1559" spans="1:52" ht="30" customHeight="1">
      <c r="A1559" s="24" t="s">
        <v>3040</v>
      </c>
      <c r="B1559" s="25"/>
      <c r="C1559" s="25"/>
      <c r="D1559" s="25"/>
      <c r="E1559" s="29"/>
      <c r="F1559" s="32"/>
      <c r="G1559" s="29"/>
      <c r="H1559" s="32"/>
      <c r="I1559" s="29"/>
      <c r="J1559" s="32"/>
      <c r="K1559" s="29"/>
      <c r="L1559" s="32"/>
      <c r="M1559" s="26"/>
      <c r="N1559" s="1" t="s">
        <v>3041</v>
      </c>
    </row>
    <row r="1560" spans="1:52" ht="30" customHeight="1">
      <c r="A1560" s="27" t="s">
        <v>2304</v>
      </c>
      <c r="B1560" s="27" t="s">
        <v>3033</v>
      </c>
      <c r="C1560" s="27" t="s">
        <v>69</v>
      </c>
      <c r="D1560" s="28">
        <v>0.26840000000000003</v>
      </c>
      <c r="E1560" s="30">
        <f>단가대비표!O12</f>
        <v>0</v>
      </c>
      <c r="F1560" s="33">
        <f>TRUNC(E1560*D1560,1)</f>
        <v>0</v>
      </c>
      <c r="G1560" s="30">
        <f>단가대비표!P12</f>
        <v>0</v>
      </c>
      <c r="H1560" s="33">
        <f>TRUNC(G1560*D1560,1)</f>
        <v>0</v>
      </c>
      <c r="I1560" s="30">
        <f>단가대비표!V12</f>
        <v>1634</v>
      </c>
      <c r="J1560" s="33">
        <f>TRUNC(I1560*D1560,1)</f>
        <v>438.5</v>
      </c>
      <c r="K1560" s="30">
        <f>TRUNC(E1560+G1560+I1560,1)</f>
        <v>1634</v>
      </c>
      <c r="L1560" s="33">
        <f>TRUNC(F1560+H1560+J1560,1)</f>
        <v>438.5</v>
      </c>
      <c r="M1560" s="27" t="s">
        <v>2262</v>
      </c>
      <c r="N1560" s="2" t="s">
        <v>3041</v>
      </c>
      <c r="O1560" s="2" t="s">
        <v>3043</v>
      </c>
      <c r="P1560" s="2" t="s">
        <v>65</v>
      </c>
      <c r="Q1560" s="2" t="s">
        <v>65</v>
      </c>
      <c r="R1560" s="2" t="s">
        <v>64</v>
      </c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2" t="s">
        <v>52</v>
      </c>
      <c r="AW1560" s="2" t="s">
        <v>3044</v>
      </c>
      <c r="AX1560" s="2" t="s">
        <v>52</v>
      </c>
      <c r="AY1560" s="2" t="s">
        <v>52</v>
      </c>
      <c r="AZ1560" s="2" t="s">
        <v>52</v>
      </c>
    </row>
    <row r="1561" spans="1:52" ht="30" customHeight="1">
      <c r="A1561" s="27" t="s">
        <v>1013</v>
      </c>
      <c r="B1561" s="27" t="s">
        <v>52</v>
      </c>
      <c r="C1561" s="27" t="s">
        <v>52</v>
      </c>
      <c r="D1561" s="28"/>
      <c r="E1561" s="30"/>
      <c r="F1561" s="33">
        <f>TRUNC(SUMIF(N1560:N1560, N1559, F1560:F1560),0)</f>
        <v>0</v>
      </c>
      <c r="G1561" s="30"/>
      <c r="H1561" s="33">
        <f>TRUNC(SUMIF(N1560:N1560, N1559, H1560:H1560),0)</f>
        <v>0</v>
      </c>
      <c r="I1561" s="30"/>
      <c r="J1561" s="33">
        <f>TRUNC(SUMIF(N1560:N1560, N1559, J1560:J1560),0)</f>
        <v>438</v>
      </c>
      <c r="K1561" s="30"/>
      <c r="L1561" s="33">
        <f>F1561+H1561+J1561</f>
        <v>438</v>
      </c>
      <c r="M1561" s="27" t="s">
        <v>52</v>
      </c>
      <c r="N1561" s="2" t="s">
        <v>107</v>
      </c>
      <c r="O1561" s="2" t="s">
        <v>107</v>
      </c>
      <c r="P1561" s="2" t="s">
        <v>52</v>
      </c>
      <c r="Q1561" s="2" t="s">
        <v>52</v>
      </c>
      <c r="R1561" s="2" t="s">
        <v>52</v>
      </c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2" t="s">
        <v>52</v>
      </c>
      <c r="AW1561" s="2" t="s">
        <v>52</v>
      </c>
      <c r="AX1561" s="2" t="s">
        <v>52</v>
      </c>
      <c r="AY1561" s="2" t="s">
        <v>52</v>
      </c>
      <c r="AZ1561" s="2" t="s">
        <v>52</v>
      </c>
    </row>
    <row r="1562" spans="1:52" ht="30" customHeight="1">
      <c r="A1562" s="28"/>
      <c r="B1562" s="28"/>
      <c r="C1562" s="28"/>
      <c r="D1562" s="28"/>
      <c r="E1562" s="30"/>
      <c r="F1562" s="33"/>
      <c r="G1562" s="30"/>
      <c r="H1562" s="33"/>
      <c r="I1562" s="30"/>
      <c r="J1562" s="33"/>
      <c r="K1562" s="30"/>
      <c r="L1562" s="33"/>
      <c r="M1562" s="28"/>
    </row>
    <row r="1563" spans="1:52" ht="30" customHeight="1">
      <c r="A1563" s="24" t="s">
        <v>3045</v>
      </c>
      <c r="B1563" s="25"/>
      <c r="C1563" s="25"/>
      <c r="D1563" s="25"/>
      <c r="E1563" s="29"/>
      <c r="F1563" s="32"/>
      <c r="G1563" s="29"/>
      <c r="H1563" s="32"/>
      <c r="I1563" s="29"/>
      <c r="J1563" s="32"/>
      <c r="K1563" s="29"/>
      <c r="L1563" s="32"/>
      <c r="M1563" s="26"/>
      <c r="N1563" s="1" t="s">
        <v>2095</v>
      </c>
    </row>
    <row r="1564" spans="1:52" ht="30" customHeight="1">
      <c r="A1564" s="27" t="s">
        <v>3046</v>
      </c>
      <c r="B1564" s="27" t="s">
        <v>1055</v>
      </c>
      <c r="C1564" s="27" t="s">
        <v>1056</v>
      </c>
      <c r="D1564" s="28">
        <v>0.11</v>
      </c>
      <c r="E1564" s="30">
        <f>단가대비표!O256</f>
        <v>0</v>
      </c>
      <c r="F1564" s="33">
        <f>TRUNC(E1564*D1564,1)</f>
        <v>0</v>
      </c>
      <c r="G1564" s="30">
        <f>단가대비표!P256</f>
        <v>262580</v>
      </c>
      <c r="H1564" s="33">
        <f>TRUNC(G1564*D1564,1)</f>
        <v>28883.8</v>
      </c>
      <c r="I1564" s="30">
        <f>단가대비표!V256</f>
        <v>0</v>
      </c>
      <c r="J1564" s="33">
        <f>TRUNC(I1564*D1564,1)</f>
        <v>0</v>
      </c>
      <c r="K1564" s="30">
        <f>TRUNC(E1564+G1564+I1564,1)</f>
        <v>262580</v>
      </c>
      <c r="L1564" s="33">
        <f>TRUNC(F1564+H1564+J1564,1)</f>
        <v>28883.8</v>
      </c>
      <c r="M1564" s="27" t="s">
        <v>52</v>
      </c>
      <c r="N1564" s="2" t="s">
        <v>2095</v>
      </c>
      <c r="O1564" s="2" t="s">
        <v>3047</v>
      </c>
      <c r="P1564" s="2" t="s">
        <v>65</v>
      </c>
      <c r="Q1564" s="2" t="s">
        <v>65</v>
      </c>
      <c r="R1564" s="2" t="s">
        <v>64</v>
      </c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2" t="s">
        <v>52</v>
      </c>
      <c r="AW1564" s="2" t="s">
        <v>3048</v>
      </c>
      <c r="AX1564" s="2" t="s">
        <v>52</v>
      </c>
      <c r="AY1564" s="2" t="s">
        <v>52</v>
      </c>
      <c r="AZ1564" s="2" t="s">
        <v>52</v>
      </c>
    </row>
    <row r="1565" spans="1:52" ht="30" customHeight="1">
      <c r="A1565" s="27" t="s">
        <v>1059</v>
      </c>
      <c r="B1565" s="27" t="s">
        <v>1055</v>
      </c>
      <c r="C1565" s="27" t="s">
        <v>1056</v>
      </c>
      <c r="D1565" s="28">
        <v>0.18</v>
      </c>
      <c r="E1565" s="30">
        <f>단가대비표!O234</f>
        <v>0</v>
      </c>
      <c r="F1565" s="33">
        <f>TRUNC(E1565*D1565,1)</f>
        <v>0</v>
      </c>
      <c r="G1565" s="30">
        <f>단가대비표!P234</f>
        <v>172068</v>
      </c>
      <c r="H1565" s="33">
        <f>TRUNC(G1565*D1565,1)</f>
        <v>30972.2</v>
      </c>
      <c r="I1565" s="30">
        <f>단가대비표!V234</f>
        <v>0</v>
      </c>
      <c r="J1565" s="33">
        <f>TRUNC(I1565*D1565,1)</f>
        <v>0</v>
      </c>
      <c r="K1565" s="30">
        <f>TRUNC(E1565+G1565+I1565,1)</f>
        <v>172068</v>
      </c>
      <c r="L1565" s="33">
        <f>TRUNC(F1565+H1565+J1565,1)</f>
        <v>30972.2</v>
      </c>
      <c r="M1565" s="27" t="s">
        <v>52</v>
      </c>
      <c r="N1565" s="2" t="s">
        <v>2095</v>
      </c>
      <c r="O1565" s="2" t="s">
        <v>1060</v>
      </c>
      <c r="P1565" s="2" t="s">
        <v>65</v>
      </c>
      <c r="Q1565" s="2" t="s">
        <v>65</v>
      </c>
      <c r="R1565" s="2" t="s">
        <v>64</v>
      </c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2" t="s">
        <v>52</v>
      </c>
      <c r="AW1565" s="2" t="s">
        <v>3049</v>
      </c>
      <c r="AX1565" s="2" t="s">
        <v>52</v>
      </c>
      <c r="AY1565" s="2" t="s">
        <v>52</v>
      </c>
      <c r="AZ1565" s="2" t="s">
        <v>52</v>
      </c>
    </row>
    <row r="1566" spans="1:52" ht="30" customHeight="1">
      <c r="A1566" s="27" t="s">
        <v>1013</v>
      </c>
      <c r="B1566" s="27" t="s">
        <v>52</v>
      </c>
      <c r="C1566" s="27" t="s">
        <v>52</v>
      </c>
      <c r="D1566" s="28"/>
      <c r="E1566" s="30"/>
      <c r="F1566" s="33">
        <f>TRUNC(SUMIF(N1564:N1565, N1563, F1564:F1565),0)</f>
        <v>0</v>
      </c>
      <c r="G1566" s="30"/>
      <c r="H1566" s="33">
        <f>TRUNC(SUMIF(N1564:N1565, N1563, H1564:H1565),0)</f>
        <v>59856</v>
      </c>
      <c r="I1566" s="30"/>
      <c r="J1566" s="33">
        <f>TRUNC(SUMIF(N1564:N1565, N1563, J1564:J1565),0)</f>
        <v>0</v>
      </c>
      <c r="K1566" s="30"/>
      <c r="L1566" s="33">
        <f>F1566+H1566+J1566</f>
        <v>59856</v>
      </c>
      <c r="M1566" s="27" t="s">
        <v>52</v>
      </c>
      <c r="N1566" s="2" t="s">
        <v>107</v>
      </c>
      <c r="O1566" s="2" t="s">
        <v>107</v>
      </c>
      <c r="P1566" s="2" t="s">
        <v>52</v>
      </c>
      <c r="Q1566" s="2" t="s">
        <v>52</v>
      </c>
      <c r="R1566" s="2" t="s">
        <v>52</v>
      </c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2" t="s">
        <v>52</v>
      </c>
      <c r="AW1566" s="2" t="s">
        <v>52</v>
      </c>
      <c r="AX1566" s="2" t="s">
        <v>52</v>
      </c>
      <c r="AY1566" s="2" t="s">
        <v>52</v>
      </c>
      <c r="AZ1566" s="2" t="s">
        <v>52</v>
      </c>
    </row>
    <row r="1567" spans="1:52" ht="30" customHeight="1">
      <c r="A1567" s="28"/>
      <c r="B1567" s="28"/>
      <c r="C1567" s="28"/>
      <c r="D1567" s="28"/>
      <c r="E1567" s="30"/>
      <c r="F1567" s="33"/>
      <c r="G1567" s="30"/>
      <c r="H1567" s="33"/>
      <c r="I1567" s="30"/>
      <c r="J1567" s="33"/>
      <c r="K1567" s="30"/>
      <c r="L1567" s="33"/>
      <c r="M1567" s="28"/>
    </row>
    <row r="1568" spans="1:52" ht="30" customHeight="1">
      <c r="A1568" s="24" t="s">
        <v>3050</v>
      </c>
      <c r="B1568" s="25"/>
      <c r="C1568" s="25"/>
      <c r="D1568" s="25"/>
      <c r="E1568" s="29"/>
      <c r="F1568" s="32"/>
      <c r="G1568" s="29"/>
      <c r="H1568" s="32"/>
      <c r="I1568" s="29"/>
      <c r="J1568" s="32"/>
      <c r="K1568" s="29"/>
      <c r="L1568" s="32"/>
      <c r="M1568" s="26"/>
      <c r="N1568" s="1" t="s">
        <v>2126</v>
      </c>
    </row>
    <row r="1569" spans="1:52" ht="30" customHeight="1">
      <c r="A1569" s="27" t="s">
        <v>2775</v>
      </c>
      <c r="B1569" s="27" t="s">
        <v>3051</v>
      </c>
      <c r="C1569" s="27" t="s">
        <v>218</v>
      </c>
      <c r="D1569" s="28">
        <v>1.05</v>
      </c>
      <c r="E1569" s="30">
        <f>단가대비표!O219</f>
        <v>30070</v>
      </c>
      <c r="F1569" s="33">
        <f>TRUNC(E1569*D1569,1)</f>
        <v>31573.5</v>
      </c>
      <c r="G1569" s="30">
        <f>단가대비표!P219</f>
        <v>0</v>
      </c>
      <c r="H1569" s="33">
        <f>TRUNC(G1569*D1569,1)</f>
        <v>0</v>
      </c>
      <c r="I1569" s="30">
        <f>단가대비표!V219</f>
        <v>0</v>
      </c>
      <c r="J1569" s="33">
        <f>TRUNC(I1569*D1569,1)</f>
        <v>0</v>
      </c>
      <c r="K1569" s="30">
        <f t="shared" ref="K1569:L1571" si="234">TRUNC(E1569+G1569+I1569,1)</f>
        <v>30070</v>
      </c>
      <c r="L1569" s="33">
        <f t="shared" si="234"/>
        <v>31573.5</v>
      </c>
      <c r="M1569" s="27" t="s">
        <v>52</v>
      </c>
      <c r="N1569" s="2" t="s">
        <v>2126</v>
      </c>
      <c r="O1569" s="2" t="s">
        <v>3052</v>
      </c>
      <c r="P1569" s="2" t="s">
        <v>65</v>
      </c>
      <c r="Q1569" s="2" t="s">
        <v>65</v>
      </c>
      <c r="R1569" s="2" t="s">
        <v>64</v>
      </c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2" t="s">
        <v>52</v>
      </c>
      <c r="AW1569" s="2" t="s">
        <v>3053</v>
      </c>
      <c r="AX1569" s="2" t="s">
        <v>52</v>
      </c>
      <c r="AY1569" s="2" t="s">
        <v>52</v>
      </c>
      <c r="AZ1569" s="2" t="s">
        <v>52</v>
      </c>
    </row>
    <row r="1570" spans="1:52" ht="30" customHeight="1">
      <c r="A1570" s="27" t="s">
        <v>2779</v>
      </c>
      <c r="B1570" s="27" t="s">
        <v>2780</v>
      </c>
      <c r="C1570" s="27" t="s">
        <v>235</v>
      </c>
      <c r="D1570" s="28">
        <v>4.96</v>
      </c>
      <c r="E1570" s="30">
        <f>일위대가목록!E219</f>
        <v>89</v>
      </c>
      <c r="F1570" s="33">
        <f>TRUNC(E1570*D1570,1)</f>
        <v>441.4</v>
      </c>
      <c r="G1570" s="30">
        <f>일위대가목록!F219</f>
        <v>4493</v>
      </c>
      <c r="H1570" s="33">
        <f>TRUNC(G1570*D1570,1)</f>
        <v>22285.200000000001</v>
      </c>
      <c r="I1570" s="30">
        <f>일위대가목록!G219</f>
        <v>89</v>
      </c>
      <c r="J1570" s="33">
        <f>TRUNC(I1570*D1570,1)</f>
        <v>441.4</v>
      </c>
      <c r="K1570" s="30">
        <f t="shared" si="234"/>
        <v>4671</v>
      </c>
      <c r="L1570" s="33">
        <f t="shared" si="234"/>
        <v>23168</v>
      </c>
      <c r="M1570" s="27" t="s">
        <v>2781</v>
      </c>
      <c r="N1570" s="2" t="s">
        <v>2126</v>
      </c>
      <c r="O1570" s="2" t="s">
        <v>2782</v>
      </c>
      <c r="P1570" s="2" t="s">
        <v>64</v>
      </c>
      <c r="Q1570" s="2" t="s">
        <v>65</v>
      </c>
      <c r="R1570" s="2" t="s">
        <v>65</v>
      </c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2" t="s">
        <v>52</v>
      </c>
      <c r="AW1570" s="2" t="s">
        <v>3054</v>
      </c>
      <c r="AX1570" s="2" t="s">
        <v>52</v>
      </c>
      <c r="AY1570" s="2" t="s">
        <v>52</v>
      </c>
      <c r="AZ1570" s="2" t="s">
        <v>52</v>
      </c>
    </row>
    <row r="1571" spans="1:52" ht="30" customHeight="1">
      <c r="A1571" s="27" t="s">
        <v>209</v>
      </c>
      <c r="B1571" s="27" t="s">
        <v>2784</v>
      </c>
      <c r="C1571" s="27" t="s">
        <v>235</v>
      </c>
      <c r="D1571" s="28">
        <v>-0.223</v>
      </c>
      <c r="E1571" s="30">
        <f>단가대비표!O38</f>
        <v>2050</v>
      </c>
      <c r="F1571" s="33">
        <f>TRUNC(E1571*D1571,1)</f>
        <v>-457.1</v>
      </c>
      <c r="G1571" s="30">
        <f>단가대비표!P38</f>
        <v>0</v>
      </c>
      <c r="H1571" s="33">
        <f>TRUNC(G1571*D1571,1)</f>
        <v>0</v>
      </c>
      <c r="I1571" s="30">
        <f>단가대비표!V38</f>
        <v>0</v>
      </c>
      <c r="J1571" s="33">
        <f>TRUNC(I1571*D1571,1)</f>
        <v>0</v>
      </c>
      <c r="K1571" s="30">
        <f t="shared" si="234"/>
        <v>2050</v>
      </c>
      <c r="L1571" s="33">
        <f t="shared" si="234"/>
        <v>-457.1</v>
      </c>
      <c r="M1571" s="27" t="s">
        <v>211</v>
      </c>
      <c r="N1571" s="2" t="s">
        <v>2126</v>
      </c>
      <c r="O1571" s="2" t="s">
        <v>2785</v>
      </c>
      <c r="P1571" s="2" t="s">
        <v>65</v>
      </c>
      <c r="Q1571" s="2" t="s">
        <v>65</v>
      </c>
      <c r="R1571" s="2" t="s">
        <v>64</v>
      </c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2" t="s">
        <v>52</v>
      </c>
      <c r="AW1571" s="2" t="s">
        <v>3055</v>
      </c>
      <c r="AX1571" s="2" t="s">
        <v>52</v>
      </c>
      <c r="AY1571" s="2" t="s">
        <v>52</v>
      </c>
      <c r="AZ1571" s="2" t="s">
        <v>52</v>
      </c>
    </row>
    <row r="1572" spans="1:52" ht="30" customHeight="1">
      <c r="A1572" s="27" t="s">
        <v>1013</v>
      </c>
      <c r="B1572" s="27" t="s">
        <v>52</v>
      </c>
      <c r="C1572" s="27" t="s">
        <v>52</v>
      </c>
      <c r="D1572" s="28"/>
      <c r="E1572" s="30"/>
      <c r="F1572" s="33">
        <f>TRUNC(SUMIF(N1569:N1571, N1568, F1569:F1571),0)</f>
        <v>31557</v>
      </c>
      <c r="G1572" s="30"/>
      <c r="H1572" s="33">
        <f>TRUNC(SUMIF(N1569:N1571, N1568, H1569:H1571),0)</f>
        <v>22285</v>
      </c>
      <c r="I1572" s="30"/>
      <c r="J1572" s="33">
        <f>TRUNC(SUMIF(N1569:N1571, N1568, J1569:J1571),0)</f>
        <v>441</v>
      </c>
      <c r="K1572" s="30"/>
      <c r="L1572" s="33">
        <f>F1572+H1572+J1572</f>
        <v>54283</v>
      </c>
      <c r="M1572" s="27" t="s">
        <v>52</v>
      </c>
      <c r="N1572" s="2" t="s">
        <v>107</v>
      </c>
      <c r="O1572" s="2" t="s">
        <v>107</v>
      </c>
      <c r="P1572" s="2" t="s">
        <v>52</v>
      </c>
      <c r="Q1572" s="2" t="s">
        <v>52</v>
      </c>
      <c r="R1572" s="2" t="s">
        <v>52</v>
      </c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2" t="s">
        <v>52</v>
      </c>
      <c r="AW1572" s="2" t="s">
        <v>52</v>
      </c>
      <c r="AX1572" s="2" t="s">
        <v>52</v>
      </c>
      <c r="AY1572" s="2" t="s">
        <v>52</v>
      </c>
      <c r="AZ1572" s="2" t="s">
        <v>52</v>
      </c>
    </row>
    <row r="1573" spans="1:52" ht="30" customHeight="1">
      <c r="A1573" s="28"/>
      <c r="B1573" s="28"/>
      <c r="C1573" s="28"/>
      <c r="D1573" s="28"/>
      <c r="E1573" s="30"/>
      <c r="F1573" s="33"/>
      <c r="G1573" s="30"/>
      <c r="H1573" s="33"/>
      <c r="I1573" s="30"/>
      <c r="J1573" s="33"/>
      <c r="K1573" s="30"/>
      <c r="L1573" s="33"/>
      <c r="M1573" s="28"/>
    </row>
    <row r="1574" spans="1:52" ht="30" customHeight="1">
      <c r="A1574" s="24" t="s">
        <v>3056</v>
      </c>
      <c r="B1574" s="25"/>
      <c r="C1574" s="25"/>
      <c r="D1574" s="25"/>
      <c r="E1574" s="29"/>
      <c r="F1574" s="32"/>
      <c r="G1574" s="29"/>
      <c r="H1574" s="32"/>
      <c r="I1574" s="29"/>
      <c r="J1574" s="32"/>
      <c r="K1574" s="29"/>
      <c r="L1574" s="32"/>
      <c r="M1574" s="26"/>
      <c r="N1574" s="1" t="s">
        <v>2130</v>
      </c>
    </row>
    <row r="1575" spans="1:52" ht="30" customHeight="1">
      <c r="A1575" s="27" t="s">
        <v>2775</v>
      </c>
      <c r="B1575" s="27" t="s">
        <v>3057</v>
      </c>
      <c r="C1575" s="27" t="s">
        <v>218</v>
      </c>
      <c r="D1575" s="28">
        <v>1.05</v>
      </c>
      <c r="E1575" s="30">
        <f>단가대비표!O218</f>
        <v>21980</v>
      </c>
      <c r="F1575" s="33">
        <f>TRUNC(E1575*D1575,1)</f>
        <v>23079</v>
      </c>
      <c r="G1575" s="30">
        <f>단가대비표!P218</f>
        <v>0</v>
      </c>
      <c r="H1575" s="33">
        <f>TRUNC(G1575*D1575,1)</f>
        <v>0</v>
      </c>
      <c r="I1575" s="30">
        <f>단가대비표!V218</f>
        <v>0</v>
      </c>
      <c r="J1575" s="33">
        <f>TRUNC(I1575*D1575,1)</f>
        <v>0</v>
      </c>
      <c r="K1575" s="30">
        <f t="shared" ref="K1575:L1577" si="235">TRUNC(E1575+G1575+I1575,1)</f>
        <v>21980</v>
      </c>
      <c r="L1575" s="33">
        <f t="shared" si="235"/>
        <v>23079</v>
      </c>
      <c r="M1575" s="27" t="s">
        <v>52</v>
      </c>
      <c r="N1575" s="2" t="s">
        <v>2130</v>
      </c>
      <c r="O1575" s="2" t="s">
        <v>3058</v>
      </c>
      <c r="P1575" s="2" t="s">
        <v>65</v>
      </c>
      <c r="Q1575" s="2" t="s">
        <v>65</v>
      </c>
      <c r="R1575" s="2" t="s">
        <v>64</v>
      </c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2" t="s">
        <v>52</v>
      </c>
      <c r="AW1575" s="2" t="s">
        <v>3059</v>
      </c>
      <c r="AX1575" s="2" t="s">
        <v>52</v>
      </c>
      <c r="AY1575" s="2" t="s">
        <v>52</v>
      </c>
      <c r="AZ1575" s="2" t="s">
        <v>52</v>
      </c>
    </row>
    <row r="1576" spans="1:52" ht="30" customHeight="1">
      <c r="A1576" s="27" t="s">
        <v>2689</v>
      </c>
      <c r="B1576" s="27" t="s">
        <v>3060</v>
      </c>
      <c r="C1576" s="27" t="s">
        <v>235</v>
      </c>
      <c r="D1576" s="28">
        <v>3.7</v>
      </c>
      <c r="E1576" s="30">
        <f>일위대가목록!E264</f>
        <v>32</v>
      </c>
      <c r="F1576" s="33">
        <f>TRUNC(E1576*D1576,1)</f>
        <v>118.4</v>
      </c>
      <c r="G1576" s="30">
        <f>일위대가목록!F264</f>
        <v>1616</v>
      </c>
      <c r="H1576" s="33">
        <f>TRUNC(G1576*D1576,1)</f>
        <v>5979.2</v>
      </c>
      <c r="I1576" s="30">
        <f>일위대가목록!G264</f>
        <v>64</v>
      </c>
      <c r="J1576" s="33">
        <f>TRUNC(I1576*D1576,1)</f>
        <v>236.8</v>
      </c>
      <c r="K1576" s="30">
        <f t="shared" si="235"/>
        <v>1712</v>
      </c>
      <c r="L1576" s="33">
        <f t="shared" si="235"/>
        <v>6334.4</v>
      </c>
      <c r="M1576" s="27" t="s">
        <v>3061</v>
      </c>
      <c r="N1576" s="2" t="s">
        <v>2130</v>
      </c>
      <c r="O1576" s="2" t="s">
        <v>3062</v>
      </c>
      <c r="P1576" s="2" t="s">
        <v>64</v>
      </c>
      <c r="Q1576" s="2" t="s">
        <v>65</v>
      </c>
      <c r="R1576" s="2" t="s">
        <v>65</v>
      </c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2" t="s">
        <v>52</v>
      </c>
      <c r="AW1576" s="2" t="s">
        <v>3063</v>
      </c>
      <c r="AX1576" s="2" t="s">
        <v>52</v>
      </c>
      <c r="AY1576" s="2" t="s">
        <v>52</v>
      </c>
      <c r="AZ1576" s="2" t="s">
        <v>52</v>
      </c>
    </row>
    <row r="1577" spans="1:52" ht="30" customHeight="1">
      <c r="A1577" s="27" t="s">
        <v>209</v>
      </c>
      <c r="B1577" s="27" t="s">
        <v>2784</v>
      </c>
      <c r="C1577" s="27" t="s">
        <v>235</v>
      </c>
      <c r="D1577" s="28">
        <v>-0.16600000000000001</v>
      </c>
      <c r="E1577" s="30">
        <f>단가대비표!O38</f>
        <v>2050</v>
      </c>
      <c r="F1577" s="33">
        <f>TRUNC(E1577*D1577,1)</f>
        <v>-340.3</v>
      </c>
      <c r="G1577" s="30">
        <f>단가대비표!P38</f>
        <v>0</v>
      </c>
      <c r="H1577" s="33">
        <f>TRUNC(G1577*D1577,1)</f>
        <v>0</v>
      </c>
      <c r="I1577" s="30">
        <f>단가대비표!V38</f>
        <v>0</v>
      </c>
      <c r="J1577" s="33">
        <f>TRUNC(I1577*D1577,1)</f>
        <v>0</v>
      </c>
      <c r="K1577" s="30">
        <f t="shared" si="235"/>
        <v>2050</v>
      </c>
      <c r="L1577" s="33">
        <f t="shared" si="235"/>
        <v>-340.3</v>
      </c>
      <c r="M1577" s="27" t="s">
        <v>211</v>
      </c>
      <c r="N1577" s="2" t="s">
        <v>2130</v>
      </c>
      <c r="O1577" s="2" t="s">
        <v>2785</v>
      </c>
      <c r="P1577" s="2" t="s">
        <v>65</v>
      </c>
      <c r="Q1577" s="2" t="s">
        <v>65</v>
      </c>
      <c r="R1577" s="2" t="s">
        <v>64</v>
      </c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2" t="s">
        <v>52</v>
      </c>
      <c r="AW1577" s="2" t="s">
        <v>3064</v>
      </c>
      <c r="AX1577" s="2" t="s">
        <v>52</v>
      </c>
      <c r="AY1577" s="2" t="s">
        <v>52</v>
      </c>
      <c r="AZ1577" s="2" t="s">
        <v>52</v>
      </c>
    </row>
    <row r="1578" spans="1:52" ht="30" customHeight="1">
      <c r="A1578" s="27" t="s">
        <v>1013</v>
      </c>
      <c r="B1578" s="27" t="s">
        <v>52</v>
      </c>
      <c r="C1578" s="27" t="s">
        <v>52</v>
      </c>
      <c r="D1578" s="28"/>
      <c r="E1578" s="30"/>
      <c r="F1578" s="33">
        <f>TRUNC(SUMIF(N1575:N1577, N1574, F1575:F1577),0)</f>
        <v>22857</v>
      </c>
      <c r="G1578" s="30"/>
      <c r="H1578" s="33">
        <f>TRUNC(SUMIF(N1575:N1577, N1574, H1575:H1577),0)</f>
        <v>5979</v>
      </c>
      <c r="I1578" s="30"/>
      <c r="J1578" s="33">
        <f>TRUNC(SUMIF(N1575:N1577, N1574, J1575:J1577),0)</f>
        <v>236</v>
      </c>
      <c r="K1578" s="30"/>
      <c r="L1578" s="33">
        <f>F1578+H1578+J1578</f>
        <v>29072</v>
      </c>
      <c r="M1578" s="27" t="s">
        <v>52</v>
      </c>
      <c r="N1578" s="2" t="s">
        <v>107</v>
      </c>
      <c r="O1578" s="2" t="s">
        <v>107</v>
      </c>
      <c r="P1578" s="2" t="s">
        <v>52</v>
      </c>
      <c r="Q1578" s="2" t="s">
        <v>52</v>
      </c>
      <c r="R1578" s="2" t="s">
        <v>52</v>
      </c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2" t="s">
        <v>52</v>
      </c>
      <c r="AW1578" s="2" t="s">
        <v>52</v>
      </c>
      <c r="AX1578" s="2" t="s">
        <v>52</v>
      </c>
      <c r="AY1578" s="2" t="s">
        <v>52</v>
      </c>
      <c r="AZ1578" s="2" t="s">
        <v>52</v>
      </c>
    </row>
    <row r="1579" spans="1:52" ht="30" customHeight="1">
      <c r="A1579" s="28"/>
      <c r="B1579" s="28"/>
      <c r="C1579" s="28"/>
      <c r="D1579" s="28"/>
      <c r="E1579" s="30"/>
      <c r="F1579" s="33"/>
      <c r="G1579" s="30"/>
      <c r="H1579" s="33"/>
      <c r="I1579" s="30"/>
      <c r="J1579" s="33"/>
      <c r="K1579" s="30"/>
      <c r="L1579" s="33"/>
      <c r="M1579" s="28"/>
    </row>
    <row r="1580" spans="1:52" ht="30" customHeight="1">
      <c r="A1580" s="24" t="s">
        <v>3065</v>
      </c>
      <c r="B1580" s="25"/>
      <c r="C1580" s="25"/>
      <c r="D1580" s="25"/>
      <c r="E1580" s="29"/>
      <c r="F1580" s="32"/>
      <c r="G1580" s="29"/>
      <c r="H1580" s="32"/>
      <c r="I1580" s="29"/>
      <c r="J1580" s="32"/>
      <c r="K1580" s="29"/>
      <c r="L1580" s="32"/>
      <c r="M1580" s="26"/>
      <c r="N1580" s="1" t="s">
        <v>2134</v>
      </c>
    </row>
    <row r="1581" spans="1:52" ht="30" customHeight="1">
      <c r="A1581" s="27" t="s">
        <v>2775</v>
      </c>
      <c r="B1581" s="27" t="s">
        <v>3066</v>
      </c>
      <c r="C1581" s="27" t="s">
        <v>218</v>
      </c>
      <c r="D1581" s="28">
        <v>1.05</v>
      </c>
      <c r="E1581" s="30">
        <f>단가대비표!O217</f>
        <v>14420</v>
      </c>
      <c r="F1581" s="33">
        <f>TRUNC(E1581*D1581,1)</f>
        <v>15141</v>
      </c>
      <c r="G1581" s="30">
        <f>단가대비표!P217</f>
        <v>0</v>
      </c>
      <c r="H1581" s="33">
        <f>TRUNC(G1581*D1581,1)</f>
        <v>0</v>
      </c>
      <c r="I1581" s="30">
        <f>단가대비표!V217</f>
        <v>0</v>
      </c>
      <c r="J1581" s="33">
        <f>TRUNC(I1581*D1581,1)</f>
        <v>0</v>
      </c>
      <c r="K1581" s="30">
        <f t="shared" ref="K1581:L1583" si="236">TRUNC(E1581+G1581+I1581,1)</f>
        <v>14420</v>
      </c>
      <c r="L1581" s="33">
        <f t="shared" si="236"/>
        <v>15141</v>
      </c>
      <c r="M1581" s="27" t="s">
        <v>52</v>
      </c>
      <c r="N1581" s="2" t="s">
        <v>2134</v>
      </c>
      <c r="O1581" s="2" t="s">
        <v>3067</v>
      </c>
      <c r="P1581" s="2" t="s">
        <v>65</v>
      </c>
      <c r="Q1581" s="2" t="s">
        <v>65</v>
      </c>
      <c r="R1581" s="2" t="s">
        <v>64</v>
      </c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2" t="s">
        <v>52</v>
      </c>
      <c r="AW1581" s="2" t="s">
        <v>3068</v>
      </c>
      <c r="AX1581" s="2" t="s">
        <v>52</v>
      </c>
      <c r="AY1581" s="2" t="s">
        <v>52</v>
      </c>
      <c r="AZ1581" s="2" t="s">
        <v>52</v>
      </c>
    </row>
    <row r="1582" spans="1:52" ht="30" customHeight="1">
      <c r="A1582" s="27" t="s">
        <v>2689</v>
      </c>
      <c r="B1582" s="27" t="s">
        <v>3060</v>
      </c>
      <c r="C1582" s="27" t="s">
        <v>235</v>
      </c>
      <c r="D1582" s="28">
        <v>2.4300000000000002</v>
      </c>
      <c r="E1582" s="30">
        <f>일위대가목록!E264</f>
        <v>32</v>
      </c>
      <c r="F1582" s="33">
        <f>TRUNC(E1582*D1582,1)</f>
        <v>77.7</v>
      </c>
      <c r="G1582" s="30">
        <f>일위대가목록!F264</f>
        <v>1616</v>
      </c>
      <c r="H1582" s="33">
        <f>TRUNC(G1582*D1582,1)</f>
        <v>3926.8</v>
      </c>
      <c r="I1582" s="30">
        <f>일위대가목록!G264</f>
        <v>64</v>
      </c>
      <c r="J1582" s="33">
        <f>TRUNC(I1582*D1582,1)</f>
        <v>155.5</v>
      </c>
      <c r="K1582" s="30">
        <f t="shared" si="236"/>
        <v>1712</v>
      </c>
      <c r="L1582" s="33">
        <f t="shared" si="236"/>
        <v>4160</v>
      </c>
      <c r="M1582" s="27" t="s">
        <v>3061</v>
      </c>
      <c r="N1582" s="2" t="s">
        <v>2134</v>
      </c>
      <c r="O1582" s="2" t="s">
        <v>3062</v>
      </c>
      <c r="P1582" s="2" t="s">
        <v>64</v>
      </c>
      <c r="Q1582" s="2" t="s">
        <v>65</v>
      </c>
      <c r="R1582" s="2" t="s">
        <v>65</v>
      </c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2" t="s">
        <v>52</v>
      </c>
      <c r="AW1582" s="2" t="s">
        <v>3069</v>
      </c>
      <c r="AX1582" s="2" t="s">
        <v>52</v>
      </c>
      <c r="AY1582" s="2" t="s">
        <v>52</v>
      </c>
      <c r="AZ1582" s="2" t="s">
        <v>52</v>
      </c>
    </row>
    <row r="1583" spans="1:52" ht="30" customHeight="1">
      <c r="A1583" s="27" t="s">
        <v>209</v>
      </c>
      <c r="B1583" s="27" t="s">
        <v>2784</v>
      </c>
      <c r="C1583" s="27" t="s">
        <v>235</v>
      </c>
      <c r="D1583" s="28">
        <v>-0.109</v>
      </c>
      <c r="E1583" s="30">
        <f>단가대비표!O38</f>
        <v>2050</v>
      </c>
      <c r="F1583" s="33">
        <f>TRUNC(E1583*D1583,1)</f>
        <v>-223.4</v>
      </c>
      <c r="G1583" s="30">
        <f>단가대비표!P38</f>
        <v>0</v>
      </c>
      <c r="H1583" s="33">
        <f>TRUNC(G1583*D1583,1)</f>
        <v>0</v>
      </c>
      <c r="I1583" s="30">
        <f>단가대비표!V38</f>
        <v>0</v>
      </c>
      <c r="J1583" s="33">
        <f>TRUNC(I1583*D1583,1)</f>
        <v>0</v>
      </c>
      <c r="K1583" s="30">
        <f t="shared" si="236"/>
        <v>2050</v>
      </c>
      <c r="L1583" s="33">
        <f t="shared" si="236"/>
        <v>-223.4</v>
      </c>
      <c r="M1583" s="27" t="s">
        <v>211</v>
      </c>
      <c r="N1583" s="2" t="s">
        <v>2134</v>
      </c>
      <c r="O1583" s="2" t="s">
        <v>2785</v>
      </c>
      <c r="P1583" s="2" t="s">
        <v>65</v>
      </c>
      <c r="Q1583" s="2" t="s">
        <v>65</v>
      </c>
      <c r="R1583" s="2" t="s">
        <v>64</v>
      </c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2" t="s">
        <v>52</v>
      </c>
      <c r="AW1583" s="2" t="s">
        <v>3070</v>
      </c>
      <c r="AX1583" s="2" t="s">
        <v>52</v>
      </c>
      <c r="AY1583" s="2" t="s">
        <v>52</v>
      </c>
      <c r="AZ1583" s="2" t="s">
        <v>52</v>
      </c>
    </row>
    <row r="1584" spans="1:52" ht="30" customHeight="1">
      <c r="A1584" s="27" t="s">
        <v>1013</v>
      </c>
      <c r="B1584" s="27" t="s">
        <v>52</v>
      </c>
      <c r="C1584" s="27" t="s">
        <v>52</v>
      </c>
      <c r="D1584" s="28"/>
      <c r="E1584" s="30"/>
      <c r="F1584" s="33">
        <f>TRUNC(SUMIF(N1581:N1583, N1580, F1581:F1583),0)</f>
        <v>14995</v>
      </c>
      <c r="G1584" s="30"/>
      <c r="H1584" s="33">
        <f>TRUNC(SUMIF(N1581:N1583, N1580, H1581:H1583),0)</f>
        <v>3926</v>
      </c>
      <c r="I1584" s="30"/>
      <c r="J1584" s="33">
        <f>TRUNC(SUMIF(N1581:N1583, N1580, J1581:J1583),0)</f>
        <v>155</v>
      </c>
      <c r="K1584" s="30"/>
      <c r="L1584" s="33">
        <f>F1584+H1584+J1584</f>
        <v>19076</v>
      </c>
      <c r="M1584" s="27" t="s">
        <v>52</v>
      </c>
      <c r="N1584" s="2" t="s">
        <v>107</v>
      </c>
      <c r="O1584" s="2" t="s">
        <v>107</v>
      </c>
      <c r="P1584" s="2" t="s">
        <v>52</v>
      </c>
      <c r="Q1584" s="2" t="s">
        <v>52</v>
      </c>
      <c r="R1584" s="2" t="s">
        <v>52</v>
      </c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2" t="s">
        <v>52</v>
      </c>
      <c r="AW1584" s="2" t="s">
        <v>52</v>
      </c>
      <c r="AX1584" s="2" t="s">
        <v>52</v>
      </c>
      <c r="AY1584" s="2" t="s">
        <v>52</v>
      </c>
      <c r="AZ1584" s="2" t="s">
        <v>52</v>
      </c>
    </row>
    <row r="1585" spans="1:52" ht="30" customHeight="1">
      <c r="A1585" s="28"/>
      <c r="B1585" s="28"/>
      <c r="C1585" s="28"/>
      <c r="D1585" s="28"/>
      <c r="E1585" s="30"/>
      <c r="F1585" s="33"/>
      <c r="G1585" s="30"/>
      <c r="H1585" s="33"/>
      <c r="I1585" s="30"/>
      <c r="J1585" s="33"/>
      <c r="K1585" s="30"/>
      <c r="L1585" s="33"/>
      <c r="M1585" s="28"/>
    </row>
    <row r="1586" spans="1:52" ht="30" customHeight="1">
      <c r="A1586" s="24" t="s">
        <v>3071</v>
      </c>
      <c r="B1586" s="25"/>
      <c r="C1586" s="25"/>
      <c r="D1586" s="25"/>
      <c r="E1586" s="29"/>
      <c r="F1586" s="32"/>
      <c r="G1586" s="29"/>
      <c r="H1586" s="32"/>
      <c r="I1586" s="29"/>
      <c r="J1586" s="32"/>
      <c r="K1586" s="29"/>
      <c r="L1586" s="32"/>
      <c r="M1586" s="26"/>
      <c r="N1586" s="1" t="s">
        <v>2138</v>
      </c>
    </row>
    <row r="1587" spans="1:52" ht="30" customHeight="1">
      <c r="A1587" s="27" t="s">
        <v>2794</v>
      </c>
      <c r="B1587" s="27" t="s">
        <v>3072</v>
      </c>
      <c r="C1587" s="27" t="s">
        <v>235</v>
      </c>
      <c r="D1587" s="28">
        <v>43.615000000000002</v>
      </c>
      <c r="E1587" s="30">
        <f>단가대비표!O72</f>
        <v>3750</v>
      </c>
      <c r="F1587" s="33">
        <f>TRUNC(E1587*D1587,1)</f>
        <v>163556.20000000001</v>
      </c>
      <c r="G1587" s="30">
        <f>단가대비표!P72</f>
        <v>0</v>
      </c>
      <c r="H1587" s="33">
        <f>TRUNC(G1587*D1587,1)</f>
        <v>0</v>
      </c>
      <c r="I1587" s="30">
        <f>단가대비표!V72</f>
        <v>0</v>
      </c>
      <c r="J1587" s="33">
        <f>TRUNC(I1587*D1587,1)</f>
        <v>0</v>
      </c>
      <c r="K1587" s="30">
        <f t="shared" ref="K1587:L1589" si="237">TRUNC(E1587+G1587+I1587,1)</f>
        <v>3750</v>
      </c>
      <c r="L1587" s="33">
        <f t="shared" si="237"/>
        <v>163556.20000000001</v>
      </c>
      <c r="M1587" s="27" t="s">
        <v>52</v>
      </c>
      <c r="N1587" s="2" t="s">
        <v>2138</v>
      </c>
      <c r="O1587" s="2" t="s">
        <v>3073</v>
      </c>
      <c r="P1587" s="2" t="s">
        <v>65</v>
      </c>
      <c r="Q1587" s="2" t="s">
        <v>65</v>
      </c>
      <c r="R1587" s="2" t="s">
        <v>64</v>
      </c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2" t="s">
        <v>52</v>
      </c>
      <c r="AW1587" s="2" t="s">
        <v>3074</v>
      </c>
      <c r="AX1587" s="2" t="s">
        <v>52</v>
      </c>
      <c r="AY1587" s="2" t="s">
        <v>52</v>
      </c>
      <c r="AZ1587" s="2" t="s">
        <v>52</v>
      </c>
    </row>
    <row r="1588" spans="1:52" ht="30" customHeight="1">
      <c r="A1588" s="27" t="s">
        <v>2689</v>
      </c>
      <c r="B1588" s="27" t="s">
        <v>2690</v>
      </c>
      <c r="C1588" s="27" t="s">
        <v>235</v>
      </c>
      <c r="D1588" s="28">
        <v>39.65</v>
      </c>
      <c r="E1588" s="30">
        <f>일위대가목록!E203</f>
        <v>159</v>
      </c>
      <c r="F1588" s="33">
        <f>TRUNC(E1588*D1588,1)</f>
        <v>6304.3</v>
      </c>
      <c r="G1588" s="30">
        <f>일위대가목록!F203</f>
        <v>5328</v>
      </c>
      <c r="H1588" s="33">
        <f>TRUNC(G1588*D1588,1)</f>
        <v>211255.2</v>
      </c>
      <c r="I1588" s="30">
        <f>일위대가목록!G203</f>
        <v>266</v>
      </c>
      <c r="J1588" s="33">
        <f>TRUNC(I1588*D1588,1)</f>
        <v>10546.9</v>
      </c>
      <c r="K1588" s="30">
        <f t="shared" si="237"/>
        <v>5753</v>
      </c>
      <c r="L1588" s="33">
        <f t="shared" si="237"/>
        <v>228106.4</v>
      </c>
      <c r="M1588" s="27" t="s">
        <v>2691</v>
      </c>
      <c r="N1588" s="2" t="s">
        <v>2138</v>
      </c>
      <c r="O1588" s="2" t="s">
        <v>2692</v>
      </c>
      <c r="P1588" s="2" t="s">
        <v>64</v>
      </c>
      <c r="Q1588" s="2" t="s">
        <v>65</v>
      </c>
      <c r="R1588" s="2" t="s">
        <v>65</v>
      </c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2" t="s">
        <v>52</v>
      </c>
      <c r="AW1588" s="2" t="s">
        <v>3075</v>
      </c>
      <c r="AX1588" s="2" t="s">
        <v>52</v>
      </c>
      <c r="AY1588" s="2" t="s">
        <v>52</v>
      </c>
      <c r="AZ1588" s="2" t="s">
        <v>52</v>
      </c>
    </row>
    <row r="1589" spans="1:52" ht="30" customHeight="1">
      <c r="A1589" s="27" t="s">
        <v>209</v>
      </c>
      <c r="B1589" s="27" t="s">
        <v>2784</v>
      </c>
      <c r="C1589" s="27" t="s">
        <v>235</v>
      </c>
      <c r="D1589" s="28">
        <v>-3.5684999999999998</v>
      </c>
      <c r="E1589" s="30">
        <f>단가대비표!O38</f>
        <v>2050</v>
      </c>
      <c r="F1589" s="33">
        <f>TRUNC(E1589*D1589,1)</f>
        <v>-7315.4</v>
      </c>
      <c r="G1589" s="30">
        <f>단가대비표!P38</f>
        <v>0</v>
      </c>
      <c r="H1589" s="33">
        <f>TRUNC(G1589*D1589,1)</f>
        <v>0</v>
      </c>
      <c r="I1589" s="30">
        <f>단가대비표!V38</f>
        <v>0</v>
      </c>
      <c r="J1589" s="33">
        <f>TRUNC(I1589*D1589,1)</f>
        <v>0</v>
      </c>
      <c r="K1589" s="30">
        <f t="shared" si="237"/>
        <v>2050</v>
      </c>
      <c r="L1589" s="33">
        <f t="shared" si="237"/>
        <v>-7315.4</v>
      </c>
      <c r="M1589" s="27" t="s">
        <v>211</v>
      </c>
      <c r="N1589" s="2" t="s">
        <v>2138</v>
      </c>
      <c r="O1589" s="2" t="s">
        <v>2785</v>
      </c>
      <c r="P1589" s="2" t="s">
        <v>65</v>
      </c>
      <c r="Q1589" s="2" t="s">
        <v>65</v>
      </c>
      <c r="R1589" s="2" t="s">
        <v>64</v>
      </c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2" t="s">
        <v>52</v>
      </c>
      <c r="AW1589" s="2" t="s">
        <v>3076</v>
      </c>
      <c r="AX1589" s="2" t="s">
        <v>52</v>
      </c>
      <c r="AY1589" s="2" t="s">
        <v>52</v>
      </c>
      <c r="AZ1589" s="2" t="s">
        <v>52</v>
      </c>
    </row>
    <row r="1590" spans="1:52" ht="30" customHeight="1">
      <c r="A1590" s="27" t="s">
        <v>1013</v>
      </c>
      <c r="B1590" s="27" t="s">
        <v>52</v>
      </c>
      <c r="C1590" s="27" t="s">
        <v>52</v>
      </c>
      <c r="D1590" s="28"/>
      <c r="E1590" s="30"/>
      <c r="F1590" s="33">
        <f>TRUNC(SUMIF(N1587:N1589, N1586, F1587:F1589),0)</f>
        <v>162545</v>
      </c>
      <c r="G1590" s="30"/>
      <c r="H1590" s="33">
        <f>TRUNC(SUMIF(N1587:N1589, N1586, H1587:H1589),0)</f>
        <v>211255</v>
      </c>
      <c r="I1590" s="30"/>
      <c r="J1590" s="33">
        <f>TRUNC(SUMIF(N1587:N1589, N1586, J1587:J1589),0)</f>
        <v>10546</v>
      </c>
      <c r="K1590" s="30"/>
      <c r="L1590" s="33">
        <f>F1590+H1590+J1590</f>
        <v>384346</v>
      </c>
      <c r="M1590" s="27" t="s">
        <v>52</v>
      </c>
      <c r="N1590" s="2" t="s">
        <v>107</v>
      </c>
      <c r="O1590" s="2" t="s">
        <v>107</v>
      </c>
      <c r="P1590" s="2" t="s">
        <v>52</v>
      </c>
      <c r="Q1590" s="2" t="s">
        <v>52</v>
      </c>
      <c r="R1590" s="2" t="s">
        <v>52</v>
      </c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2" t="s">
        <v>52</v>
      </c>
      <c r="AW1590" s="2" t="s">
        <v>52</v>
      </c>
      <c r="AX1590" s="2" t="s">
        <v>52</v>
      </c>
      <c r="AY1590" s="2" t="s">
        <v>52</v>
      </c>
      <c r="AZ1590" s="2" t="s">
        <v>52</v>
      </c>
    </row>
    <row r="1591" spans="1:52" ht="30" customHeight="1">
      <c r="A1591" s="28"/>
      <c r="B1591" s="28"/>
      <c r="C1591" s="28"/>
      <c r="D1591" s="28"/>
      <c r="E1591" s="30"/>
      <c r="F1591" s="33"/>
      <c r="G1591" s="30"/>
      <c r="H1591" s="33"/>
      <c r="I1591" s="30"/>
      <c r="J1591" s="33"/>
      <c r="K1591" s="30"/>
      <c r="L1591" s="33"/>
      <c r="M1591" s="28"/>
    </row>
    <row r="1592" spans="1:52" ht="30" customHeight="1">
      <c r="A1592" s="24" t="s">
        <v>3077</v>
      </c>
      <c r="B1592" s="25"/>
      <c r="C1592" s="25"/>
      <c r="D1592" s="25"/>
      <c r="E1592" s="29"/>
      <c r="F1592" s="32"/>
      <c r="G1592" s="29"/>
      <c r="H1592" s="32"/>
      <c r="I1592" s="29"/>
      <c r="J1592" s="32"/>
      <c r="K1592" s="29"/>
      <c r="L1592" s="32"/>
      <c r="M1592" s="26"/>
      <c r="N1592" s="1" t="s">
        <v>2158</v>
      </c>
    </row>
    <row r="1593" spans="1:52" ht="30" customHeight="1">
      <c r="A1593" s="27" t="s">
        <v>3078</v>
      </c>
      <c r="B1593" s="27" t="s">
        <v>3079</v>
      </c>
      <c r="C1593" s="27" t="s">
        <v>235</v>
      </c>
      <c r="D1593" s="28">
        <v>1.2</v>
      </c>
      <c r="E1593" s="30">
        <f>단가대비표!O204</f>
        <v>30000</v>
      </c>
      <c r="F1593" s="33">
        <f>TRUNC(E1593*D1593,1)</f>
        <v>36000</v>
      </c>
      <c r="G1593" s="30">
        <f>단가대비표!P204</f>
        <v>0</v>
      </c>
      <c r="H1593" s="33">
        <f>TRUNC(G1593*D1593,1)</f>
        <v>0</v>
      </c>
      <c r="I1593" s="30">
        <f>단가대비표!V204</f>
        <v>0</v>
      </c>
      <c r="J1593" s="33">
        <f>TRUNC(I1593*D1593,1)</f>
        <v>0</v>
      </c>
      <c r="K1593" s="30">
        <f t="shared" ref="K1593:L1596" si="238">TRUNC(E1593+G1593+I1593,1)</f>
        <v>30000</v>
      </c>
      <c r="L1593" s="33">
        <f t="shared" si="238"/>
        <v>36000</v>
      </c>
      <c r="M1593" s="27" t="s">
        <v>3080</v>
      </c>
      <c r="N1593" s="2" t="s">
        <v>2158</v>
      </c>
      <c r="O1593" s="2" t="s">
        <v>3081</v>
      </c>
      <c r="P1593" s="2" t="s">
        <v>65</v>
      </c>
      <c r="Q1593" s="2" t="s">
        <v>65</v>
      </c>
      <c r="R1593" s="2" t="s">
        <v>64</v>
      </c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2" t="s">
        <v>52</v>
      </c>
      <c r="AW1593" s="2" t="s">
        <v>3082</v>
      </c>
      <c r="AX1593" s="2" t="s">
        <v>52</v>
      </c>
      <c r="AY1593" s="2" t="s">
        <v>52</v>
      </c>
      <c r="AZ1593" s="2" t="s">
        <v>52</v>
      </c>
    </row>
    <row r="1594" spans="1:52" ht="30" customHeight="1">
      <c r="A1594" s="27" t="s">
        <v>1313</v>
      </c>
      <c r="B1594" s="27" t="s">
        <v>3083</v>
      </c>
      <c r="C1594" s="27" t="s">
        <v>1310</v>
      </c>
      <c r="D1594" s="28">
        <v>0.2</v>
      </c>
      <c r="E1594" s="30">
        <f>단가대비표!O205</f>
        <v>4011.1</v>
      </c>
      <c r="F1594" s="33">
        <f>TRUNC(E1594*D1594,1)</f>
        <v>802.2</v>
      </c>
      <c r="G1594" s="30">
        <f>단가대비표!P205</f>
        <v>0</v>
      </c>
      <c r="H1594" s="33">
        <f>TRUNC(G1594*D1594,1)</f>
        <v>0</v>
      </c>
      <c r="I1594" s="30">
        <f>단가대비표!V205</f>
        <v>0</v>
      </c>
      <c r="J1594" s="33">
        <f>TRUNC(I1594*D1594,1)</f>
        <v>0</v>
      </c>
      <c r="K1594" s="30">
        <f t="shared" si="238"/>
        <v>4011.1</v>
      </c>
      <c r="L1594" s="33">
        <f t="shared" si="238"/>
        <v>802.2</v>
      </c>
      <c r="M1594" s="27" t="s">
        <v>52</v>
      </c>
      <c r="N1594" s="2" t="s">
        <v>2158</v>
      </c>
      <c r="O1594" s="2" t="s">
        <v>3084</v>
      </c>
      <c r="P1594" s="2" t="s">
        <v>65</v>
      </c>
      <c r="Q1594" s="2" t="s">
        <v>65</v>
      </c>
      <c r="R1594" s="2" t="s">
        <v>64</v>
      </c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2" t="s">
        <v>52</v>
      </c>
      <c r="AW1594" s="2" t="s">
        <v>3085</v>
      </c>
      <c r="AX1594" s="2" t="s">
        <v>52</v>
      </c>
      <c r="AY1594" s="2" t="s">
        <v>52</v>
      </c>
      <c r="AZ1594" s="2" t="s">
        <v>52</v>
      </c>
    </row>
    <row r="1595" spans="1:52" ht="30" customHeight="1">
      <c r="A1595" s="27" t="s">
        <v>1324</v>
      </c>
      <c r="B1595" s="27" t="s">
        <v>1055</v>
      </c>
      <c r="C1595" s="27" t="s">
        <v>1056</v>
      </c>
      <c r="D1595" s="28">
        <v>0.12</v>
      </c>
      <c r="E1595" s="30">
        <f>단가대비표!O249</f>
        <v>0</v>
      </c>
      <c r="F1595" s="33">
        <f>TRUNC(E1595*D1595,1)</f>
        <v>0</v>
      </c>
      <c r="G1595" s="30">
        <f>단가대비표!P249</f>
        <v>263017</v>
      </c>
      <c r="H1595" s="33">
        <f>TRUNC(G1595*D1595,1)</f>
        <v>31562</v>
      </c>
      <c r="I1595" s="30">
        <f>단가대비표!V249</f>
        <v>0</v>
      </c>
      <c r="J1595" s="33">
        <f>TRUNC(I1595*D1595,1)</f>
        <v>0</v>
      </c>
      <c r="K1595" s="30">
        <f t="shared" si="238"/>
        <v>263017</v>
      </c>
      <c r="L1595" s="33">
        <f t="shared" si="238"/>
        <v>31562</v>
      </c>
      <c r="M1595" s="27" t="s">
        <v>52</v>
      </c>
      <c r="N1595" s="2" t="s">
        <v>2158</v>
      </c>
      <c r="O1595" s="2" t="s">
        <v>1325</v>
      </c>
      <c r="P1595" s="2" t="s">
        <v>65</v>
      </c>
      <c r="Q1595" s="2" t="s">
        <v>65</v>
      </c>
      <c r="R1595" s="2" t="s">
        <v>64</v>
      </c>
      <c r="S1595" s="3"/>
      <c r="T1595" s="3"/>
      <c r="U1595" s="3"/>
      <c r="V1595" s="3">
        <v>1</v>
      </c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2" t="s">
        <v>52</v>
      </c>
      <c r="AW1595" s="2" t="s">
        <v>3086</v>
      </c>
      <c r="AX1595" s="2" t="s">
        <v>52</v>
      </c>
      <c r="AY1595" s="2" t="s">
        <v>52</v>
      </c>
      <c r="AZ1595" s="2" t="s">
        <v>52</v>
      </c>
    </row>
    <row r="1596" spans="1:52" ht="30" customHeight="1">
      <c r="A1596" s="27" t="s">
        <v>1164</v>
      </c>
      <c r="B1596" s="27" t="s">
        <v>1193</v>
      </c>
      <c r="C1596" s="27" t="s">
        <v>502</v>
      </c>
      <c r="D1596" s="28">
        <v>1</v>
      </c>
      <c r="E1596" s="30">
        <v>0</v>
      </c>
      <c r="F1596" s="33">
        <f>TRUNC(E1596*D1596,1)</f>
        <v>0</v>
      </c>
      <c r="G1596" s="30">
        <v>0</v>
      </c>
      <c r="H1596" s="33">
        <f>TRUNC(G1596*D1596,1)</f>
        <v>0</v>
      </c>
      <c r="I1596" s="30">
        <f>TRUNC(SUMIF(V1593:V1596, RIGHTB(O1596, 1), H1593:H1596)*U1596, 2)</f>
        <v>631.24</v>
      </c>
      <c r="J1596" s="33">
        <f>TRUNC(I1596*D1596,1)</f>
        <v>631.20000000000005</v>
      </c>
      <c r="K1596" s="30">
        <f t="shared" si="238"/>
        <v>631.20000000000005</v>
      </c>
      <c r="L1596" s="33">
        <f t="shared" si="238"/>
        <v>631.20000000000005</v>
      </c>
      <c r="M1596" s="27" t="s">
        <v>52</v>
      </c>
      <c r="N1596" s="2" t="s">
        <v>2158</v>
      </c>
      <c r="O1596" s="2" t="s">
        <v>950</v>
      </c>
      <c r="P1596" s="2" t="s">
        <v>65</v>
      </c>
      <c r="Q1596" s="2" t="s">
        <v>65</v>
      </c>
      <c r="R1596" s="2" t="s">
        <v>65</v>
      </c>
      <c r="S1596" s="3">
        <v>1</v>
      </c>
      <c r="T1596" s="3">
        <v>2</v>
      </c>
      <c r="U1596" s="3">
        <v>0.02</v>
      </c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2" t="s">
        <v>52</v>
      </c>
      <c r="AW1596" s="2" t="s">
        <v>3087</v>
      </c>
      <c r="AX1596" s="2" t="s">
        <v>52</v>
      </c>
      <c r="AY1596" s="2" t="s">
        <v>52</v>
      </c>
      <c r="AZ1596" s="2" t="s">
        <v>52</v>
      </c>
    </row>
    <row r="1597" spans="1:52" ht="30" customHeight="1">
      <c r="A1597" s="27" t="s">
        <v>1013</v>
      </c>
      <c r="B1597" s="27" t="s">
        <v>52</v>
      </c>
      <c r="C1597" s="27" t="s">
        <v>52</v>
      </c>
      <c r="D1597" s="28"/>
      <c r="E1597" s="30"/>
      <c r="F1597" s="33">
        <f>TRUNC(SUMIF(N1593:N1596, N1592, F1593:F1596),0)</f>
        <v>36802</v>
      </c>
      <c r="G1597" s="30"/>
      <c r="H1597" s="33">
        <f>TRUNC(SUMIF(N1593:N1596, N1592, H1593:H1596),0)</f>
        <v>31562</v>
      </c>
      <c r="I1597" s="30"/>
      <c r="J1597" s="33">
        <f>TRUNC(SUMIF(N1593:N1596, N1592, J1593:J1596),0)</f>
        <v>631</v>
      </c>
      <c r="K1597" s="30"/>
      <c r="L1597" s="33">
        <f>F1597+H1597+J1597</f>
        <v>68995</v>
      </c>
      <c r="M1597" s="27" t="s">
        <v>52</v>
      </c>
      <c r="N1597" s="2" t="s">
        <v>107</v>
      </c>
      <c r="O1597" s="2" t="s">
        <v>107</v>
      </c>
      <c r="P1597" s="2" t="s">
        <v>52</v>
      </c>
      <c r="Q1597" s="2" t="s">
        <v>52</v>
      </c>
      <c r="R1597" s="2" t="s">
        <v>52</v>
      </c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2" t="s">
        <v>52</v>
      </c>
      <c r="AW1597" s="2" t="s">
        <v>52</v>
      </c>
      <c r="AX1597" s="2" t="s">
        <v>52</v>
      </c>
      <c r="AY1597" s="2" t="s">
        <v>52</v>
      </c>
      <c r="AZ1597" s="2" t="s">
        <v>52</v>
      </c>
    </row>
    <row r="1598" spans="1:52" ht="30" customHeight="1">
      <c r="A1598" s="28"/>
      <c r="B1598" s="28"/>
      <c r="C1598" s="28"/>
      <c r="D1598" s="28"/>
      <c r="E1598" s="30"/>
      <c r="F1598" s="33"/>
      <c r="G1598" s="30"/>
      <c r="H1598" s="33"/>
      <c r="I1598" s="30"/>
      <c r="J1598" s="33"/>
      <c r="K1598" s="30"/>
      <c r="L1598" s="33"/>
      <c r="M1598" s="28"/>
    </row>
    <row r="1599" spans="1:52" ht="30" customHeight="1">
      <c r="A1599" s="24" t="s">
        <v>3088</v>
      </c>
      <c r="B1599" s="25"/>
      <c r="C1599" s="25"/>
      <c r="D1599" s="25"/>
      <c r="E1599" s="29"/>
      <c r="F1599" s="32"/>
      <c r="G1599" s="29"/>
      <c r="H1599" s="32"/>
      <c r="I1599" s="29"/>
      <c r="J1599" s="32"/>
      <c r="K1599" s="29"/>
      <c r="L1599" s="32"/>
      <c r="M1599" s="26"/>
      <c r="N1599" s="1" t="s">
        <v>2162</v>
      </c>
    </row>
    <row r="1600" spans="1:52" ht="30" customHeight="1">
      <c r="A1600" s="27" t="s">
        <v>242</v>
      </c>
      <c r="B1600" s="27" t="s">
        <v>3089</v>
      </c>
      <c r="C1600" s="27" t="s">
        <v>235</v>
      </c>
      <c r="D1600" s="28">
        <v>172.7</v>
      </c>
      <c r="E1600" s="30">
        <f>단가대비표!O67</f>
        <v>1000</v>
      </c>
      <c r="F1600" s="33">
        <f>TRUNC(E1600*D1600,1)</f>
        <v>172700</v>
      </c>
      <c r="G1600" s="30">
        <f>단가대비표!P67</f>
        <v>0</v>
      </c>
      <c r="H1600" s="33">
        <f>TRUNC(G1600*D1600,1)</f>
        <v>0</v>
      </c>
      <c r="I1600" s="30">
        <f>단가대비표!V67</f>
        <v>0</v>
      </c>
      <c r="J1600" s="33">
        <f>TRUNC(I1600*D1600,1)</f>
        <v>0</v>
      </c>
      <c r="K1600" s="30">
        <f t="shared" ref="K1600:L1603" si="239">TRUNC(E1600+G1600+I1600,1)</f>
        <v>1000</v>
      </c>
      <c r="L1600" s="33">
        <f t="shared" si="239"/>
        <v>172700</v>
      </c>
      <c r="M1600" s="27" t="s">
        <v>52</v>
      </c>
      <c r="N1600" s="2" t="s">
        <v>2162</v>
      </c>
      <c r="O1600" s="2" t="s">
        <v>3090</v>
      </c>
      <c r="P1600" s="2" t="s">
        <v>65</v>
      </c>
      <c r="Q1600" s="2" t="s">
        <v>65</v>
      </c>
      <c r="R1600" s="2" t="s">
        <v>64</v>
      </c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2" t="s">
        <v>52</v>
      </c>
      <c r="AW1600" s="2" t="s">
        <v>3091</v>
      </c>
      <c r="AX1600" s="2" t="s">
        <v>52</v>
      </c>
      <c r="AY1600" s="2" t="s">
        <v>52</v>
      </c>
      <c r="AZ1600" s="2" t="s">
        <v>52</v>
      </c>
    </row>
    <row r="1601" spans="1:52" ht="30" customHeight="1">
      <c r="A1601" s="27" t="s">
        <v>2689</v>
      </c>
      <c r="B1601" s="27" t="s">
        <v>2690</v>
      </c>
      <c r="C1601" s="27" t="s">
        <v>235</v>
      </c>
      <c r="D1601" s="28">
        <v>157</v>
      </c>
      <c r="E1601" s="30">
        <f>일위대가목록!E203</f>
        <v>159</v>
      </c>
      <c r="F1601" s="33">
        <f>TRUNC(E1601*D1601,1)</f>
        <v>24963</v>
      </c>
      <c r="G1601" s="30">
        <f>일위대가목록!F203</f>
        <v>5328</v>
      </c>
      <c r="H1601" s="33">
        <f>TRUNC(G1601*D1601,1)</f>
        <v>836496</v>
      </c>
      <c r="I1601" s="30">
        <f>일위대가목록!G203</f>
        <v>266</v>
      </c>
      <c r="J1601" s="33">
        <f>TRUNC(I1601*D1601,1)</f>
        <v>41762</v>
      </c>
      <c r="K1601" s="30">
        <f t="shared" si="239"/>
        <v>5753</v>
      </c>
      <c r="L1601" s="33">
        <f t="shared" si="239"/>
        <v>903221</v>
      </c>
      <c r="M1601" s="27" t="s">
        <v>2691</v>
      </c>
      <c r="N1601" s="2" t="s">
        <v>2162</v>
      </c>
      <c r="O1601" s="2" t="s">
        <v>2692</v>
      </c>
      <c r="P1601" s="2" t="s">
        <v>64</v>
      </c>
      <c r="Q1601" s="2" t="s">
        <v>65</v>
      </c>
      <c r="R1601" s="2" t="s">
        <v>65</v>
      </c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2" t="s">
        <v>52</v>
      </c>
      <c r="AW1601" s="2" t="s">
        <v>3092</v>
      </c>
      <c r="AX1601" s="2" t="s">
        <v>52</v>
      </c>
      <c r="AY1601" s="2" t="s">
        <v>52</v>
      </c>
      <c r="AZ1601" s="2" t="s">
        <v>52</v>
      </c>
    </row>
    <row r="1602" spans="1:52" ht="30" customHeight="1">
      <c r="A1602" s="27" t="s">
        <v>209</v>
      </c>
      <c r="B1602" s="27" t="s">
        <v>210</v>
      </c>
      <c r="C1602" s="27" t="s">
        <v>235</v>
      </c>
      <c r="D1602" s="28">
        <v>-14.13</v>
      </c>
      <c r="E1602" s="30">
        <f>단가대비표!O37</f>
        <v>438</v>
      </c>
      <c r="F1602" s="33">
        <f>TRUNC(E1602*D1602,1)</f>
        <v>-6188.9</v>
      </c>
      <c r="G1602" s="30">
        <f>단가대비표!P37</f>
        <v>0</v>
      </c>
      <c r="H1602" s="33">
        <f>TRUNC(G1602*D1602,1)</f>
        <v>0</v>
      </c>
      <c r="I1602" s="30">
        <f>단가대비표!V37</f>
        <v>0</v>
      </c>
      <c r="J1602" s="33">
        <f>TRUNC(I1602*D1602,1)</f>
        <v>0</v>
      </c>
      <c r="K1602" s="30">
        <f t="shared" si="239"/>
        <v>438</v>
      </c>
      <c r="L1602" s="33">
        <f t="shared" si="239"/>
        <v>-6188.9</v>
      </c>
      <c r="M1602" s="27" t="s">
        <v>211</v>
      </c>
      <c r="N1602" s="2" t="s">
        <v>2162</v>
      </c>
      <c r="O1602" s="2" t="s">
        <v>1360</v>
      </c>
      <c r="P1602" s="2" t="s">
        <v>65</v>
      </c>
      <c r="Q1602" s="2" t="s">
        <v>65</v>
      </c>
      <c r="R1602" s="2" t="s">
        <v>64</v>
      </c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2" t="s">
        <v>52</v>
      </c>
      <c r="AW1602" s="2" t="s">
        <v>3093</v>
      </c>
      <c r="AX1602" s="2" t="s">
        <v>52</v>
      </c>
      <c r="AY1602" s="2" t="s">
        <v>52</v>
      </c>
      <c r="AZ1602" s="2" t="s">
        <v>52</v>
      </c>
    </row>
    <row r="1603" spans="1:52" ht="30" customHeight="1">
      <c r="A1603" s="27" t="s">
        <v>2695</v>
      </c>
      <c r="B1603" s="27" t="s">
        <v>2696</v>
      </c>
      <c r="C1603" s="27" t="s">
        <v>83</v>
      </c>
      <c r="D1603" s="28">
        <v>2</v>
      </c>
      <c r="E1603" s="30">
        <f>일위대가목록!E204</f>
        <v>771</v>
      </c>
      <c r="F1603" s="33">
        <f>TRUNC(E1603*D1603,1)</f>
        <v>1542</v>
      </c>
      <c r="G1603" s="30">
        <f>일위대가목록!F204</f>
        <v>4461</v>
      </c>
      <c r="H1603" s="33">
        <f>TRUNC(G1603*D1603,1)</f>
        <v>8922</v>
      </c>
      <c r="I1603" s="30">
        <f>일위대가목록!G204</f>
        <v>0</v>
      </c>
      <c r="J1603" s="33">
        <f>TRUNC(I1603*D1603,1)</f>
        <v>0</v>
      </c>
      <c r="K1603" s="30">
        <f t="shared" si="239"/>
        <v>5232</v>
      </c>
      <c r="L1603" s="33">
        <f t="shared" si="239"/>
        <v>10464</v>
      </c>
      <c r="M1603" s="27" t="s">
        <v>2697</v>
      </c>
      <c r="N1603" s="2" t="s">
        <v>2162</v>
      </c>
      <c r="O1603" s="2" t="s">
        <v>2698</v>
      </c>
      <c r="P1603" s="2" t="s">
        <v>64</v>
      </c>
      <c r="Q1603" s="2" t="s">
        <v>65</v>
      </c>
      <c r="R1603" s="2" t="s">
        <v>65</v>
      </c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2" t="s">
        <v>52</v>
      </c>
      <c r="AW1603" s="2" t="s">
        <v>3094</v>
      </c>
      <c r="AX1603" s="2" t="s">
        <v>52</v>
      </c>
      <c r="AY1603" s="2" t="s">
        <v>52</v>
      </c>
      <c r="AZ1603" s="2" t="s">
        <v>52</v>
      </c>
    </row>
    <row r="1604" spans="1:52" ht="30" customHeight="1">
      <c r="A1604" s="27" t="s">
        <v>1013</v>
      </c>
      <c r="B1604" s="27" t="s">
        <v>52</v>
      </c>
      <c r="C1604" s="27" t="s">
        <v>52</v>
      </c>
      <c r="D1604" s="28"/>
      <c r="E1604" s="30"/>
      <c r="F1604" s="33">
        <f>TRUNC(SUMIF(N1600:N1603, N1599, F1600:F1603),0)</f>
        <v>193016</v>
      </c>
      <c r="G1604" s="30"/>
      <c r="H1604" s="33">
        <f>TRUNC(SUMIF(N1600:N1603, N1599, H1600:H1603),0)</f>
        <v>845418</v>
      </c>
      <c r="I1604" s="30"/>
      <c r="J1604" s="33">
        <f>TRUNC(SUMIF(N1600:N1603, N1599, J1600:J1603),0)</f>
        <v>41762</v>
      </c>
      <c r="K1604" s="30"/>
      <c r="L1604" s="33">
        <f>F1604+H1604+J1604</f>
        <v>1080196</v>
      </c>
      <c r="M1604" s="27" t="s">
        <v>52</v>
      </c>
      <c r="N1604" s="2" t="s">
        <v>107</v>
      </c>
      <c r="O1604" s="2" t="s">
        <v>107</v>
      </c>
      <c r="P1604" s="2" t="s">
        <v>52</v>
      </c>
      <c r="Q1604" s="2" t="s">
        <v>52</v>
      </c>
      <c r="R1604" s="2" t="s">
        <v>52</v>
      </c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2" t="s">
        <v>52</v>
      </c>
      <c r="AW1604" s="2" t="s">
        <v>52</v>
      </c>
      <c r="AX1604" s="2" t="s">
        <v>52</v>
      </c>
      <c r="AY1604" s="2" t="s">
        <v>52</v>
      </c>
      <c r="AZ1604" s="2" t="s">
        <v>52</v>
      </c>
    </row>
    <row r="1605" spans="1:52" ht="30" customHeight="1">
      <c r="A1605" s="28"/>
      <c r="B1605" s="28"/>
      <c r="C1605" s="28"/>
      <c r="D1605" s="28"/>
      <c r="E1605" s="30"/>
      <c r="F1605" s="33"/>
      <c r="G1605" s="30"/>
      <c r="H1605" s="33"/>
      <c r="I1605" s="30"/>
      <c r="J1605" s="33"/>
      <c r="K1605" s="30"/>
      <c r="L1605" s="33"/>
      <c r="M1605" s="28"/>
    </row>
    <row r="1606" spans="1:52" ht="30" customHeight="1">
      <c r="A1606" s="24" t="s">
        <v>3095</v>
      </c>
      <c r="B1606" s="25"/>
      <c r="C1606" s="25"/>
      <c r="D1606" s="25"/>
      <c r="E1606" s="29"/>
      <c r="F1606" s="32"/>
      <c r="G1606" s="29"/>
      <c r="H1606" s="32"/>
      <c r="I1606" s="29"/>
      <c r="J1606" s="32"/>
      <c r="K1606" s="29"/>
      <c r="L1606" s="32"/>
      <c r="M1606" s="26"/>
      <c r="N1606" s="1" t="s">
        <v>2166</v>
      </c>
    </row>
    <row r="1607" spans="1:52" ht="30" customHeight="1">
      <c r="A1607" s="27" t="s">
        <v>242</v>
      </c>
      <c r="B1607" s="27" t="s">
        <v>3096</v>
      </c>
      <c r="C1607" s="27" t="s">
        <v>183</v>
      </c>
      <c r="D1607" s="28">
        <v>6.0444999999999999E-2</v>
      </c>
      <c r="E1607" s="30">
        <f>단가대비표!O68</f>
        <v>1092465</v>
      </c>
      <c r="F1607" s="33">
        <f>TRUNC(E1607*D1607,1)</f>
        <v>66034</v>
      </c>
      <c r="G1607" s="30">
        <f>단가대비표!P68</f>
        <v>0</v>
      </c>
      <c r="H1607" s="33">
        <f>TRUNC(G1607*D1607,1)</f>
        <v>0</v>
      </c>
      <c r="I1607" s="30">
        <f>단가대비표!V68</f>
        <v>0</v>
      </c>
      <c r="J1607" s="33">
        <f>TRUNC(I1607*D1607,1)</f>
        <v>0</v>
      </c>
      <c r="K1607" s="30">
        <f t="shared" ref="K1607:L1610" si="240">TRUNC(E1607+G1607+I1607,1)</f>
        <v>1092465</v>
      </c>
      <c r="L1607" s="33">
        <f t="shared" si="240"/>
        <v>66034</v>
      </c>
      <c r="M1607" s="27" t="s">
        <v>52</v>
      </c>
      <c r="N1607" s="2" t="s">
        <v>2166</v>
      </c>
      <c r="O1607" s="2" t="s">
        <v>3097</v>
      </c>
      <c r="P1607" s="2" t="s">
        <v>65</v>
      </c>
      <c r="Q1607" s="2" t="s">
        <v>65</v>
      </c>
      <c r="R1607" s="2" t="s">
        <v>64</v>
      </c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2" t="s">
        <v>52</v>
      </c>
      <c r="AW1607" s="2" t="s">
        <v>3098</v>
      </c>
      <c r="AX1607" s="2" t="s">
        <v>52</v>
      </c>
      <c r="AY1607" s="2" t="s">
        <v>52</v>
      </c>
      <c r="AZ1607" s="2" t="s">
        <v>52</v>
      </c>
    </row>
    <row r="1608" spans="1:52" ht="30" customHeight="1">
      <c r="A1608" s="27" t="s">
        <v>2689</v>
      </c>
      <c r="B1608" s="27" t="s">
        <v>2690</v>
      </c>
      <c r="C1608" s="27" t="s">
        <v>235</v>
      </c>
      <c r="D1608" s="28">
        <v>54.95</v>
      </c>
      <c r="E1608" s="30">
        <f>일위대가목록!E203</f>
        <v>159</v>
      </c>
      <c r="F1608" s="33">
        <f>TRUNC(E1608*D1608,1)</f>
        <v>8737</v>
      </c>
      <c r="G1608" s="30">
        <f>일위대가목록!F203</f>
        <v>5328</v>
      </c>
      <c r="H1608" s="33">
        <f>TRUNC(G1608*D1608,1)</f>
        <v>292773.59999999998</v>
      </c>
      <c r="I1608" s="30">
        <f>일위대가목록!G203</f>
        <v>266</v>
      </c>
      <c r="J1608" s="33">
        <f>TRUNC(I1608*D1608,1)</f>
        <v>14616.7</v>
      </c>
      <c r="K1608" s="30">
        <f t="shared" si="240"/>
        <v>5753</v>
      </c>
      <c r="L1608" s="33">
        <f t="shared" si="240"/>
        <v>316127.3</v>
      </c>
      <c r="M1608" s="27" t="s">
        <v>2691</v>
      </c>
      <c r="N1608" s="2" t="s">
        <v>2166</v>
      </c>
      <c r="O1608" s="2" t="s">
        <v>2692</v>
      </c>
      <c r="P1608" s="2" t="s">
        <v>64</v>
      </c>
      <c r="Q1608" s="2" t="s">
        <v>65</v>
      </c>
      <c r="R1608" s="2" t="s">
        <v>65</v>
      </c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2" t="s">
        <v>52</v>
      </c>
      <c r="AW1608" s="2" t="s">
        <v>3099</v>
      </c>
      <c r="AX1608" s="2" t="s">
        <v>52</v>
      </c>
      <c r="AY1608" s="2" t="s">
        <v>52</v>
      </c>
      <c r="AZ1608" s="2" t="s">
        <v>52</v>
      </c>
    </row>
    <row r="1609" spans="1:52" ht="30" customHeight="1">
      <c r="A1609" s="27" t="s">
        <v>209</v>
      </c>
      <c r="B1609" s="27" t="s">
        <v>210</v>
      </c>
      <c r="C1609" s="27" t="s">
        <v>235</v>
      </c>
      <c r="D1609" s="28">
        <v>-4.9455</v>
      </c>
      <c r="E1609" s="30">
        <f>단가대비표!O37</f>
        <v>438</v>
      </c>
      <c r="F1609" s="33">
        <f>TRUNC(E1609*D1609,1)</f>
        <v>-2166.1</v>
      </c>
      <c r="G1609" s="30">
        <f>단가대비표!P37</f>
        <v>0</v>
      </c>
      <c r="H1609" s="33">
        <f>TRUNC(G1609*D1609,1)</f>
        <v>0</v>
      </c>
      <c r="I1609" s="30">
        <f>단가대비표!V37</f>
        <v>0</v>
      </c>
      <c r="J1609" s="33">
        <f>TRUNC(I1609*D1609,1)</f>
        <v>0</v>
      </c>
      <c r="K1609" s="30">
        <f t="shared" si="240"/>
        <v>438</v>
      </c>
      <c r="L1609" s="33">
        <f t="shared" si="240"/>
        <v>-2166.1</v>
      </c>
      <c r="M1609" s="27" t="s">
        <v>211</v>
      </c>
      <c r="N1609" s="2" t="s">
        <v>2166</v>
      </c>
      <c r="O1609" s="2" t="s">
        <v>1360</v>
      </c>
      <c r="P1609" s="2" t="s">
        <v>65</v>
      </c>
      <c r="Q1609" s="2" t="s">
        <v>65</v>
      </c>
      <c r="R1609" s="2" t="s">
        <v>64</v>
      </c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2" t="s">
        <v>52</v>
      </c>
      <c r="AW1609" s="2" t="s">
        <v>3100</v>
      </c>
      <c r="AX1609" s="2" t="s">
        <v>52</v>
      </c>
      <c r="AY1609" s="2" t="s">
        <v>52</v>
      </c>
      <c r="AZ1609" s="2" t="s">
        <v>52</v>
      </c>
    </row>
    <row r="1610" spans="1:52" ht="30" customHeight="1">
      <c r="A1610" s="27" t="s">
        <v>2695</v>
      </c>
      <c r="B1610" s="27" t="s">
        <v>2696</v>
      </c>
      <c r="C1610" s="27" t="s">
        <v>83</v>
      </c>
      <c r="D1610" s="28">
        <v>2</v>
      </c>
      <c r="E1610" s="30">
        <f>일위대가목록!E204</f>
        <v>771</v>
      </c>
      <c r="F1610" s="33">
        <f>TRUNC(E1610*D1610,1)</f>
        <v>1542</v>
      </c>
      <c r="G1610" s="30">
        <f>일위대가목록!F204</f>
        <v>4461</v>
      </c>
      <c r="H1610" s="33">
        <f>TRUNC(G1610*D1610,1)</f>
        <v>8922</v>
      </c>
      <c r="I1610" s="30">
        <f>일위대가목록!G204</f>
        <v>0</v>
      </c>
      <c r="J1610" s="33">
        <f>TRUNC(I1610*D1610,1)</f>
        <v>0</v>
      </c>
      <c r="K1610" s="30">
        <f t="shared" si="240"/>
        <v>5232</v>
      </c>
      <c r="L1610" s="33">
        <f t="shared" si="240"/>
        <v>10464</v>
      </c>
      <c r="M1610" s="27" t="s">
        <v>2697</v>
      </c>
      <c r="N1610" s="2" t="s">
        <v>2166</v>
      </c>
      <c r="O1610" s="2" t="s">
        <v>2698</v>
      </c>
      <c r="P1610" s="2" t="s">
        <v>64</v>
      </c>
      <c r="Q1610" s="2" t="s">
        <v>65</v>
      </c>
      <c r="R1610" s="2" t="s">
        <v>65</v>
      </c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2" t="s">
        <v>52</v>
      </c>
      <c r="AW1610" s="2" t="s">
        <v>3101</v>
      </c>
      <c r="AX1610" s="2" t="s">
        <v>52</v>
      </c>
      <c r="AY1610" s="2" t="s">
        <v>52</v>
      </c>
      <c r="AZ1610" s="2" t="s">
        <v>52</v>
      </c>
    </row>
    <row r="1611" spans="1:52" ht="30" customHeight="1">
      <c r="A1611" s="27" t="s">
        <v>1013</v>
      </c>
      <c r="B1611" s="27" t="s">
        <v>52</v>
      </c>
      <c r="C1611" s="27" t="s">
        <v>52</v>
      </c>
      <c r="D1611" s="28"/>
      <c r="E1611" s="30"/>
      <c r="F1611" s="33">
        <f>TRUNC(SUMIF(N1607:N1610, N1606, F1607:F1610),0)</f>
        <v>74146</v>
      </c>
      <c r="G1611" s="30"/>
      <c r="H1611" s="33">
        <f>TRUNC(SUMIF(N1607:N1610, N1606, H1607:H1610),0)</f>
        <v>301695</v>
      </c>
      <c r="I1611" s="30"/>
      <c r="J1611" s="33">
        <f>TRUNC(SUMIF(N1607:N1610, N1606, J1607:J1610),0)</f>
        <v>14616</v>
      </c>
      <c r="K1611" s="30"/>
      <c r="L1611" s="33">
        <f>F1611+H1611+J1611</f>
        <v>390457</v>
      </c>
      <c r="M1611" s="27" t="s">
        <v>52</v>
      </c>
      <c r="N1611" s="2" t="s">
        <v>107</v>
      </c>
      <c r="O1611" s="2" t="s">
        <v>107</v>
      </c>
      <c r="P1611" s="2" t="s">
        <v>52</v>
      </c>
      <c r="Q1611" s="2" t="s">
        <v>52</v>
      </c>
      <c r="R1611" s="2" t="s">
        <v>52</v>
      </c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2" t="s">
        <v>52</v>
      </c>
      <c r="AW1611" s="2" t="s">
        <v>52</v>
      </c>
      <c r="AX1611" s="2" t="s">
        <v>52</v>
      </c>
      <c r="AY1611" s="2" t="s">
        <v>52</v>
      </c>
      <c r="AZ1611" s="2" t="s">
        <v>52</v>
      </c>
    </row>
    <row r="1612" spans="1:52" ht="30" customHeight="1">
      <c r="A1612" s="28"/>
      <c r="B1612" s="28"/>
      <c r="C1612" s="28"/>
      <c r="D1612" s="28"/>
      <c r="E1612" s="30"/>
      <c r="F1612" s="33"/>
      <c r="G1612" s="30"/>
      <c r="H1612" s="33"/>
      <c r="I1612" s="30"/>
      <c r="J1612" s="33"/>
      <c r="K1612" s="30"/>
      <c r="L1612" s="33"/>
      <c r="M1612" s="28"/>
    </row>
    <row r="1613" spans="1:52" ht="30" customHeight="1">
      <c r="A1613" s="24" t="s">
        <v>3102</v>
      </c>
      <c r="B1613" s="25"/>
      <c r="C1613" s="25"/>
      <c r="D1613" s="25"/>
      <c r="E1613" s="29"/>
      <c r="F1613" s="32"/>
      <c r="G1613" s="29"/>
      <c r="H1613" s="32"/>
      <c r="I1613" s="29"/>
      <c r="J1613" s="32"/>
      <c r="K1613" s="29"/>
      <c r="L1613" s="32"/>
      <c r="M1613" s="26"/>
      <c r="N1613" s="1" t="s">
        <v>2175</v>
      </c>
    </row>
    <row r="1614" spans="1:52" ht="30" customHeight="1">
      <c r="A1614" s="27" t="s">
        <v>3103</v>
      </c>
      <c r="B1614" s="27" t="s">
        <v>3104</v>
      </c>
      <c r="C1614" s="27" t="s">
        <v>488</v>
      </c>
      <c r="D1614" s="28">
        <v>1</v>
      </c>
      <c r="E1614" s="30">
        <f>단가대비표!O178</f>
        <v>2000</v>
      </c>
      <c r="F1614" s="33">
        <f>TRUNC(E1614*D1614,1)</f>
        <v>2000</v>
      </c>
      <c r="G1614" s="30">
        <f>단가대비표!P178</f>
        <v>0</v>
      </c>
      <c r="H1614" s="33">
        <f>TRUNC(G1614*D1614,1)</f>
        <v>0</v>
      </c>
      <c r="I1614" s="30">
        <f>단가대비표!V178</f>
        <v>0</v>
      </c>
      <c r="J1614" s="33">
        <f>TRUNC(I1614*D1614,1)</f>
        <v>0</v>
      </c>
      <c r="K1614" s="30">
        <f t="shared" ref="K1614:L1617" si="241">TRUNC(E1614+G1614+I1614,1)</f>
        <v>2000</v>
      </c>
      <c r="L1614" s="33">
        <f t="shared" si="241"/>
        <v>2000</v>
      </c>
      <c r="M1614" s="27" t="s">
        <v>52</v>
      </c>
      <c r="N1614" s="2" t="s">
        <v>2175</v>
      </c>
      <c r="O1614" s="2" t="s">
        <v>3105</v>
      </c>
      <c r="P1614" s="2" t="s">
        <v>65</v>
      </c>
      <c r="Q1614" s="2" t="s">
        <v>65</v>
      </c>
      <c r="R1614" s="2" t="s">
        <v>64</v>
      </c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2" t="s">
        <v>52</v>
      </c>
      <c r="AW1614" s="2" t="s">
        <v>3106</v>
      </c>
      <c r="AX1614" s="2" t="s">
        <v>52</v>
      </c>
      <c r="AY1614" s="2" t="s">
        <v>52</v>
      </c>
      <c r="AZ1614" s="2" t="s">
        <v>52</v>
      </c>
    </row>
    <row r="1615" spans="1:52" ht="30" customHeight="1">
      <c r="A1615" s="27" t="s">
        <v>3107</v>
      </c>
      <c r="B1615" s="27" t="s">
        <v>3108</v>
      </c>
      <c r="C1615" s="27" t="s">
        <v>3109</v>
      </c>
      <c r="D1615" s="28">
        <v>30.1</v>
      </c>
      <c r="E1615" s="30">
        <f>단가대비표!O177</f>
        <v>174</v>
      </c>
      <c r="F1615" s="33">
        <f>TRUNC(E1615*D1615,1)</f>
        <v>5237.3999999999996</v>
      </c>
      <c r="G1615" s="30">
        <f>단가대비표!P177</f>
        <v>0</v>
      </c>
      <c r="H1615" s="33">
        <f>TRUNC(G1615*D1615,1)</f>
        <v>0</v>
      </c>
      <c r="I1615" s="30">
        <f>단가대비표!V177</f>
        <v>0</v>
      </c>
      <c r="J1615" s="33">
        <f>TRUNC(I1615*D1615,1)</f>
        <v>0</v>
      </c>
      <c r="K1615" s="30">
        <f t="shared" si="241"/>
        <v>174</v>
      </c>
      <c r="L1615" s="33">
        <f t="shared" si="241"/>
        <v>5237.3999999999996</v>
      </c>
      <c r="M1615" s="27" t="s">
        <v>52</v>
      </c>
      <c r="N1615" s="2" t="s">
        <v>2175</v>
      </c>
      <c r="O1615" s="2" t="s">
        <v>3110</v>
      </c>
      <c r="P1615" s="2" t="s">
        <v>65</v>
      </c>
      <c r="Q1615" s="2" t="s">
        <v>65</v>
      </c>
      <c r="R1615" s="2" t="s">
        <v>64</v>
      </c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2" t="s">
        <v>52</v>
      </c>
      <c r="AW1615" s="2" t="s">
        <v>3111</v>
      </c>
      <c r="AX1615" s="2" t="s">
        <v>52</v>
      </c>
      <c r="AY1615" s="2" t="s">
        <v>52</v>
      </c>
      <c r="AZ1615" s="2" t="s">
        <v>52</v>
      </c>
    </row>
    <row r="1616" spans="1:52" ht="30" customHeight="1">
      <c r="A1616" s="27" t="s">
        <v>1097</v>
      </c>
      <c r="B1616" s="27" t="s">
        <v>1055</v>
      </c>
      <c r="C1616" s="27" t="s">
        <v>1056</v>
      </c>
      <c r="D1616" s="28">
        <v>4.8000000000000001E-2</v>
      </c>
      <c r="E1616" s="30">
        <f>단가대비표!O235</f>
        <v>0</v>
      </c>
      <c r="F1616" s="33">
        <f>TRUNC(E1616*D1616,1)</f>
        <v>0</v>
      </c>
      <c r="G1616" s="30">
        <f>단가대비표!P235</f>
        <v>226122</v>
      </c>
      <c r="H1616" s="33">
        <f>TRUNC(G1616*D1616,1)</f>
        <v>10853.8</v>
      </c>
      <c r="I1616" s="30">
        <f>단가대비표!V235</f>
        <v>0</v>
      </c>
      <c r="J1616" s="33">
        <f>TRUNC(I1616*D1616,1)</f>
        <v>0</v>
      </c>
      <c r="K1616" s="30">
        <f t="shared" si="241"/>
        <v>226122</v>
      </c>
      <c r="L1616" s="33">
        <f t="shared" si="241"/>
        <v>10853.8</v>
      </c>
      <c r="M1616" s="27" t="s">
        <v>52</v>
      </c>
      <c r="N1616" s="2" t="s">
        <v>2175</v>
      </c>
      <c r="O1616" s="2" t="s">
        <v>1098</v>
      </c>
      <c r="P1616" s="2" t="s">
        <v>65</v>
      </c>
      <c r="Q1616" s="2" t="s">
        <v>65</v>
      </c>
      <c r="R1616" s="2" t="s">
        <v>64</v>
      </c>
      <c r="S1616" s="3"/>
      <c r="T1616" s="3"/>
      <c r="U1616" s="3"/>
      <c r="V1616" s="3">
        <v>1</v>
      </c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2" t="s">
        <v>52</v>
      </c>
      <c r="AW1616" s="2" t="s">
        <v>3112</v>
      </c>
      <c r="AX1616" s="2" t="s">
        <v>52</v>
      </c>
      <c r="AY1616" s="2" t="s">
        <v>52</v>
      </c>
      <c r="AZ1616" s="2" t="s">
        <v>52</v>
      </c>
    </row>
    <row r="1617" spans="1:52" ht="30" customHeight="1">
      <c r="A1617" s="27" t="s">
        <v>1164</v>
      </c>
      <c r="B1617" s="27" t="s">
        <v>1259</v>
      </c>
      <c r="C1617" s="27" t="s">
        <v>502</v>
      </c>
      <c r="D1617" s="28">
        <v>1</v>
      </c>
      <c r="E1617" s="30">
        <f>TRUNC(SUMIF(V1614:V1617, RIGHTB(O1617, 1), H1614:H1617)*U1617, 2)</f>
        <v>325.61</v>
      </c>
      <c r="F1617" s="33">
        <f>TRUNC(E1617*D1617,1)</f>
        <v>325.60000000000002</v>
      </c>
      <c r="G1617" s="30">
        <v>0</v>
      </c>
      <c r="H1617" s="33">
        <f>TRUNC(G1617*D1617,1)</f>
        <v>0</v>
      </c>
      <c r="I1617" s="30">
        <v>0</v>
      </c>
      <c r="J1617" s="33">
        <f>TRUNC(I1617*D1617,1)</f>
        <v>0</v>
      </c>
      <c r="K1617" s="30">
        <f t="shared" si="241"/>
        <v>325.60000000000002</v>
      </c>
      <c r="L1617" s="33">
        <f t="shared" si="241"/>
        <v>325.60000000000002</v>
      </c>
      <c r="M1617" s="27" t="s">
        <v>52</v>
      </c>
      <c r="N1617" s="2" t="s">
        <v>2175</v>
      </c>
      <c r="O1617" s="2" t="s">
        <v>950</v>
      </c>
      <c r="P1617" s="2" t="s">
        <v>65</v>
      </c>
      <c r="Q1617" s="2" t="s">
        <v>65</v>
      </c>
      <c r="R1617" s="2" t="s">
        <v>65</v>
      </c>
      <c r="S1617" s="3">
        <v>1</v>
      </c>
      <c r="T1617" s="3">
        <v>0</v>
      </c>
      <c r="U1617" s="3">
        <v>0.03</v>
      </c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2" t="s">
        <v>52</v>
      </c>
      <c r="AW1617" s="2" t="s">
        <v>3113</v>
      </c>
      <c r="AX1617" s="2" t="s">
        <v>52</v>
      </c>
      <c r="AY1617" s="2" t="s">
        <v>52</v>
      </c>
      <c r="AZ1617" s="2" t="s">
        <v>52</v>
      </c>
    </row>
    <row r="1618" spans="1:52" ht="30" customHeight="1">
      <c r="A1618" s="27" t="s">
        <v>1013</v>
      </c>
      <c r="B1618" s="27" t="s">
        <v>52</v>
      </c>
      <c r="C1618" s="27" t="s">
        <v>52</v>
      </c>
      <c r="D1618" s="28"/>
      <c r="E1618" s="30"/>
      <c r="F1618" s="33">
        <f>TRUNC(SUMIF(N1614:N1617, N1613, F1614:F1617),0)</f>
        <v>7563</v>
      </c>
      <c r="G1618" s="30"/>
      <c r="H1618" s="33">
        <f>TRUNC(SUMIF(N1614:N1617, N1613, H1614:H1617),0)</f>
        <v>10853</v>
      </c>
      <c r="I1618" s="30"/>
      <c r="J1618" s="33">
        <f>TRUNC(SUMIF(N1614:N1617, N1613, J1614:J1617),0)</f>
        <v>0</v>
      </c>
      <c r="K1618" s="30"/>
      <c r="L1618" s="33">
        <f>F1618+H1618+J1618</f>
        <v>18416</v>
      </c>
      <c r="M1618" s="27" t="s">
        <v>52</v>
      </c>
      <c r="N1618" s="2" t="s">
        <v>107</v>
      </c>
      <c r="O1618" s="2" t="s">
        <v>107</v>
      </c>
      <c r="P1618" s="2" t="s">
        <v>52</v>
      </c>
      <c r="Q1618" s="2" t="s">
        <v>52</v>
      </c>
      <c r="R1618" s="2" t="s">
        <v>52</v>
      </c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2" t="s">
        <v>52</v>
      </c>
      <c r="AW1618" s="2" t="s">
        <v>52</v>
      </c>
      <c r="AX1618" s="2" t="s">
        <v>52</v>
      </c>
      <c r="AY1618" s="2" t="s">
        <v>52</v>
      </c>
      <c r="AZ1618" s="2" t="s">
        <v>52</v>
      </c>
    </row>
    <row r="1619" spans="1:52" ht="30" customHeight="1">
      <c r="A1619" s="28"/>
      <c r="B1619" s="28"/>
      <c r="C1619" s="28"/>
      <c r="D1619" s="28"/>
      <c r="E1619" s="30"/>
      <c r="F1619" s="33"/>
      <c r="G1619" s="30"/>
      <c r="H1619" s="33"/>
      <c r="I1619" s="30"/>
      <c r="J1619" s="33"/>
      <c r="K1619" s="30"/>
      <c r="L1619" s="33"/>
      <c r="M1619" s="28"/>
    </row>
    <row r="1620" spans="1:52" ht="30" customHeight="1">
      <c r="A1620" s="24" t="s">
        <v>3114</v>
      </c>
      <c r="B1620" s="25"/>
      <c r="C1620" s="25"/>
      <c r="D1620" s="25"/>
      <c r="E1620" s="29"/>
      <c r="F1620" s="32"/>
      <c r="G1620" s="29"/>
      <c r="H1620" s="32"/>
      <c r="I1620" s="29"/>
      <c r="J1620" s="32"/>
      <c r="K1620" s="29"/>
      <c r="L1620" s="32"/>
      <c r="M1620" s="26"/>
      <c r="N1620" s="1" t="s">
        <v>3062</v>
      </c>
    </row>
    <row r="1621" spans="1:52" ht="30" customHeight="1">
      <c r="A1621" s="27" t="s">
        <v>1256</v>
      </c>
      <c r="B1621" s="27" t="s">
        <v>1055</v>
      </c>
      <c r="C1621" s="27" t="s">
        <v>1056</v>
      </c>
      <c r="D1621" s="28">
        <v>3.7100000000000002E-3</v>
      </c>
      <c r="E1621" s="30">
        <f>단가대비표!O239</f>
        <v>0</v>
      </c>
      <c r="F1621" s="33">
        <f t="shared" ref="F1621:F1626" si="242">TRUNC(E1621*D1621,1)</f>
        <v>0</v>
      </c>
      <c r="G1621" s="30">
        <f>단가대비표!P239</f>
        <v>239808</v>
      </c>
      <c r="H1621" s="33">
        <f t="shared" ref="H1621:H1626" si="243">TRUNC(G1621*D1621,1)</f>
        <v>889.6</v>
      </c>
      <c r="I1621" s="30">
        <f>단가대비표!V239</f>
        <v>0</v>
      </c>
      <c r="J1621" s="33">
        <f t="shared" ref="J1621:J1626" si="244">TRUNC(I1621*D1621,1)</f>
        <v>0</v>
      </c>
      <c r="K1621" s="30">
        <f t="shared" ref="K1621:L1626" si="245">TRUNC(E1621+G1621+I1621,1)</f>
        <v>239808</v>
      </c>
      <c r="L1621" s="33">
        <f t="shared" si="245"/>
        <v>889.6</v>
      </c>
      <c r="M1621" s="27" t="s">
        <v>52</v>
      </c>
      <c r="N1621" s="2" t="s">
        <v>3062</v>
      </c>
      <c r="O1621" s="2" t="s">
        <v>1257</v>
      </c>
      <c r="P1621" s="2" t="s">
        <v>65</v>
      </c>
      <c r="Q1621" s="2" t="s">
        <v>65</v>
      </c>
      <c r="R1621" s="2" t="s">
        <v>64</v>
      </c>
      <c r="S1621" s="3"/>
      <c r="T1621" s="3"/>
      <c r="U1621" s="3"/>
      <c r="V1621" s="3">
        <v>1</v>
      </c>
      <c r="W1621" s="3">
        <v>2</v>
      </c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2" t="s">
        <v>52</v>
      </c>
      <c r="AW1621" s="2" t="s">
        <v>3115</v>
      </c>
      <c r="AX1621" s="2" t="s">
        <v>52</v>
      </c>
      <c r="AY1621" s="2" t="s">
        <v>52</v>
      </c>
      <c r="AZ1621" s="2" t="s">
        <v>52</v>
      </c>
    </row>
    <row r="1622" spans="1:52" ht="30" customHeight="1">
      <c r="A1622" s="27" t="s">
        <v>1280</v>
      </c>
      <c r="B1622" s="27" t="s">
        <v>1055</v>
      </c>
      <c r="C1622" s="27" t="s">
        <v>1056</v>
      </c>
      <c r="D1622" s="28">
        <v>1.3500000000000001E-3</v>
      </c>
      <c r="E1622" s="30">
        <f>단가대비표!O241</f>
        <v>0</v>
      </c>
      <c r="F1622" s="33">
        <f t="shared" si="242"/>
        <v>0</v>
      </c>
      <c r="G1622" s="30">
        <f>단가대비표!P241</f>
        <v>282536</v>
      </c>
      <c r="H1622" s="33">
        <f t="shared" si="243"/>
        <v>381.4</v>
      </c>
      <c r="I1622" s="30">
        <f>단가대비표!V241</f>
        <v>0</v>
      </c>
      <c r="J1622" s="33">
        <f t="shared" si="244"/>
        <v>0</v>
      </c>
      <c r="K1622" s="30">
        <f t="shared" si="245"/>
        <v>282536</v>
      </c>
      <c r="L1622" s="33">
        <f t="shared" si="245"/>
        <v>381.4</v>
      </c>
      <c r="M1622" s="27" t="s">
        <v>52</v>
      </c>
      <c r="N1622" s="2" t="s">
        <v>3062</v>
      </c>
      <c r="O1622" s="2" t="s">
        <v>1281</v>
      </c>
      <c r="P1622" s="2" t="s">
        <v>65</v>
      </c>
      <c r="Q1622" s="2" t="s">
        <v>65</v>
      </c>
      <c r="R1622" s="2" t="s">
        <v>64</v>
      </c>
      <c r="S1622" s="3"/>
      <c r="T1622" s="3"/>
      <c r="U1622" s="3"/>
      <c r="V1622" s="3">
        <v>1</v>
      </c>
      <c r="W1622" s="3">
        <v>2</v>
      </c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2" t="s">
        <v>52</v>
      </c>
      <c r="AW1622" s="2" t="s">
        <v>3116</v>
      </c>
      <c r="AX1622" s="2" t="s">
        <v>52</v>
      </c>
      <c r="AY1622" s="2" t="s">
        <v>52</v>
      </c>
      <c r="AZ1622" s="2" t="s">
        <v>52</v>
      </c>
    </row>
    <row r="1623" spans="1:52" ht="30" customHeight="1">
      <c r="A1623" s="27" t="s">
        <v>1097</v>
      </c>
      <c r="B1623" s="27" t="s">
        <v>1055</v>
      </c>
      <c r="C1623" s="27" t="s">
        <v>1056</v>
      </c>
      <c r="D1623" s="28">
        <v>1.01E-3</v>
      </c>
      <c r="E1623" s="30">
        <f>단가대비표!O235</f>
        <v>0</v>
      </c>
      <c r="F1623" s="33">
        <f t="shared" si="242"/>
        <v>0</v>
      </c>
      <c r="G1623" s="30">
        <f>단가대비표!P235</f>
        <v>226122</v>
      </c>
      <c r="H1623" s="33">
        <f t="shared" si="243"/>
        <v>228.3</v>
      </c>
      <c r="I1623" s="30">
        <f>단가대비표!V235</f>
        <v>0</v>
      </c>
      <c r="J1623" s="33">
        <f t="shared" si="244"/>
        <v>0</v>
      </c>
      <c r="K1623" s="30">
        <f t="shared" si="245"/>
        <v>226122</v>
      </c>
      <c r="L1623" s="33">
        <f t="shared" si="245"/>
        <v>228.3</v>
      </c>
      <c r="M1623" s="27" t="s">
        <v>52</v>
      </c>
      <c r="N1623" s="2" t="s">
        <v>3062</v>
      </c>
      <c r="O1623" s="2" t="s">
        <v>1098</v>
      </c>
      <c r="P1623" s="2" t="s">
        <v>65</v>
      </c>
      <c r="Q1623" s="2" t="s">
        <v>65</v>
      </c>
      <c r="R1623" s="2" t="s">
        <v>64</v>
      </c>
      <c r="S1623" s="3"/>
      <c r="T1623" s="3"/>
      <c r="U1623" s="3"/>
      <c r="V1623" s="3">
        <v>1</v>
      </c>
      <c r="W1623" s="3">
        <v>2</v>
      </c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2" t="s">
        <v>52</v>
      </c>
      <c r="AW1623" s="2" t="s">
        <v>3117</v>
      </c>
      <c r="AX1623" s="2" t="s">
        <v>52</v>
      </c>
      <c r="AY1623" s="2" t="s">
        <v>52</v>
      </c>
      <c r="AZ1623" s="2" t="s">
        <v>52</v>
      </c>
    </row>
    <row r="1624" spans="1:52" ht="30" customHeight="1">
      <c r="A1624" s="27" t="s">
        <v>1059</v>
      </c>
      <c r="B1624" s="27" t="s">
        <v>1055</v>
      </c>
      <c r="C1624" s="27" t="s">
        <v>1056</v>
      </c>
      <c r="D1624" s="28">
        <v>6.8000000000000005E-4</v>
      </c>
      <c r="E1624" s="30">
        <f>단가대비표!O234</f>
        <v>0</v>
      </c>
      <c r="F1624" s="33">
        <f t="shared" si="242"/>
        <v>0</v>
      </c>
      <c r="G1624" s="30">
        <f>단가대비표!P234</f>
        <v>172068</v>
      </c>
      <c r="H1624" s="33">
        <f t="shared" si="243"/>
        <v>117</v>
      </c>
      <c r="I1624" s="30">
        <f>단가대비표!V234</f>
        <v>0</v>
      </c>
      <c r="J1624" s="33">
        <f t="shared" si="244"/>
        <v>0</v>
      </c>
      <c r="K1624" s="30">
        <f t="shared" si="245"/>
        <v>172068</v>
      </c>
      <c r="L1624" s="33">
        <f t="shared" si="245"/>
        <v>117</v>
      </c>
      <c r="M1624" s="27" t="s">
        <v>52</v>
      </c>
      <c r="N1624" s="2" t="s">
        <v>3062</v>
      </c>
      <c r="O1624" s="2" t="s">
        <v>1060</v>
      </c>
      <c r="P1624" s="2" t="s">
        <v>65</v>
      </c>
      <c r="Q1624" s="2" t="s">
        <v>65</v>
      </c>
      <c r="R1624" s="2" t="s">
        <v>64</v>
      </c>
      <c r="S1624" s="3"/>
      <c r="T1624" s="3"/>
      <c r="U1624" s="3"/>
      <c r="V1624" s="3">
        <v>1</v>
      </c>
      <c r="W1624" s="3">
        <v>2</v>
      </c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2" t="s">
        <v>52</v>
      </c>
      <c r="AW1624" s="2" t="s">
        <v>3118</v>
      </c>
      <c r="AX1624" s="2" t="s">
        <v>52</v>
      </c>
      <c r="AY1624" s="2" t="s">
        <v>52</v>
      </c>
      <c r="AZ1624" s="2" t="s">
        <v>52</v>
      </c>
    </row>
    <row r="1625" spans="1:52" ht="30" customHeight="1">
      <c r="A1625" s="27" t="s">
        <v>1164</v>
      </c>
      <c r="B1625" s="27" t="s">
        <v>2814</v>
      </c>
      <c r="C1625" s="27" t="s">
        <v>502</v>
      </c>
      <c r="D1625" s="28">
        <v>1</v>
      </c>
      <c r="E1625" s="30">
        <v>0</v>
      </c>
      <c r="F1625" s="33">
        <f t="shared" si="242"/>
        <v>0</v>
      </c>
      <c r="G1625" s="30">
        <v>0</v>
      </c>
      <c r="H1625" s="33">
        <f t="shared" si="243"/>
        <v>0</v>
      </c>
      <c r="I1625" s="30">
        <f>TRUNC(SUMIF(V1621:V1626, RIGHTB(O1625, 1), H1621:H1626)*U1625, 2)</f>
        <v>64.650000000000006</v>
      </c>
      <c r="J1625" s="33">
        <f t="shared" si="244"/>
        <v>64.599999999999994</v>
      </c>
      <c r="K1625" s="30">
        <f t="shared" si="245"/>
        <v>64.599999999999994</v>
      </c>
      <c r="L1625" s="33">
        <f t="shared" si="245"/>
        <v>64.599999999999994</v>
      </c>
      <c r="M1625" s="27" t="s">
        <v>52</v>
      </c>
      <c r="N1625" s="2" t="s">
        <v>3062</v>
      </c>
      <c r="O1625" s="2" t="s">
        <v>950</v>
      </c>
      <c r="P1625" s="2" t="s">
        <v>65</v>
      </c>
      <c r="Q1625" s="2" t="s">
        <v>65</v>
      </c>
      <c r="R1625" s="2" t="s">
        <v>65</v>
      </c>
      <c r="S1625" s="3">
        <v>1</v>
      </c>
      <c r="T1625" s="3">
        <v>2</v>
      </c>
      <c r="U1625" s="3">
        <v>0.04</v>
      </c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2" t="s">
        <v>52</v>
      </c>
      <c r="AW1625" s="2" t="s">
        <v>3119</v>
      </c>
      <c r="AX1625" s="2" t="s">
        <v>52</v>
      </c>
      <c r="AY1625" s="2" t="s">
        <v>52</v>
      </c>
      <c r="AZ1625" s="2" t="s">
        <v>52</v>
      </c>
    </row>
    <row r="1626" spans="1:52" ht="30" customHeight="1">
      <c r="A1626" s="27" t="s">
        <v>1813</v>
      </c>
      <c r="B1626" s="27" t="s">
        <v>1193</v>
      </c>
      <c r="C1626" s="27" t="s">
        <v>502</v>
      </c>
      <c r="D1626" s="28">
        <v>1</v>
      </c>
      <c r="E1626" s="30">
        <f>TRUNC(SUMIF(W1621:W1626, RIGHTB(O1626, 1), H1621:H1626)*U1626, 2)</f>
        <v>32.32</v>
      </c>
      <c r="F1626" s="33">
        <f t="shared" si="242"/>
        <v>32.299999999999997</v>
      </c>
      <c r="G1626" s="30">
        <v>0</v>
      </c>
      <c r="H1626" s="33">
        <f t="shared" si="243"/>
        <v>0</v>
      </c>
      <c r="I1626" s="30">
        <v>0</v>
      </c>
      <c r="J1626" s="33">
        <f t="shared" si="244"/>
        <v>0</v>
      </c>
      <c r="K1626" s="30">
        <f t="shared" si="245"/>
        <v>32.299999999999997</v>
      </c>
      <c r="L1626" s="33">
        <f t="shared" si="245"/>
        <v>32.299999999999997</v>
      </c>
      <c r="M1626" s="27" t="s">
        <v>52</v>
      </c>
      <c r="N1626" s="2" t="s">
        <v>3062</v>
      </c>
      <c r="O1626" s="2" t="s">
        <v>1173</v>
      </c>
      <c r="P1626" s="2" t="s">
        <v>65</v>
      </c>
      <c r="Q1626" s="2" t="s">
        <v>65</v>
      </c>
      <c r="R1626" s="2" t="s">
        <v>65</v>
      </c>
      <c r="S1626" s="3">
        <v>1</v>
      </c>
      <c r="T1626" s="3">
        <v>0</v>
      </c>
      <c r="U1626" s="3">
        <v>0.02</v>
      </c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2" t="s">
        <v>52</v>
      </c>
      <c r="AW1626" s="2" t="s">
        <v>3120</v>
      </c>
      <c r="AX1626" s="2" t="s">
        <v>52</v>
      </c>
      <c r="AY1626" s="2" t="s">
        <v>52</v>
      </c>
      <c r="AZ1626" s="2" t="s">
        <v>52</v>
      </c>
    </row>
    <row r="1627" spans="1:52" ht="30" customHeight="1">
      <c r="A1627" s="27" t="s">
        <v>1013</v>
      </c>
      <c r="B1627" s="27" t="s">
        <v>52</v>
      </c>
      <c r="C1627" s="27" t="s">
        <v>52</v>
      </c>
      <c r="D1627" s="28"/>
      <c r="E1627" s="30"/>
      <c r="F1627" s="33">
        <f>TRUNC(SUMIF(N1621:N1626, N1620, F1621:F1626),0)</f>
        <v>32</v>
      </c>
      <c r="G1627" s="30"/>
      <c r="H1627" s="33">
        <f>TRUNC(SUMIF(N1621:N1626, N1620, H1621:H1626),0)</f>
        <v>1616</v>
      </c>
      <c r="I1627" s="30"/>
      <c r="J1627" s="33">
        <f>TRUNC(SUMIF(N1621:N1626, N1620, J1621:J1626),0)</f>
        <v>64</v>
      </c>
      <c r="K1627" s="30"/>
      <c r="L1627" s="33">
        <f>F1627+H1627+J1627</f>
        <v>1712</v>
      </c>
      <c r="M1627" s="27" t="s">
        <v>52</v>
      </c>
      <c r="N1627" s="2" t="s">
        <v>107</v>
      </c>
      <c r="O1627" s="2" t="s">
        <v>107</v>
      </c>
      <c r="P1627" s="2" t="s">
        <v>52</v>
      </c>
      <c r="Q1627" s="2" t="s">
        <v>52</v>
      </c>
      <c r="R1627" s="2" t="s">
        <v>52</v>
      </c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2" t="s">
        <v>52</v>
      </c>
      <c r="AW1627" s="2" t="s">
        <v>52</v>
      </c>
      <c r="AX1627" s="2" t="s">
        <v>52</v>
      </c>
      <c r="AY1627" s="2" t="s">
        <v>52</v>
      </c>
      <c r="AZ1627" s="2" t="s">
        <v>52</v>
      </c>
    </row>
    <row r="1628" spans="1:52" ht="30" customHeight="1">
      <c r="A1628" s="28"/>
      <c r="B1628" s="28"/>
      <c r="C1628" s="28"/>
      <c r="D1628" s="28"/>
      <c r="E1628" s="30"/>
      <c r="F1628" s="33"/>
      <c r="G1628" s="30"/>
      <c r="H1628" s="33"/>
      <c r="I1628" s="30"/>
      <c r="J1628" s="33"/>
      <c r="K1628" s="30"/>
      <c r="L1628" s="33"/>
      <c r="M1628" s="28"/>
    </row>
    <row r="1629" spans="1:52" ht="30" customHeight="1">
      <c r="A1629" s="24" t="s">
        <v>3121</v>
      </c>
      <c r="B1629" s="25"/>
      <c r="C1629" s="25"/>
      <c r="D1629" s="25"/>
      <c r="E1629" s="29"/>
      <c r="F1629" s="32"/>
      <c r="G1629" s="29"/>
      <c r="H1629" s="32"/>
      <c r="I1629" s="29"/>
      <c r="J1629" s="32"/>
      <c r="K1629" s="29"/>
      <c r="L1629" s="32"/>
      <c r="M1629" s="26"/>
      <c r="N1629" s="1" t="s">
        <v>2193</v>
      </c>
    </row>
    <row r="1630" spans="1:52" ht="30" customHeight="1">
      <c r="A1630" s="27" t="s">
        <v>1156</v>
      </c>
      <c r="B1630" s="27" t="s">
        <v>1055</v>
      </c>
      <c r="C1630" s="27" t="s">
        <v>1056</v>
      </c>
      <c r="D1630" s="28">
        <v>4.8000000000000001E-2</v>
      </c>
      <c r="E1630" s="30">
        <f>단가대비표!O242</f>
        <v>0</v>
      </c>
      <c r="F1630" s="33">
        <f>TRUNC(E1630*D1630,1)</f>
        <v>0</v>
      </c>
      <c r="G1630" s="30">
        <f>단가대비표!P242</f>
        <v>273540</v>
      </c>
      <c r="H1630" s="33">
        <f>TRUNC(G1630*D1630,1)</f>
        <v>13129.9</v>
      </c>
      <c r="I1630" s="30">
        <f>단가대비표!V242</f>
        <v>0</v>
      </c>
      <c r="J1630" s="33">
        <f>TRUNC(I1630*D1630,1)</f>
        <v>0</v>
      </c>
      <c r="K1630" s="30">
        <f t="shared" ref="K1630:L1633" si="246">TRUNC(E1630+G1630+I1630,1)</f>
        <v>273540</v>
      </c>
      <c r="L1630" s="33">
        <f t="shared" si="246"/>
        <v>13129.9</v>
      </c>
      <c r="M1630" s="27" t="s">
        <v>52</v>
      </c>
      <c r="N1630" s="2" t="s">
        <v>2193</v>
      </c>
      <c r="O1630" s="2" t="s">
        <v>1157</v>
      </c>
      <c r="P1630" s="2" t="s">
        <v>65</v>
      </c>
      <c r="Q1630" s="2" t="s">
        <v>65</v>
      </c>
      <c r="R1630" s="2" t="s">
        <v>64</v>
      </c>
      <c r="S1630" s="3"/>
      <c r="T1630" s="3"/>
      <c r="U1630" s="3"/>
      <c r="V1630" s="3">
        <v>1</v>
      </c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2" t="s">
        <v>52</v>
      </c>
      <c r="AW1630" s="2" t="s">
        <v>3122</v>
      </c>
      <c r="AX1630" s="2" t="s">
        <v>52</v>
      </c>
      <c r="AY1630" s="2" t="s">
        <v>52</v>
      </c>
      <c r="AZ1630" s="2" t="s">
        <v>52</v>
      </c>
    </row>
    <row r="1631" spans="1:52" ht="30" customHeight="1">
      <c r="A1631" s="27" t="s">
        <v>1059</v>
      </c>
      <c r="B1631" s="27" t="s">
        <v>1055</v>
      </c>
      <c r="C1631" s="27" t="s">
        <v>1056</v>
      </c>
      <c r="D1631" s="28">
        <v>1.6E-2</v>
      </c>
      <c r="E1631" s="30">
        <f>단가대비표!O234</f>
        <v>0</v>
      </c>
      <c r="F1631" s="33">
        <f>TRUNC(E1631*D1631,1)</f>
        <v>0</v>
      </c>
      <c r="G1631" s="30">
        <f>단가대비표!P234</f>
        <v>172068</v>
      </c>
      <c r="H1631" s="33">
        <f>TRUNC(G1631*D1631,1)</f>
        <v>2753</v>
      </c>
      <c r="I1631" s="30">
        <f>단가대비표!V234</f>
        <v>0</v>
      </c>
      <c r="J1631" s="33">
        <f>TRUNC(I1631*D1631,1)</f>
        <v>0</v>
      </c>
      <c r="K1631" s="30">
        <f t="shared" si="246"/>
        <v>172068</v>
      </c>
      <c r="L1631" s="33">
        <f t="shared" si="246"/>
        <v>2753</v>
      </c>
      <c r="M1631" s="27" t="s">
        <v>52</v>
      </c>
      <c r="N1631" s="2" t="s">
        <v>2193</v>
      </c>
      <c r="O1631" s="2" t="s">
        <v>1060</v>
      </c>
      <c r="P1631" s="2" t="s">
        <v>65</v>
      </c>
      <c r="Q1631" s="2" t="s">
        <v>65</v>
      </c>
      <c r="R1631" s="2" t="s">
        <v>64</v>
      </c>
      <c r="S1631" s="3"/>
      <c r="T1631" s="3"/>
      <c r="U1631" s="3"/>
      <c r="V1631" s="3">
        <v>1</v>
      </c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2" t="s">
        <v>52</v>
      </c>
      <c r="AW1631" s="2" t="s">
        <v>3123</v>
      </c>
      <c r="AX1631" s="2" t="s">
        <v>52</v>
      </c>
      <c r="AY1631" s="2" t="s">
        <v>52</v>
      </c>
      <c r="AZ1631" s="2" t="s">
        <v>52</v>
      </c>
    </row>
    <row r="1632" spans="1:52" ht="30" customHeight="1">
      <c r="A1632" s="27" t="s">
        <v>1164</v>
      </c>
      <c r="B1632" s="27" t="s">
        <v>1193</v>
      </c>
      <c r="C1632" s="27" t="s">
        <v>502</v>
      </c>
      <c r="D1632" s="28">
        <v>1</v>
      </c>
      <c r="E1632" s="30">
        <v>0</v>
      </c>
      <c r="F1632" s="33">
        <f>TRUNC(E1632*D1632,1)</f>
        <v>0</v>
      </c>
      <c r="G1632" s="30">
        <v>0</v>
      </c>
      <c r="H1632" s="33">
        <f>TRUNC(G1632*D1632,1)</f>
        <v>0</v>
      </c>
      <c r="I1632" s="30">
        <f>TRUNC(SUMIF(V1630:V1633, RIGHTB(O1632, 1), H1630:H1633)*U1632, 2)</f>
        <v>317.64999999999998</v>
      </c>
      <c r="J1632" s="33">
        <f>TRUNC(I1632*D1632,1)</f>
        <v>317.60000000000002</v>
      </c>
      <c r="K1632" s="30">
        <f t="shared" si="246"/>
        <v>317.60000000000002</v>
      </c>
      <c r="L1632" s="33">
        <f t="shared" si="246"/>
        <v>317.60000000000002</v>
      </c>
      <c r="M1632" s="27" t="s">
        <v>52</v>
      </c>
      <c r="N1632" s="2" t="s">
        <v>2193</v>
      </c>
      <c r="O1632" s="2" t="s">
        <v>950</v>
      </c>
      <c r="P1632" s="2" t="s">
        <v>65</v>
      </c>
      <c r="Q1632" s="2" t="s">
        <v>65</v>
      </c>
      <c r="R1632" s="2" t="s">
        <v>65</v>
      </c>
      <c r="S1632" s="3">
        <v>1</v>
      </c>
      <c r="T1632" s="3">
        <v>2</v>
      </c>
      <c r="U1632" s="3">
        <v>0.02</v>
      </c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2" t="s">
        <v>52</v>
      </c>
      <c r="AW1632" s="2" t="s">
        <v>3124</v>
      </c>
      <c r="AX1632" s="2" t="s">
        <v>52</v>
      </c>
      <c r="AY1632" s="2" t="s">
        <v>52</v>
      </c>
      <c r="AZ1632" s="2" t="s">
        <v>52</v>
      </c>
    </row>
    <row r="1633" spans="1:52" ht="30" customHeight="1">
      <c r="A1633" s="27" t="s">
        <v>1101</v>
      </c>
      <c r="B1633" s="27" t="s">
        <v>3125</v>
      </c>
      <c r="C1633" s="27" t="s">
        <v>1103</v>
      </c>
      <c r="D1633" s="28">
        <v>0.127</v>
      </c>
      <c r="E1633" s="30">
        <f>일위대가목록!E268</f>
        <v>19785</v>
      </c>
      <c r="F1633" s="33">
        <f>TRUNC(E1633*D1633,1)</f>
        <v>2512.6</v>
      </c>
      <c r="G1633" s="30">
        <f>일위대가목록!F268</f>
        <v>59020</v>
      </c>
      <c r="H1633" s="33">
        <f>TRUNC(G1633*D1633,1)</f>
        <v>7495.5</v>
      </c>
      <c r="I1633" s="30">
        <f>일위대가목록!G268</f>
        <v>23423</v>
      </c>
      <c r="J1633" s="33">
        <f>TRUNC(I1633*D1633,1)</f>
        <v>2974.7</v>
      </c>
      <c r="K1633" s="30">
        <f t="shared" si="246"/>
        <v>102228</v>
      </c>
      <c r="L1633" s="33">
        <f t="shared" si="246"/>
        <v>12982.8</v>
      </c>
      <c r="M1633" s="27" t="s">
        <v>3126</v>
      </c>
      <c r="N1633" s="2" t="s">
        <v>2193</v>
      </c>
      <c r="O1633" s="2" t="s">
        <v>3127</v>
      </c>
      <c r="P1633" s="2" t="s">
        <v>64</v>
      </c>
      <c r="Q1633" s="2" t="s">
        <v>65</v>
      </c>
      <c r="R1633" s="2" t="s">
        <v>65</v>
      </c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2" t="s">
        <v>52</v>
      </c>
      <c r="AW1633" s="2" t="s">
        <v>3128</v>
      </c>
      <c r="AX1633" s="2" t="s">
        <v>52</v>
      </c>
      <c r="AY1633" s="2" t="s">
        <v>52</v>
      </c>
      <c r="AZ1633" s="2" t="s">
        <v>52</v>
      </c>
    </row>
    <row r="1634" spans="1:52" ht="30" customHeight="1">
      <c r="A1634" s="27" t="s">
        <v>1013</v>
      </c>
      <c r="B1634" s="27" t="s">
        <v>52</v>
      </c>
      <c r="C1634" s="27" t="s">
        <v>52</v>
      </c>
      <c r="D1634" s="28"/>
      <c r="E1634" s="30"/>
      <c r="F1634" s="33">
        <f>TRUNC(SUMIF(N1630:N1633, N1629, F1630:F1633),0)</f>
        <v>2512</v>
      </c>
      <c r="G1634" s="30"/>
      <c r="H1634" s="33">
        <f>TRUNC(SUMIF(N1630:N1633, N1629, H1630:H1633),0)</f>
        <v>23378</v>
      </c>
      <c r="I1634" s="30"/>
      <c r="J1634" s="33">
        <f>TRUNC(SUMIF(N1630:N1633, N1629, J1630:J1633),0)</f>
        <v>3292</v>
      </c>
      <c r="K1634" s="30"/>
      <c r="L1634" s="33">
        <f>F1634+H1634+J1634</f>
        <v>29182</v>
      </c>
      <c r="M1634" s="27" t="s">
        <v>52</v>
      </c>
      <c r="N1634" s="2" t="s">
        <v>107</v>
      </c>
      <c r="O1634" s="2" t="s">
        <v>107</v>
      </c>
      <c r="P1634" s="2" t="s">
        <v>52</v>
      </c>
      <c r="Q1634" s="2" t="s">
        <v>52</v>
      </c>
      <c r="R1634" s="2" t="s">
        <v>52</v>
      </c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2" t="s">
        <v>52</v>
      </c>
      <c r="AW1634" s="2" t="s">
        <v>52</v>
      </c>
      <c r="AX1634" s="2" t="s">
        <v>52</v>
      </c>
      <c r="AY1634" s="2" t="s">
        <v>52</v>
      </c>
      <c r="AZ1634" s="2" t="s">
        <v>52</v>
      </c>
    </row>
    <row r="1635" spans="1:52" ht="30" customHeight="1">
      <c r="A1635" s="28"/>
      <c r="B1635" s="28"/>
      <c r="C1635" s="28"/>
      <c r="D1635" s="28"/>
      <c r="E1635" s="30"/>
      <c r="F1635" s="33"/>
      <c r="G1635" s="30"/>
      <c r="H1635" s="33"/>
      <c r="I1635" s="30"/>
      <c r="J1635" s="33"/>
      <c r="K1635" s="30"/>
      <c r="L1635" s="33"/>
      <c r="M1635" s="28"/>
    </row>
    <row r="1636" spans="1:52" ht="30" customHeight="1">
      <c r="A1636" s="24" t="s">
        <v>3129</v>
      </c>
      <c r="B1636" s="25"/>
      <c r="C1636" s="25"/>
      <c r="D1636" s="25"/>
      <c r="E1636" s="29"/>
      <c r="F1636" s="32"/>
      <c r="G1636" s="29"/>
      <c r="H1636" s="32"/>
      <c r="I1636" s="29"/>
      <c r="J1636" s="32"/>
      <c r="K1636" s="29"/>
      <c r="L1636" s="32"/>
      <c r="M1636" s="26"/>
      <c r="N1636" s="1" t="s">
        <v>2197</v>
      </c>
    </row>
    <row r="1637" spans="1:52" ht="30" customHeight="1">
      <c r="A1637" s="27" t="s">
        <v>1285</v>
      </c>
      <c r="B1637" s="27" t="s">
        <v>1055</v>
      </c>
      <c r="C1637" s="27" t="s">
        <v>1056</v>
      </c>
      <c r="D1637" s="28">
        <v>3.3999999999999998E-3</v>
      </c>
      <c r="E1637" s="30">
        <f>단가대비표!O247</f>
        <v>0</v>
      </c>
      <c r="F1637" s="33">
        <f>TRUNC(E1637*D1637,1)</f>
        <v>0</v>
      </c>
      <c r="G1637" s="30">
        <f>단가대비표!P247</f>
        <v>277276</v>
      </c>
      <c r="H1637" s="33">
        <f>TRUNC(G1637*D1637,1)</f>
        <v>942.7</v>
      </c>
      <c r="I1637" s="30">
        <f>단가대비표!V247</f>
        <v>0</v>
      </c>
      <c r="J1637" s="33">
        <f>TRUNC(I1637*D1637,1)</f>
        <v>0</v>
      </c>
      <c r="K1637" s="30">
        <f>TRUNC(E1637+G1637+I1637,1)</f>
        <v>277276</v>
      </c>
      <c r="L1637" s="33">
        <f>TRUNC(F1637+H1637+J1637,1)</f>
        <v>942.7</v>
      </c>
      <c r="M1637" s="27" t="s">
        <v>52</v>
      </c>
      <c r="N1637" s="2" t="s">
        <v>2197</v>
      </c>
      <c r="O1637" s="2" t="s">
        <v>1286</v>
      </c>
      <c r="P1637" s="2" t="s">
        <v>65</v>
      </c>
      <c r="Q1637" s="2" t="s">
        <v>65</v>
      </c>
      <c r="R1637" s="2" t="s">
        <v>64</v>
      </c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2" t="s">
        <v>52</v>
      </c>
      <c r="AW1637" s="2" t="s">
        <v>3130</v>
      </c>
      <c r="AX1637" s="2" t="s">
        <v>52</v>
      </c>
      <c r="AY1637" s="2" t="s">
        <v>52</v>
      </c>
      <c r="AZ1637" s="2" t="s">
        <v>52</v>
      </c>
    </row>
    <row r="1638" spans="1:52" ht="30" customHeight="1">
      <c r="A1638" s="27" t="s">
        <v>1013</v>
      </c>
      <c r="B1638" s="27" t="s">
        <v>52</v>
      </c>
      <c r="C1638" s="27" t="s">
        <v>52</v>
      </c>
      <c r="D1638" s="28"/>
      <c r="E1638" s="30"/>
      <c r="F1638" s="33">
        <f>TRUNC(SUMIF(N1637:N1637, N1636, F1637:F1637),0)</f>
        <v>0</v>
      </c>
      <c r="G1638" s="30"/>
      <c r="H1638" s="33">
        <f>TRUNC(SUMIF(N1637:N1637, N1636, H1637:H1637),0)</f>
        <v>942</v>
      </c>
      <c r="I1638" s="30"/>
      <c r="J1638" s="33">
        <f>TRUNC(SUMIF(N1637:N1637, N1636, J1637:J1637),0)</f>
        <v>0</v>
      </c>
      <c r="K1638" s="30"/>
      <c r="L1638" s="33">
        <f>F1638+H1638+J1638</f>
        <v>942</v>
      </c>
      <c r="M1638" s="27" t="s">
        <v>52</v>
      </c>
      <c r="N1638" s="2" t="s">
        <v>107</v>
      </c>
      <c r="O1638" s="2" t="s">
        <v>107</v>
      </c>
      <c r="P1638" s="2" t="s">
        <v>52</v>
      </c>
      <c r="Q1638" s="2" t="s">
        <v>52</v>
      </c>
      <c r="R1638" s="2" t="s">
        <v>52</v>
      </c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2" t="s">
        <v>52</v>
      </c>
      <c r="AW1638" s="2" t="s">
        <v>52</v>
      </c>
      <c r="AX1638" s="2" t="s">
        <v>52</v>
      </c>
      <c r="AY1638" s="2" t="s">
        <v>52</v>
      </c>
      <c r="AZ1638" s="2" t="s">
        <v>52</v>
      </c>
    </row>
    <row r="1639" spans="1:52" ht="30" customHeight="1">
      <c r="A1639" s="28"/>
      <c r="B1639" s="28"/>
      <c r="C1639" s="28"/>
      <c r="D1639" s="28"/>
      <c r="E1639" s="30"/>
      <c r="F1639" s="33"/>
      <c r="G1639" s="30"/>
      <c r="H1639" s="33"/>
      <c r="I1639" s="30"/>
      <c r="J1639" s="33"/>
      <c r="K1639" s="30"/>
      <c r="L1639" s="33"/>
      <c r="M1639" s="28"/>
    </row>
    <row r="1640" spans="1:52" ht="30" customHeight="1">
      <c r="A1640" s="24" t="s">
        <v>3131</v>
      </c>
      <c r="B1640" s="25"/>
      <c r="C1640" s="25"/>
      <c r="D1640" s="25"/>
      <c r="E1640" s="29"/>
      <c r="F1640" s="32"/>
      <c r="G1640" s="29"/>
      <c r="H1640" s="32"/>
      <c r="I1640" s="29"/>
      <c r="J1640" s="32"/>
      <c r="K1640" s="29"/>
      <c r="L1640" s="32"/>
      <c r="M1640" s="26"/>
      <c r="N1640" s="1" t="s">
        <v>2202</v>
      </c>
    </row>
    <row r="1641" spans="1:52" ht="30" customHeight="1">
      <c r="A1641" s="27" t="s">
        <v>3132</v>
      </c>
      <c r="B1641" s="27" t="s">
        <v>3133</v>
      </c>
      <c r="C1641" s="27" t="s">
        <v>83</v>
      </c>
      <c r="D1641" s="28">
        <v>1.1599999999999999</v>
      </c>
      <c r="E1641" s="30">
        <f>단가대비표!O88</f>
        <v>2101</v>
      </c>
      <c r="F1641" s="33">
        <f>TRUNC(E1641*D1641,1)</f>
        <v>2437.1</v>
      </c>
      <c r="G1641" s="30">
        <f>단가대비표!P88</f>
        <v>0</v>
      </c>
      <c r="H1641" s="33">
        <f>TRUNC(G1641*D1641,1)</f>
        <v>0</v>
      </c>
      <c r="I1641" s="30">
        <f>단가대비표!V88</f>
        <v>0</v>
      </c>
      <c r="J1641" s="33">
        <f>TRUNC(I1641*D1641,1)</f>
        <v>0</v>
      </c>
      <c r="K1641" s="30">
        <f t="shared" ref="K1641:L1643" si="247">TRUNC(E1641+G1641+I1641,1)</f>
        <v>2101</v>
      </c>
      <c r="L1641" s="33">
        <f t="shared" si="247"/>
        <v>2437.1</v>
      </c>
      <c r="M1641" s="27" t="s">
        <v>52</v>
      </c>
      <c r="N1641" s="2" t="s">
        <v>2202</v>
      </c>
      <c r="O1641" s="2" t="s">
        <v>3134</v>
      </c>
      <c r="P1641" s="2" t="s">
        <v>65</v>
      </c>
      <c r="Q1641" s="2" t="s">
        <v>65</v>
      </c>
      <c r="R1641" s="2" t="s">
        <v>64</v>
      </c>
      <c r="S1641" s="3"/>
      <c r="T1641" s="3"/>
      <c r="U1641" s="3"/>
      <c r="V1641" s="3">
        <v>1</v>
      </c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2" t="s">
        <v>52</v>
      </c>
      <c r="AW1641" s="2" t="s">
        <v>3135</v>
      </c>
      <c r="AX1641" s="2" t="s">
        <v>52</v>
      </c>
      <c r="AY1641" s="2" t="s">
        <v>52</v>
      </c>
      <c r="AZ1641" s="2" t="s">
        <v>52</v>
      </c>
    </row>
    <row r="1642" spans="1:52" ht="30" customHeight="1">
      <c r="A1642" s="27" t="s">
        <v>1813</v>
      </c>
      <c r="B1642" s="27" t="s">
        <v>2002</v>
      </c>
      <c r="C1642" s="27" t="s">
        <v>502</v>
      </c>
      <c r="D1642" s="28">
        <v>1</v>
      </c>
      <c r="E1642" s="30">
        <f>TRUNC(SUMIF(V1641:V1643, RIGHTB(O1642, 1), F1641:F1643)*U1642, 2)</f>
        <v>73.11</v>
      </c>
      <c r="F1642" s="33">
        <f>TRUNC(E1642*D1642,1)</f>
        <v>73.099999999999994</v>
      </c>
      <c r="G1642" s="30">
        <v>0</v>
      </c>
      <c r="H1642" s="33">
        <f>TRUNC(G1642*D1642,1)</f>
        <v>0</v>
      </c>
      <c r="I1642" s="30">
        <v>0</v>
      </c>
      <c r="J1642" s="33">
        <f>TRUNC(I1642*D1642,1)</f>
        <v>0</v>
      </c>
      <c r="K1642" s="30">
        <f t="shared" si="247"/>
        <v>73.099999999999994</v>
      </c>
      <c r="L1642" s="33">
        <f t="shared" si="247"/>
        <v>73.099999999999994</v>
      </c>
      <c r="M1642" s="27" t="s">
        <v>52</v>
      </c>
      <c r="N1642" s="2" t="s">
        <v>2202</v>
      </c>
      <c r="O1642" s="2" t="s">
        <v>950</v>
      </c>
      <c r="P1642" s="2" t="s">
        <v>65</v>
      </c>
      <c r="Q1642" s="2" t="s">
        <v>65</v>
      </c>
      <c r="R1642" s="2" t="s">
        <v>65</v>
      </c>
      <c r="S1642" s="3">
        <v>0</v>
      </c>
      <c r="T1642" s="3">
        <v>0</v>
      </c>
      <c r="U1642" s="3">
        <v>0.03</v>
      </c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2" t="s">
        <v>52</v>
      </c>
      <c r="AW1642" s="2" t="s">
        <v>3136</v>
      </c>
      <c r="AX1642" s="2" t="s">
        <v>52</v>
      </c>
      <c r="AY1642" s="2" t="s">
        <v>52</v>
      </c>
      <c r="AZ1642" s="2" t="s">
        <v>52</v>
      </c>
    </row>
    <row r="1643" spans="1:52" ht="30" customHeight="1">
      <c r="A1643" s="27" t="s">
        <v>2199</v>
      </c>
      <c r="B1643" s="27" t="s">
        <v>3137</v>
      </c>
      <c r="C1643" s="27" t="s">
        <v>83</v>
      </c>
      <c r="D1643" s="28">
        <v>1</v>
      </c>
      <c r="E1643" s="30">
        <f>일위대가목록!E269</f>
        <v>0</v>
      </c>
      <c r="F1643" s="33">
        <f>TRUNC(E1643*D1643,1)</f>
        <v>0</v>
      </c>
      <c r="G1643" s="30">
        <f>일위대가목록!F269</f>
        <v>1356</v>
      </c>
      <c r="H1643" s="33">
        <f>TRUNC(G1643*D1643,1)</f>
        <v>1356</v>
      </c>
      <c r="I1643" s="30">
        <f>일위대가목록!G269</f>
        <v>0</v>
      </c>
      <c r="J1643" s="33">
        <f>TRUNC(I1643*D1643,1)</f>
        <v>0</v>
      </c>
      <c r="K1643" s="30">
        <f t="shared" si="247"/>
        <v>1356</v>
      </c>
      <c r="L1643" s="33">
        <f t="shared" si="247"/>
        <v>1356</v>
      </c>
      <c r="M1643" s="27" t="s">
        <v>3138</v>
      </c>
      <c r="N1643" s="2" t="s">
        <v>2202</v>
      </c>
      <c r="O1643" s="2" t="s">
        <v>3139</v>
      </c>
      <c r="P1643" s="2" t="s">
        <v>64</v>
      </c>
      <c r="Q1643" s="2" t="s">
        <v>65</v>
      </c>
      <c r="R1643" s="2" t="s">
        <v>65</v>
      </c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2" t="s">
        <v>52</v>
      </c>
      <c r="AW1643" s="2" t="s">
        <v>3140</v>
      </c>
      <c r="AX1643" s="2" t="s">
        <v>52</v>
      </c>
      <c r="AY1643" s="2" t="s">
        <v>52</v>
      </c>
      <c r="AZ1643" s="2" t="s">
        <v>52</v>
      </c>
    </row>
    <row r="1644" spans="1:52" ht="30" customHeight="1">
      <c r="A1644" s="27" t="s">
        <v>1013</v>
      </c>
      <c r="B1644" s="27" t="s">
        <v>52</v>
      </c>
      <c r="C1644" s="27" t="s">
        <v>52</v>
      </c>
      <c r="D1644" s="28"/>
      <c r="E1644" s="30"/>
      <c r="F1644" s="33">
        <f>TRUNC(SUMIF(N1641:N1643, N1640, F1641:F1643),0)</f>
        <v>2510</v>
      </c>
      <c r="G1644" s="30"/>
      <c r="H1644" s="33">
        <f>TRUNC(SUMIF(N1641:N1643, N1640, H1641:H1643),0)</f>
        <v>1356</v>
      </c>
      <c r="I1644" s="30"/>
      <c r="J1644" s="33">
        <f>TRUNC(SUMIF(N1641:N1643, N1640, J1641:J1643),0)</f>
        <v>0</v>
      </c>
      <c r="K1644" s="30"/>
      <c r="L1644" s="33">
        <f>F1644+H1644+J1644</f>
        <v>3866</v>
      </c>
      <c r="M1644" s="27" t="s">
        <v>52</v>
      </c>
      <c r="N1644" s="2" t="s">
        <v>107</v>
      </c>
      <c r="O1644" s="2" t="s">
        <v>107</v>
      </c>
      <c r="P1644" s="2" t="s">
        <v>52</v>
      </c>
      <c r="Q1644" s="2" t="s">
        <v>52</v>
      </c>
      <c r="R1644" s="2" t="s">
        <v>52</v>
      </c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2" t="s">
        <v>52</v>
      </c>
      <c r="AW1644" s="2" t="s">
        <v>52</v>
      </c>
      <c r="AX1644" s="2" t="s">
        <v>52</v>
      </c>
      <c r="AY1644" s="2" t="s">
        <v>52</v>
      </c>
      <c r="AZ1644" s="2" t="s">
        <v>52</v>
      </c>
    </row>
    <row r="1645" spans="1:52" ht="30" customHeight="1">
      <c r="A1645" s="28"/>
      <c r="B1645" s="28"/>
      <c r="C1645" s="28"/>
      <c r="D1645" s="28"/>
      <c r="E1645" s="30"/>
      <c r="F1645" s="33"/>
      <c r="G1645" s="30"/>
      <c r="H1645" s="33"/>
      <c r="I1645" s="30"/>
      <c r="J1645" s="33"/>
      <c r="K1645" s="30"/>
      <c r="L1645" s="33"/>
      <c r="M1645" s="28"/>
    </row>
    <row r="1646" spans="1:52" ht="30" customHeight="1">
      <c r="A1646" s="24" t="s">
        <v>3141</v>
      </c>
      <c r="B1646" s="25"/>
      <c r="C1646" s="25"/>
      <c r="D1646" s="25"/>
      <c r="E1646" s="29"/>
      <c r="F1646" s="32"/>
      <c r="G1646" s="29"/>
      <c r="H1646" s="32"/>
      <c r="I1646" s="29"/>
      <c r="J1646" s="32"/>
      <c r="K1646" s="29"/>
      <c r="L1646" s="32"/>
      <c r="M1646" s="26"/>
      <c r="N1646" s="1" t="s">
        <v>3127</v>
      </c>
    </row>
    <row r="1647" spans="1:52" ht="30" customHeight="1">
      <c r="A1647" s="27" t="s">
        <v>1101</v>
      </c>
      <c r="B1647" s="27" t="s">
        <v>3125</v>
      </c>
      <c r="C1647" s="27" t="s">
        <v>69</v>
      </c>
      <c r="D1647" s="28">
        <v>0.20849999999999999</v>
      </c>
      <c r="E1647" s="30">
        <f>단가대비표!O6</f>
        <v>0</v>
      </c>
      <c r="F1647" s="33">
        <f>TRUNC(E1647*D1647,1)</f>
        <v>0</v>
      </c>
      <c r="G1647" s="30">
        <f>단가대비표!P6</f>
        <v>0</v>
      </c>
      <c r="H1647" s="33">
        <f>TRUNC(G1647*D1647,1)</f>
        <v>0</v>
      </c>
      <c r="I1647" s="30">
        <f>단가대비표!V6</f>
        <v>112342</v>
      </c>
      <c r="J1647" s="33">
        <f>TRUNC(I1647*D1647,1)</f>
        <v>23423.3</v>
      </c>
      <c r="K1647" s="30">
        <f t="shared" ref="K1647:L1650" si="248">TRUNC(E1647+G1647+I1647,1)</f>
        <v>112342</v>
      </c>
      <c r="L1647" s="33">
        <f t="shared" si="248"/>
        <v>23423.3</v>
      </c>
      <c r="M1647" s="27" t="s">
        <v>2262</v>
      </c>
      <c r="N1647" s="2" t="s">
        <v>3127</v>
      </c>
      <c r="O1647" s="2" t="s">
        <v>3142</v>
      </c>
      <c r="P1647" s="2" t="s">
        <v>65</v>
      </c>
      <c r="Q1647" s="2" t="s">
        <v>65</v>
      </c>
      <c r="R1647" s="2" t="s">
        <v>64</v>
      </c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2" t="s">
        <v>52</v>
      </c>
      <c r="AW1647" s="2" t="s">
        <v>3143</v>
      </c>
      <c r="AX1647" s="2" t="s">
        <v>52</v>
      </c>
      <c r="AY1647" s="2" t="s">
        <v>52</v>
      </c>
      <c r="AZ1647" s="2" t="s">
        <v>52</v>
      </c>
    </row>
    <row r="1648" spans="1:52" ht="30" customHeight="1">
      <c r="A1648" s="27" t="s">
        <v>2265</v>
      </c>
      <c r="B1648" s="27" t="s">
        <v>2266</v>
      </c>
      <c r="C1648" s="27" t="s">
        <v>1310</v>
      </c>
      <c r="D1648" s="28">
        <v>10.199999999999999</v>
      </c>
      <c r="E1648" s="30">
        <f>단가대비표!O42</f>
        <v>1590</v>
      </c>
      <c r="F1648" s="33">
        <f>TRUNC(E1648*D1648,1)</f>
        <v>16218</v>
      </c>
      <c r="G1648" s="30">
        <f>단가대비표!P42</f>
        <v>0</v>
      </c>
      <c r="H1648" s="33">
        <f>TRUNC(G1648*D1648,1)</f>
        <v>0</v>
      </c>
      <c r="I1648" s="30">
        <f>단가대비표!V42</f>
        <v>0</v>
      </c>
      <c r="J1648" s="33">
        <f>TRUNC(I1648*D1648,1)</f>
        <v>0</v>
      </c>
      <c r="K1648" s="30">
        <f t="shared" si="248"/>
        <v>1590</v>
      </c>
      <c r="L1648" s="33">
        <f t="shared" si="248"/>
        <v>16218</v>
      </c>
      <c r="M1648" s="27" t="s">
        <v>52</v>
      </c>
      <c r="N1648" s="2" t="s">
        <v>3127</v>
      </c>
      <c r="O1648" s="2" t="s">
        <v>2267</v>
      </c>
      <c r="P1648" s="2" t="s">
        <v>65</v>
      </c>
      <c r="Q1648" s="2" t="s">
        <v>65</v>
      </c>
      <c r="R1648" s="2" t="s">
        <v>64</v>
      </c>
      <c r="S1648" s="3"/>
      <c r="T1648" s="3"/>
      <c r="U1648" s="3"/>
      <c r="V1648" s="3">
        <v>1</v>
      </c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2" t="s">
        <v>52</v>
      </c>
      <c r="AW1648" s="2" t="s">
        <v>3144</v>
      </c>
      <c r="AX1648" s="2" t="s">
        <v>52</v>
      </c>
      <c r="AY1648" s="2" t="s">
        <v>52</v>
      </c>
      <c r="AZ1648" s="2" t="s">
        <v>52</v>
      </c>
    </row>
    <row r="1649" spans="1:52" ht="30" customHeight="1">
      <c r="A1649" s="27" t="s">
        <v>1813</v>
      </c>
      <c r="B1649" s="27" t="s">
        <v>2288</v>
      </c>
      <c r="C1649" s="27" t="s">
        <v>502</v>
      </c>
      <c r="D1649" s="28">
        <v>1</v>
      </c>
      <c r="E1649" s="30">
        <f>TRUNC(SUMIF(V1647:V1650, RIGHTB(O1649, 1), F1647:F1650)*U1649, 2)</f>
        <v>3567.96</v>
      </c>
      <c r="F1649" s="33">
        <f>TRUNC(E1649*D1649,1)</f>
        <v>3567.9</v>
      </c>
      <c r="G1649" s="30">
        <v>0</v>
      </c>
      <c r="H1649" s="33">
        <f>TRUNC(G1649*D1649,1)</f>
        <v>0</v>
      </c>
      <c r="I1649" s="30">
        <v>0</v>
      </c>
      <c r="J1649" s="33">
        <f>TRUNC(I1649*D1649,1)</f>
        <v>0</v>
      </c>
      <c r="K1649" s="30">
        <f t="shared" si="248"/>
        <v>3567.9</v>
      </c>
      <c r="L1649" s="33">
        <f t="shared" si="248"/>
        <v>3567.9</v>
      </c>
      <c r="M1649" s="27" t="s">
        <v>52</v>
      </c>
      <c r="N1649" s="2" t="s">
        <v>3127</v>
      </c>
      <c r="O1649" s="2" t="s">
        <v>950</v>
      </c>
      <c r="P1649" s="2" t="s">
        <v>65</v>
      </c>
      <c r="Q1649" s="2" t="s">
        <v>65</v>
      </c>
      <c r="R1649" s="2" t="s">
        <v>65</v>
      </c>
      <c r="S1649" s="3">
        <v>0</v>
      </c>
      <c r="T1649" s="3">
        <v>0</v>
      </c>
      <c r="U1649" s="3">
        <v>0.22</v>
      </c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2" t="s">
        <v>52</v>
      </c>
      <c r="AW1649" s="2" t="s">
        <v>3145</v>
      </c>
      <c r="AX1649" s="2" t="s">
        <v>52</v>
      </c>
      <c r="AY1649" s="2" t="s">
        <v>52</v>
      </c>
      <c r="AZ1649" s="2" t="s">
        <v>52</v>
      </c>
    </row>
    <row r="1650" spans="1:52" ht="30" customHeight="1">
      <c r="A1650" s="27" t="s">
        <v>2271</v>
      </c>
      <c r="B1650" s="27" t="s">
        <v>1055</v>
      </c>
      <c r="C1650" s="27" t="s">
        <v>1056</v>
      </c>
      <c r="D1650" s="28">
        <v>1</v>
      </c>
      <c r="E1650" s="30">
        <f>TRUNC(단가대비표!O257*1/8*16/12*25/20, 1)</f>
        <v>0</v>
      </c>
      <c r="F1650" s="33">
        <f>TRUNC(E1650*D1650,1)</f>
        <v>0</v>
      </c>
      <c r="G1650" s="30">
        <f>TRUNC(단가대비표!P257*1/8*16/12*25/20, 1)</f>
        <v>59020.2</v>
      </c>
      <c r="H1650" s="33">
        <f>TRUNC(G1650*D1650,1)</f>
        <v>59020.2</v>
      </c>
      <c r="I1650" s="30">
        <f>TRUNC(단가대비표!V257*1/8*16/12*25/20, 1)</f>
        <v>0</v>
      </c>
      <c r="J1650" s="33">
        <f>TRUNC(I1650*D1650,1)</f>
        <v>0</v>
      </c>
      <c r="K1650" s="30">
        <f t="shared" si="248"/>
        <v>59020.2</v>
      </c>
      <c r="L1650" s="33">
        <f t="shared" si="248"/>
        <v>59020.2</v>
      </c>
      <c r="M1650" s="27" t="s">
        <v>52</v>
      </c>
      <c r="N1650" s="2" t="s">
        <v>3127</v>
      </c>
      <c r="O1650" s="2" t="s">
        <v>2272</v>
      </c>
      <c r="P1650" s="2" t="s">
        <v>65</v>
      </c>
      <c r="Q1650" s="2" t="s">
        <v>65</v>
      </c>
      <c r="R1650" s="2" t="s">
        <v>64</v>
      </c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2" t="s">
        <v>52</v>
      </c>
      <c r="AW1650" s="2" t="s">
        <v>3146</v>
      </c>
      <c r="AX1650" s="2" t="s">
        <v>64</v>
      </c>
      <c r="AY1650" s="2" t="s">
        <v>52</v>
      </c>
      <c r="AZ1650" s="2" t="s">
        <v>52</v>
      </c>
    </row>
    <row r="1651" spans="1:52" ht="30" customHeight="1">
      <c r="A1651" s="27" t="s">
        <v>1013</v>
      </c>
      <c r="B1651" s="27" t="s">
        <v>52</v>
      </c>
      <c r="C1651" s="27" t="s">
        <v>52</v>
      </c>
      <c r="D1651" s="28"/>
      <c r="E1651" s="30"/>
      <c r="F1651" s="33">
        <f>TRUNC(SUMIF(N1647:N1650, N1646, F1647:F1650),0)</f>
        <v>19785</v>
      </c>
      <c r="G1651" s="30"/>
      <c r="H1651" s="33">
        <f>TRUNC(SUMIF(N1647:N1650, N1646, H1647:H1650),0)</f>
        <v>59020</v>
      </c>
      <c r="I1651" s="30"/>
      <c r="J1651" s="33">
        <f>TRUNC(SUMIF(N1647:N1650, N1646, J1647:J1650),0)</f>
        <v>23423</v>
      </c>
      <c r="K1651" s="30"/>
      <c r="L1651" s="33">
        <f>F1651+H1651+J1651</f>
        <v>102228</v>
      </c>
      <c r="M1651" s="27" t="s">
        <v>52</v>
      </c>
      <c r="N1651" s="2" t="s">
        <v>107</v>
      </c>
      <c r="O1651" s="2" t="s">
        <v>107</v>
      </c>
      <c r="P1651" s="2" t="s">
        <v>52</v>
      </c>
      <c r="Q1651" s="2" t="s">
        <v>52</v>
      </c>
      <c r="R1651" s="2" t="s">
        <v>52</v>
      </c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2" t="s">
        <v>52</v>
      </c>
      <c r="AW1651" s="2" t="s">
        <v>52</v>
      </c>
      <c r="AX1651" s="2" t="s">
        <v>52</v>
      </c>
      <c r="AY1651" s="2" t="s">
        <v>52</v>
      </c>
      <c r="AZ1651" s="2" t="s">
        <v>52</v>
      </c>
    </row>
    <row r="1652" spans="1:52" ht="30" customHeight="1">
      <c r="A1652" s="28"/>
      <c r="B1652" s="28"/>
      <c r="C1652" s="28"/>
      <c r="D1652" s="28"/>
      <c r="E1652" s="30"/>
      <c r="F1652" s="33"/>
      <c r="G1652" s="30"/>
      <c r="H1652" s="33"/>
      <c r="I1652" s="30"/>
      <c r="J1652" s="33"/>
      <c r="K1652" s="30"/>
      <c r="L1652" s="33"/>
      <c r="M1652" s="28"/>
    </row>
    <row r="1653" spans="1:52" ht="30" customHeight="1">
      <c r="A1653" s="24" t="s">
        <v>3147</v>
      </c>
      <c r="B1653" s="25"/>
      <c r="C1653" s="25"/>
      <c r="D1653" s="25"/>
      <c r="E1653" s="29"/>
      <c r="F1653" s="32"/>
      <c r="G1653" s="29"/>
      <c r="H1653" s="32"/>
      <c r="I1653" s="29"/>
      <c r="J1653" s="32"/>
      <c r="K1653" s="29"/>
      <c r="L1653" s="32"/>
      <c r="M1653" s="26"/>
      <c r="N1653" s="1" t="s">
        <v>3139</v>
      </c>
    </row>
    <row r="1654" spans="1:52" ht="30" customHeight="1">
      <c r="A1654" s="27" t="s">
        <v>1097</v>
      </c>
      <c r="B1654" s="27" t="s">
        <v>1055</v>
      </c>
      <c r="C1654" s="27" t="s">
        <v>1056</v>
      </c>
      <c r="D1654" s="28">
        <v>6.0000000000000001E-3</v>
      </c>
      <c r="E1654" s="30">
        <f>단가대비표!O235</f>
        <v>0</v>
      </c>
      <c r="F1654" s="33">
        <f>TRUNC(E1654*D1654,1)</f>
        <v>0</v>
      </c>
      <c r="G1654" s="30">
        <f>단가대비표!P235</f>
        <v>226122</v>
      </c>
      <c r="H1654" s="33">
        <f>TRUNC(G1654*D1654,1)</f>
        <v>1356.7</v>
      </c>
      <c r="I1654" s="30">
        <f>단가대비표!V235</f>
        <v>0</v>
      </c>
      <c r="J1654" s="33">
        <f>TRUNC(I1654*D1654,1)</f>
        <v>0</v>
      </c>
      <c r="K1654" s="30">
        <f>TRUNC(E1654+G1654+I1654,1)</f>
        <v>226122</v>
      </c>
      <c r="L1654" s="33">
        <f>TRUNC(F1654+H1654+J1654,1)</f>
        <v>1356.7</v>
      </c>
      <c r="M1654" s="27" t="s">
        <v>52</v>
      </c>
      <c r="N1654" s="2" t="s">
        <v>3139</v>
      </c>
      <c r="O1654" s="2" t="s">
        <v>1098</v>
      </c>
      <c r="P1654" s="2" t="s">
        <v>65</v>
      </c>
      <c r="Q1654" s="2" t="s">
        <v>65</v>
      </c>
      <c r="R1654" s="2" t="s">
        <v>64</v>
      </c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2" t="s">
        <v>52</v>
      </c>
      <c r="AW1654" s="2" t="s">
        <v>3148</v>
      </c>
      <c r="AX1654" s="2" t="s">
        <v>52</v>
      </c>
      <c r="AY1654" s="2" t="s">
        <v>52</v>
      </c>
      <c r="AZ1654" s="2" t="s">
        <v>52</v>
      </c>
    </row>
    <row r="1655" spans="1:52" ht="30" customHeight="1">
      <c r="A1655" s="27" t="s">
        <v>1013</v>
      </c>
      <c r="B1655" s="27" t="s">
        <v>52</v>
      </c>
      <c r="C1655" s="27" t="s">
        <v>52</v>
      </c>
      <c r="D1655" s="28"/>
      <c r="E1655" s="30"/>
      <c r="F1655" s="33">
        <f>TRUNC(SUMIF(N1654:N1654, N1653, F1654:F1654),0)</f>
        <v>0</v>
      </c>
      <c r="G1655" s="30"/>
      <c r="H1655" s="33">
        <f>TRUNC(SUMIF(N1654:N1654, N1653, H1654:H1654),0)</f>
        <v>1356</v>
      </c>
      <c r="I1655" s="30"/>
      <c r="J1655" s="33">
        <f>TRUNC(SUMIF(N1654:N1654, N1653, J1654:J1654),0)</f>
        <v>0</v>
      </c>
      <c r="K1655" s="30"/>
      <c r="L1655" s="33">
        <f>F1655+H1655+J1655</f>
        <v>1356</v>
      </c>
      <c r="M1655" s="27" t="s">
        <v>52</v>
      </c>
      <c r="N1655" s="2" t="s">
        <v>107</v>
      </c>
      <c r="O1655" s="2" t="s">
        <v>107</v>
      </c>
      <c r="P1655" s="2" t="s">
        <v>52</v>
      </c>
      <c r="Q1655" s="2" t="s">
        <v>52</v>
      </c>
      <c r="R1655" s="2" t="s">
        <v>52</v>
      </c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2" t="s">
        <v>52</v>
      </c>
      <c r="AW1655" s="2" t="s">
        <v>52</v>
      </c>
      <c r="AX1655" s="2" t="s">
        <v>52</v>
      </c>
      <c r="AY1655" s="2" t="s">
        <v>52</v>
      </c>
      <c r="AZ1655" s="2" t="s">
        <v>52</v>
      </c>
    </row>
    <row r="1656" spans="1:52" ht="30" customHeight="1">
      <c r="A1656" s="28"/>
      <c r="B1656" s="28"/>
      <c r="C1656" s="28"/>
      <c r="D1656" s="28"/>
      <c r="E1656" s="30"/>
      <c r="F1656" s="33"/>
      <c r="G1656" s="30"/>
      <c r="H1656" s="33"/>
      <c r="I1656" s="30"/>
      <c r="J1656" s="33"/>
      <c r="K1656" s="30"/>
      <c r="L1656" s="33"/>
      <c r="M1656" s="28"/>
    </row>
    <row r="1657" spans="1:52" ht="30" customHeight="1">
      <c r="A1657" s="24" t="s">
        <v>3149</v>
      </c>
      <c r="B1657" s="25"/>
      <c r="C1657" s="25"/>
      <c r="D1657" s="25"/>
      <c r="E1657" s="29"/>
      <c r="F1657" s="32"/>
      <c r="G1657" s="29"/>
      <c r="H1657" s="32"/>
      <c r="I1657" s="29"/>
      <c r="J1657" s="32"/>
      <c r="K1657" s="29"/>
      <c r="L1657" s="32"/>
      <c r="M1657" s="26"/>
      <c r="N1657" s="1" t="s">
        <v>2221</v>
      </c>
    </row>
    <row r="1658" spans="1:52" ht="30" customHeight="1">
      <c r="A1658" s="27" t="s">
        <v>1097</v>
      </c>
      <c r="B1658" s="27" t="s">
        <v>1055</v>
      </c>
      <c r="C1658" s="27" t="s">
        <v>1056</v>
      </c>
      <c r="D1658" s="28">
        <v>0.05</v>
      </c>
      <c r="E1658" s="30">
        <f>단가대비표!O235</f>
        <v>0</v>
      </c>
      <c r="F1658" s="33">
        <f>TRUNC(E1658*D1658,1)</f>
        <v>0</v>
      </c>
      <c r="G1658" s="30">
        <f>단가대비표!P235</f>
        <v>226122</v>
      </c>
      <c r="H1658" s="33">
        <f>TRUNC(G1658*D1658,1)</f>
        <v>11306.1</v>
      </c>
      <c r="I1658" s="30">
        <f>단가대비표!V235</f>
        <v>0</v>
      </c>
      <c r="J1658" s="33">
        <f>TRUNC(I1658*D1658,1)</f>
        <v>0</v>
      </c>
      <c r="K1658" s="30">
        <f t="shared" ref="K1658:L1661" si="249">TRUNC(E1658+G1658+I1658,1)</f>
        <v>226122</v>
      </c>
      <c r="L1658" s="33">
        <f t="shared" si="249"/>
        <v>11306.1</v>
      </c>
      <c r="M1658" s="27" t="s">
        <v>52</v>
      </c>
      <c r="N1658" s="2" t="s">
        <v>2221</v>
      </c>
      <c r="O1658" s="2" t="s">
        <v>1098</v>
      </c>
      <c r="P1658" s="2" t="s">
        <v>65</v>
      </c>
      <c r="Q1658" s="2" t="s">
        <v>65</v>
      </c>
      <c r="R1658" s="2" t="s">
        <v>64</v>
      </c>
      <c r="S1658" s="3"/>
      <c r="T1658" s="3"/>
      <c r="U1658" s="3"/>
      <c r="V1658" s="3">
        <v>1</v>
      </c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2" t="s">
        <v>52</v>
      </c>
      <c r="AW1658" s="2" t="s">
        <v>3150</v>
      </c>
      <c r="AX1658" s="2" t="s">
        <v>52</v>
      </c>
      <c r="AY1658" s="2" t="s">
        <v>52</v>
      </c>
      <c r="AZ1658" s="2" t="s">
        <v>52</v>
      </c>
    </row>
    <row r="1659" spans="1:52" ht="30" customHeight="1">
      <c r="A1659" s="27" t="s">
        <v>1059</v>
      </c>
      <c r="B1659" s="27" t="s">
        <v>1055</v>
      </c>
      <c r="C1659" s="27" t="s">
        <v>1056</v>
      </c>
      <c r="D1659" s="28">
        <v>3.5999999999999997E-2</v>
      </c>
      <c r="E1659" s="30">
        <f>단가대비표!O234</f>
        <v>0</v>
      </c>
      <c r="F1659" s="33">
        <f>TRUNC(E1659*D1659,1)</f>
        <v>0</v>
      </c>
      <c r="G1659" s="30">
        <f>단가대비표!P234</f>
        <v>172068</v>
      </c>
      <c r="H1659" s="33">
        <f>TRUNC(G1659*D1659,1)</f>
        <v>6194.4</v>
      </c>
      <c r="I1659" s="30">
        <f>단가대비표!V234</f>
        <v>0</v>
      </c>
      <c r="J1659" s="33">
        <f>TRUNC(I1659*D1659,1)</f>
        <v>0</v>
      </c>
      <c r="K1659" s="30">
        <f t="shared" si="249"/>
        <v>172068</v>
      </c>
      <c r="L1659" s="33">
        <f t="shared" si="249"/>
        <v>6194.4</v>
      </c>
      <c r="M1659" s="27" t="s">
        <v>52</v>
      </c>
      <c r="N1659" s="2" t="s">
        <v>2221</v>
      </c>
      <c r="O1659" s="2" t="s">
        <v>1060</v>
      </c>
      <c r="P1659" s="2" t="s">
        <v>65</v>
      </c>
      <c r="Q1659" s="2" t="s">
        <v>65</v>
      </c>
      <c r="R1659" s="2" t="s">
        <v>64</v>
      </c>
      <c r="S1659" s="3"/>
      <c r="T1659" s="3"/>
      <c r="U1659" s="3"/>
      <c r="V1659" s="3">
        <v>1</v>
      </c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2" t="s">
        <v>52</v>
      </c>
      <c r="AW1659" s="2" t="s">
        <v>3151</v>
      </c>
      <c r="AX1659" s="2" t="s">
        <v>52</v>
      </c>
      <c r="AY1659" s="2" t="s">
        <v>52</v>
      </c>
      <c r="AZ1659" s="2" t="s">
        <v>52</v>
      </c>
    </row>
    <row r="1660" spans="1:52" ht="30" customHeight="1">
      <c r="A1660" s="27" t="s">
        <v>3152</v>
      </c>
      <c r="B1660" s="27" t="s">
        <v>3153</v>
      </c>
      <c r="C1660" s="27" t="s">
        <v>502</v>
      </c>
      <c r="D1660" s="28">
        <v>1</v>
      </c>
      <c r="E1660" s="30">
        <f>TRUNC(SUMIF(V1658:V1661, RIGHTB(O1660, 1), H1658:H1661)*U1660, 2)</f>
        <v>1400.04</v>
      </c>
      <c r="F1660" s="33">
        <f>TRUNC(E1660*D1660,1)</f>
        <v>1400</v>
      </c>
      <c r="G1660" s="30">
        <v>0</v>
      </c>
      <c r="H1660" s="33">
        <f>TRUNC(G1660*D1660,1)</f>
        <v>0</v>
      </c>
      <c r="I1660" s="30">
        <v>0</v>
      </c>
      <c r="J1660" s="33">
        <f>TRUNC(I1660*D1660,1)</f>
        <v>0</v>
      </c>
      <c r="K1660" s="30">
        <f t="shared" si="249"/>
        <v>1400</v>
      </c>
      <c r="L1660" s="33">
        <f t="shared" si="249"/>
        <v>1400</v>
      </c>
      <c r="M1660" s="27" t="s">
        <v>52</v>
      </c>
      <c r="N1660" s="2" t="s">
        <v>2221</v>
      </c>
      <c r="O1660" s="2" t="s">
        <v>950</v>
      </c>
      <c r="P1660" s="2" t="s">
        <v>65</v>
      </c>
      <c r="Q1660" s="2" t="s">
        <v>65</v>
      </c>
      <c r="R1660" s="2" t="s">
        <v>65</v>
      </c>
      <c r="S1660" s="3">
        <v>1</v>
      </c>
      <c r="T1660" s="3">
        <v>0</v>
      </c>
      <c r="U1660" s="3">
        <v>0.08</v>
      </c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2" t="s">
        <v>52</v>
      </c>
      <c r="AW1660" s="2" t="s">
        <v>3154</v>
      </c>
      <c r="AX1660" s="2" t="s">
        <v>52</v>
      </c>
      <c r="AY1660" s="2" t="s">
        <v>52</v>
      </c>
      <c r="AZ1660" s="2" t="s">
        <v>52</v>
      </c>
    </row>
    <row r="1661" spans="1:52" ht="30" customHeight="1">
      <c r="A1661" s="27" t="s">
        <v>1264</v>
      </c>
      <c r="B1661" s="27" t="s">
        <v>2076</v>
      </c>
      <c r="C1661" s="27" t="s">
        <v>1103</v>
      </c>
      <c r="D1661" s="28">
        <v>0.18</v>
      </c>
      <c r="E1661" s="30">
        <f>일위대가목록!E130</f>
        <v>8398</v>
      </c>
      <c r="F1661" s="33">
        <f>TRUNC(E1661*D1661,1)</f>
        <v>1511.6</v>
      </c>
      <c r="G1661" s="30">
        <f>일위대가목록!F130</f>
        <v>59020</v>
      </c>
      <c r="H1661" s="33">
        <f>TRUNC(G1661*D1661,1)</f>
        <v>10623.6</v>
      </c>
      <c r="I1661" s="30">
        <f>일위대가목록!G130</f>
        <v>31344</v>
      </c>
      <c r="J1661" s="33">
        <f>TRUNC(I1661*D1661,1)</f>
        <v>5641.9</v>
      </c>
      <c r="K1661" s="30">
        <f t="shared" si="249"/>
        <v>98762</v>
      </c>
      <c r="L1661" s="33">
        <f t="shared" si="249"/>
        <v>17777.099999999999</v>
      </c>
      <c r="M1661" s="27" t="s">
        <v>2077</v>
      </c>
      <c r="N1661" s="2" t="s">
        <v>2221</v>
      </c>
      <c r="O1661" s="2" t="s">
        <v>2078</v>
      </c>
      <c r="P1661" s="2" t="s">
        <v>64</v>
      </c>
      <c r="Q1661" s="2" t="s">
        <v>65</v>
      </c>
      <c r="R1661" s="2" t="s">
        <v>65</v>
      </c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2" t="s">
        <v>52</v>
      </c>
      <c r="AW1661" s="2" t="s">
        <v>3155</v>
      </c>
      <c r="AX1661" s="2" t="s">
        <v>52</v>
      </c>
      <c r="AY1661" s="2" t="s">
        <v>52</v>
      </c>
      <c r="AZ1661" s="2" t="s">
        <v>52</v>
      </c>
    </row>
    <row r="1662" spans="1:52" ht="30" customHeight="1">
      <c r="A1662" s="27" t="s">
        <v>1013</v>
      </c>
      <c r="B1662" s="27" t="s">
        <v>52</v>
      </c>
      <c r="C1662" s="27" t="s">
        <v>52</v>
      </c>
      <c r="D1662" s="28"/>
      <c r="E1662" s="30"/>
      <c r="F1662" s="33">
        <f>TRUNC(SUMIF(N1658:N1661, N1657, F1658:F1661),0)</f>
        <v>2911</v>
      </c>
      <c r="G1662" s="30"/>
      <c r="H1662" s="33">
        <f>TRUNC(SUMIF(N1658:N1661, N1657, H1658:H1661),0)</f>
        <v>28124</v>
      </c>
      <c r="I1662" s="30"/>
      <c r="J1662" s="33">
        <f>TRUNC(SUMIF(N1658:N1661, N1657, J1658:J1661),0)</f>
        <v>5641</v>
      </c>
      <c r="K1662" s="30"/>
      <c r="L1662" s="33">
        <f>F1662+H1662+J1662</f>
        <v>36676</v>
      </c>
      <c r="M1662" s="27" t="s">
        <v>52</v>
      </c>
      <c r="N1662" s="2" t="s">
        <v>107</v>
      </c>
      <c r="O1662" s="2" t="s">
        <v>107</v>
      </c>
      <c r="P1662" s="2" t="s">
        <v>52</v>
      </c>
      <c r="Q1662" s="2" t="s">
        <v>52</v>
      </c>
      <c r="R1662" s="2" t="s">
        <v>52</v>
      </c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2" t="s">
        <v>52</v>
      </c>
      <c r="AW1662" s="2" t="s">
        <v>52</v>
      </c>
      <c r="AX1662" s="2" t="s">
        <v>52</v>
      </c>
      <c r="AY1662" s="2" t="s">
        <v>52</v>
      </c>
      <c r="AZ1662" s="2" t="s">
        <v>52</v>
      </c>
    </row>
    <row r="1663" spans="1:52" ht="30" customHeight="1">
      <c r="A1663" s="28"/>
      <c r="B1663" s="28"/>
      <c r="C1663" s="28"/>
      <c r="D1663" s="28"/>
      <c r="E1663" s="30"/>
      <c r="F1663" s="33"/>
      <c r="G1663" s="30"/>
      <c r="H1663" s="33"/>
      <c r="I1663" s="30"/>
      <c r="J1663" s="33"/>
      <c r="K1663" s="30"/>
      <c r="L1663" s="33"/>
      <c r="M1663" s="28"/>
    </row>
    <row r="1664" spans="1:52" ht="30" customHeight="1">
      <c r="A1664" s="24" t="s">
        <v>3156</v>
      </c>
      <c r="B1664" s="25"/>
      <c r="C1664" s="25"/>
      <c r="D1664" s="25"/>
      <c r="E1664" s="29"/>
      <c r="F1664" s="32"/>
      <c r="G1664" s="29"/>
      <c r="H1664" s="32"/>
      <c r="I1664" s="29"/>
      <c r="J1664" s="32"/>
      <c r="K1664" s="29"/>
      <c r="L1664" s="32"/>
      <c r="M1664" s="26"/>
      <c r="N1664" s="1" t="s">
        <v>2235</v>
      </c>
    </row>
    <row r="1665" spans="1:52" ht="30" customHeight="1">
      <c r="A1665" s="27" t="s">
        <v>3157</v>
      </c>
      <c r="B1665" s="27" t="s">
        <v>3158</v>
      </c>
      <c r="C1665" s="27" t="s">
        <v>235</v>
      </c>
      <c r="D1665" s="28">
        <v>3.0529999999999999</v>
      </c>
      <c r="E1665" s="30">
        <f>단가대비표!O49</f>
        <v>4300</v>
      </c>
      <c r="F1665" s="33">
        <f>TRUNC(E1665*D1665,1)</f>
        <v>13127.9</v>
      </c>
      <c r="G1665" s="30">
        <f>단가대비표!P49</f>
        <v>0</v>
      </c>
      <c r="H1665" s="33">
        <f>TRUNC(G1665*D1665,1)</f>
        <v>0</v>
      </c>
      <c r="I1665" s="30">
        <f>단가대비표!V49</f>
        <v>0</v>
      </c>
      <c r="J1665" s="33">
        <f>TRUNC(I1665*D1665,1)</f>
        <v>0</v>
      </c>
      <c r="K1665" s="30">
        <f t="shared" ref="K1665:L1667" si="250">TRUNC(E1665+G1665+I1665,1)</f>
        <v>4300</v>
      </c>
      <c r="L1665" s="33">
        <f t="shared" si="250"/>
        <v>13127.9</v>
      </c>
      <c r="M1665" s="27" t="s">
        <v>52</v>
      </c>
      <c r="N1665" s="2" t="s">
        <v>2235</v>
      </c>
      <c r="O1665" s="2" t="s">
        <v>3159</v>
      </c>
      <c r="P1665" s="2" t="s">
        <v>65</v>
      </c>
      <c r="Q1665" s="2" t="s">
        <v>65</v>
      </c>
      <c r="R1665" s="2" t="s">
        <v>64</v>
      </c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2" t="s">
        <v>52</v>
      </c>
      <c r="AW1665" s="2" t="s">
        <v>3160</v>
      </c>
      <c r="AX1665" s="2" t="s">
        <v>52</v>
      </c>
      <c r="AY1665" s="2" t="s">
        <v>52</v>
      </c>
      <c r="AZ1665" s="2" t="s">
        <v>52</v>
      </c>
    </row>
    <row r="1666" spans="1:52" ht="30" customHeight="1">
      <c r="A1666" s="27" t="s">
        <v>2689</v>
      </c>
      <c r="B1666" s="27" t="s">
        <v>2690</v>
      </c>
      <c r="C1666" s="27" t="s">
        <v>235</v>
      </c>
      <c r="D1666" s="28">
        <v>2.7755000000000001</v>
      </c>
      <c r="E1666" s="30">
        <f>일위대가목록!E203</f>
        <v>159</v>
      </c>
      <c r="F1666" s="33">
        <f>TRUNC(E1666*D1666,1)</f>
        <v>441.3</v>
      </c>
      <c r="G1666" s="30">
        <f>일위대가목록!F203</f>
        <v>5328</v>
      </c>
      <c r="H1666" s="33">
        <f>TRUNC(G1666*D1666,1)</f>
        <v>14787.8</v>
      </c>
      <c r="I1666" s="30">
        <f>일위대가목록!G203</f>
        <v>266</v>
      </c>
      <c r="J1666" s="33">
        <f>TRUNC(I1666*D1666,1)</f>
        <v>738.2</v>
      </c>
      <c r="K1666" s="30">
        <f t="shared" si="250"/>
        <v>5753</v>
      </c>
      <c r="L1666" s="33">
        <f t="shared" si="250"/>
        <v>15967.3</v>
      </c>
      <c r="M1666" s="27" t="s">
        <v>2691</v>
      </c>
      <c r="N1666" s="2" t="s">
        <v>2235</v>
      </c>
      <c r="O1666" s="2" t="s">
        <v>2692</v>
      </c>
      <c r="P1666" s="2" t="s">
        <v>64</v>
      </c>
      <c r="Q1666" s="2" t="s">
        <v>65</v>
      </c>
      <c r="R1666" s="2" t="s">
        <v>65</v>
      </c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2" t="s">
        <v>52</v>
      </c>
      <c r="AW1666" s="2" t="s">
        <v>3161</v>
      </c>
      <c r="AX1666" s="2" t="s">
        <v>52</v>
      </c>
      <c r="AY1666" s="2" t="s">
        <v>52</v>
      </c>
      <c r="AZ1666" s="2" t="s">
        <v>52</v>
      </c>
    </row>
    <row r="1667" spans="1:52" ht="30" customHeight="1">
      <c r="A1667" s="27" t="s">
        <v>209</v>
      </c>
      <c r="B1667" s="27" t="s">
        <v>2784</v>
      </c>
      <c r="C1667" s="27" t="s">
        <v>235</v>
      </c>
      <c r="D1667" s="28">
        <v>-0.25</v>
      </c>
      <c r="E1667" s="30">
        <f>단가대비표!O38</f>
        <v>2050</v>
      </c>
      <c r="F1667" s="33">
        <f>TRUNC(E1667*D1667,1)</f>
        <v>-512.5</v>
      </c>
      <c r="G1667" s="30">
        <f>단가대비표!P38</f>
        <v>0</v>
      </c>
      <c r="H1667" s="33">
        <f>TRUNC(G1667*D1667,1)</f>
        <v>0</v>
      </c>
      <c r="I1667" s="30">
        <f>단가대비표!V38</f>
        <v>0</v>
      </c>
      <c r="J1667" s="33">
        <f>TRUNC(I1667*D1667,1)</f>
        <v>0</v>
      </c>
      <c r="K1667" s="30">
        <f t="shared" si="250"/>
        <v>2050</v>
      </c>
      <c r="L1667" s="33">
        <f t="shared" si="250"/>
        <v>-512.5</v>
      </c>
      <c r="M1667" s="27" t="s">
        <v>211</v>
      </c>
      <c r="N1667" s="2" t="s">
        <v>2235</v>
      </c>
      <c r="O1667" s="2" t="s">
        <v>2785</v>
      </c>
      <c r="P1667" s="2" t="s">
        <v>65</v>
      </c>
      <c r="Q1667" s="2" t="s">
        <v>65</v>
      </c>
      <c r="R1667" s="2" t="s">
        <v>64</v>
      </c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2" t="s">
        <v>52</v>
      </c>
      <c r="AW1667" s="2" t="s">
        <v>3162</v>
      </c>
      <c r="AX1667" s="2" t="s">
        <v>52</v>
      </c>
      <c r="AY1667" s="2" t="s">
        <v>52</v>
      </c>
      <c r="AZ1667" s="2" t="s">
        <v>52</v>
      </c>
    </row>
    <row r="1668" spans="1:52" ht="30" customHeight="1">
      <c r="A1668" s="27" t="s">
        <v>1013</v>
      </c>
      <c r="B1668" s="27" t="s">
        <v>52</v>
      </c>
      <c r="C1668" s="27" t="s">
        <v>52</v>
      </c>
      <c r="D1668" s="28"/>
      <c r="E1668" s="30"/>
      <c r="F1668" s="33">
        <f>TRUNC(SUMIF(N1665:N1667, N1664, F1665:F1667),0)</f>
        <v>13056</v>
      </c>
      <c r="G1668" s="30"/>
      <c r="H1668" s="33">
        <f>TRUNC(SUMIF(N1665:N1667, N1664, H1665:H1667),0)</f>
        <v>14787</v>
      </c>
      <c r="I1668" s="30"/>
      <c r="J1668" s="33">
        <f>TRUNC(SUMIF(N1665:N1667, N1664, J1665:J1667),0)</f>
        <v>738</v>
      </c>
      <c r="K1668" s="30"/>
      <c r="L1668" s="33">
        <f>F1668+H1668+J1668</f>
        <v>28581</v>
      </c>
      <c r="M1668" s="27" t="s">
        <v>52</v>
      </c>
      <c r="N1668" s="2" t="s">
        <v>107</v>
      </c>
      <c r="O1668" s="2" t="s">
        <v>107</v>
      </c>
      <c r="P1668" s="2" t="s">
        <v>52</v>
      </c>
      <c r="Q1668" s="2" t="s">
        <v>52</v>
      </c>
      <c r="R1668" s="2" t="s">
        <v>52</v>
      </c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2" t="s">
        <v>52</v>
      </c>
      <c r="AW1668" s="2" t="s">
        <v>52</v>
      </c>
      <c r="AX1668" s="2" t="s">
        <v>52</v>
      </c>
      <c r="AY1668" s="2" t="s">
        <v>52</v>
      </c>
      <c r="AZ1668" s="2" t="s">
        <v>52</v>
      </c>
    </row>
    <row r="1669" spans="1:52" ht="30" customHeight="1">
      <c r="A1669" s="28"/>
      <c r="B1669" s="28"/>
      <c r="C1669" s="28"/>
      <c r="D1669" s="28"/>
      <c r="E1669" s="30"/>
      <c r="F1669" s="33"/>
      <c r="G1669" s="30"/>
      <c r="H1669" s="33"/>
      <c r="I1669" s="30"/>
      <c r="J1669" s="33"/>
      <c r="K1669" s="30"/>
      <c r="L1669" s="33"/>
      <c r="M1669" s="28"/>
    </row>
    <row r="1670" spans="1:52" ht="30" customHeight="1">
      <c r="A1670" s="24" t="s">
        <v>3163</v>
      </c>
      <c r="B1670" s="25"/>
      <c r="C1670" s="25"/>
      <c r="D1670" s="25"/>
      <c r="E1670" s="29"/>
      <c r="F1670" s="32"/>
      <c r="G1670" s="29"/>
      <c r="H1670" s="32"/>
      <c r="I1670" s="29"/>
      <c r="J1670" s="32"/>
      <c r="K1670" s="29"/>
      <c r="L1670" s="32"/>
      <c r="M1670" s="26"/>
      <c r="N1670" s="1" t="s">
        <v>2239</v>
      </c>
    </row>
    <row r="1671" spans="1:52" ht="30" customHeight="1">
      <c r="A1671" s="27" t="s">
        <v>2794</v>
      </c>
      <c r="B1671" s="27" t="s">
        <v>3164</v>
      </c>
      <c r="C1671" s="27" t="s">
        <v>235</v>
      </c>
      <c r="D1671" s="28">
        <v>61.061</v>
      </c>
      <c r="E1671" s="30">
        <f>단가대비표!O73</f>
        <v>3600</v>
      </c>
      <c r="F1671" s="33">
        <f>TRUNC(E1671*D1671,1)</f>
        <v>219819.6</v>
      </c>
      <c r="G1671" s="30">
        <f>단가대비표!P73</f>
        <v>0</v>
      </c>
      <c r="H1671" s="33">
        <f>TRUNC(G1671*D1671,1)</f>
        <v>0</v>
      </c>
      <c r="I1671" s="30">
        <f>단가대비표!V73</f>
        <v>0</v>
      </c>
      <c r="J1671" s="33">
        <f>TRUNC(I1671*D1671,1)</f>
        <v>0</v>
      </c>
      <c r="K1671" s="30">
        <f t="shared" ref="K1671:L1673" si="251">TRUNC(E1671+G1671+I1671,1)</f>
        <v>3600</v>
      </c>
      <c r="L1671" s="33">
        <f t="shared" si="251"/>
        <v>219819.6</v>
      </c>
      <c r="M1671" s="27" t="s">
        <v>52</v>
      </c>
      <c r="N1671" s="2" t="s">
        <v>2239</v>
      </c>
      <c r="O1671" s="2" t="s">
        <v>3165</v>
      </c>
      <c r="P1671" s="2" t="s">
        <v>65</v>
      </c>
      <c r="Q1671" s="2" t="s">
        <v>65</v>
      </c>
      <c r="R1671" s="2" t="s">
        <v>64</v>
      </c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2" t="s">
        <v>52</v>
      </c>
      <c r="AW1671" s="2" t="s">
        <v>3166</v>
      </c>
      <c r="AX1671" s="2" t="s">
        <v>52</v>
      </c>
      <c r="AY1671" s="2" t="s">
        <v>52</v>
      </c>
      <c r="AZ1671" s="2" t="s">
        <v>52</v>
      </c>
    </row>
    <row r="1672" spans="1:52" ht="30" customHeight="1">
      <c r="A1672" s="27" t="s">
        <v>2689</v>
      </c>
      <c r="B1672" s="27" t="s">
        <v>2690</v>
      </c>
      <c r="C1672" s="27" t="s">
        <v>235</v>
      </c>
      <c r="D1672" s="28">
        <v>55.51</v>
      </c>
      <c r="E1672" s="30">
        <f>일위대가목록!E203</f>
        <v>159</v>
      </c>
      <c r="F1672" s="33">
        <f>TRUNC(E1672*D1672,1)</f>
        <v>8826</v>
      </c>
      <c r="G1672" s="30">
        <f>일위대가목록!F203</f>
        <v>5328</v>
      </c>
      <c r="H1672" s="33">
        <f>TRUNC(G1672*D1672,1)</f>
        <v>295757.2</v>
      </c>
      <c r="I1672" s="30">
        <f>일위대가목록!G203</f>
        <v>266</v>
      </c>
      <c r="J1672" s="33">
        <f>TRUNC(I1672*D1672,1)</f>
        <v>14765.6</v>
      </c>
      <c r="K1672" s="30">
        <f t="shared" si="251"/>
        <v>5753</v>
      </c>
      <c r="L1672" s="33">
        <f t="shared" si="251"/>
        <v>319348.8</v>
      </c>
      <c r="M1672" s="27" t="s">
        <v>2691</v>
      </c>
      <c r="N1672" s="2" t="s">
        <v>2239</v>
      </c>
      <c r="O1672" s="2" t="s">
        <v>2692</v>
      </c>
      <c r="P1672" s="2" t="s">
        <v>64</v>
      </c>
      <c r="Q1672" s="2" t="s">
        <v>65</v>
      </c>
      <c r="R1672" s="2" t="s">
        <v>65</v>
      </c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2" t="s">
        <v>52</v>
      </c>
      <c r="AW1672" s="2" t="s">
        <v>3167</v>
      </c>
      <c r="AX1672" s="2" t="s">
        <v>52</v>
      </c>
      <c r="AY1672" s="2" t="s">
        <v>52</v>
      </c>
      <c r="AZ1672" s="2" t="s">
        <v>52</v>
      </c>
    </row>
    <row r="1673" spans="1:52" ht="30" customHeight="1">
      <c r="A1673" s="27" t="s">
        <v>209</v>
      </c>
      <c r="B1673" s="27" t="s">
        <v>2784</v>
      </c>
      <c r="C1673" s="27" t="s">
        <v>235</v>
      </c>
      <c r="D1673" s="28">
        <v>-4.9960000000000004</v>
      </c>
      <c r="E1673" s="30">
        <f>단가대비표!O38</f>
        <v>2050</v>
      </c>
      <c r="F1673" s="33">
        <f>TRUNC(E1673*D1673,1)</f>
        <v>-10241.799999999999</v>
      </c>
      <c r="G1673" s="30">
        <f>단가대비표!P38</f>
        <v>0</v>
      </c>
      <c r="H1673" s="33">
        <f>TRUNC(G1673*D1673,1)</f>
        <v>0</v>
      </c>
      <c r="I1673" s="30">
        <f>단가대비표!V38</f>
        <v>0</v>
      </c>
      <c r="J1673" s="33">
        <f>TRUNC(I1673*D1673,1)</f>
        <v>0</v>
      </c>
      <c r="K1673" s="30">
        <f t="shared" si="251"/>
        <v>2050</v>
      </c>
      <c r="L1673" s="33">
        <f t="shared" si="251"/>
        <v>-10241.799999999999</v>
      </c>
      <c r="M1673" s="27" t="s">
        <v>211</v>
      </c>
      <c r="N1673" s="2" t="s">
        <v>2239</v>
      </c>
      <c r="O1673" s="2" t="s">
        <v>2785</v>
      </c>
      <c r="P1673" s="2" t="s">
        <v>65</v>
      </c>
      <c r="Q1673" s="2" t="s">
        <v>65</v>
      </c>
      <c r="R1673" s="2" t="s">
        <v>64</v>
      </c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2" t="s">
        <v>52</v>
      </c>
      <c r="AW1673" s="2" t="s">
        <v>3168</v>
      </c>
      <c r="AX1673" s="2" t="s">
        <v>52</v>
      </c>
      <c r="AY1673" s="2" t="s">
        <v>52</v>
      </c>
      <c r="AZ1673" s="2" t="s">
        <v>52</v>
      </c>
    </row>
    <row r="1674" spans="1:52" ht="30" customHeight="1">
      <c r="A1674" s="27" t="s">
        <v>1013</v>
      </c>
      <c r="B1674" s="27" t="s">
        <v>52</v>
      </c>
      <c r="C1674" s="27" t="s">
        <v>52</v>
      </c>
      <c r="D1674" s="28"/>
      <c r="E1674" s="30"/>
      <c r="F1674" s="33">
        <f>TRUNC(SUMIF(N1671:N1673, N1670, F1671:F1673),0)</f>
        <v>218403</v>
      </c>
      <c r="G1674" s="30"/>
      <c r="H1674" s="33">
        <f>TRUNC(SUMIF(N1671:N1673, N1670, H1671:H1673),0)</f>
        <v>295757</v>
      </c>
      <c r="I1674" s="30"/>
      <c r="J1674" s="33">
        <f>TRUNC(SUMIF(N1671:N1673, N1670, J1671:J1673),0)</f>
        <v>14765</v>
      </c>
      <c r="K1674" s="30"/>
      <c r="L1674" s="33">
        <f>F1674+H1674+J1674</f>
        <v>528925</v>
      </c>
      <c r="M1674" s="27" t="s">
        <v>52</v>
      </c>
      <c r="N1674" s="2" t="s">
        <v>107</v>
      </c>
      <c r="O1674" s="2" t="s">
        <v>107</v>
      </c>
      <c r="P1674" s="2" t="s">
        <v>52</v>
      </c>
      <c r="Q1674" s="2" t="s">
        <v>52</v>
      </c>
      <c r="R1674" s="2" t="s">
        <v>52</v>
      </c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2" t="s">
        <v>52</v>
      </c>
      <c r="AW1674" s="2" t="s">
        <v>52</v>
      </c>
      <c r="AX1674" s="2" t="s">
        <v>52</v>
      </c>
      <c r="AY1674" s="2" t="s">
        <v>52</v>
      </c>
      <c r="AZ1674" s="2" t="s">
        <v>52</v>
      </c>
    </row>
    <row r="1675" spans="1:52" ht="30" customHeight="1">
      <c r="A1675" s="28"/>
      <c r="B1675" s="28"/>
      <c r="C1675" s="28"/>
      <c r="D1675" s="28"/>
      <c r="E1675" s="30"/>
      <c r="F1675" s="33"/>
      <c r="G1675" s="30"/>
      <c r="H1675" s="33"/>
      <c r="I1675" s="30"/>
      <c r="J1675" s="33"/>
      <c r="K1675" s="30"/>
      <c r="L1675" s="33"/>
      <c r="M1675" s="28"/>
    </row>
    <row r="1676" spans="1:52" ht="30" customHeight="1">
      <c r="A1676" s="24" t="s">
        <v>3169</v>
      </c>
      <c r="B1676" s="25"/>
      <c r="C1676" s="25"/>
      <c r="D1676" s="25"/>
      <c r="E1676" s="29"/>
      <c r="F1676" s="32"/>
      <c r="G1676" s="29"/>
      <c r="H1676" s="32"/>
      <c r="I1676" s="29"/>
      <c r="J1676" s="32"/>
      <c r="K1676" s="29"/>
      <c r="L1676" s="32"/>
      <c r="M1676" s="26"/>
      <c r="N1676" s="1" t="s">
        <v>2246</v>
      </c>
    </row>
    <row r="1677" spans="1:52" ht="30" customHeight="1">
      <c r="A1677" s="27" t="s">
        <v>1097</v>
      </c>
      <c r="B1677" s="27" t="s">
        <v>1055</v>
      </c>
      <c r="C1677" s="27" t="s">
        <v>1056</v>
      </c>
      <c r="D1677" s="28">
        <v>0.03</v>
      </c>
      <c r="E1677" s="30">
        <f>단가대비표!O235</f>
        <v>0</v>
      </c>
      <c r="F1677" s="33">
        <f>TRUNC(E1677*D1677,1)</f>
        <v>0</v>
      </c>
      <c r="G1677" s="30">
        <f>단가대비표!P235</f>
        <v>226122</v>
      </c>
      <c r="H1677" s="33">
        <f>TRUNC(G1677*D1677,1)</f>
        <v>6783.6</v>
      </c>
      <c r="I1677" s="30">
        <f>단가대비표!V235</f>
        <v>0</v>
      </c>
      <c r="J1677" s="33">
        <f>TRUNC(I1677*D1677,1)</f>
        <v>0</v>
      </c>
      <c r="K1677" s="30">
        <f>TRUNC(E1677+G1677+I1677,1)</f>
        <v>226122</v>
      </c>
      <c r="L1677" s="33">
        <f>TRUNC(F1677+H1677+J1677,1)</f>
        <v>6783.6</v>
      </c>
      <c r="M1677" s="27" t="s">
        <v>52</v>
      </c>
      <c r="N1677" s="2" t="s">
        <v>2246</v>
      </c>
      <c r="O1677" s="2" t="s">
        <v>1098</v>
      </c>
      <c r="P1677" s="2" t="s">
        <v>65</v>
      </c>
      <c r="Q1677" s="2" t="s">
        <v>65</v>
      </c>
      <c r="R1677" s="2" t="s">
        <v>64</v>
      </c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2" t="s">
        <v>52</v>
      </c>
      <c r="AW1677" s="2" t="s">
        <v>3170</v>
      </c>
      <c r="AX1677" s="2" t="s">
        <v>52</v>
      </c>
      <c r="AY1677" s="2" t="s">
        <v>52</v>
      </c>
      <c r="AZ1677" s="2" t="s">
        <v>52</v>
      </c>
    </row>
    <row r="1678" spans="1:52" ht="30" customHeight="1">
      <c r="A1678" s="27" t="s">
        <v>1013</v>
      </c>
      <c r="B1678" s="27" t="s">
        <v>52</v>
      </c>
      <c r="C1678" s="27" t="s">
        <v>52</v>
      </c>
      <c r="D1678" s="28"/>
      <c r="E1678" s="30"/>
      <c r="F1678" s="33">
        <f>TRUNC(SUMIF(N1677:N1677, N1676, F1677:F1677),0)</f>
        <v>0</v>
      </c>
      <c r="G1678" s="30"/>
      <c r="H1678" s="33">
        <f>TRUNC(SUMIF(N1677:N1677, N1676, H1677:H1677),0)</f>
        <v>6783</v>
      </c>
      <c r="I1678" s="30"/>
      <c r="J1678" s="33">
        <f>TRUNC(SUMIF(N1677:N1677, N1676, J1677:J1677),0)</f>
        <v>0</v>
      </c>
      <c r="K1678" s="30"/>
      <c r="L1678" s="33">
        <f>F1678+H1678+J1678</f>
        <v>6783</v>
      </c>
      <c r="M1678" s="27" t="s">
        <v>52</v>
      </c>
      <c r="N1678" s="2" t="s">
        <v>107</v>
      </c>
      <c r="O1678" s="2" t="s">
        <v>107</v>
      </c>
      <c r="P1678" s="2" t="s">
        <v>52</v>
      </c>
      <c r="Q1678" s="2" t="s">
        <v>52</v>
      </c>
      <c r="R1678" s="2" t="s">
        <v>52</v>
      </c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2" t="s">
        <v>52</v>
      </c>
      <c r="AW1678" s="2" t="s">
        <v>52</v>
      </c>
      <c r="AX1678" s="2" t="s">
        <v>52</v>
      </c>
      <c r="AY1678" s="2" t="s">
        <v>52</v>
      </c>
      <c r="AZ1678" s="2" t="s">
        <v>52</v>
      </c>
    </row>
    <row r="1679" spans="1:52" ht="30" customHeight="1">
      <c r="A1679" s="28"/>
      <c r="B1679" s="28"/>
      <c r="C1679" s="28"/>
      <c r="D1679" s="28"/>
      <c r="E1679" s="30"/>
      <c r="F1679" s="33"/>
      <c r="G1679" s="30"/>
      <c r="H1679" s="33"/>
      <c r="I1679" s="30"/>
      <c r="J1679" s="33"/>
      <c r="K1679" s="30"/>
      <c r="L1679" s="33"/>
      <c r="M1679" s="28"/>
    </row>
    <row r="1680" spans="1:52" ht="30" customHeight="1">
      <c r="A1680" s="24" t="s">
        <v>3171</v>
      </c>
      <c r="B1680" s="25"/>
      <c r="C1680" s="25"/>
      <c r="D1680" s="25"/>
      <c r="E1680" s="29"/>
      <c r="F1680" s="32"/>
      <c r="G1680" s="29"/>
      <c r="H1680" s="32"/>
      <c r="I1680" s="29"/>
      <c r="J1680" s="32"/>
      <c r="K1680" s="29"/>
      <c r="L1680" s="32"/>
      <c r="M1680" s="26"/>
      <c r="N1680" s="1" t="s">
        <v>2252</v>
      </c>
    </row>
    <row r="1681" spans="1:52" ht="30" customHeight="1">
      <c r="A1681" s="27" t="s">
        <v>2249</v>
      </c>
      <c r="B1681" s="27" t="s">
        <v>3172</v>
      </c>
      <c r="C1681" s="27" t="s">
        <v>1202</v>
      </c>
      <c r="D1681" s="28">
        <v>1.4999999999999999E-2</v>
      </c>
      <c r="E1681" s="30">
        <f>일위대가목록!E275</f>
        <v>56899</v>
      </c>
      <c r="F1681" s="33">
        <f>TRUNC(E1681*D1681,1)</f>
        <v>853.4</v>
      </c>
      <c r="G1681" s="30">
        <f>일위대가목록!F275</f>
        <v>13270</v>
      </c>
      <c r="H1681" s="33">
        <f>TRUNC(G1681*D1681,1)</f>
        <v>199</v>
      </c>
      <c r="I1681" s="30">
        <f>일위대가목록!G275</f>
        <v>940</v>
      </c>
      <c r="J1681" s="33">
        <f>TRUNC(I1681*D1681,1)</f>
        <v>14.1</v>
      </c>
      <c r="K1681" s="30">
        <f>TRUNC(E1681+G1681+I1681,1)</f>
        <v>71109</v>
      </c>
      <c r="L1681" s="33">
        <f>TRUNC(F1681+H1681+J1681,1)</f>
        <v>1066.5</v>
      </c>
      <c r="M1681" s="27" t="s">
        <v>3173</v>
      </c>
      <c r="N1681" s="2" t="s">
        <v>2252</v>
      </c>
      <c r="O1681" s="2" t="s">
        <v>3174</v>
      </c>
      <c r="P1681" s="2" t="s">
        <v>64</v>
      </c>
      <c r="Q1681" s="2" t="s">
        <v>65</v>
      </c>
      <c r="R1681" s="2" t="s">
        <v>65</v>
      </c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2" t="s">
        <v>52</v>
      </c>
      <c r="AW1681" s="2" t="s">
        <v>3175</v>
      </c>
      <c r="AX1681" s="2" t="s">
        <v>52</v>
      </c>
      <c r="AY1681" s="2" t="s">
        <v>52</v>
      </c>
      <c r="AZ1681" s="2" t="s">
        <v>52</v>
      </c>
    </row>
    <row r="1682" spans="1:52" ht="30" customHeight="1">
      <c r="A1682" s="27" t="s">
        <v>1013</v>
      </c>
      <c r="B1682" s="27" t="s">
        <v>52</v>
      </c>
      <c r="C1682" s="27" t="s">
        <v>52</v>
      </c>
      <c r="D1682" s="28"/>
      <c r="E1682" s="30"/>
      <c r="F1682" s="33">
        <f>TRUNC(SUMIF(N1681:N1681, N1680, F1681:F1681),0)</f>
        <v>853</v>
      </c>
      <c r="G1682" s="30"/>
      <c r="H1682" s="33">
        <f>TRUNC(SUMIF(N1681:N1681, N1680, H1681:H1681),0)</f>
        <v>199</v>
      </c>
      <c r="I1682" s="30"/>
      <c r="J1682" s="33">
        <f>TRUNC(SUMIF(N1681:N1681, N1680, J1681:J1681),0)</f>
        <v>14</v>
      </c>
      <c r="K1682" s="30"/>
      <c r="L1682" s="33">
        <f>F1682+H1682+J1682</f>
        <v>1066</v>
      </c>
      <c r="M1682" s="27" t="s">
        <v>52</v>
      </c>
      <c r="N1682" s="2" t="s">
        <v>107</v>
      </c>
      <c r="O1682" s="2" t="s">
        <v>107</v>
      </c>
      <c r="P1682" s="2" t="s">
        <v>52</v>
      </c>
      <c r="Q1682" s="2" t="s">
        <v>52</v>
      </c>
      <c r="R1682" s="2" t="s">
        <v>52</v>
      </c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2" t="s">
        <v>52</v>
      </c>
      <c r="AW1682" s="2" t="s">
        <v>52</v>
      </c>
      <c r="AX1682" s="2" t="s">
        <v>52</v>
      </c>
      <c r="AY1682" s="2" t="s">
        <v>52</v>
      </c>
      <c r="AZ1682" s="2" t="s">
        <v>52</v>
      </c>
    </row>
    <row r="1683" spans="1:52" ht="30" customHeight="1">
      <c r="A1683" s="28"/>
      <c r="B1683" s="28"/>
      <c r="C1683" s="28"/>
      <c r="D1683" s="28"/>
      <c r="E1683" s="30"/>
      <c r="F1683" s="33"/>
      <c r="G1683" s="30"/>
      <c r="H1683" s="33"/>
      <c r="I1683" s="30"/>
      <c r="J1683" s="33"/>
      <c r="K1683" s="30"/>
      <c r="L1683" s="33"/>
      <c r="M1683" s="28"/>
    </row>
    <row r="1684" spans="1:52" ht="30" customHeight="1">
      <c r="A1684" s="24" t="s">
        <v>3176</v>
      </c>
      <c r="B1684" s="25"/>
      <c r="C1684" s="25"/>
      <c r="D1684" s="25"/>
      <c r="E1684" s="29"/>
      <c r="F1684" s="32"/>
      <c r="G1684" s="29"/>
      <c r="H1684" s="32"/>
      <c r="I1684" s="29"/>
      <c r="J1684" s="32"/>
      <c r="K1684" s="29"/>
      <c r="L1684" s="32"/>
      <c r="M1684" s="26"/>
      <c r="N1684" s="1" t="s">
        <v>3174</v>
      </c>
    </row>
    <row r="1685" spans="1:52" ht="30" customHeight="1">
      <c r="A1685" s="27" t="s">
        <v>3177</v>
      </c>
      <c r="B1685" s="27" t="s">
        <v>3178</v>
      </c>
      <c r="C1685" s="27" t="s">
        <v>1310</v>
      </c>
      <c r="D1685" s="28">
        <v>4.2</v>
      </c>
      <c r="E1685" s="30">
        <f>단가대비표!O196</f>
        <v>8800</v>
      </c>
      <c r="F1685" s="33">
        <f>TRUNC(E1685*D1685,1)</f>
        <v>36960</v>
      </c>
      <c r="G1685" s="30">
        <f>단가대비표!P196</f>
        <v>0</v>
      </c>
      <c r="H1685" s="33">
        <f>TRUNC(G1685*D1685,1)</f>
        <v>0</v>
      </c>
      <c r="I1685" s="30">
        <f>단가대비표!V196</f>
        <v>0</v>
      </c>
      <c r="J1685" s="33">
        <f>TRUNC(I1685*D1685,1)</f>
        <v>0</v>
      </c>
      <c r="K1685" s="30">
        <f t="shared" ref="K1685:L1688" si="252">TRUNC(E1685+G1685+I1685,1)</f>
        <v>8800</v>
      </c>
      <c r="L1685" s="33">
        <f t="shared" si="252"/>
        <v>36960</v>
      </c>
      <c r="M1685" s="27" t="s">
        <v>52</v>
      </c>
      <c r="N1685" s="2" t="s">
        <v>3174</v>
      </c>
      <c r="O1685" s="2" t="s">
        <v>3179</v>
      </c>
      <c r="P1685" s="2" t="s">
        <v>65</v>
      </c>
      <c r="Q1685" s="2" t="s">
        <v>65</v>
      </c>
      <c r="R1685" s="2" t="s">
        <v>64</v>
      </c>
      <c r="S1685" s="3"/>
      <c r="T1685" s="3"/>
      <c r="U1685" s="3"/>
      <c r="V1685" s="3">
        <v>1</v>
      </c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2" t="s">
        <v>52</v>
      </c>
      <c r="AW1685" s="2" t="s">
        <v>3180</v>
      </c>
      <c r="AX1685" s="2" t="s">
        <v>52</v>
      </c>
      <c r="AY1685" s="2" t="s">
        <v>52</v>
      </c>
      <c r="AZ1685" s="2" t="s">
        <v>52</v>
      </c>
    </row>
    <row r="1686" spans="1:52" ht="30" customHeight="1">
      <c r="A1686" s="27" t="s">
        <v>3181</v>
      </c>
      <c r="B1686" s="27" t="s">
        <v>3182</v>
      </c>
      <c r="C1686" s="27" t="s">
        <v>235</v>
      </c>
      <c r="D1686" s="28">
        <v>3.1</v>
      </c>
      <c r="E1686" s="30">
        <f>단가대비표!O197</f>
        <v>6000</v>
      </c>
      <c r="F1686" s="33">
        <f>TRUNC(E1686*D1686,1)</f>
        <v>18600</v>
      </c>
      <c r="G1686" s="30">
        <f>단가대비표!P197</f>
        <v>0</v>
      </c>
      <c r="H1686" s="33">
        <f>TRUNC(G1686*D1686,1)</f>
        <v>0</v>
      </c>
      <c r="I1686" s="30">
        <f>단가대비표!V197</f>
        <v>0</v>
      </c>
      <c r="J1686" s="33">
        <f>TRUNC(I1686*D1686,1)</f>
        <v>0</v>
      </c>
      <c r="K1686" s="30">
        <f t="shared" si="252"/>
        <v>6000</v>
      </c>
      <c r="L1686" s="33">
        <f t="shared" si="252"/>
        <v>18600</v>
      </c>
      <c r="M1686" s="27" t="s">
        <v>52</v>
      </c>
      <c r="N1686" s="2" t="s">
        <v>3174</v>
      </c>
      <c r="O1686" s="2" t="s">
        <v>3183</v>
      </c>
      <c r="P1686" s="2" t="s">
        <v>65</v>
      </c>
      <c r="Q1686" s="2" t="s">
        <v>65</v>
      </c>
      <c r="R1686" s="2" t="s">
        <v>64</v>
      </c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2" t="s">
        <v>52</v>
      </c>
      <c r="AW1686" s="2" t="s">
        <v>3184</v>
      </c>
      <c r="AX1686" s="2" t="s">
        <v>52</v>
      </c>
      <c r="AY1686" s="2" t="s">
        <v>52</v>
      </c>
      <c r="AZ1686" s="2" t="s">
        <v>52</v>
      </c>
    </row>
    <row r="1687" spans="1:52" ht="30" customHeight="1">
      <c r="A1687" s="27" t="s">
        <v>1813</v>
      </c>
      <c r="B1687" s="27" t="s">
        <v>3185</v>
      </c>
      <c r="C1687" s="27" t="s">
        <v>502</v>
      </c>
      <c r="D1687" s="28">
        <v>1</v>
      </c>
      <c r="E1687" s="30">
        <f>TRUNC(SUMIF(V1685:V1688, RIGHTB(O1687, 1), F1685:F1688)*U1687, 2)</f>
        <v>369.6</v>
      </c>
      <c r="F1687" s="33">
        <f>TRUNC(E1687*D1687,1)</f>
        <v>369.6</v>
      </c>
      <c r="G1687" s="30">
        <v>0</v>
      </c>
      <c r="H1687" s="33">
        <f>TRUNC(G1687*D1687,1)</f>
        <v>0</v>
      </c>
      <c r="I1687" s="30">
        <v>0</v>
      </c>
      <c r="J1687" s="33">
        <f>TRUNC(I1687*D1687,1)</f>
        <v>0</v>
      </c>
      <c r="K1687" s="30">
        <f t="shared" si="252"/>
        <v>369.6</v>
      </c>
      <c r="L1687" s="33">
        <f t="shared" si="252"/>
        <v>369.6</v>
      </c>
      <c r="M1687" s="27" t="s">
        <v>52</v>
      </c>
      <c r="N1687" s="2" t="s">
        <v>3174</v>
      </c>
      <c r="O1687" s="2" t="s">
        <v>950</v>
      </c>
      <c r="P1687" s="2" t="s">
        <v>65</v>
      </c>
      <c r="Q1687" s="2" t="s">
        <v>65</v>
      </c>
      <c r="R1687" s="2" t="s">
        <v>65</v>
      </c>
      <c r="S1687" s="3">
        <v>0</v>
      </c>
      <c r="T1687" s="3">
        <v>0</v>
      </c>
      <c r="U1687" s="3">
        <v>0.01</v>
      </c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2" t="s">
        <v>52</v>
      </c>
      <c r="AW1687" s="2" t="s">
        <v>3186</v>
      </c>
      <c r="AX1687" s="2" t="s">
        <v>52</v>
      </c>
      <c r="AY1687" s="2" t="s">
        <v>52</v>
      </c>
      <c r="AZ1687" s="2" t="s">
        <v>52</v>
      </c>
    </row>
    <row r="1688" spans="1:52" ht="30" customHeight="1">
      <c r="A1688" s="27" t="s">
        <v>2249</v>
      </c>
      <c r="B1688" s="27" t="s">
        <v>3187</v>
      </c>
      <c r="C1688" s="27" t="s">
        <v>83</v>
      </c>
      <c r="D1688" s="28">
        <v>10</v>
      </c>
      <c r="E1688" s="30">
        <f>단가산출목록!E11</f>
        <v>97</v>
      </c>
      <c r="F1688" s="33">
        <f>TRUNC(E1688*D1688,1)</f>
        <v>970</v>
      </c>
      <c r="G1688" s="30">
        <f>단가산출목록!F11</f>
        <v>1327</v>
      </c>
      <c r="H1688" s="33">
        <f>TRUNC(G1688*D1688,1)</f>
        <v>13270</v>
      </c>
      <c r="I1688" s="30">
        <f>단가산출목록!G11</f>
        <v>94</v>
      </c>
      <c r="J1688" s="33">
        <f>TRUNC(I1688*D1688,1)</f>
        <v>940</v>
      </c>
      <c r="K1688" s="30">
        <f t="shared" si="252"/>
        <v>1518</v>
      </c>
      <c r="L1688" s="33">
        <f t="shared" si="252"/>
        <v>15180</v>
      </c>
      <c r="M1688" s="27" t="s">
        <v>3188</v>
      </c>
      <c r="N1688" s="2" t="s">
        <v>3174</v>
      </c>
      <c r="O1688" s="2" t="s">
        <v>3189</v>
      </c>
      <c r="P1688" s="2" t="s">
        <v>65</v>
      </c>
      <c r="Q1688" s="2" t="s">
        <v>64</v>
      </c>
      <c r="R1688" s="2" t="s">
        <v>65</v>
      </c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2" t="s">
        <v>52</v>
      </c>
      <c r="AW1688" s="2" t="s">
        <v>3190</v>
      </c>
      <c r="AX1688" s="2" t="s">
        <v>52</v>
      </c>
      <c r="AY1688" s="2" t="s">
        <v>52</v>
      </c>
      <c r="AZ1688" s="2" t="s">
        <v>52</v>
      </c>
    </row>
    <row r="1689" spans="1:52" ht="30" customHeight="1">
      <c r="A1689" s="27" t="s">
        <v>1013</v>
      </c>
      <c r="B1689" s="27" t="s">
        <v>52</v>
      </c>
      <c r="C1689" s="27" t="s">
        <v>52</v>
      </c>
      <c r="D1689" s="28"/>
      <c r="E1689" s="30"/>
      <c r="F1689" s="33">
        <f>TRUNC(SUMIF(N1685:N1688, N1684, F1685:F1688),0)</f>
        <v>56899</v>
      </c>
      <c r="G1689" s="30"/>
      <c r="H1689" s="33">
        <f>TRUNC(SUMIF(N1685:N1688, N1684, H1685:H1688),0)</f>
        <v>13270</v>
      </c>
      <c r="I1689" s="30"/>
      <c r="J1689" s="33">
        <f>TRUNC(SUMIF(N1685:N1688, N1684, J1685:J1688),0)</f>
        <v>940</v>
      </c>
      <c r="K1689" s="30"/>
      <c r="L1689" s="33">
        <f>F1689+H1689+J1689</f>
        <v>71109</v>
      </c>
      <c r="M1689" s="27" t="s">
        <v>52</v>
      </c>
      <c r="N1689" s="2" t="s">
        <v>107</v>
      </c>
      <c r="O1689" s="2" t="s">
        <v>107</v>
      </c>
      <c r="P1689" s="2" t="s">
        <v>52</v>
      </c>
      <c r="Q1689" s="2" t="s">
        <v>52</v>
      </c>
      <c r="R1689" s="2" t="s">
        <v>52</v>
      </c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2" t="s">
        <v>52</v>
      </c>
      <c r="AW1689" s="2" t="s">
        <v>52</v>
      </c>
      <c r="AX1689" s="2" t="s">
        <v>52</v>
      </c>
      <c r="AY1689" s="2" t="s">
        <v>52</v>
      </c>
      <c r="AZ1689" s="2" t="s">
        <v>52</v>
      </c>
    </row>
    <row r="1690" spans="1:52" ht="30" customHeight="1">
      <c r="A1690" s="28"/>
      <c r="B1690" s="28"/>
      <c r="C1690" s="28"/>
      <c r="D1690" s="28"/>
      <c r="E1690" s="30"/>
      <c r="F1690" s="33"/>
      <c r="G1690" s="30"/>
      <c r="H1690" s="33"/>
      <c r="I1690" s="30"/>
      <c r="J1690" s="33"/>
      <c r="K1690" s="30"/>
      <c r="L1690" s="33"/>
      <c r="M1690" s="28"/>
    </row>
    <row r="1691" spans="1:52" ht="30" customHeight="1">
      <c r="A1691" s="24" t="s">
        <v>3191</v>
      </c>
      <c r="B1691" s="25"/>
      <c r="C1691" s="25"/>
      <c r="D1691" s="25"/>
      <c r="E1691" s="29"/>
      <c r="F1691" s="32"/>
      <c r="G1691" s="29"/>
      <c r="H1691" s="32"/>
      <c r="I1691" s="29"/>
      <c r="J1691" s="32"/>
      <c r="K1691" s="29"/>
      <c r="L1691" s="32"/>
      <c r="M1691" s="26"/>
      <c r="N1691" s="1" t="s">
        <v>3192</v>
      </c>
    </row>
    <row r="1692" spans="1:52" ht="30" customHeight="1">
      <c r="A1692" s="27" t="s">
        <v>2293</v>
      </c>
      <c r="B1692" s="27" t="s">
        <v>3193</v>
      </c>
      <c r="C1692" s="27" t="s">
        <v>69</v>
      </c>
      <c r="D1692" s="28">
        <v>0.29670000000000002</v>
      </c>
      <c r="E1692" s="30">
        <f>단가대비표!O8</f>
        <v>0</v>
      </c>
      <c r="F1692" s="33">
        <f>TRUNC(E1692*D1692,1)</f>
        <v>0</v>
      </c>
      <c r="G1692" s="30">
        <f>단가대비표!P8</f>
        <v>0</v>
      </c>
      <c r="H1692" s="33">
        <f>TRUNC(G1692*D1692,1)</f>
        <v>0</v>
      </c>
      <c r="I1692" s="30">
        <f>단가대비표!V8</f>
        <v>25662</v>
      </c>
      <c r="J1692" s="33">
        <f>TRUNC(I1692*D1692,1)</f>
        <v>7613.9</v>
      </c>
      <c r="K1692" s="30">
        <f t="shared" ref="K1692:L1695" si="253">TRUNC(E1692+G1692+I1692,1)</f>
        <v>25662</v>
      </c>
      <c r="L1692" s="33">
        <f t="shared" si="253"/>
        <v>7613.9</v>
      </c>
      <c r="M1692" s="27" t="s">
        <v>2262</v>
      </c>
      <c r="N1692" s="2" t="s">
        <v>3192</v>
      </c>
      <c r="O1692" s="2" t="s">
        <v>3195</v>
      </c>
      <c r="P1692" s="2" t="s">
        <v>65</v>
      </c>
      <c r="Q1692" s="2" t="s">
        <v>65</v>
      </c>
      <c r="R1692" s="2" t="s">
        <v>64</v>
      </c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2" t="s">
        <v>52</v>
      </c>
      <c r="AW1692" s="2" t="s">
        <v>3196</v>
      </c>
      <c r="AX1692" s="2" t="s">
        <v>52</v>
      </c>
      <c r="AY1692" s="2" t="s">
        <v>52</v>
      </c>
      <c r="AZ1692" s="2" t="s">
        <v>52</v>
      </c>
    </row>
    <row r="1693" spans="1:52" ht="30" customHeight="1">
      <c r="A1693" s="27" t="s">
        <v>2265</v>
      </c>
      <c r="B1693" s="27" t="s">
        <v>2266</v>
      </c>
      <c r="C1693" s="27" t="s">
        <v>1310</v>
      </c>
      <c r="D1693" s="28">
        <v>5</v>
      </c>
      <c r="E1693" s="30">
        <f>단가대비표!O42</f>
        <v>1590</v>
      </c>
      <c r="F1693" s="33">
        <f>TRUNC(E1693*D1693,1)</f>
        <v>7950</v>
      </c>
      <c r="G1693" s="30">
        <f>단가대비표!P42</f>
        <v>0</v>
      </c>
      <c r="H1693" s="33">
        <f>TRUNC(G1693*D1693,1)</f>
        <v>0</v>
      </c>
      <c r="I1693" s="30">
        <f>단가대비표!V42</f>
        <v>0</v>
      </c>
      <c r="J1693" s="33">
        <f>TRUNC(I1693*D1693,1)</f>
        <v>0</v>
      </c>
      <c r="K1693" s="30">
        <f t="shared" si="253"/>
        <v>1590</v>
      </c>
      <c r="L1693" s="33">
        <f t="shared" si="253"/>
        <v>7950</v>
      </c>
      <c r="M1693" s="27" t="s">
        <v>52</v>
      </c>
      <c r="N1693" s="2" t="s">
        <v>3192</v>
      </c>
      <c r="O1693" s="2" t="s">
        <v>2267</v>
      </c>
      <c r="P1693" s="2" t="s">
        <v>65</v>
      </c>
      <c r="Q1693" s="2" t="s">
        <v>65</v>
      </c>
      <c r="R1693" s="2" t="s">
        <v>64</v>
      </c>
      <c r="S1693" s="3"/>
      <c r="T1693" s="3"/>
      <c r="U1693" s="3"/>
      <c r="V1693" s="3">
        <v>1</v>
      </c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2" t="s">
        <v>52</v>
      </c>
      <c r="AW1693" s="2" t="s">
        <v>3197</v>
      </c>
      <c r="AX1693" s="2" t="s">
        <v>52</v>
      </c>
      <c r="AY1693" s="2" t="s">
        <v>52</v>
      </c>
      <c r="AZ1693" s="2" t="s">
        <v>52</v>
      </c>
    </row>
    <row r="1694" spans="1:52" ht="30" customHeight="1">
      <c r="A1694" s="27" t="s">
        <v>1813</v>
      </c>
      <c r="B1694" s="27" t="s">
        <v>2299</v>
      </c>
      <c r="C1694" s="27" t="s">
        <v>502</v>
      </c>
      <c r="D1694" s="28">
        <v>1</v>
      </c>
      <c r="E1694" s="30">
        <f>TRUNC(SUMIF(V1692:V1695, RIGHTB(O1694, 1), F1692:F1695)*U1694, 2)</f>
        <v>3021</v>
      </c>
      <c r="F1694" s="33">
        <f>TRUNC(E1694*D1694,1)</f>
        <v>3021</v>
      </c>
      <c r="G1694" s="30">
        <v>0</v>
      </c>
      <c r="H1694" s="33">
        <f>TRUNC(G1694*D1694,1)</f>
        <v>0</v>
      </c>
      <c r="I1694" s="30">
        <v>0</v>
      </c>
      <c r="J1694" s="33">
        <f>TRUNC(I1694*D1694,1)</f>
        <v>0</v>
      </c>
      <c r="K1694" s="30">
        <f t="shared" si="253"/>
        <v>3021</v>
      </c>
      <c r="L1694" s="33">
        <f t="shared" si="253"/>
        <v>3021</v>
      </c>
      <c r="M1694" s="27" t="s">
        <v>52</v>
      </c>
      <c r="N1694" s="2" t="s">
        <v>3192</v>
      </c>
      <c r="O1694" s="2" t="s">
        <v>950</v>
      </c>
      <c r="P1694" s="2" t="s">
        <v>65</v>
      </c>
      <c r="Q1694" s="2" t="s">
        <v>65</v>
      </c>
      <c r="R1694" s="2" t="s">
        <v>65</v>
      </c>
      <c r="S1694" s="3">
        <v>0</v>
      </c>
      <c r="T1694" s="3">
        <v>0</v>
      </c>
      <c r="U1694" s="3">
        <v>0.38</v>
      </c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2" t="s">
        <v>52</v>
      </c>
      <c r="AW1694" s="2" t="s">
        <v>3198</v>
      </c>
      <c r="AX1694" s="2" t="s">
        <v>52</v>
      </c>
      <c r="AY1694" s="2" t="s">
        <v>52</v>
      </c>
      <c r="AZ1694" s="2" t="s">
        <v>52</v>
      </c>
    </row>
    <row r="1695" spans="1:52" ht="30" customHeight="1">
      <c r="A1695" s="27" t="s">
        <v>2321</v>
      </c>
      <c r="B1695" s="27" t="s">
        <v>1055</v>
      </c>
      <c r="C1695" s="27" t="s">
        <v>1056</v>
      </c>
      <c r="D1695" s="28">
        <v>1</v>
      </c>
      <c r="E1695" s="30">
        <f>TRUNC(단가대비표!O258*1/8*16/12*25/20, 1)</f>
        <v>0</v>
      </c>
      <c r="F1695" s="33">
        <f>TRUNC(E1695*D1695,1)</f>
        <v>0</v>
      </c>
      <c r="G1695" s="30">
        <f>TRUNC(단가대비표!P258*1/8*16/12*25/20, 1)</f>
        <v>49778.3</v>
      </c>
      <c r="H1695" s="33">
        <f>TRUNC(G1695*D1695,1)</f>
        <v>49778.3</v>
      </c>
      <c r="I1695" s="30">
        <f>TRUNC(단가대비표!V258*1/8*16/12*25/20, 1)</f>
        <v>0</v>
      </c>
      <c r="J1695" s="33">
        <f>TRUNC(I1695*D1695,1)</f>
        <v>0</v>
      </c>
      <c r="K1695" s="30">
        <f t="shared" si="253"/>
        <v>49778.3</v>
      </c>
      <c r="L1695" s="33">
        <f t="shared" si="253"/>
        <v>49778.3</v>
      </c>
      <c r="M1695" s="27" t="s">
        <v>52</v>
      </c>
      <c r="N1695" s="2" t="s">
        <v>3192</v>
      </c>
      <c r="O1695" s="2" t="s">
        <v>2322</v>
      </c>
      <c r="P1695" s="2" t="s">
        <v>65</v>
      </c>
      <c r="Q1695" s="2" t="s">
        <v>65</v>
      </c>
      <c r="R1695" s="2" t="s">
        <v>64</v>
      </c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2" t="s">
        <v>52</v>
      </c>
      <c r="AW1695" s="2" t="s">
        <v>3199</v>
      </c>
      <c r="AX1695" s="2" t="s">
        <v>64</v>
      </c>
      <c r="AY1695" s="2" t="s">
        <v>52</v>
      </c>
      <c r="AZ1695" s="2" t="s">
        <v>52</v>
      </c>
    </row>
    <row r="1696" spans="1:52" ht="30" customHeight="1">
      <c r="A1696" s="27" t="s">
        <v>1013</v>
      </c>
      <c r="B1696" s="27" t="s">
        <v>52</v>
      </c>
      <c r="C1696" s="27" t="s">
        <v>52</v>
      </c>
      <c r="D1696" s="28"/>
      <c r="E1696" s="30"/>
      <c r="F1696" s="33">
        <f>TRUNC(SUMIF(N1692:N1695, N1691, F1692:F1695),0)</f>
        <v>10971</v>
      </c>
      <c r="G1696" s="30"/>
      <c r="H1696" s="33">
        <f>TRUNC(SUMIF(N1692:N1695, N1691, H1692:H1695),0)</f>
        <v>49778</v>
      </c>
      <c r="I1696" s="30"/>
      <c r="J1696" s="33">
        <f>TRUNC(SUMIF(N1692:N1695, N1691, J1692:J1695),0)</f>
        <v>7613</v>
      </c>
      <c r="K1696" s="30"/>
      <c r="L1696" s="33">
        <f>F1696+H1696+J1696</f>
        <v>68362</v>
      </c>
      <c r="M1696" s="27" t="s">
        <v>52</v>
      </c>
      <c r="N1696" s="2" t="s">
        <v>107</v>
      </c>
      <c r="O1696" s="2" t="s">
        <v>107</v>
      </c>
      <c r="P1696" s="2" t="s">
        <v>52</v>
      </c>
      <c r="Q1696" s="2" t="s">
        <v>52</v>
      </c>
      <c r="R1696" s="2" t="s">
        <v>52</v>
      </c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2" t="s">
        <v>52</v>
      </c>
      <c r="AW1696" s="2" t="s">
        <v>52</v>
      </c>
      <c r="AX1696" s="2" t="s">
        <v>52</v>
      </c>
      <c r="AY1696" s="2" t="s">
        <v>52</v>
      </c>
      <c r="AZ1696" s="2" t="s">
        <v>52</v>
      </c>
    </row>
    <row r="1697" spans="1:52" ht="30" customHeight="1">
      <c r="A1697" s="28"/>
      <c r="B1697" s="28"/>
      <c r="C1697" s="28"/>
      <c r="D1697" s="28"/>
      <c r="E1697" s="30"/>
      <c r="F1697" s="33"/>
      <c r="G1697" s="30"/>
      <c r="H1697" s="33"/>
      <c r="I1697" s="30"/>
      <c r="J1697" s="33"/>
      <c r="K1697" s="30"/>
      <c r="L1697" s="33"/>
      <c r="M1697" s="28"/>
    </row>
    <row r="1698" spans="1:52" ht="30" customHeight="1">
      <c r="A1698" s="24" t="s">
        <v>3200</v>
      </c>
      <c r="B1698" s="25"/>
      <c r="C1698" s="25"/>
      <c r="D1698" s="25"/>
      <c r="E1698" s="29"/>
      <c r="F1698" s="32"/>
      <c r="G1698" s="29"/>
      <c r="H1698" s="32"/>
      <c r="I1698" s="29"/>
      <c r="J1698" s="32"/>
      <c r="K1698" s="29"/>
      <c r="L1698" s="32"/>
      <c r="M1698" s="26"/>
      <c r="N1698" s="1" t="s">
        <v>3201</v>
      </c>
    </row>
    <row r="1699" spans="1:52" ht="30" customHeight="1">
      <c r="A1699" s="27" t="s">
        <v>2293</v>
      </c>
      <c r="B1699" s="27" t="s">
        <v>3202</v>
      </c>
      <c r="C1699" s="27" t="s">
        <v>69</v>
      </c>
      <c r="D1699" s="28">
        <v>0.28199999999999997</v>
      </c>
      <c r="E1699" s="30">
        <f>단가대비표!O9</f>
        <v>0</v>
      </c>
      <c r="F1699" s="33">
        <f>TRUNC(E1699*D1699,1)</f>
        <v>0</v>
      </c>
      <c r="G1699" s="30">
        <f>단가대비표!P9</f>
        <v>0</v>
      </c>
      <c r="H1699" s="33">
        <f>TRUNC(G1699*D1699,1)</f>
        <v>0</v>
      </c>
      <c r="I1699" s="30">
        <f>단가대비표!V9</f>
        <v>37391</v>
      </c>
      <c r="J1699" s="33">
        <f>TRUNC(I1699*D1699,1)</f>
        <v>10544.2</v>
      </c>
      <c r="K1699" s="30">
        <f t="shared" ref="K1699:L1702" si="254">TRUNC(E1699+G1699+I1699,1)</f>
        <v>37391</v>
      </c>
      <c r="L1699" s="33">
        <f t="shared" si="254"/>
        <v>10544.2</v>
      </c>
      <c r="M1699" s="27" t="s">
        <v>2262</v>
      </c>
      <c r="N1699" s="2" t="s">
        <v>3201</v>
      </c>
      <c r="O1699" s="2" t="s">
        <v>3204</v>
      </c>
      <c r="P1699" s="2" t="s">
        <v>65</v>
      </c>
      <c r="Q1699" s="2" t="s">
        <v>65</v>
      </c>
      <c r="R1699" s="2" t="s">
        <v>64</v>
      </c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2" t="s">
        <v>52</v>
      </c>
      <c r="AW1699" s="2" t="s">
        <v>3205</v>
      </c>
      <c r="AX1699" s="2" t="s">
        <v>52</v>
      </c>
      <c r="AY1699" s="2" t="s">
        <v>52</v>
      </c>
      <c r="AZ1699" s="2" t="s">
        <v>52</v>
      </c>
    </row>
    <row r="1700" spans="1:52" ht="30" customHeight="1">
      <c r="A1700" s="27" t="s">
        <v>2265</v>
      </c>
      <c r="B1700" s="27" t="s">
        <v>2266</v>
      </c>
      <c r="C1700" s="27" t="s">
        <v>1310</v>
      </c>
      <c r="D1700" s="28">
        <v>9.3000000000000007</v>
      </c>
      <c r="E1700" s="30">
        <f>단가대비표!O42</f>
        <v>1590</v>
      </c>
      <c r="F1700" s="33">
        <f>TRUNC(E1700*D1700,1)</f>
        <v>14787</v>
      </c>
      <c r="G1700" s="30">
        <f>단가대비표!P42</f>
        <v>0</v>
      </c>
      <c r="H1700" s="33">
        <f>TRUNC(G1700*D1700,1)</f>
        <v>0</v>
      </c>
      <c r="I1700" s="30">
        <f>단가대비표!V42</f>
        <v>0</v>
      </c>
      <c r="J1700" s="33">
        <f>TRUNC(I1700*D1700,1)</f>
        <v>0</v>
      </c>
      <c r="K1700" s="30">
        <f t="shared" si="254"/>
        <v>1590</v>
      </c>
      <c r="L1700" s="33">
        <f t="shared" si="254"/>
        <v>14787</v>
      </c>
      <c r="M1700" s="27" t="s">
        <v>52</v>
      </c>
      <c r="N1700" s="2" t="s">
        <v>3201</v>
      </c>
      <c r="O1700" s="2" t="s">
        <v>2267</v>
      </c>
      <c r="P1700" s="2" t="s">
        <v>65</v>
      </c>
      <c r="Q1700" s="2" t="s">
        <v>65</v>
      </c>
      <c r="R1700" s="2" t="s">
        <v>64</v>
      </c>
      <c r="S1700" s="3"/>
      <c r="T1700" s="3"/>
      <c r="U1700" s="3"/>
      <c r="V1700" s="3">
        <v>1</v>
      </c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2" t="s">
        <v>52</v>
      </c>
      <c r="AW1700" s="2" t="s">
        <v>3206</v>
      </c>
      <c r="AX1700" s="2" t="s">
        <v>52</v>
      </c>
      <c r="AY1700" s="2" t="s">
        <v>52</v>
      </c>
      <c r="AZ1700" s="2" t="s">
        <v>52</v>
      </c>
    </row>
    <row r="1701" spans="1:52" ht="30" customHeight="1">
      <c r="A1701" s="27" t="s">
        <v>1813</v>
      </c>
      <c r="B1701" s="27" t="s">
        <v>2299</v>
      </c>
      <c r="C1701" s="27" t="s">
        <v>502</v>
      </c>
      <c r="D1701" s="28">
        <v>1</v>
      </c>
      <c r="E1701" s="30">
        <f>TRUNC(SUMIF(V1699:V1702, RIGHTB(O1701, 1), F1699:F1702)*U1701, 2)</f>
        <v>5619.06</v>
      </c>
      <c r="F1701" s="33">
        <f>TRUNC(E1701*D1701,1)</f>
        <v>5619</v>
      </c>
      <c r="G1701" s="30">
        <v>0</v>
      </c>
      <c r="H1701" s="33">
        <f>TRUNC(G1701*D1701,1)</f>
        <v>0</v>
      </c>
      <c r="I1701" s="30">
        <v>0</v>
      </c>
      <c r="J1701" s="33">
        <f>TRUNC(I1701*D1701,1)</f>
        <v>0</v>
      </c>
      <c r="K1701" s="30">
        <f t="shared" si="254"/>
        <v>5619</v>
      </c>
      <c r="L1701" s="33">
        <f t="shared" si="254"/>
        <v>5619</v>
      </c>
      <c r="M1701" s="27" t="s">
        <v>52</v>
      </c>
      <c r="N1701" s="2" t="s">
        <v>3201</v>
      </c>
      <c r="O1701" s="2" t="s">
        <v>950</v>
      </c>
      <c r="P1701" s="2" t="s">
        <v>65</v>
      </c>
      <c r="Q1701" s="2" t="s">
        <v>65</v>
      </c>
      <c r="R1701" s="2" t="s">
        <v>65</v>
      </c>
      <c r="S1701" s="3">
        <v>0</v>
      </c>
      <c r="T1701" s="3">
        <v>0</v>
      </c>
      <c r="U1701" s="3">
        <v>0.38</v>
      </c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2" t="s">
        <v>52</v>
      </c>
      <c r="AW1701" s="2" t="s">
        <v>3207</v>
      </c>
      <c r="AX1701" s="2" t="s">
        <v>52</v>
      </c>
      <c r="AY1701" s="2" t="s">
        <v>52</v>
      </c>
      <c r="AZ1701" s="2" t="s">
        <v>52</v>
      </c>
    </row>
    <row r="1702" spans="1:52" ht="30" customHeight="1">
      <c r="A1702" s="27" t="s">
        <v>2321</v>
      </c>
      <c r="B1702" s="27" t="s">
        <v>1055</v>
      </c>
      <c r="C1702" s="27" t="s">
        <v>1056</v>
      </c>
      <c r="D1702" s="28">
        <v>1</v>
      </c>
      <c r="E1702" s="30">
        <f>TRUNC(단가대비표!O258*1/8*16/12*25/20, 1)</f>
        <v>0</v>
      </c>
      <c r="F1702" s="33">
        <f>TRUNC(E1702*D1702,1)</f>
        <v>0</v>
      </c>
      <c r="G1702" s="30">
        <f>TRUNC(단가대비표!P258*1/8*16/12*25/20, 1)</f>
        <v>49778.3</v>
      </c>
      <c r="H1702" s="33">
        <f>TRUNC(G1702*D1702,1)</f>
        <v>49778.3</v>
      </c>
      <c r="I1702" s="30">
        <f>TRUNC(단가대비표!V258*1/8*16/12*25/20, 1)</f>
        <v>0</v>
      </c>
      <c r="J1702" s="33">
        <f>TRUNC(I1702*D1702,1)</f>
        <v>0</v>
      </c>
      <c r="K1702" s="30">
        <f t="shared" si="254"/>
        <v>49778.3</v>
      </c>
      <c r="L1702" s="33">
        <f t="shared" si="254"/>
        <v>49778.3</v>
      </c>
      <c r="M1702" s="27" t="s">
        <v>52</v>
      </c>
      <c r="N1702" s="2" t="s">
        <v>3201</v>
      </c>
      <c r="O1702" s="2" t="s">
        <v>2322</v>
      </c>
      <c r="P1702" s="2" t="s">
        <v>65</v>
      </c>
      <c r="Q1702" s="2" t="s">
        <v>65</v>
      </c>
      <c r="R1702" s="2" t="s">
        <v>64</v>
      </c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2" t="s">
        <v>52</v>
      </c>
      <c r="AW1702" s="2" t="s">
        <v>3208</v>
      </c>
      <c r="AX1702" s="2" t="s">
        <v>64</v>
      </c>
      <c r="AY1702" s="2" t="s">
        <v>52</v>
      </c>
      <c r="AZ1702" s="2" t="s">
        <v>52</v>
      </c>
    </row>
    <row r="1703" spans="1:52" ht="30" customHeight="1">
      <c r="A1703" s="27" t="s">
        <v>1013</v>
      </c>
      <c r="B1703" s="27" t="s">
        <v>52</v>
      </c>
      <c r="C1703" s="27" t="s">
        <v>52</v>
      </c>
      <c r="D1703" s="28"/>
      <c r="E1703" s="30"/>
      <c r="F1703" s="33">
        <f>TRUNC(SUMIF(N1699:N1702, N1698, F1699:F1702),0)</f>
        <v>20406</v>
      </c>
      <c r="G1703" s="30"/>
      <c r="H1703" s="33">
        <f>TRUNC(SUMIF(N1699:N1702, N1698, H1699:H1702),0)</f>
        <v>49778</v>
      </c>
      <c r="I1703" s="30"/>
      <c r="J1703" s="33">
        <f>TRUNC(SUMIF(N1699:N1702, N1698, J1699:J1702),0)</f>
        <v>10544</v>
      </c>
      <c r="K1703" s="30"/>
      <c r="L1703" s="33">
        <f>F1703+H1703+J1703</f>
        <v>80728</v>
      </c>
      <c r="M1703" s="27" t="s">
        <v>52</v>
      </c>
      <c r="N1703" s="2" t="s">
        <v>107</v>
      </c>
      <c r="O1703" s="2" t="s">
        <v>107</v>
      </c>
      <c r="P1703" s="2" t="s">
        <v>52</v>
      </c>
      <c r="Q1703" s="2" t="s">
        <v>52</v>
      </c>
      <c r="R1703" s="2" t="s">
        <v>52</v>
      </c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2" t="s">
        <v>52</v>
      </c>
      <c r="AW1703" s="2" t="s">
        <v>52</v>
      </c>
      <c r="AX1703" s="2" t="s">
        <v>52</v>
      </c>
      <c r="AY1703" s="2" t="s">
        <v>52</v>
      </c>
      <c r="AZ1703" s="2" t="s">
        <v>52</v>
      </c>
    </row>
  </sheetData>
  <mergeCells count="45">
    <mergeCell ref="AU2:AU3"/>
    <mergeCell ref="AV2:AV3"/>
    <mergeCell ref="AW2:AW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1" type="noConversion"/>
  <pageMargins left="0.78740157480314954" right="0" top="0.39370078740157477" bottom="0.39370078740157477" header="0" footer="0"/>
  <pageSetup paperSize="9" scale="64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2B50-30FE-430C-8747-6CF697814E98}">
  <sheetPr>
    <pageSetUpPr fitToPage="1"/>
  </sheetPr>
  <dimension ref="A1:L11"/>
  <sheetViews>
    <sheetView topLeftCell="B1" zoomScale="84" zoomScaleNormal="84" workbookViewId="0">
      <selection activeCell="E24" sqref="E24"/>
    </sheetView>
  </sheetViews>
  <sheetFormatPr defaultRowHeight="16.5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1" width="11.625" hidden="1" customWidth="1"/>
    <col min="12" max="12" width="20.625" hidden="1" customWidth="1"/>
  </cols>
  <sheetData>
    <row r="1" spans="1:12" ht="30" customHeight="1">
      <c r="A1" s="5"/>
      <c r="B1" s="4" t="s">
        <v>3209</v>
      </c>
      <c r="C1" s="5"/>
      <c r="D1" s="5"/>
      <c r="E1" s="5"/>
      <c r="F1" s="5"/>
      <c r="G1" s="5"/>
      <c r="H1" s="5"/>
      <c r="I1" s="5"/>
      <c r="J1" s="5"/>
    </row>
    <row r="2" spans="1:12" ht="30" customHeight="1">
      <c r="A2" s="22"/>
      <c r="B2" s="23" t="s">
        <v>1</v>
      </c>
      <c r="C2" s="7"/>
      <c r="D2" s="7"/>
      <c r="E2" s="7"/>
      <c r="F2" s="7"/>
      <c r="G2" s="7"/>
      <c r="H2" s="7"/>
      <c r="I2" s="7"/>
      <c r="J2" s="8"/>
    </row>
    <row r="3" spans="1:12" ht="30" customHeight="1">
      <c r="A3" s="9" t="s">
        <v>979</v>
      </c>
      <c r="B3" s="9" t="s">
        <v>2</v>
      </c>
      <c r="C3" s="9" t="s">
        <v>3</v>
      </c>
      <c r="D3" s="9" t="s">
        <v>4</v>
      </c>
      <c r="E3" s="9" t="s">
        <v>980</v>
      </c>
      <c r="F3" s="9" t="s">
        <v>981</v>
      </c>
      <c r="G3" s="9" t="s">
        <v>982</v>
      </c>
      <c r="H3" s="9" t="s">
        <v>983</v>
      </c>
      <c r="I3" s="9" t="s">
        <v>984</v>
      </c>
      <c r="J3" s="9" t="s">
        <v>3210</v>
      </c>
      <c r="K3" s="1" t="s">
        <v>3211</v>
      </c>
      <c r="L3" s="1" t="s">
        <v>988</v>
      </c>
    </row>
    <row r="4" spans="1:12" ht="30" customHeight="1">
      <c r="A4" s="34" t="s">
        <v>114</v>
      </c>
      <c r="B4" s="34" t="s">
        <v>110</v>
      </c>
      <c r="C4" s="34" t="s">
        <v>111</v>
      </c>
      <c r="D4" s="34" t="s">
        <v>112</v>
      </c>
      <c r="E4" s="35">
        <f>단가산출서!B20</f>
        <v>381</v>
      </c>
      <c r="F4" s="35">
        <f>단가산출서!C20</f>
        <v>1000</v>
      </c>
      <c r="G4" s="35">
        <f>단가산출서!D20</f>
        <v>416</v>
      </c>
      <c r="H4" s="35">
        <f>단가산출서!E20</f>
        <v>1797</v>
      </c>
      <c r="I4" s="34" t="s">
        <v>113</v>
      </c>
      <c r="J4" s="34" t="s">
        <v>52</v>
      </c>
      <c r="K4" s="2" t="s">
        <v>114</v>
      </c>
      <c r="L4" s="2" t="s">
        <v>3220</v>
      </c>
    </row>
    <row r="5" spans="1:12" ht="30" customHeight="1">
      <c r="A5" s="34" t="s">
        <v>119</v>
      </c>
      <c r="B5" s="34" t="s">
        <v>116</v>
      </c>
      <c r="C5" s="34" t="s">
        <v>117</v>
      </c>
      <c r="D5" s="34" t="s">
        <v>112</v>
      </c>
      <c r="E5" s="35">
        <f>단가산출서!B68</f>
        <v>3115</v>
      </c>
      <c r="F5" s="35">
        <f>단가산출서!C68</f>
        <v>3643</v>
      </c>
      <c r="G5" s="35">
        <f>단가산출서!D68</f>
        <v>2065</v>
      </c>
      <c r="H5" s="35">
        <f>단가산출서!E68</f>
        <v>8823</v>
      </c>
      <c r="I5" s="34" t="s">
        <v>118</v>
      </c>
      <c r="J5" s="34" t="s">
        <v>52</v>
      </c>
      <c r="K5" s="2" t="s">
        <v>119</v>
      </c>
      <c r="L5" s="2" t="s">
        <v>3250</v>
      </c>
    </row>
    <row r="6" spans="1:12" ht="30" customHeight="1">
      <c r="A6" s="34" t="s">
        <v>305</v>
      </c>
      <c r="B6" s="34" t="s">
        <v>302</v>
      </c>
      <c r="C6" s="34" t="s">
        <v>303</v>
      </c>
      <c r="D6" s="34" t="s">
        <v>183</v>
      </c>
      <c r="E6" s="35">
        <f>단가산출서!B126</f>
        <v>0</v>
      </c>
      <c r="F6" s="35">
        <f>단가산출서!C126</f>
        <v>0</v>
      </c>
      <c r="G6" s="35">
        <f>단가산출서!D126</f>
        <v>12299</v>
      </c>
      <c r="H6" s="35">
        <f>단가산출서!E126</f>
        <v>12299</v>
      </c>
      <c r="I6" s="34" t="s">
        <v>304</v>
      </c>
      <c r="J6" s="34" t="s">
        <v>52</v>
      </c>
      <c r="K6" s="2" t="s">
        <v>305</v>
      </c>
      <c r="L6" s="2" t="s">
        <v>52</v>
      </c>
    </row>
    <row r="7" spans="1:12" ht="30" customHeight="1">
      <c r="A7" s="34" t="s">
        <v>917</v>
      </c>
      <c r="B7" s="34" t="s">
        <v>914</v>
      </c>
      <c r="C7" s="34" t="s">
        <v>915</v>
      </c>
      <c r="D7" s="34" t="s">
        <v>899</v>
      </c>
      <c r="E7" s="35">
        <f>단가산출서!B197</f>
        <v>0</v>
      </c>
      <c r="F7" s="35">
        <f>단가산출서!C197</f>
        <v>0</v>
      </c>
      <c r="G7" s="35">
        <f>단가산출서!D197</f>
        <v>1510</v>
      </c>
      <c r="H7" s="35">
        <f>단가산출서!E197</f>
        <v>1510</v>
      </c>
      <c r="I7" s="34" t="s">
        <v>916</v>
      </c>
      <c r="J7" s="34" t="s">
        <v>52</v>
      </c>
      <c r="K7" s="2" t="s">
        <v>917</v>
      </c>
      <c r="L7" s="2" t="s">
        <v>3250</v>
      </c>
    </row>
    <row r="8" spans="1:12" ht="30" customHeight="1">
      <c r="A8" s="34" t="s">
        <v>921</v>
      </c>
      <c r="B8" s="34" t="s">
        <v>302</v>
      </c>
      <c r="C8" s="34" t="s">
        <v>919</v>
      </c>
      <c r="D8" s="34" t="s">
        <v>183</v>
      </c>
      <c r="E8" s="35">
        <f>단가산출서!B255</f>
        <v>0</v>
      </c>
      <c r="F8" s="35">
        <f>단가산출서!C255</f>
        <v>0</v>
      </c>
      <c r="G8" s="35">
        <f>단가산출서!D255</f>
        <v>12299</v>
      </c>
      <c r="H8" s="35">
        <f>단가산출서!E255</f>
        <v>12299</v>
      </c>
      <c r="I8" s="34" t="s">
        <v>920</v>
      </c>
      <c r="J8" s="34" t="s">
        <v>52</v>
      </c>
      <c r="K8" s="2" t="s">
        <v>921</v>
      </c>
      <c r="L8" s="2" t="s">
        <v>52</v>
      </c>
    </row>
    <row r="9" spans="1:12" ht="30" customHeight="1">
      <c r="A9" s="34" t="s">
        <v>2062</v>
      </c>
      <c r="B9" s="34" t="s">
        <v>2059</v>
      </c>
      <c r="C9" s="34" t="s">
        <v>2060</v>
      </c>
      <c r="D9" s="34" t="s">
        <v>112</v>
      </c>
      <c r="E9" s="35">
        <f>단가산출서!B288</f>
        <v>420</v>
      </c>
      <c r="F9" s="35">
        <f>단가산출서!C288</f>
        <v>3529</v>
      </c>
      <c r="G9" s="35">
        <f>단가산출서!D288</f>
        <v>343</v>
      </c>
      <c r="H9" s="35">
        <f>단가산출서!E288</f>
        <v>4292</v>
      </c>
      <c r="I9" s="34" t="s">
        <v>2061</v>
      </c>
      <c r="J9" s="34" t="s">
        <v>52</v>
      </c>
      <c r="K9" s="2" t="s">
        <v>2062</v>
      </c>
      <c r="L9" s="2" t="s">
        <v>3504</v>
      </c>
    </row>
    <row r="10" spans="1:12" ht="30" customHeight="1">
      <c r="A10" s="34" t="s">
        <v>2066</v>
      </c>
      <c r="B10" s="34" t="s">
        <v>116</v>
      </c>
      <c r="C10" s="34" t="s">
        <v>2064</v>
      </c>
      <c r="D10" s="34" t="s">
        <v>112</v>
      </c>
      <c r="E10" s="35">
        <f>단가산출서!B344</f>
        <v>3433</v>
      </c>
      <c r="F10" s="35">
        <f>단가산출서!C344</f>
        <v>6009</v>
      </c>
      <c r="G10" s="35">
        <f>단가산출서!D344</f>
        <v>2181</v>
      </c>
      <c r="H10" s="35">
        <f>단가산출서!E344</f>
        <v>11623</v>
      </c>
      <c r="I10" s="34" t="s">
        <v>2065</v>
      </c>
      <c r="J10" s="34" t="s">
        <v>52</v>
      </c>
      <c r="K10" s="2" t="s">
        <v>2066</v>
      </c>
      <c r="L10" s="2" t="s">
        <v>3551</v>
      </c>
    </row>
    <row r="11" spans="1:12" ht="30" customHeight="1">
      <c r="A11" s="34" t="s">
        <v>3189</v>
      </c>
      <c r="B11" s="34" t="s">
        <v>2249</v>
      </c>
      <c r="C11" s="34" t="s">
        <v>3187</v>
      </c>
      <c r="D11" s="34" t="s">
        <v>83</v>
      </c>
      <c r="E11" s="35">
        <f>단가산출서!B375</f>
        <v>97</v>
      </c>
      <c r="F11" s="35">
        <f>단가산출서!C375</f>
        <v>1327</v>
      </c>
      <c r="G11" s="35">
        <f>단가산출서!D375</f>
        <v>94</v>
      </c>
      <c r="H11" s="35">
        <f>단가산출서!E375</f>
        <v>1518</v>
      </c>
      <c r="I11" s="34" t="s">
        <v>3188</v>
      </c>
      <c r="J11" s="34" t="s">
        <v>52</v>
      </c>
      <c r="K11" s="2" t="s">
        <v>3189</v>
      </c>
      <c r="L11" s="2" t="s">
        <v>3607</v>
      </c>
    </row>
  </sheetData>
  <phoneticPr fontId="1" type="noConversion"/>
  <pageMargins left="0.78740157480314954" right="0" top="0.39370078740157477" bottom="0.39370078740157477" header="0" footer="0"/>
  <pageSetup paperSize="9" scale="89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4534A-491D-4C85-BC71-6C5D3F973792}">
  <sheetPr>
    <pageSetUpPr fitToPage="1"/>
  </sheetPr>
  <dimension ref="A1:T375"/>
  <sheetViews>
    <sheetView topLeftCell="A220" zoomScale="84" zoomScaleNormal="84" workbookViewId="0">
      <selection activeCell="W245" sqref="W245"/>
    </sheetView>
  </sheetViews>
  <sheetFormatPr defaultRowHeight="16.5"/>
  <cols>
    <col min="1" max="1" width="77.625" customWidth="1"/>
    <col min="2" max="5" width="13.625" customWidth="1"/>
    <col min="6" max="6" width="12.625" customWidth="1"/>
    <col min="7" max="8" width="11.625" hidden="1" customWidth="1"/>
    <col min="9" max="10" width="30.625" hidden="1" customWidth="1"/>
    <col min="11" max="11" width="6.625" hidden="1" customWidth="1"/>
    <col min="12" max="12" width="13.625" hidden="1" customWidth="1"/>
    <col min="13" max="14" width="6.625" hidden="1" customWidth="1"/>
    <col min="15" max="20" width="2.625" hidden="1" customWidth="1"/>
  </cols>
  <sheetData>
    <row r="1" spans="1:20" ht="30" customHeight="1">
      <c r="A1" s="4" t="s">
        <v>3212</v>
      </c>
      <c r="B1" s="5"/>
      <c r="C1" s="5"/>
      <c r="D1" s="5"/>
      <c r="E1" s="5"/>
      <c r="F1" s="5"/>
    </row>
    <row r="2" spans="1:20" ht="30" customHeight="1">
      <c r="A2" s="6" t="s">
        <v>1</v>
      </c>
      <c r="B2" s="7"/>
      <c r="C2" s="7"/>
      <c r="D2" s="7"/>
      <c r="E2" s="7"/>
      <c r="F2" s="8"/>
    </row>
    <row r="3" spans="1:20" ht="30" customHeight="1">
      <c r="A3" s="9" t="s">
        <v>3213</v>
      </c>
      <c r="B3" s="9" t="s">
        <v>980</v>
      </c>
      <c r="C3" s="9" t="s">
        <v>981</v>
      </c>
      <c r="D3" s="9" t="s">
        <v>982</v>
      </c>
      <c r="E3" s="9" t="s">
        <v>983</v>
      </c>
      <c r="F3" s="9" t="s">
        <v>3210</v>
      </c>
      <c r="G3" s="1" t="s">
        <v>3211</v>
      </c>
      <c r="H3" s="1" t="s">
        <v>3214</v>
      </c>
      <c r="I3" s="1" t="s">
        <v>3215</v>
      </c>
      <c r="J3" s="1" t="s">
        <v>3216</v>
      </c>
      <c r="K3" s="1" t="s">
        <v>4</v>
      </c>
      <c r="L3" s="1" t="s">
        <v>5</v>
      </c>
      <c r="M3" s="1" t="s">
        <v>14</v>
      </c>
      <c r="N3" s="1" t="s">
        <v>3217</v>
      </c>
      <c r="O3" s="1" t="s">
        <v>3218</v>
      </c>
      <c r="P3" s="1" t="s">
        <v>3218</v>
      </c>
      <c r="Q3" s="1" t="s">
        <v>3218</v>
      </c>
      <c r="R3" s="1" t="s">
        <v>3218</v>
      </c>
      <c r="S3" s="1" t="s">
        <v>3218</v>
      </c>
      <c r="T3" s="1" t="s">
        <v>3219</v>
      </c>
    </row>
    <row r="4" spans="1:20" ht="20.100000000000001" customHeight="1">
      <c r="A4" s="36" t="s">
        <v>3221</v>
      </c>
      <c r="B4" s="36"/>
      <c r="C4" s="36"/>
      <c r="D4" s="36"/>
      <c r="E4" s="36"/>
      <c r="F4" s="37" t="s">
        <v>52</v>
      </c>
      <c r="G4" s="1" t="s">
        <v>114</v>
      </c>
      <c r="I4" s="1" t="s">
        <v>110</v>
      </c>
      <c r="J4" s="1" t="s">
        <v>111</v>
      </c>
      <c r="K4" s="1" t="s">
        <v>112</v>
      </c>
    </row>
    <row r="5" spans="1:20" ht="20.100000000000001" customHeight="1">
      <c r="A5" s="38" t="s">
        <v>52</v>
      </c>
      <c r="B5" s="39"/>
      <c r="C5" s="39"/>
      <c r="D5" s="39"/>
      <c r="E5" s="39"/>
      <c r="F5" s="38" t="s">
        <v>52</v>
      </c>
      <c r="G5" s="1" t="s">
        <v>114</v>
      </c>
      <c r="H5" s="1" t="s">
        <v>3222</v>
      </c>
      <c r="I5" s="1" t="s">
        <v>52</v>
      </c>
      <c r="J5" s="1" t="s">
        <v>52</v>
      </c>
      <c r="K5" s="1" t="s">
        <v>52</v>
      </c>
      <c r="L5">
        <v>1</v>
      </c>
      <c r="M5" s="1" t="s">
        <v>52</v>
      </c>
      <c r="O5" s="1" t="s">
        <v>52</v>
      </c>
      <c r="P5" s="1" t="s">
        <v>52</v>
      </c>
      <c r="Q5" s="1" t="s">
        <v>52</v>
      </c>
      <c r="R5" s="1" t="s">
        <v>52</v>
      </c>
      <c r="S5" s="1" t="s">
        <v>52</v>
      </c>
      <c r="T5" s="1" t="s">
        <v>52</v>
      </c>
    </row>
    <row r="6" spans="1:20" ht="20.100000000000001" customHeight="1">
      <c r="A6" s="38" t="s">
        <v>3223</v>
      </c>
      <c r="B6" s="39">
        <v>0</v>
      </c>
      <c r="C6" s="39">
        <v>0</v>
      </c>
      <c r="D6" s="39">
        <v>0</v>
      </c>
      <c r="E6" s="39">
        <v>0</v>
      </c>
      <c r="F6" s="38" t="s">
        <v>52</v>
      </c>
      <c r="G6" s="1" t="s">
        <v>114</v>
      </c>
      <c r="H6" s="1" t="s">
        <v>3224</v>
      </c>
      <c r="I6" s="1" t="s">
        <v>3225</v>
      </c>
      <c r="J6" s="1" t="s">
        <v>52</v>
      </c>
      <c r="K6" s="1" t="s">
        <v>52</v>
      </c>
      <c r="M6" s="1" t="s">
        <v>52</v>
      </c>
      <c r="O6" s="1" t="s">
        <v>52</v>
      </c>
      <c r="P6" s="1" t="s">
        <v>52</v>
      </c>
      <c r="Q6" s="1" t="s">
        <v>52</v>
      </c>
      <c r="R6" s="1" t="s">
        <v>52</v>
      </c>
      <c r="S6" s="1" t="s">
        <v>52</v>
      </c>
      <c r="T6" s="1" t="s">
        <v>52</v>
      </c>
    </row>
    <row r="7" spans="1:20" ht="20.100000000000001" customHeight="1">
      <c r="A7" s="38" t="s">
        <v>3226</v>
      </c>
      <c r="B7" s="39">
        <v>0</v>
      </c>
      <c r="C7" s="39">
        <v>0</v>
      </c>
      <c r="D7" s="39">
        <v>0</v>
      </c>
      <c r="E7" s="39">
        <v>0</v>
      </c>
      <c r="F7" s="38" t="s">
        <v>52</v>
      </c>
      <c r="G7" s="1" t="s">
        <v>114</v>
      </c>
      <c r="H7" s="1" t="s">
        <v>3224</v>
      </c>
      <c r="I7" s="1" t="s">
        <v>3226</v>
      </c>
      <c r="J7" s="1" t="s">
        <v>52</v>
      </c>
      <c r="K7" s="1" t="s">
        <v>52</v>
      </c>
      <c r="M7" s="1" t="s">
        <v>52</v>
      </c>
      <c r="O7" s="1" t="s">
        <v>52</v>
      </c>
      <c r="P7" s="1" t="s">
        <v>52</v>
      </c>
      <c r="Q7" s="1" t="s">
        <v>52</v>
      </c>
      <c r="R7" s="1" t="s">
        <v>52</v>
      </c>
      <c r="S7" s="1" t="s">
        <v>52</v>
      </c>
      <c r="T7" s="1" t="s">
        <v>52</v>
      </c>
    </row>
    <row r="8" spans="1:20" ht="20.100000000000001" customHeight="1">
      <c r="A8" s="38" t="s">
        <v>3227</v>
      </c>
      <c r="B8" s="39">
        <v>0</v>
      </c>
      <c r="C8" s="39">
        <v>0</v>
      </c>
      <c r="D8" s="39">
        <v>0</v>
      </c>
      <c r="E8" s="39">
        <v>0</v>
      </c>
      <c r="F8" s="38" t="s">
        <v>52</v>
      </c>
      <c r="G8" s="1" t="s">
        <v>114</v>
      </c>
      <c r="H8" s="1" t="s">
        <v>3224</v>
      </c>
      <c r="I8" s="1" t="s">
        <v>3228</v>
      </c>
      <c r="J8" s="1" t="s">
        <v>52</v>
      </c>
      <c r="K8" s="1" t="s">
        <v>52</v>
      </c>
      <c r="M8" s="1" t="s">
        <v>52</v>
      </c>
      <c r="O8" s="1" t="s">
        <v>52</v>
      </c>
      <c r="P8" s="1" t="s">
        <v>52</v>
      </c>
      <c r="Q8" s="1" t="s">
        <v>52</v>
      </c>
      <c r="R8" s="1" t="s">
        <v>52</v>
      </c>
      <c r="S8" s="1" t="s">
        <v>52</v>
      </c>
      <c r="T8" s="1" t="s">
        <v>52</v>
      </c>
    </row>
    <row r="9" spans="1:20" ht="20.100000000000001" customHeight="1">
      <c r="A9" s="38" t="s">
        <v>3229</v>
      </c>
      <c r="B9" s="39">
        <v>0</v>
      </c>
      <c r="C9" s="39">
        <v>0</v>
      </c>
      <c r="D9" s="39">
        <v>0</v>
      </c>
      <c r="E9" s="39">
        <v>0</v>
      </c>
      <c r="F9" s="38" t="s">
        <v>52</v>
      </c>
      <c r="G9" s="1" t="s">
        <v>114</v>
      </c>
      <c r="H9" s="1" t="s">
        <v>3224</v>
      </c>
      <c r="I9" s="1" t="s">
        <v>3230</v>
      </c>
      <c r="J9" s="1" t="s">
        <v>52</v>
      </c>
      <c r="K9" s="1" t="s">
        <v>52</v>
      </c>
      <c r="M9" s="1" t="s">
        <v>52</v>
      </c>
      <c r="O9" s="1" t="s">
        <v>52</v>
      </c>
      <c r="P9" s="1" t="s">
        <v>52</v>
      </c>
      <c r="Q9" s="1" t="s">
        <v>52</v>
      </c>
      <c r="R9" s="1" t="s">
        <v>52</v>
      </c>
      <c r="S9" s="1" t="s">
        <v>52</v>
      </c>
      <c r="T9" s="1" t="s">
        <v>52</v>
      </c>
    </row>
    <row r="10" spans="1:20" ht="20.100000000000001" customHeight="1">
      <c r="A10" s="38" t="s">
        <v>3231</v>
      </c>
      <c r="B10" s="39">
        <v>0</v>
      </c>
      <c r="C10" s="39">
        <v>0</v>
      </c>
      <c r="D10" s="39">
        <v>0</v>
      </c>
      <c r="E10" s="39">
        <v>0</v>
      </c>
      <c r="F10" s="38" t="s">
        <v>52</v>
      </c>
      <c r="G10" s="1" t="s">
        <v>114</v>
      </c>
      <c r="H10" s="1" t="s">
        <v>3224</v>
      </c>
      <c r="I10" s="1" t="s">
        <v>3232</v>
      </c>
      <c r="J10" s="1" t="s">
        <v>52</v>
      </c>
      <c r="K10" s="1" t="s">
        <v>52</v>
      </c>
      <c r="M10" s="1" t="s">
        <v>52</v>
      </c>
      <c r="O10" s="1" t="s">
        <v>52</v>
      </c>
      <c r="P10" s="1" t="s">
        <v>52</v>
      </c>
      <c r="Q10" s="1" t="s">
        <v>52</v>
      </c>
      <c r="R10" s="1" t="s">
        <v>52</v>
      </c>
      <c r="S10" s="1" t="s">
        <v>52</v>
      </c>
      <c r="T10" s="1" t="s">
        <v>52</v>
      </c>
    </row>
    <row r="11" spans="1:20" ht="20.100000000000001" customHeight="1">
      <c r="A11" s="38" t="s">
        <v>3233</v>
      </c>
      <c r="B11" s="39">
        <v>0</v>
      </c>
      <c r="C11" s="39">
        <v>0</v>
      </c>
      <c r="D11" s="39">
        <v>0</v>
      </c>
      <c r="E11" s="39">
        <v>0</v>
      </c>
      <c r="F11" s="38" t="s">
        <v>52</v>
      </c>
      <c r="G11" s="1" t="s">
        <v>114</v>
      </c>
      <c r="H11" s="1" t="s">
        <v>3224</v>
      </c>
      <c r="I11" s="1" t="s">
        <v>3234</v>
      </c>
      <c r="J11" s="1" t="s">
        <v>52</v>
      </c>
      <c r="K11" s="1" t="s">
        <v>52</v>
      </c>
      <c r="M11" s="1" t="s">
        <v>52</v>
      </c>
      <c r="O11" s="1" t="s">
        <v>52</v>
      </c>
      <c r="P11" s="1" t="s">
        <v>52</v>
      </c>
      <c r="Q11" s="1" t="s">
        <v>52</v>
      </c>
      <c r="R11" s="1" t="s">
        <v>52</v>
      </c>
      <c r="S11" s="1" t="s">
        <v>52</v>
      </c>
      <c r="T11" s="1" t="s">
        <v>52</v>
      </c>
    </row>
    <row r="12" spans="1:20" ht="20.100000000000001" customHeight="1">
      <c r="A12" s="38" t="s">
        <v>3235</v>
      </c>
      <c r="B12" s="39">
        <v>0</v>
      </c>
      <c r="C12" s="39">
        <v>0</v>
      </c>
      <c r="D12" s="39">
        <v>0</v>
      </c>
      <c r="E12" s="39">
        <v>0</v>
      </c>
      <c r="F12" s="38" t="s">
        <v>52</v>
      </c>
      <c r="G12" s="1" t="s">
        <v>114</v>
      </c>
      <c r="H12" s="1" t="s">
        <v>3224</v>
      </c>
      <c r="I12" s="1" t="s">
        <v>3236</v>
      </c>
      <c r="J12" s="1" t="s">
        <v>52</v>
      </c>
      <c r="K12" s="1" t="s">
        <v>52</v>
      </c>
      <c r="M12" s="1" t="s">
        <v>52</v>
      </c>
      <c r="O12" s="1" t="s">
        <v>52</v>
      </c>
      <c r="P12" s="1" t="s">
        <v>52</v>
      </c>
      <c r="Q12" s="1" t="s">
        <v>52</v>
      </c>
      <c r="R12" s="1" t="s">
        <v>52</v>
      </c>
      <c r="S12" s="1" t="s">
        <v>52</v>
      </c>
      <c r="T12" s="1" t="s">
        <v>52</v>
      </c>
    </row>
    <row r="13" spans="1:20" ht="20.100000000000001" customHeight="1">
      <c r="A13" s="38" t="s">
        <v>3237</v>
      </c>
      <c r="B13" s="39">
        <v>0</v>
      </c>
      <c r="C13" s="39">
        <v>0</v>
      </c>
      <c r="D13" s="39">
        <v>0</v>
      </c>
      <c r="E13" s="39">
        <v>0</v>
      </c>
      <c r="F13" s="38" t="s">
        <v>52</v>
      </c>
      <c r="G13" s="1" t="s">
        <v>114</v>
      </c>
      <c r="H13" s="1" t="s">
        <v>3224</v>
      </c>
      <c r="I13" s="1" t="s">
        <v>3238</v>
      </c>
      <c r="J13" s="1" t="s">
        <v>52</v>
      </c>
      <c r="K13" s="1" t="s">
        <v>52</v>
      </c>
      <c r="M13" s="1" t="s">
        <v>52</v>
      </c>
      <c r="O13" s="1" t="s">
        <v>52</v>
      </c>
      <c r="P13" s="1" t="s">
        <v>52</v>
      </c>
      <c r="Q13" s="1" t="s">
        <v>52</v>
      </c>
      <c r="R13" s="1" t="s">
        <v>52</v>
      </c>
      <c r="S13" s="1" t="s">
        <v>52</v>
      </c>
      <c r="T13" s="1" t="s">
        <v>52</v>
      </c>
    </row>
    <row r="14" spans="1:20" ht="20.100000000000001" customHeight="1">
      <c r="A14" s="38" t="s">
        <v>3239</v>
      </c>
      <c r="B14" s="39">
        <v>0</v>
      </c>
      <c r="C14" s="39">
        <v>0</v>
      </c>
      <c r="D14" s="39">
        <v>0</v>
      </c>
      <c r="E14" s="39">
        <v>0</v>
      </c>
      <c r="F14" s="38" t="s">
        <v>52</v>
      </c>
      <c r="G14" s="1" t="s">
        <v>114</v>
      </c>
      <c r="H14" s="1" t="s">
        <v>3224</v>
      </c>
      <c r="I14" s="1" t="s">
        <v>3240</v>
      </c>
      <c r="J14" s="1" t="s">
        <v>52</v>
      </c>
      <c r="K14" s="1" t="s">
        <v>52</v>
      </c>
      <c r="M14" s="1" t="s">
        <v>52</v>
      </c>
      <c r="O14" s="1" t="s">
        <v>52</v>
      </c>
      <c r="P14" s="1" t="s">
        <v>52</v>
      </c>
      <c r="Q14" s="1" t="s">
        <v>52</v>
      </c>
      <c r="R14" s="1" t="s">
        <v>52</v>
      </c>
      <c r="S14" s="1" t="s">
        <v>52</v>
      </c>
      <c r="T14" s="1" t="s">
        <v>52</v>
      </c>
    </row>
    <row r="15" spans="1:20" ht="20.100000000000001" customHeight="1">
      <c r="A15" s="38" t="s">
        <v>3226</v>
      </c>
      <c r="B15" s="39">
        <v>0</v>
      </c>
      <c r="C15" s="39">
        <v>0</v>
      </c>
      <c r="D15" s="39">
        <v>0</v>
      </c>
      <c r="E15" s="39">
        <v>0</v>
      </c>
      <c r="F15" s="38" t="s">
        <v>52</v>
      </c>
      <c r="G15" s="1" t="s">
        <v>114</v>
      </c>
      <c r="H15" s="1" t="s">
        <v>3224</v>
      </c>
      <c r="I15" s="1" t="s">
        <v>52</v>
      </c>
      <c r="J15" s="1" t="s">
        <v>52</v>
      </c>
      <c r="K15" s="1" t="s">
        <v>52</v>
      </c>
      <c r="M15" s="1" t="s">
        <v>52</v>
      </c>
      <c r="O15" s="1" t="s">
        <v>52</v>
      </c>
      <c r="P15" s="1" t="s">
        <v>52</v>
      </c>
      <c r="Q15" s="1" t="s">
        <v>52</v>
      </c>
      <c r="R15" s="1" t="s">
        <v>52</v>
      </c>
      <c r="S15" s="1" t="s">
        <v>52</v>
      </c>
      <c r="T15" s="1" t="s">
        <v>52</v>
      </c>
    </row>
    <row r="16" spans="1:20" ht="20.100000000000001" customHeight="1">
      <c r="A16" s="38" t="s">
        <v>3241</v>
      </c>
      <c r="B16" s="39">
        <v>381.5</v>
      </c>
      <c r="C16" s="39">
        <v>0</v>
      </c>
      <c r="D16" s="39">
        <v>0</v>
      </c>
      <c r="E16" s="39">
        <v>381.5</v>
      </c>
      <c r="F16" s="38" t="s">
        <v>52</v>
      </c>
      <c r="G16" s="1" t="s">
        <v>114</v>
      </c>
      <c r="H16" s="1" t="s">
        <v>3224</v>
      </c>
      <c r="I16" s="1" t="s">
        <v>3242</v>
      </c>
      <c r="J16" s="1" t="s">
        <v>52</v>
      </c>
      <c r="K16" s="1" t="s">
        <v>52</v>
      </c>
      <c r="M16" s="1" t="s">
        <v>52</v>
      </c>
      <c r="O16" s="1" t="s">
        <v>52</v>
      </c>
      <c r="P16" s="1" t="s">
        <v>52</v>
      </c>
      <c r="Q16" s="1" t="s">
        <v>52</v>
      </c>
      <c r="R16" s="1" t="s">
        <v>52</v>
      </c>
      <c r="S16" s="1" t="s">
        <v>52</v>
      </c>
      <c r="T16" s="1" t="s">
        <v>52</v>
      </c>
    </row>
    <row r="17" spans="1:20" ht="20.100000000000001" customHeight="1">
      <c r="A17" s="38" t="s">
        <v>3243</v>
      </c>
      <c r="B17" s="39">
        <v>0</v>
      </c>
      <c r="C17" s="39">
        <v>1000.8</v>
      </c>
      <c r="D17" s="39">
        <v>0</v>
      </c>
      <c r="E17" s="39">
        <v>1000.8</v>
      </c>
      <c r="F17" s="38" t="s">
        <v>52</v>
      </c>
      <c r="G17" s="1" t="s">
        <v>114</v>
      </c>
      <c r="H17" s="1" t="s">
        <v>3224</v>
      </c>
      <c r="I17" s="1" t="s">
        <v>3244</v>
      </c>
      <c r="J17" s="1" t="s">
        <v>52</v>
      </c>
      <c r="K17" s="1" t="s">
        <v>52</v>
      </c>
      <c r="M17" s="1" t="s">
        <v>52</v>
      </c>
      <c r="O17" s="1" t="s">
        <v>52</v>
      </c>
      <c r="P17" s="1" t="s">
        <v>52</v>
      </c>
      <c r="Q17" s="1" t="s">
        <v>52</v>
      </c>
      <c r="R17" s="1" t="s">
        <v>52</v>
      </c>
      <c r="S17" s="1" t="s">
        <v>52</v>
      </c>
      <c r="T17" s="1" t="s">
        <v>52</v>
      </c>
    </row>
    <row r="18" spans="1:20" ht="20.100000000000001" customHeight="1">
      <c r="A18" s="38" t="s">
        <v>3245</v>
      </c>
      <c r="B18" s="39">
        <v>0</v>
      </c>
      <c r="C18" s="39">
        <v>0</v>
      </c>
      <c r="D18" s="39">
        <v>416.3</v>
      </c>
      <c r="E18" s="39">
        <v>416.3</v>
      </c>
      <c r="F18" s="38" t="s">
        <v>52</v>
      </c>
      <c r="G18" s="1" t="s">
        <v>114</v>
      </c>
      <c r="H18" s="1" t="s">
        <v>3224</v>
      </c>
      <c r="I18" s="1" t="s">
        <v>3246</v>
      </c>
      <c r="J18" s="1" t="s">
        <v>52</v>
      </c>
      <c r="K18" s="1" t="s">
        <v>52</v>
      </c>
      <c r="M18" s="1" t="s">
        <v>52</v>
      </c>
      <c r="O18" s="1" t="s">
        <v>52</v>
      </c>
      <c r="P18" s="1" t="s">
        <v>52</v>
      </c>
      <c r="Q18" s="1" t="s">
        <v>52</v>
      </c>
      <c r="R18" s="1" t="s">
        <v>52</v>
      </c>
      <c r="S18" s="1" t="s">
        <v>52</v>
      </c>
      <c r="T18" s="1" t="s">
        <v>52</v>
      </c>
    </row>
    <row r="19" spans="1:20" ht="20.100000000000001" customHeight="1">
      <c r="A19" s="38" t="s">
        <v>3247</v>
      </c>
      <c r="B19" s="39">
        <v>381.5</v>
      </c>
      <c r="C19" s="39">
        <v>1000.8</v>
      </c>
      <c r="D19" s="39">
        <v>416.3</v>
      </c>
      <c r="E19" s="39">
        <v>1798.6</v>
      </c>
      <c r="F19" s="38" t="s">
        <v>52</v>
      </c>
      <c r="G19" s="1" t="s">
        <v>114</v>
      </c>
      <c r="H19" s="1" t="s">
        <v>3224</v>
      </c>
      <c r="I19" s="1" t="s">
        <v>3248</v>
      </c>
      <c r="J19" s="1" t="s">
        <v>52</v>
      </c>
      <c r="K19" s="1" t="s">
        <v>52</v>
      </c>
      <c r="M19" s="1" t="s">
        <v>52</v>
      </c>
      <c r="O19" s="1" t="s">
        <v>52</v>
      </c>
      <c r="P19" s="1" t="s">
        <v>52</v>
      </c>
      <c r="Q19" s="1" t="s">
        <v>52</v>
      </c>
      <c r="R19" s="1" t="s">
        <v>52</v>
      </c>
      <c r="S19" s="1" t="s">
        <v>52</v>
      </c>
      <c r="T19" s="1" t="s">
        <v>52</v>
      </c>
    </row>
    <row r="20" spans="1:20" ht="20.100000000000001" customHeight="1">
      <c r="A20" s="38" t="s">
        <v>3249</v>
      </c>
      <c r="B20" s="40">
        <v>381</v>
      </c>
      <c r="C20" s="40">
        <v>1000</v>
      </c>
      <c r="D20" s="40">
        <v>416</v>
      </c>
      <c r="E20" s="40">
        <v>1797</v>
      </c>
      <c r="F20" s="41"/>
    </row>
    <row r="21" spans="1:20" ht="20.100000000000001" customHeight="1">
      <c r="A21" s="41"/>
      <c r="B21" s="41"/>
      <c r="C21" s="41"/>
      <c r="D21" s="41"/>
      <c r="E21" s="41"/>
      <c r="F21" s="41"/>
    </row>
    <row r="22" spans="1:20" ht="20.100000000000001" customHeight="1">
      <c r="A22" s="41" t="s">
        <v>3251</v>
      </c>
      <c r="B22" s="41"/>
      <c r="C22" s="41"/>
      <c r="D22" s="41"/>
      <c r="E22" s="41"/>
      <c r="F22" s="38" t="s">
        <v>52</v>
      </c>
      <c r="G22" s="1" t="s">
        <v>119</v>
      </c>
      <c r="I22" s="1" t="s">
        <v>116</v>
      </c>
      <c r="J22" s="1" t="s">
        <v>117</v>
      </c>
      <c r="K22" s="1" t="s">
        <v>112</v>
      </c>
    </row>
    <row r="23" spans="1:20" ht="20.100000000000001" customHeight="1">
      <c r="A23" s="38" t="s">
        <v>52</v>
      </c>
      <c r="B23" s="39"/>
      <c r="C23" s="39"/>
      <c r="D23" s="39"/>
      <c r="E23" s="39"/>
      <c r="F23" s="38" t="s">
        <v>52</v>
      </c>
      <c r="G23" s="1" t="s">
        <v>119</v>
      </c>
      <c r="H23" s="1" t="s">
        <v>3222</v>
      </c>
      <c r="I23" s="1" t="s">
        <v>52</v>
      </c>
      <c r="J23" s="1" t="s">
        <v>52</v>
      </c>
      <c r="K23" s="1" t="s">
        <v>112</v>
      </c>
      <c r="L23">
        <v>1</v>
      </c>
      <c r="M23" s="1" t="s">
        <v>52</v>
      </c>
      <c r="O23" s="1" t="s">
        <v>52</v>
      </c>
      <c r="P23" s="1" t="s">
        <v>52</v>
      </c>
      <c r="Q23" s="1" t="s">
        <v>52</v>
      </c>
      <c r="R23" s="1" t="s">
        <v>52</v>
      </c>
      <c r="S23" s="1" t="s">
        <v>52</v>
      </c>
      <c r="T23" s="1" t="s">
        <v>52</v>
      </c>
    </row>
    <row r="24" spans="1:20" ht="20.100000000000001" customHeight="1">
      <c r="A24" s="38" t="s">
        <v>3252</v>
      </c>
      <c r="B24" s="39">
        <v>0</v>
      </c>
      <c r="C24" s="39">
        <v>0</v>
      </c>
      <c r="D24" s="39">
        <v>0</v>
      </c>
      <c r="E24" s="39">
        <v>0</v>
      </c>
      <c r="F24" s="38" t="s">
        <v>52</v>
      </c>
      <c r="G24" s="1" t="s">
        <v>119</v>
      </c>
      <c r="H24" s="1" t="s">
        <v>3224</v>
      </c>
      <c r="I24" s="1" t="s">
        <v>3253</v>
      </c>
      <c r="J24" s="1" t="s">
        <v>52</v>
      </c>
      <c r="K24" s="1" t="s">
        <v>52</v>
      </c>
      <c r="M24" s="1" t="s">
        <v>52</v>
      </c>
      <c r="O24" s="1" t="s">
        <v>52</v>
      </c>
      <c r="P24" s="1" t="s">
        <v>52</v>
      </c>
      <c r="Q24" s="1" t="s">
        <v>52</v>
      </c>
      <c r="R24" s="1" t="s">
        <v>52</v>
      </c>
      <c r="S24" s="1" t="s">
        <v>52</v>
      </c>
      <c r="T24" s="1" t="s">
        <v>52</v>
      </c>
    </row>
    <row r="25" spans="1:20" ht="20.100000000000001" customHeight="1">
      <c r="A25" s="38" t="s">
        <v>3254</v>
      </c>
      <c r="B25" s="39">
        <v>0</v>
      </c>
      <c r="C25" s="39">
        <v>0</v>
      </c>
      <c r="D25" s="39">
        <v>0</v>
      </c>
      <c r="E25" s="39">
        <v>0</v>
      </c>
      <c r="F25" s="38" t="s">
        <v>52</v>
      </c>
      <c r="G25" s="1" t="s">
        <v>119</v>
      </c>
      <c r="H25" s="1" t="s">
        <v>3224</v>
      </c>
      <c r="I25" s="1" t="s">
        <v>3255</v>
      </c>
      <c r="J25" s="1" t="s">
        <v>52</v>
      </c>
      <c r="K25" s="1" t="s">
        <v>52</v>
      </c>
      <c r="M25" s="1" t="s">
        <v>52</v>
      </c>
      <c r="O25" s="1" t="s">
        <v>52</v>
      </c>
      <c r="P25" s="1" t="s">
        <v>52</v>
      </c>
      <c r="Q25" s="1" t="s">
        <v>52</v>
      </c>
      <c r="R25" s="1" t="s">
        <v>52</v>
      </c>
      <c r="S25" s="1" t="s">
        <v>52</v>
      </c>
      <c r="T25" s="1" t="s">
        <v>52</v>
      </c>
    </row>
    <row r="26" spans="1:20" ht="20.100000000000001" customHeight="1">
      <c r="A26" s="38" t="s">
        <v>3256</v>
      </c>
      <c r="B26" s="39">
        <v>0</v>
      </c>
      <c r="C26" s="39">
        <v>0</v>
      </c>
      <c r="D26" s="39">
        <v>0</v>
      </c>
      <c r="E26" s="39">
        <v>0</v>
      </c>
      <c r="F26" s="38" t="s">
        <v>52</v>
      </c>
      <c r="G26" s="1" t="s">
        <v>119</v>
      </c>
      <c r="H26" s="1" t="s">
        <v>3224</v>
      </c>
      <c r="I26" s="1" t="s">
        <v>3257</v>
      </c>
      <c r="J26" s="1" t="s">
        <v>52</v>
      </c>
      <c r="K26" s="1" t="s">
        <v>52</v>
      </c>
      <c r="M26" s="1" t="s">
        <v>52</v>
      </c>
      <c r="O26" s="1" t="s">
        <v>52</v>
      </c>
      <c r="P26" s="1" t="s">
        <v>52</v>
      </c>
      <c r="Q26" s="1" t="s">
        <v>52</v>
      </c>
      <c r="R26" s="1" t="s">
        <v>52</v>
      </c>
      <c r="S26" s="1" t="s">
        <v>52</v>
      </c>
      <c r="T26" s="1" t="s">
        <v>52</v>
      </c>
    </row>
    <row r="27" spans="1:20" ht="20.100000000000001" customHeight="1">
      <c r="A27" s="38" t="s">
        <v>3258</v>
      </c>
      <c r="B27" s="39">
        <v>0</v>
      </c>
      <c r="C27" s="39">
        <v>0</v>
      </c>
      <c r="D27" s="39">
        <v>0</v>
      </c>
      <c r="E27" s="39">
        <v>0</v>
      </c>
      <c r="F27" s="38" t="s">
        <v>52</v>
      </c>
      <c r="G27" s="1" t="s">
        <v>119</v>
      </c>
      <c r="H27" s="1" t="s">
        <v>3224</v>
      </c>
      <c r="I27" s="1" t="s">
        <v>3259</v>
      </c>
      <c r="J27" s="1" t="s">
        <v>52</v>
      </c>
      <c r="K27" s="1" t="s">
        <v>52</v>
      </c>
      <c r="M27" s="1" t="s">
        <v>52</v>
      </c>
      <c r="O27" s="1" t="s">
        <v>52</v>
      </c>
      <c r="P27" s="1" t="s">
        <v>52</v>
      </c>
      <c r="Q27" s="1" t="s">
        <v>52</v>
      </c>
      <c r="R27" s="1" t="s">
        <v>52</v>
      </c>
      <c r="S27" s="1" t="s">
        <v>52</v>
      </c>
      <c r="T27" s="1" t="s">
        <v>52</v>
      </c>
    </row>
    <row r="28" spans="1:20" ht="20.100000000000001" customHeight="1">
      <c r="A28" s="38" t="s">
        <v>3226</v>
      </c>
      <c r="B28" s="39">
        <v>0</v>
      </c>
      <c r="C28" s="39">
        <v>0</v>
      </c>
      <c r="D28" s="39">
        <v>0</v>
      </c>
      <c r="E28" s="39">
        <v>0</v>
      </c>
      <c r="F28" s="38" t="s">
        <v>52</v>
      </c>
      <c r="G28" s="1" t="s">
        <v>119</v>
      </c>
      <c r="H28" s="1" t="s">
        <v>3224</v>
      </c>
      <c r="I28" s="1" t="s">
        <v>52</v>
      </c>
      <c r="J28" s="1" t="s">
        <v>52</v>
      </c>
      <c r="K28" s="1" t="s">
        <v>52</v>
      </c>
      <c r="M28" s="1" t="s">
        <v>52</v>
      </c>
      <c r="O28" s="1" t="s">
        <v>52</v>
      </c>
      <c r="P28" s="1" t="s">
        <v>52</v>
      </c>
      <c r="Q28" s="1" t="s">
        <v>52</v>
      </c>
      <c r="R28" s="1" t="s">
        <v>52</v>
      </c>
      <c r="S28" s="1" t="s">
        <v>52</v>
      </c>
      <c r="T28" s="1" t="s">
        <v>52</v>
      </c>
    </row>
    <row r="29" spans="1:20" ht="20.100000000000001" customHeight="1">
      <c r="A29" s="38" t="s">
        <v>3260</v>
      </c>
      <c r="B29" s="39">
        <v>0</v>
      </c>
      <c r="C29" s="39">
        <v>0</v>
      </c>
      <c r="D29" s="39">
        <v>0</v>
      </c>
      <c r="E29" s="39">
        <v>0</v>
      </c>
      <c r="F29" s="38" t="s">
        <v>52</v>
      </c>
      <c r="G29" s="1" t="s">
        <v>119</v>
      </c>
      <c r="H29" s="1" t="s">
        <v>3224</v>
      </c>
      <c r="I29" s="1" t="s">
        <v>3261</v>
      </c>
      <c r="J29" s="1" t="s">
        <v>52</v>
      </c>
      <c r="K29" s="1" t="s">
        <v>52</v>
      </c>
      <c r="M29" s="1" t="s">
        <v>52</v>
      </c>
      <c r="O29" s="1" t="s">
        <v>52</v>
      </c>
      <c r="P29" s="1" t="s">
        <v>52</v>
      </c>
      <c r="Q29" s="1" t="s">
        <v>52</v>
      </c>
      <c r="R29" s="1" t="s">
        <v>52</v>
      </c>
      <c r="S29" s="1" t="s">
        <v>52</v>
      </c>
      <c r="T29" s="1" t="s">
        <v>52</v>
      </c>
    </row>
    <row r="30" spans="1:20" ht="20.100000000000001" customHeight="1">
      <c r="A30" s="38" t="s">
        <v>3262</v>
      </c>
      <c r="B30" s="39">
        <v>0</v>
      </c>
      <c r="C30" s="39">
        <v>0</v>
      </c>
      <c r="D30" s="39">
        <v>0</v>
      </c>
      <c r="E30" s="39">
        <v>0</v>
      </c>
      <c r="F30" s="38" t="s">
        <v>52</v>
      </c>
      <c r="G30" s="1" t="s">
        <v>119</v>
      </c>
      <c r="H30" s="1" t="s">
        <v>3224</v>
      </c>
      <c r="I30" s="1" t="s">
        <v>3263</v>
      </c>
      <c r="J30" s="1" t="s">
        <v>52</v>
      </c>
      <c r="K30" s="1" t="s">
        <v>52</v>
      </c>
      <c r="M30" s="1" t="s">
        <v>52</v>
      </c>
      <c r="O30" s="1" t="s">
        <v>52</v>
      </c>
      <c r="P30" s="1" t="s">
        <v>52</v>
      </c>
      <c r="Q30" s="1" t="s">
        <v>52</v>
      </c>
      <c r="R30" s="1" t="s">
        <v>52</v>
      </c>
      <c r="S30" s="1" t="s">
        <v>52</v>
      </c>
      <c r="T30" s="1" t="s">
        <v>52</v>
      </c>
    </row>
    <row r="31" spans="1:20" ht="20.100000000000001" customHeight="1">
      <c r="A31" s="38" t="s">
        <v>3264</v>
      </c>
      <c r="B31" s="39">
        <v>0</v>
      </c>
      <c r="C31" s="39">
        <v>0</v>
      </c>
      <c r="D31" s="39">
        <v>0</v>
      </c>
      <c r="E31" s="39">
        <v>0</v>
      </c>
      <c r="F31" s="38" t="s">
        <v>52</v>
      </c>
      <c r="G31" s="1" t="s">
        <v>119</v>
      </c>
      <c r="H31" s="1" t="s">
        <v>3224</v>
      </c>
      <c r="I31" s="1" t="s">
        <v>3265</v>
      </c>
      <c r="J31" s="1" t="s">
        <v>52</v>
      </c>
      <c r="K31" s="1" t="s">
        <v>52</v>
      </c>
      <c r="M31" s="1" t="s">
        <v>52</v>
      </c>
      <c r="O31" s="1" t="s">
        <v>52</v>
      </c>
      <c r="P31" s="1" t="s">
        <v>52</v>
      </c>
      <c r="Q31" s="1" t="s">
        <v>52</v>
      </c>
      <c r="R31" s="1" t="s">
        <v>52</v>
      </c>
      <c r="S31" s="1" t="s">
        <v>52</v>
      </c>
      <c r="T31" s="1" t="s">
        <v>52</v>
      </c>
    </row>
    <row r="32" spans="1:20" ht="20.100000000000001" customHeight="1">
      <c r="A32" s="38" t="s">
        <v>3266</v>
      </c>
      <c r="B32" s="39">
        <v>0</v>
      </c>
      <c r="C32" s="39">
        <v>0</v>
      </c>
      <c r="D32" s="39">
        <v>0</v>
      </c>
      <c r="E32" s="39">
        <v>0</v>
      </c>
      <c r="F32" s="38" t="s">
        <v>52</v>
      </c>
      <c r="G32" s="1" t="s">
        <v>119</v>
      </c>
      <c r="H32" s="1" t="s">
        <v>3224</v>
      </c>
      <c r="I32" s="1" t="s">
        <v>3267</v>
      </c>
      <c r="J32" s="1" t="s">
        <v>52</v>
      </c>
      <c r="K32" s="1" t="s">
        <v>52</v>
      </c>
      <c r="M32" s="1" t="s">
        <v>52</v>
      </c>
      <c r="O32" s="1" t="s">
        <v>52</v>
      </c>
      <c r="P32" s="1" t="s">
        <v>52</v>
      </c>
      <c r="Q32" s="1" t="s">
        <v>52</v>
      </c>
      <c r="R32" s="1" t="s">
        <v>52</v>
      </c>
      <c r="S32" s="1" t="s">
        <v>52</v>
      </c>
      <c r="T32" s="1" t="s">
        <v>52</v>
      </c>
    </row>
    <row r="33" spans="1:20" ht="20.100000000000001" customHeight="1">
      <c r="A33" s="38" t="s">
        <v>3268</v>
      </c>
      <c r="B33" s="39">
        <v>0</v>
      </c>
      <c r="C33" s="39">
        <v>0</v>
      </c>
      <c r="D33" s="39">
        <v>0</v>
      </c>
      <c r="E33" s="39">
        <v>0</v>
      </c>
      <c r="F33" s="38" t="s">
        <v>52</v>
      </c>
      <c r="G33" s="1" t="s">
        <v>119</v>
      </c>
      <c r="H33" s="1" t="s">
        <v>3224</v>
      </c>
      <c r="I33" s="1" t="s">
        <v>3269</v>
      </c>
      <c r="J33" s="1" t="s">
        <v>52</v>
      </c>
      <c r="K33" s="1" t="s">
        <v>52</v>
      </c>
      <c r="M33" s="1" t="s">
        <v>52</v>
      </c>
      <c r="O33" s="1" t="s">
        <v>52</v>
      </c>
      <c r="P33" s="1" t="s">
        <v>52</v>
      </c>
      <c r="Q33" s="1" t="s">
        <v>52</v>
      </c>
      <c r="R33" s="1" t="s">
        <v>52</v>
      </c>
      <c r="S33" s="1" t="s">
        <v>52</v>
      </c>
      <c r="T33" s="1" t="s">
        <v>52</v>
      </c>
    </row>
    <row r="34" spans="1:20" ht="20.100000000000001" customHeight="1">
      <c r="A34" s="38" t="s">
        <v>3270</v>
      </c>
      <c r="B34" s="39">
        <v>0</v>
      </c>
      <c r="C34" s="39">
        <v>0</v>
      </c>
      <c r="D34" s="39">
        <v>0</v>
      </c>
      <c r="E34" s="39">
        <v>0</v>
      </c>
      <c r="F34" s="38" t="s">
        <v>52</v>
      </c>
      <c r="G34" s="1" t="s">
        <v>119</v>
      </c>
      <c r="H34" s="1" t="s">
        <v>3224</v>
      </c>
      <c r="I34" s="1" t="s">
        <v>3271</v>
      </c>
      <c r="J34" s="1" t="s">
        <v>52</v>
      </c>
      <c r="K34" s="1" t="s">
        <v>52</v>
      </c>
      <c r="M34" s="1" t="s">
        <v>52</v>
      </c>
      <c r="O34" s="1" t="s">
        <v>52</v>
      </c>
      <c r="P34" s="1" t="s">
        <v>52</v>
      </c>
      <c r="Q34" s="1" t="s">
        <v>52</v>
      </c>
      <c r="R34" s="1" t="s">
        <v>52</v>
      </c>
      <c r="S34" s="1" t="s">
        <v>52</v>
      </c>
      <c r="T34" s="1" t="s">
        <v>52</v>
      </c>
    </row>
    <row r="35" spans="1:20" ht="20.100000000000001" customHeight="1">
      <c r="A35" s="38" t="s">
        <v>3272</v>
      </c>
      <c r="B35" s="39">
        <v>0</v>
      </c>
      <c r="C35" s="39">
        <v>0</v>
      </c>
      <c r="D35" s="39">
        <v>0</v>
      </c>
      <c r="E35" s="39">
        <v>0</v>
      </c>
      <c r="F35" s="38" t="s">
        <v>52</v>
      </c>
      <c r="G35" s="1" t="s">
        <v>119</v>
      </c>
      <c r="H35" s="1" t="s">
        <v>3224</v>
      </c>
      <c r="I35" s="1" t="s">
        <v>3273</v>
      </c>
      <c r="J35" s="1" t="s">
        <v>52</v>
      </c>
      <c r="K35" s="1" t="s">
        <v>52</v>
      </c>
      <c r="M35" s="1" t="s">
        <v>52</v>
      </c>
      <c r="O35" s="1" t="s">
        <v>52</v>
      </c>
      <c r="P35" s="1" t="s">
        <v>52</v>
      </c>
      <c r="Q35" s="1" t="s">
        <v>52</v>
      </c>
      <c r="R35" s="1" t="s">
        <v>52</v>
      </c>
      <c r="S35" s="1" t="s">
        <v>52</v>
      </c>
      <c r="T35" s="1" t="s">
        <v>52</v>
      </c>
    </row>
    <row r="36" spans="1:20" ht="20.100000000000001" customHeight="1">
      <c r="A36" s="38" t="s">
        <v>3274</v>
      </c>
      <c r="B36" s="39">
        <v>0</v>
      </c>
      <c r="C36" s="39">
        <v>0</v>
      </c>
      <c r="D36" s="39">
        <v>0</v>
      </c>
      <c r="E36" s="39">
        <v>0</v>
      </c>
      <c r="F36" s="38" t="s">
        <v>52</v>
      </c>
      <c r="G36" s="1" t="s">
        <v>119</v>
      </c>
      <c r="H36" s="1" t="s">
        <v>3224</v>
      </c>
      <c r="I36" s="1" t="s">
        <v>3275</v>
      </c>
      <c r="J36" s="1" t="s">
        <v>52</v>
      </c>
      <c r="K36" s="1" t="s">
        <v>52</v>
      </c>
      <c r="M36" s="1" t="s">
        <v>52</v>
      </c>
      <c r="O36" s="1" t="s">
        <v>52</v>
      </c>
      <c r="P36" s="1" t="s">
        <v>52</v>
      </c>
      <c r="Q36" s="1" t="s">
        <v>52</v>
      </c>
      <c r="R36" s="1" t="s">
        <v>52</v>
      </c>
      <c r="S36" s="1" t="s">
        <v>52</v>
      </c>
      <c r="T36" s="1" t="s">
        <v>52</v>
      </c>
    </row>
    <row r="37" spans="1:20" ht="20.100000000000001" customHeight="1">
      <c r="A37" s="38" t="s">
        <v>3276</v>
      </c>
      <c r="B37" s="39">
        <v>0</v>
      </c>
      <c r="C37" s="39">
        <v>0</v>
      </c>
      <c r="D37" s="39">
        <v>0</v>
      </c>
      <c r="E37" s="39">
        <v>0</v>
      </c>
      <c r="F37" s="38" t="s">
        <v>52</v>
      </c>
      <c r="G37" s="1" t="s">
        <v>119</v>
      </c>
      <c r="H37" s="1" t="s">
        <v>3224</v>
      </c>
      <c r="I37" s="1" t="s">
        <v>3277</v>
      </c>
      <c r="J37" s="1" t="s">
        <v>52</v>
      </c>
      <c r="K37" s="1" t="s">
        <v>52</v>
      </c>
      <c r="M37" s="1" t="s">
        <v>52</v>
      </c>
      <c r="O37" s="1" t="s">
        <v>52</v>
      </c>
      <c r="P37" s="1" t="s">
        <v>52</v>
      </c>
      <c r="Q37" s="1" t="s">
        <v>52</v>
      </c>
      <c r="R37" s="1" t="s">
        <v>52</v>
      </c>
      <c r="S37" s="1" t="s">
        <v>52</v>
      </c>
      <c r="T37" s="1" t="s">
        <v>52</v>
      </c>
    </row>
    <row r="38" spans="1:20" ht="20.100000000000001" customHeight="1">
      <c r="A38" s="38" t="s">
        <v>3278</v>
      </c>
      <c r="B38" s="39">
        <v>0</v>
      </c>
      <c r="C38" s="39">
        <v>0</v>
      </c>
      <c r="D38" s="39">
        <v>0</v>
      </c>
      <c r="E38" s="39">
        <v>0</v>
      </c>
      <c r="F38" s="38" t="s">
        <v>52</v>
      </c>
      <c r="G38" s="1" t="s">
        <v>119</v>
      </c>
      <c r="H38" s="1" t="s">
        <v>3224</v>
      </c>
      <c r="I38" s="1" t="s">
        <v>3279</v>
      </c>
      <c r="J38" s="1" t="s">
        <v>52</v>
      </c>
      <c r="K38" s="1" t="s">
        <v>52</v>
      </c>
      <c r="M38" s="1" t="s">
        <v>52</v>
      </c>
      <c r="O38" s="1" t="s">
        <v>52</v>
      </c>
      <c r="P38" s="1" t="s">
        <v>52</v>
      </c>
      <c r="Q38" s="1" t="s">
        <v>52</v>
      </c>
      <c r="R38" s="1" t="s">
        <v>52</v>
      </c>
      <c r="S38" s="1" t="s">
        <v>52</v>
      </c>
      <c r="T38" s="1" t="s">
        <v>52</v>
      </c>
    </row>
    <row r="39" spans="1:20" ht="20.100000000000001" customHeight="1">
      <c r="A39" s="38" t="s">
        <v>3280</v>
      </c>
      <c r="B39" s="39">
        <v>0</v>
      </c>
      <c r="C39" s="39">
        <v>0</v>
      </c>
      <c r="D39" s="39">
        <v>0</v>
      </c>
      <c r="E39" s="39">
        <v>0</v>
      </c>
      <c r="F39" s="38" t="s">
        <v>52</v>
      </c>
      <c r="G39" s="1" t="s">
        <v>119</v>
      </c>
      <c r="H39" s="1" t="s">
        <v>3224</v>
      </c>
      <c r="I39" s="1" t="s">
        <v>3281</v>
      </c>
      <c r="J39" s="1" t="s">
        <v>52</v>
      </c>
      <c r="K39" s="1" t="s">
        <v>52</v>
      </c>
      <c r="M39" s="1" t="s">
        <v>52</v>
      </c>
      <c r="O39" s="1" t="s">
        <v>52</v>
      </c>
      <c r="P39" s="1" t="s">
        <v>52</v>
      </c>
      <c r="Q39" s="1" t="s">
        <v>52</v>
      </c>
      <c r="R39" s="1" t="s">
        <v>52</v>
      </c>
      <c r="S39" s="1" t="s">
        <v>52</v>
      </c>
      <c r="T39" s="1" t="s">
        <v>52</v>
      </c>
    </row>
    <row r="40" spans="1:20" ht="20.100000000000001" customHeight="1">
      <c r="A40" s="38" t="s">
        <v>3282</v>
      </c>
      <c r="B40" s="39">
        <v>0</v>
      </c>
      <c r="C40" s="39">
        <v>0</v>
      </c>
      <c r="D40" s="39">
        <v>0</v>
      </c>
      <c r="E40" s="39">
        <v>0</v>
      </c>
      <c r="F40" s="38" t="s">
        <v>52</v>
      </c>
      <c r="G40" s="1" t="s">
        <v>119</v>
      </c>
      <c r="H40" s="1" t="s">
        <v>3224</v>
      </c>
      <c r="I40" s="1" t="s">
        <v>3283</v>
      </c>
      <c r="J40" s="1" t="s">
        <v>52</v>
      </c>
      <c r="K40" s="1" t="s">
        <v>52</v>
      </c>
      <c r="M40" s="1" t="s">
        <v>52</v>
      </c>
      <c r="O40" s="1" t="s">
        <v>52</v>
      </c>
      <c r="P40" s="1" t="s">
        <v>52</v>
      </c>
      <c r="Q40" s="1" t="s">
        <v>52</v>
      </c>
      <c r="R40" s="1" t="s">
        <v>52</v>
      </c>
      <c r="S40" s="1" t="s">
        <v>52</v>
      </c>
      <c r="T40" s="1" t="s">
        <v>52</v>
      </c>
    </row>
    <row r="41" spans="1:20" ht="20.100000000000001" customHeight="1">
      <c r="A41" s="38" t="s">
        <v>3284</v>
      </c>
      <c r="B41" s="39">
        <v>0</v>
      </c>
      <c r="C41" s="39">
        <v>0</v>
      </c>
      <c r="D41" s="39">
        <v>0</v>
      </c>
      <c r="E41" s="39">
        <v>0</v>
      </c>
      <c r="F41" s="38" t="s">
        <v>52</v>
      </c>
      <c r="G41" s="1" t="s">
        <v>119</v>
      </c>
      <c r="H41" s="1" t="s">
        <v>3224</v>
      </c>
      <c r="I41" s="1" t="s">
        <v>3285</v>
      </c>
      <c r="J41" s="1" t="s">
        <v>52</v>
      </c>
      <c r="K41" s="1" t="s">
        <v>52</v>
      </c>
      <c r="M41" s="1" t="s">
        <v>52</v>
      </c>
      <c r="O41" s="1" t="s">
        <v>52</v>
      </c>
      <c r="P41" s="1" t="s">
        <v>52</v>
      </c>
      <c r="Q41" s="1" t="s">
        <v>52</v>
      </c>
      <c r="R41" s="1" t="s">
        <v>52</v>
      </c>
      <c r="S41" s="1" t="s">
        <v>52</v>
      </c>
      <c r="T41" s="1" t="s">
        <v>52</v>
      </c>
    </row>
    <row r="42" spans="1:20" ht="20.100000000000001" customHeight="1">
      <c r="A42" s="38" t="s">
        <v>3286</v>
      </c>
      <c r="B42" s="39">
        <v>0</v>
      </c>
      <c r="C42" s="39">
        <v>0</v>
      </c>
      <c r="D42" s="39">
        <v>0</v>
      </c>
      <c r="E42" s="39">
        <v>0</v>
      </c>
      <c r="F42" s="38" t="s">
        <v>52</v>
      </c>
      <c r="G42" s="1" t="s">
        <v>119</v>
      </c>
      <c r="H42" s="1" t="s">
        <v>3224</v>
      </c>
      <c r="I42" s="1" t="s">
        <v>3287</v>
      </c>
      <c r="J42" s="1" t="s">
        <v>52</v>
      </c>
      <c r="K42" s="1" t="s">
        <v>52</v>
      </c>
      <c r="M42" s="1" t="s">
        <v>52</v>
      </c>
      <c r="O42" s="1" t="s">
        <v>52</v>
      </c>
      <c r="P42" s="1" t="s">
        <v>52</v>
      </c>
      <c r="Q42" s="1" t="s">
        <v>52</v>
      </c>
      <c r="R42" s="1" t="s">
        <v>52</v>
      </c>
      <c r="S42" s="1" t="s">
        <v>52</v>
      </c>
      <c r="T42" s="1" t="s">
        <v>52</v>
      </c>
    </row>
    <row r="43" spans="1:20" ht="20.100000000000001" customHeight="1">
      <c r="A43" s="38" t="s">
        <v>3288</v>
      </c>
      <c r="B43" s="39">
        <v>0</v>
      </c>
      <c r="C43" s="39">
        <v>0</v>
      </c>
      <c r="D43" s="39">
        <v>0</v>
      </c>
      <c r="E43" s="39">
        <v>0</v>
      </c>
      <c r="F43" s="38" t="s">
        <v>52</v>
      </c>
      <c r="G43" s="1" t="s">
        <v>119</v>
      </c>
      <c r="H43" s="1" t="s">
        <v>3224</v>
      </c>
      <c r="I43" s="1" t="s">
        <v>3289</v>
      </c>
      <c r="J43" s="1" t="s">
        <v>52</v>
      </c>
      <c r="K43" s="1" t="s">
        <v>52</v>
      </c>
      <c r="M43" s="1" t="s">
        <v>52</v>
      </c>
      <c r="O43" s="1" t="s">
        <v>52</v>
      </c>
      <c r="P43" s="1" t="s">
        <v>52</v>
      </c>
      <c r="Q43" s="1" t="s">
        <v>52</v>
      </c>
      <c r="R43" s="1" t="s">
        <v>52</v>
      </c>
      <c r="S43" s="1" t="s">
        <v>52</v>
      </c>
      <c r="T43" s="1" t="s">
        <v>52</v>
      </c>
    </row>
    <row r="44" spans="1:20" ht="20.100000000000001" customHeight="1">
      <c r="A44" s="38" t="s">
        <v>3290</v>
      </c>
      <c r="B44" s="39">
        <v>0</v>
      </c>
      <c r="C44" s="39">
        <v>0</v>
      </c>
      <c r="D44" s="39">
        <v>0</v>
      </c>
      <c r="E44" s="39">
        <v>0</v>
      </c>
      <c r="F44" s="38" t="s">
        <v>52</v>
      </c>
      <c r="G44" s="1" t="s">
        <v>119</v>
      </c>
      <c r="H44" s="1" t="s">
        <v>3224</v>
      </c>
      <c r="I44" s="1" t="s">
        <v>3291</v>
      </c>
      <c r="J44" s="1" t="s">
        <v>52</v>
      </c>
      <c r="K44" s="1" t="s">
        <v>52</v>
      </c>
      <c r="M44" s="1" t="s">
        <v>52</v>
      </c>
      <c r="O44" s="1" t="s">
        <v>52</v>
      </c>
      <c r="P44" s="1" t="s">
        <v>52</v>
      </c>
      <c r="Q44" s="1" t="s">
        <v>52</v>
      </c>
      <c r="R44" s="1" t="s">
        <v>52</v>
      </c>
      <c r="S44" s="1" t="s">
        <v>52</v>
      </c>
      <c r="T44" s="1" t="s">
        <v>52</v>
      </c>
    </row>
    <row r="45" spans="1:20" ht="20.100000000000001" customHeight="1">
      <c r="A45" s="38" t="s">
        <v>3292</v>
      </c>
      <c r="B45" s="39">
        <v>0</v>
      </c>
      <c r="C45" s="39">
        <v>0</v>
      </c>
      <c r="D45" s="39">
        <v>0</v>
      </c>
      <c r="E45" s="39">
        <v>0</v>
      </c>
      <c r="F45" s="38" t="s">
        <v>52</v>
      </c>
      <c r="G45" s="1" t="s">
        <v>119</v>
      </c>
      <c r="H45" s="1" t="s">
        <v>3224</v>
      </c>
      <c r="I45" s="1" t="s">
        <v>3293</v>
      </c>
      <c r="J45" s="1" t="s">
        <v>52</v>
      </c>
      <c r="K45" s="1" t="s">
        <v>52</v>
      </c>
      <c r="M45" s="1" t="s">
        <v>52</v>
      </c>
      <c r="O45" s="1" t="s">
        <v>52</v>
      </c>
      <c r="P45" s="1" t="s">
        <v>52</v>
      </c>
      <c r="Q45" s="1" t="s">
        <v>52</v>
      </c>
      <c r="R45" s="1" t="s">
        <v>52</v>
      </c>
      <c r="S45" s="1" t="s">
        <v>52</v>
      </c>
      <c r="T45" s="1" t="s">
        <v>52</v>
      </c>
    </row>
    <row r="46" spans="1:20" ht="20.100000000000001" customHeight="1">
      <c r="A46" s="38" t="s">
        <v>3226</v>
      </c>
      <c r="B46" s="39">
        <v>0</v>
      </c>
      <c r="C46" s="39">
        <v>0</v>
      </c>
      <c r="D46" s="39">
        <v>0</v>
      </c>
      <c r="E46" s="39">
        <v>0</v>
      </c>
      <c r="F46" s="38" t="s">
        <v>52</v>
      </c>
      <c r="G46" s="1" t="s">
        <v>119</v>
      </c>
      <c r="H46" s="1" t="s">
        <v>3224</v>
      </c>
      <c r="I46" s="1" t="s">
        <v>52</v>
      </c>
      <c r="J46" s="1" t="s">
        <v>52</v>
      </c>
      <c r="K46" s="1" t="s">
        <v>52</v>
      </c>
      <c r="M46" s="1" t="s">
        <v>52</v>
      </c>
      <c r="O46" s="1" t="s">
        <v>52</v>
      </c>
      <c r="P46" s="1" t="s">
        <v>52</v>
      </c>
      <c r="Q46" s="1" t="s">
        <v>52</v>
      </c>
      <c r="R46" s="1" t="s">
        <v>52</v>
      </c>
      <c r="S46" s="1" t="s">
        <v>52</v>
      </c>
      <c r="T46" s="1" t="s">
        <v>52</v>
      </c>
    </row>
    <row r="47" spans="1:20" ht="20.100000000000001" customHeight="1">
      <c r="A47" s="38" t="s">
        <v>3294</v>
      </c>
      <c r="B47" s="39">
        <v>0</v>
      </c>
      <c r="C47" s="39">
        <v>0</v>
      </c>
      <c r="D47" s="39">
        <v>0</v>
      </c>
      <c r="E47" s="39">
        <v>0</v>
      </c>
      <c r="F47" s="38" t="s">
        <v>52</v>
      </c>
      <c r="G47" s="1" t="s">
        <v>119</v>
      </c>
      <c r="H47" s="1" t="s">
        <v>3224</v>
      </c>
      <c r="I47" s="1" t="s">
        <v>3295</v>
      </c>
      <c r="J47" s="1" t="s">
        <v>52</v>
      </c>
      <c r="K47" s="1" t="s">
        <v>52</v>
      </c>
      <c r="M47" s="1" t="s">
        <v>52</v>
      </c>
      <c r="O47" s="1" t="s">
        <v>52</v>
      </c>
      <c r="P47" s="1" t="s">
        <v>52</v>
      </c>
      <c r="Q47" s="1" t="s">
        <v>52</v>
      </c>
      <c r="R47" s="1" t="s">
        <v>52</v>
      </c>
      <c r="S47" s="1" t="s">
        <v>52</v>
      </c>
      <c r="T47" s="1" t="s">
        <v>52</v>
      </c>
    </row>
    <row r="48" spans="1:20" ht="20.100000000000001" customHeight="1">
      <c r="A48" s="38" t="s">
        <v>3296</v>
      </c>
      <c r="B48" s="39">
        <v>0</v>
      </c>
      <c r="C48" s="39">
        <v>0</v>
      </c>
      <c r="D48" s="39">
        <v>0</v>
      </c>
      <c r="E48" s="39">
        <v>0</v>
      </c>
      <c r="F48" s="38" t="s">
        <v>52</v>
      </c>
      <c r="G48" s="1" t="s">
        <v>119</v>
      </c>
      <c r="H48" s="1" t="s">
        <v>3224</v>
      </c>
      <c r="I48" s="1" t="s">
        <v>3297</v>
      </c>
      <c r="J48" s="1" t="s">
        <v>52</v>
      </c>
      <c r="K48" s="1" t="s">
        <v>52</v>
      </c>
      <c r="M48" s="1" t="s">
        <v>52</v>
      </c>
      <c r="O48" s="1" t="s">
        <v>52</v>
      </c>
      <c r="P48" s="1" t="s">
        <v>52</v>
      </c>
      <c r="Q48" s="1" t="s">
        <v>52</v>
      </c>
      <c r="R48" s="1" t="s">
        <v>52</v>
      </c>
      <c r="S48" s="1" t="s">
        <v>52</v>
      </c>
      <c r="T48" s="1" t="s">
        <v>52</v>
      </c>
    </row>
    <row r="49" spans="1:20" ht="20.100000000000001" customHeight="1">
      <c r="A49" s="38" t="s">
        <v>3298</v>
      </c>
      <c r="B49" s="39">
        <v>0</v>
      </c>
      <c r="C49" s="39">
        <v>0</v>
      </c>
      <c r="D49" s="39">
        <v>0</v>
      </c>
      <c r="E49" s="39">
        <v>0</v>
      </c>
      <c r="F49" s="38" t="s">
        <v>52</v>
      </c>
      <c r="G49" s="1" t="s">
        <v>119</v>
      </c>
      <c r="H49" s="1" t="s">
        <v>3224</v>
      </c>
      <c r="I49" s="1" t="s">
        <v>3299</v>
      </c>
      <c r="J49" s="1" t="s">
        <v>52</v>
      </c>
      <c r="K49" s="1" t="s">
        <v>52</v>
      </c>
      <c r="M49" s="1" t="s">
        <v>52</v>
      </c>
      <c r="O49" s="1" t="s">
        <v>52</v>
      </c>
      <c r="P49" s="1" t="s">
        <v>52</v>
      </c>
      <c r="Q49" s="1" t="s">
        <v>52</v>
      </c>
      <c r="R49" s="1" t="s">
        <v>52</v>
      </c>
      <c r="S49" s="1" t="s">
        <v>52</v>
      </c>
      <c r="T49" s="1" t="s">
        <v>52</v>
      </c>
    </row>
    <row r="50" spans="1:20" ht="20.100000000000001" customHeight="1">
      <c r="A50" s="38" t="s">
        <v>3300</v>
      </c>
      <c r="B50" s="39">
        <v>0</v>
      </c>
      <c r="C50" s="39">
        <v>0</v>
      </c>
      <c r="D50" s="39">
        <v>0</v>
      </c>
      <c r="E50" s="39">
        <v>0</v>
      </c>
      <c r="F50" s="38" t="s">
        <v>52</v>
      </c>
      <c r="G50" s="1" t="s">
        <v>119</v>
      </c>
      <c r="H50" s="1" t="s">
        <v>3224</v>
      </c>
      <c r="I50" s="1" t="s">
        <v>3301</v>
      </c>
      <c r="J50" s="1" t="s">
        <v>52</v>
      </c>
      <c r="K50" s="1" t="s">
        <v>52</v>
      </c>
      <c r="M50" s="1" t="s">
        <v>52</v>
      </c>
      <c r="O50" s="1" t="s">
        <v>52</v>
      </c>
      <c r="P50" s="1" t="s">
        <v>52</v>
      </c>
      <c r="Q50" s="1" t="s">
        <v>52</v>
      </c>
      <c r="R50" s="1" t="s">
        <v>52</v>
      </c>
      <c r="S50" s="1" t="s">
        <v>52</v>
      </c>
      <c r="T50" s="1" t="s">
        <v>52</v>
      </c>
    </row>
    <row r="51" spans="1:20" ht="20.100000000000001" customHeight="1">
      <c r="A51" s="38" t="s">
        <v>3302</v>
      </c>
      <c r="B51" s="39">
        <v>0</v>
      </c>
      <c r="C51" s="39">
        <v>0</v>
      </c>
      <c r="D51" s="39">
        <v>0</v>
      </c>
      <c r="E51" s="39">
        <v>0</v>
      </c>
      <c r="F51" s="38" t="s">
        <v>52</v>
      </c>
      <c r="G51" s="1" t="s">
        <v>119</v>
      </c>
      <c r="H51" s="1" t="s">
        <v>3224</v>
      </c>
      <c r="I51" s="1" t="s">
        <v>3303</v>
      </c>
      <c r="J51" s="1" t="s">
        <v>52</v>
      </c>
      <c r="K51" s="1" t="s">
        <v>52</v>
      </c>
      <c r="M51" s="1" t="s">
        <v>52</v>
      </c>
      <c r="O51" s="1" t="s">
        <v>52</v>
      </c>
      <c r="P51" s="1" t="s">
        <v>52</v>
      </c>
      <c r="Q51" s="1" t="s">
        <v>52</v>
      </c>
      <c r="R51" s="1" t="s">
        <v>52</v>
      </c>
      <c r="S51" s="1" t="s">
        <v>52</v>
      </c>
      <c r="T51" s="1" t="s">
        <v>52</v>
      </c>
    </row>
    <row r="52" spans="1:20" ht="20.100000000000001" customHeight="1">
      <c r="A52" s="38" t="s">
        <v>3226</v>
      </c>
      <c r="B52" s="39">
        <v>0</v>
      </c>
      <c r="C52" s="39">
        <v>0</v>
      </c>
      <c r="D52" s="39">
        <v>0</v>
      </c>
      <c r="E52" s="39">
        <v>0</v>
      </c>
      <c r="F52" s="38" t="s">
        <v>52</v>
      </c>
      <c r="G52" s="1" t="s">
        <v>119</v>
      </c>
      <c r="H52" s="1" t="s">
        <v>3224</v>
      </c>
      <c r="I52" s="1" t="s">
        <v>52</v>
      </c>
      <c r="J52" s="1" t="s">
        <v>52</v>
      </c>
      <c r="K52" s="1" t="s">
        <v>52</v>
      </c>
      <c r="M52" s="1" t="s">
        <v>52</v>
      </c>
      <c r="O52" s="1" t="s">
        <v>52</v>
      </c>
      <c r="P52" s="1" t="s">
        <v>52</v>
      </c>
      <c r="Q52" s="1" t="s">
        <v>52</v>
      </c>
      <c r="R52" s="1" t="s">
        <v>52</v>
      </c>
      <c r="S52" s="1" t="s">
        <v>52</v>
      </c>
      <c r="T52" s="1" t="s">
        <v>52</v>
      </c>
    </row>
    <row r="53" spans="1:20" ht="20.100000000000001" customHeight="1">
      <c r="A53" s="38" t="s">
        <v>3304</v>
      </c>
      <c r="B53" s="39">
        <v>0</v>
      </c>
      <c r="C53" s="39">
        <v>0</v>
      </c>
      <c r="D53" s="39">
        <v>0</v>
      </c>
      <c r="E53" s="39">
        <v>0</v>
      </c>
      <c r="F53" s="38" t="s">
        <v>52</v>
      </c>
      <c r="G53" s="1" t="s">
        <v>119</v>
      </c>
      <c r="H53" s="1" t="s">
        <v>3224</v>
      </c>
      <c r="I53" s="1" t="s">
        <v>3305</v>
      </c>
      <c r="J53" s="1" t="s">
        <v>52</v>
      </c>
      <c r="K53" s="1" t="s">
        <v>52</v>
      </c>
      <c r="M53" s="1" t="s">
        <v>52</v>
      </c>
      <c r="O53" s="1" t="s">
        <v>52</v>
      </c>
      <c r="P53" s="1" t="s">
        <v>52</v>
      </c>
      <c r="Q53" s="1" t="s">
        <v>52</v>
      </c>
      <c r="R53" s="1" t="s">
        <v>52</v>
      </c>
      <c r="S53" s="1" t="s">
        <v>52</v>
      </c>
      <c r="T53" s="1" t="s">
        <v>52</v>
      </c>
    </row>
    <row r="54" spans="1:20" ht="20.100000000000001" customHeight="1">
      <c r="A54" s="38" t="s">
        <v>3306</v>
      </c>
      <c r="B54" s="39">
        <v>0</v>
      </c>
      <c r="C54" s="39">
        <v>0</v>
      </c>
      <c r="D54" s="39">
        <v>0</v>
      </c>
      <c r="E54" s="39">
        <v>0</v>
      </c>
      <c r="F54" s="38" t="s">
        <v>52</v>
      </c>
      <c r="G54" s="1" t="s">
        <v>119</v>
      </c>
      <c r="H54" s="1" t="s">
        <v>3224</v>
      </c>
      <c r="I54" s="1" t="s">
        <v>3307</v>
      </c>
      <c r="J54" s="1" t="s">
        <v>52</v>
      </c>
      <c r="K54" s="1" t="s">
        <v>52</v>
      </c>
      <c r="M54" s="1" t="s">
        <v>52</v>
      </c>
      <c r="O54" s="1" t="s">
        <v>52</v>
      </c>
      <c r="P54" s="1" t="s">
        <v>52</v>
      </c>
      <c r="Q54" s="1" t="s">
        <v>52</v>
      </c>
      <c r="R54" s="1" t="s">
        <v>52</v>
      </c>
      <c r="S54" s="1" t="s">
        <v>52</v>
      </c>
      <c r="T54" s="1" t="s">
        <v>52</v>
      </c>
    </row>
    <row r="55" spans="1:20" ht="20.100000000000001" customHeight="1">
      <c r="A55" s="38" t="s">
        <v>3308</v>
      </c>
      <c r="B55" s="39">
        <v>0</v>
      </c>
      <c r="C55" s="39">
        <v>0</v>
      </c>
      <c r="D55" s="39">
        <v>0</v>
      </c>
      <c r="E55" s="39">
        <v>0</v>
      </c>
      <c r="F55" s="38" t="s">
        <v>52</v>
      </c>
      <c r="G55" s="1" t="s">
        <v>119</v>
      </c>
      <c r="H55" s="1" t="s">
        <v>3224</v>
      </c>
      <c r="I55" s="1" t="s">
        <v>3309</v>
      </c>
      <c r="J55" s="1" t="s">
        <v>52</v>
      </c>
      <c r="K55" s="1" t="s">
        <v>52</v>
      </c>
      <c r="M55" s="1" t="s">
        <v>52</v>
      </c>
      <c r="O55" s="1" t="s">
        <v>52</v>
      </c>
      <c r="P55" s="1" t="s">
        <v>52</v>
      </c>
      <c r="Q55" s="1" t="s">
        <v>52</v>
      </c>
      <c r="R55" s="1" t="s">
        <v>52</v>
      </c>
      <c r="S55" s="1" t="s">
        <v>52</v>
      </c>
      <c r="T55" s="1" t="s">
        <v>52</v>
      </c>
    </row>
    <row r="56" spans="1:20" ht="20.100000000000001" customHeight="1">
      <c r="A56" s="38" t="s">
        <v>3310</v>
      </c>
      <c r="B56" s="39">
        <v>0</v>
      </c>
      <c r="C56" s="39">
        <v>0</v>
      </c>
      <c r="D56" s="39">
        <v>0</v>
      </c>
      <c r="E56" s="39">
        <v>0</v>
      </c>
      <c r="F56" s="38" t="s">
        <v>52</v>
      </c>
      <c r="G56" s="1" t="s">
        <v>119</v>
      </c>
      <c r="H56" s="1" t="s">
        <v>3224</v>
      </c>
      <c r="I56" s="1" t="s">
        <v>3311</v>
      </c>
      <c r="J56" s="1" t="s">
        <v>52</v>
      </c>
      <c r="K56" s="1" t="s">
        <v>52</v>
      </c>
      <c r="M56" s="1" t="s">
        <v>52</v>
      </c>
      <c r="O56" s="1" t="s">
        <v>52</v>
      </c>
      <c r="P56" s="1" t="s">
        <v>52</v>
      </c>
      <c r="Q56" s="1" t="s">
        <v>52</v>
      </c>
      <c r="R56" s="1" t="s">
        <v>52</v>
      </c>
      <c r="S56" s="1" t="s">
        <v>52</v>
      </c>
      <c r="T56" s="1" t="s">
        <v>52</v>
      </c>
    </row>
    <row r="57" spans="1:20" ht="20.100000000000001" customHeight="1">
      <c r="A57" s="38" t="s">
        <v>3312</v>
      </c>
      <c r="B57" s="39">
        <v>0</v>
      </c>
      <c r="C57" s="39">
        <v>0</v>
      </c>
      <c r="D57" s="39">
        <v>0</v>
      </c>
      <c r="E57" s="39">
        <v>0</v>
      </c>
      <c r="F57" s="38" t="s">
        <v>52</v>
      </c>
      <c r="G57" s="1" t="s">
        <v>119</v>
      </c>
      <c r="H57" s="1" t="s">
        <v>3224</v>
      </c>
      <c r="I57" s="1" t="s">
        <v>3313</v>
      </c>
      <c r="J57" s="1" t="s">
        <v>52</v>
      </c>
      <c r="K57" s="1" t="s">
        <v>52</v>
      </c>
      <c r="M57" s="1" t="s">
        <v>52</v>
      </c>
      <c r="O57" s="1" t="s">
        <v>52</v>
      </c>
      <c r="P57" s="1" t="s">
        <v>52</v>
      </c>
      <c r="Q57" s="1" t="s">
        <v>52</v>
      </c>
      <c r="R57" s="1" t="s">
        <v>52</v>
      </c>
      <c r="S57" s="1" t="s">
        <v>52</v>
      </c>
      <c r="T57" s="1" t="s">
        <v>52</v>
      </c>
    </row>
    <row r="58" spans="1:20" ht="20.100000000000001" customHeight="1">
      <c r="A58" s="38" t="s">
        <v>3314</v>
      </c>
      <c r="B58" s="39">
        <v>3115.3</v>
      </c>
      <c r="C58" s="39">
        <v>0</v>
      </c>
      <c r="D58" s="39">
        <v>0</v>
      </c>
      <c r="E58" s="39">
        <v>3115.3</v>
      </c>
      <c r="F58" s="38" t="s">
        <v>52</v>
      </c>
      <c r="G58" s="1" t="s">
        <v>119</v>
      </c>
      <c r="H58" s="1" t="s">
        <v>3224</v>
      </c>
      <c r="I58" s="1" t="s">
        <v>3315</v>
      </c>
      <c r="J58" s="1" t="s">
        <v>52</v>
      </c>
      <c r="K58" s="1" t="s">
        <v>52</v>
      </c>
      <c r="M58" s="1" t="s">
        <v>52</v>
      </c>
      <c r="O58" s="1" t="s">
        <v>52</v>
      </c>
      <c r="P58" s="1" t="s">
        <v>52</v>
      </c>
      <c r="Q58" s="1" t="s">
        <v>52</v>
      </c>
      <c r="R58" s="1" t="s">
        <v>52</v>
      </c>
      <c r="S58" s="1" t="s">
        <v>52</v>
      </c>
      <c r="T58" s="1" t="s">
        <v>52</v>
      </c>
    </row>
    <row r="59" spans="1:20" ht="20.100000000000001" customHeight="1">
      <c r="A59" s="38" t="s">
        <v>3316</v>
      </c>
      <c r="B59" s="39">
        <v>0</v>
      </c>
      <c r="C59" s="39">
        <v>3643.4</v>
      </c>
      <c r="D59" s="39">
        <v>0</v>
      </c>
      <c r="E59" s="39">
        <v>3643.4</v>
      </c>
      <c r="F59" s="38" t="s">
        <v>52</v>
      </c>
      <c r="G59" s="1" t="s">
        <v>119</v>
      </c>
      <c r="H59" s="1" t="s">
        <v>3224</v>
      </c>
      <c r="I59" s="1" t="s">
        <v>3317</v>
      </c>
      <c r="J59" s="1" t="s">
        <v>52</v>
      </c>
      <c r="K59" s="1" t="s">
        <v>52</v>
      </c>
      <c r="M59" s="1" t="s">
        <v>52</v>
      </c>
      <c r="O59" s="1" t="s">
        <v>52</v>
      </c>
      <c r="P59" s="1" t="s">
        <v>52</v>
      </c>
      <c r="Q59" s="1" t="s">
        <v>52</v>
      </c>
      <c r="R59" s="1" t="s">
        <v>52</v>
      </c>
      <c r="S59" s="1" t="s">
        <v>52</v>
      </c>
      <c r="T59" s="1" t="s">
        <v>52</v>
      </c>
    </row>
    <row r="60" spans="1:20" ht="20.100000000000001" customHeight="1">
      <c r="A60" s="38" t="s">
        <v>3318</v>
      </c>
      <c r="B60" s="39">
        <v>0</v>
      </c>
      <c r="C60" s="39">
        <v>0</v>
      </c>
      <c r="D60" s="39">
        <v>2034</v>
      </c>
      <c r="E60" s="39">
        <v>2034</v>
      </c>
      <c r="F60" s="38" t="s">
        <v>52</v>
      </c>
      <c r="G60" s="1" t="s">
        <v>119</v>
      </c>
      <c r="H60" s="1" t="s">
        <v>3224</v>
      </c>
      <c r="I60" s="1" t="s">
        <v>3319</v>
      </c>
      <c r="J60" s="1" t="s">
        <v>52</v>
      </c>
      <c r="K60" s="1" t="s">
        <v>52</v>
      </c>
      <c r="M60" s="1" t="s">
        <v>52</v>
      </c>
      <c r="O60" s="1" t="s">
        <v>52</v>
      </c>
      <c r="P60" s="1" t="s">
        <v>52</v>
      </c>
      <c r="Q60" s="1" t="s">
        <v>52</v>
      </c>
      <c r="R60" s="1" t="s">
        <v>52</v>
      </c>
      <c r="S60" s="1" t="s">
        <v>52</v>
      </c>
      <c r="T60" s="1" t="s">
        <v>52</v>
      </c>
    </row>
    <row r="61" spans="1:20" ht="20.100000000000001" customHeight="1">
      <c r="A61" s="38" t="s">
        <v>3320</v>
      </c>
      <c r="B61" s="39">
        <v>3115.3</v>
      </c>
      <c r="C61" s="39">
        <v>3643.4</v>
      </c>
      <c r="D61" s="39">
        <v>2034</v>
      </c>
      <c r="E61" s="39">
        <v>8792.7000000000007</v>
      </c>
      <c r="F61" s="38" t="s">
        <v>52</v>
      </c>
      <c r="G61" s="1" t="s">
        <v>119</v>
      </c>
      <c r="H61" s="1" t="s">
        <v>3224</v>
      </c>
      <c r="I61" s="1" t="s">
        <v>3321</v>
      </c>
      <c r="J61" s="1" t="s">
        <v>52</v>
      </c>
      <c r="K61" s="1" t="s">
        <v>52</v>
      </c>
      <c r="M61" s="1" t="s">
        <v>52</v>
      </c>
      <c r="O61" s="1" t="s">
        <v>52</v>
      </c>
      <c r="P61" s="1" t="s">
        <v>52</v>
      </c>
      <c r="Q61" s="1" t="s">
        <v>52</v>
      </c>
      <c r="R61" s="1" t="s">
        <v>52</v>
      </c>
      <c r="S61" s="1" t="s">
        <v>52</v>
      </c>
      <c r="T61" s="1" t="s">
        <v>52</v>
      </c>
    </row>
    <row r="62" spans="1:20" ht="20.100000000000001" customHeight="1">
      <c r="A62" s="38" t="s">
        <v>3226</v>
      </c>
      <c r="B62" s="39">
        <v>0</v>
      </c>
      <c r="C62" s="39">
        <v>0</v>
      </c>
      <c r="D62" s="39">
        <v>0</v>
      </c>
      <c r="E62" s="39">
        <v>0</v>
      </c>
      <c r="F62" s="38" t="s">
        <v>52</v>
      </c>
      <c r="G62" s="1" t="s">
        <v>119</v>
      </c>
      <c r="H62" s="1" t="s">
        <v>3224</v>
      </c>
      <c r="I62" s="1" t="s">
        <v>52</v>
      </c>
      <c r="J62" s="1" t="s">
        <v>52</v>
      </c>
      <c r="K62" s="1" t="s">
        <v>52</v>
      </c>
      <c r="M62" s="1" t="s">
        <v>52</v>
      </c>
      <c r="O62" s="1" t="s">
        <v>52</v>
      </c>
      <c r="P62" s="1" t="s">
        <v>52</v>
      </c>
      <c r="Q62" s="1" t="s">
        <v>52</v>
      </c>
      <c r="R62" s="1" t="s">
        <v>52</v>
      </c>
      <c r="S62" s="1" t="s">
        <v>52</v>
      </c>
      <c r="T62" s="1" t="s">
        <v>52</v>
      </c>
    </row>
    <row r="63" spans="1:20" ht="20.100000000000001" customHeight="1">
      <c r="A63" s="38" t="s">
        <v>3322</v>
      </c>
      <c r="B63" s="39">
        <v>0</v>
      </c>
      <c r="C63" s="39">
        <v>0</v>
      </c>
      <c r="D63" s="39">
        <v>0</v>
      </c>
      <c r="E63" s="39">
        <v>0</v>
      </c>
      <c r="F63" s="38" t="s">
        <v>52</v>
      </c>
      <c r="G63" s="1" t="s">
        <v>119</v>
      </c>
      <c r="H63" s="1" t="s">
        <v>3224</v>
      </c>
      <c r="I63" s="1" t="s">
        <v>3323</v>
      </c>
      <c r="J63" s="1" t="s">
        <v>52</v>
      </c>
      <c r="K63" s="1" t="s">
        <v>52</v>
      </c>
      <c r="M63" s="1" t="s">
        <v>52</v>
      </c>
      <c r="O63" s="1" t="s">
        <v>52</v>
      </c>
      <c r="P63" s="1" t="s">
        <v>52</v>
      </c>
      <c r="Q63" s="1" t="s">
        <v>52</v>
      </c>
      <c r="R63" s="1" t="s">
        <v>52</v>
      </c>
      <c r="S63" s="1" t="s">
        <v>52</v>
      </c>
      <c r="T63" s="1" t="s">
        <v>52</v>
      </c>
    </row>
    <row r="64" spans="1:20" ht="20.100000000000001" customHeight="1">
      <c r="A64" s="38" t="s">
        <v>3324</v>
      </c>
      <c r="B64" s="39">
        <v>0</v>
      </c>
      <c r="C64" s="39">
        <v>0</v>
      </c>
      <c r="D64" s="39">
        <v>0</v>
      </c>
      <c r="E64" s="39">
        <v>0</v>
      </c>
      <c r="F64" s="38" t="s">
        <v>52</v>
      </c>
      <c r="G64" s="1" t="s">
        <v>119</v>
      </c>
      <c r="H64" s="1" t="s">
        <v>3224</v>
      </c>
      <c r="I64" s="1" t="s">
        <v>3325</v>
      </c>
      <c r="J64" s="1" t="s">
        <v>52</v>
      </c>
      <c r="K64" s="1" t="s">
        <v>52</v>
      </c>
      <c r="M64" s="1" t="s">
        <v>52</v>
      </c>
      <c r="O64" s="1" t="s">
        <v>52</v>
      </c>
      <c r="P64" s="1" t="s">
        <v>52</v>
      </c>
      <c r="Q64" s="1" t="s">
        <v>52</v>
      </c>
      <c r="R64" s="1" t="s">
        <v>52</v>
      </c>
      <c r="S64" s="1" t="s">
        <v>52</v>
      </c>
      <c r="T64" s="1" t="s">
        <v>52</v>
      </c>
    </row>
    <row r="65" spans="1:20" ht="20.100000000000001" customHeight="1">
      <c r="A65" s="38" t="s">
        <v>3326</v>
      </c>
      <c r="B65" s="39">
        <v>0</v>
      </c>
      <c r="C65" s="39">
        <v>0</v>
      </c>
      <c r="D65" s="39">
        <v>0</v>
      </c>
      <c r="E65" s="39">
        <v>0</v>
      </c>
      <c r="F65" s="38" t="s">
        <v>52</v>
      </c>
      <c r="G65" s="1" t="s">
        <v>119</v>
      </c>
      <c r="H65" s="1" t="s">
        <v>3224</v>
      </c>
      <c r="I65" s="1" t="s">
        <v>3327</v>
      </c>
      <c r="J65" s="1" t="s">
        <v>52</v>
      </c>
      <c r="K65" s="1" t="s">
        <v>52</v>
      </c>
      <c r="M65" s="1" t="s">
        <v>52</v>
      </c>
      <c r="O65" s="1" t="s">
        <v>52</v>
      </c>
      <c r="P65" s="1" t="s">
        <v>52</v>
      </c>
      <c r="Q65" s="1" t="s">
        <v>52</v>
      </c>
      <c r="R65" s="1" t="s">
        <v>52</v>
      </c>
      <c r="S65" s="1" t="s">
        <v>52</v>
      </c>
      <c r="T65" s="1" t="s">
        <v>52</v>
      </c>
    </row>
    <row r="66" spans="1:20" ht="20.100000000000001" customHeight="1">
      <c r="A66" s="38" t="s">
        <v>3328</v>
      </c>
      <c r="B66" s="39">
        <v>0</v>
      </c>
      <c r="C66" s="39">
        <v>0</v>
      </c>
      <c r="D66" s="39">
        <v>31.3</v>
      </c>
      <c r="E66" s="39">
        <v>31.3</v>
      </c>
      <c r="F66" s="38" t="s">
        <v>52</v>
      </c>
      <c r="G66" s="1" t="s">
        <v>119</v>
      </c>
      <c r="H66" s="1" t="s">
        <v>3224</v>
      </c>
      <c r="I66" s="1" t="s">
        <v>3329</v>
      </c>
      <c r="J66" s="1" t="s">
        <v>52</v>
      </c>
      <c r="K66" s="1" t="s">
        <v>52</v>
      </c>
      <c r="M66" s="1" t="s">
        <v>52</v>
      </c>
      <c r="O66" s="1" t="s">
        <v>52</v>
      </c>
      <c r="P66" s="1" t="s">
        <v>52</v>
      </c>
      <c r="Q66" s="1" t="s">
        <v>52</v>
      </c>
      <c r="R66" s="1" t="s">
        <v>52</v>
      </c>
      <c r="S66" s="1" t="s">
        <v>52</v>
      </c>
      <c r="T66" s="1" t="s">
        <v>52</v>
      </c>
    </row>
    <row r="67" spans="1:20" ht="20.100000000000001" customHeight="1">
      <c r="A67" s="38" t="s">
        <v>3320</v>
      </c>
      <c r="B67" s="39">
        <v>0</v>
      </c>
      <c r="C67" s="39">
        <v>0</v>
      </c>
      <c r="D67" s="39">
        <v>31.3</v>
      </c>
      <c r="E67" s="39">
        <v>31.3</v>
      </c>
      <c r="F67" s="38" t="s">
        <v>52</v>
      </c>
      <c r="G67" s="1" t="s">
        <v>119</v>
      </c>
      <c r="H67" s="1" t="s">
        <v>3224</v>
      </c>
      <c r="I67" s="1" t="s">
        <v>3321</v>
      </c>
      <c r="J67" s="1" t="s">
        <v>52</v>
      </c>
      <c r="K67" s="1" t="s">
        <v>52</v>
      </c>
      <c r="M67" s="1" t="s">
        <v>52</v>
      </c>
      <c r="O67" s="1" t="s">
        <v>52</v>
      </c>
      <c r="P67" s="1" t="s">
        <v>52</v>
      </c>
      <c r="Q67" s="1" t="s">
        <v>52</v>
      </c>
      <c r="R67" s="1" t="s">
        <v>52</v>
      </c>
      <c r="S67" s="1" t="s">
        <v>52</v>
      </c>
      <c r="T67" s="1" t="s">
        <v>52</v>
      </c>
    </row>
    <row r="68" spans="1:20" ht="20.100000000000001" customHeight="1">
      <c r="A68" s="38" t="s">
        <v>3249</v>
      </c>
      <c r="B68" s="40">
        <v>3115</v>
      </c>
      <c r="C68" s="40">
        <v>3643</v>
      </c>
      <c r="D68" s="40">
        <v>2065</v>
      </c>
      <c r="E68" s="40">
        <v>8823</v>
      </c>
      <c r="F68" s="41"/>
    </row>
    <row r="69" spans="1:20" ht="20.100000000000001" customHeight="1">
      <c r="A69" s="41"/>
      <c r="B69" s="41"/>
      <c r="C69" s="41"/>
      <c r="D69" s="41"/>
      <c r="E69" s="41"/>
      <c r="F69" s="41"/>
    </row>
    <row r="70" spans="1:20" ht="20.100000000000001" customHeight="1">
      <c r="A70" s="41" t="s">
        <v>3330</v>
      </c>
      <c r="B70" s="41"/>
      <c r="C70" s="41"/>
      <c r="D70" s="41"/>
      <c r="E70" s="41"/>
      <c r="F70" s="38" t="s">
        <v>52</v>
      </c>
      <c r="G70" s="1" t="s">
        <v>305</v>
      </c>
      <c r="I70" s="1" t="s">
        <v>302</v>
      </c>
      <c r="J70" s="1" t="s">
        <v>303</v>
      </c>
      <c r="K70" s="1" t="s">
        <v>183</v>
      </c>
    </row>
    <row r="71" spans="1:20" ht="20.100000000000001" customHeight="1">
      <c r="A71" s="38" t="s">
        <v>52</v>
      </c>
      <c r="B71" s="39"/>
      <c r="C71" s="39"/>
      <c r="D71" s="39"/>
      <c r="E71" s="39"/>
      <c r="F71" s="38" t="s">
        <v>52</v>
      </c>
      <c r="G71" s="1" t="s">
        <v>305</v>
      </c>
      <c r="H71" s="1" t="s">
        <v>3222</v>
      </c>
      <c r="I71" s="1" t="s">
        <v>52</v>
      </c>
      <c r="J71" s="1" t="s">
        <v>52</v>
      </c>
      <c r="K71" s="1" t="s">
        <v>52</v>
      </c>
      <c r="L71">
        <v>1</v>
      </c>
      <c r="M71" s="1" t="s">
        <v>52</v>
      </c>
      <c r="O71" s="1" t="s">
        <v>52</v>
      </c>
      <c r="P71" s="1" t="s">
        <v>52</v>
      </c>
      <c r="Q71" s="1" t="s">
        <v>52</v>
      </c>
      <c r="R71" s="1" t="s">
        <v>52</v>
      </c>
      <c r="S71" s="1" t="s">
        <v>52</v>
      </c>
      <c r="T71" s="1" t="s">
        <v>52</v>
      </c>
    </row>
    <row r="72" spans="1:20" ht="20.100000000000001" customHeight="1">
      <c r="A72" s="38" t="s">
        <v>3331</v>
      </c>
      <c r="B72" s="39">
        <v>0</v>
      </c>
      <c r="C72" s="39">
        <v>0</v>
      </c>
      <c r="D72" s="39">
        <v>0</v>
      </c>
      <c r="E72" s="39">
        <v>0</v>
      </c>
      <c r="F72" s="38" t="s">
        <v>52</v>
      </c>
      <c r="G72" s="1" t="s">
        <v>305</v>
      </c>
      <c r="H72" s="1" t="s">
        <v>3224</v>
      </c>
      <c r="I72" s="1" t="s">
        <v>3332</v>
      </c>
      <c r="J72" s="1" t="s">
        <v>52</v>
      </c>
      <c r="K72" s="1" t="s">
        <v>52</v>
      </c>
      <c r="M72" s="1" t="s">
        <v>52</v>
      </c>
      <c r="O72" s="1" t="s">
        <v>52</v>
      </c>
      <c r="P72" s="1" t="s">
        <v>52</v>
      </c>
      <c r="Q72" s="1" t="s">
        <v>52</v>
      </c>
      <c r="R72" s="1" t="s">
        <v>52</v>
      </c>
      <c r="S72" s="1" t="s">
        <v>52</v>
      </c>
      <c r="T72" s="1" t="s">
        <v>52</v>
      </c>
    </row>
    <row r="73" spans="1:20" ht="20.100000000000001" customHeight="1">
      <c r="A73" s="38" t="s">
        <v>3333</v>
      </c>
      <c r="B73" s="39">
        <v>0</v>
      </c>
      <c r="C73" s="39">
        <v>0</v>
      </c>
      <c r="D73" s="39">
        <v>0</v>
      </c>
      <c r="E73" s="39">
        <v>0</v>
      </c>
      <c r="F73" s="38" t="s">
        <v>52</v>
      </c>
      <c r="G73" s="1" t="s">
        <v>305</v>
      </c>
      <c r="H73" s="1" t="s">
        <v>3224</v>
      </c>
      <c r="I73" s="1" t="s">
        <v>3334</v>
      </c>
      <c r="J73" s="1" t="s">
        <v>52</v>
      </c>
      <c r="K73" s="1" t="s">
        <v>52</v>
      </c>
      <c r="M73" s="1" t="s">
        <v>52</v>
      </c>
      <c r="O73" s="1" t="s">
        <v>52</v>
      </c>
      <c r="P73" s="1" t="s">
        <v>52</v>
      </c>
      <c r="Q73" s="1" t="s">
        <v>52</v>
      </c>
      <c r="R73" s="1" t="s">
        <v>52</v>
      </c>
      <c r="S73" s="1" t="s">
        <v>52</v>
      </c>
      <c r="T73" s="1" t="s">
        <v>52</v>
      </c>
    </row>
    <row r="74" spans="1:20" ht="20.100000000000001" customHeight="1">
      <c r="A74" s="38" t="s">
        <v>3335</v>
      </c>
      <c r="B74" s="39">
        <v>0</v>
      </c>
      <c r="C74" s="39">
        <v>0</v>
      </c>
      <c r="D74" s="39">
        <v>0</v>
      </c>
      <c r="E74" s="39">
        <v>0</v>
      </c>
      <c r="F74" s="38" t="s">
        <v>52</v>
      </c>
      <c r="G74" s="1" t="s">
        <v>305</v>
      </c>
      <c r="H74" s="1" t="s">
        <v>3224</v>
      </c>
      <c r="I74" s="1" t="s">
        <v>3336</v>
      </c>
      <c r="J74" s="1" t="s">
        <v>52</v>
      </c>
      <c r="K74" s="1" t="s">
        <v>52</v>
      </c>
      <c r="M74" s="1" t="s">
        <v>52</v>
      </c>
      <c r="O74" s="1" t="s">
        <v>52</v>
      </c>
      <c r="P74" s="1" t="s">
        <v>52</v>
      </c>
      <c r="Q74" s="1" t="s">
        <v>52</v>
      </c>
      <c r="R74" s="1" t="s">
        <v>52</v>
      </c>
      <c r="S74" s="1" t="s">
        <v>52</v>
      </c>
      <c r="T74" s="1" t="s">
        <v>52</v>
      </c>
    </row>
    <row r="75" spans="1:20" ht="20.100000000000001" customHeight="1">
      <c r="A75" s="38" t="s">
        <v>3226</v>
      </c>
      <c r="B75" s="39">
        <v>0</v>
      </c>
      <c r="C75" s="39">
        <v>0</v>
      </c>
      <c r="D75" s="39">
        <v>0</v>
      </c>
      <c r="E75" s="39">
        <v>0</v>
      </c>
      <c r="F75" s="38" t="s">
        <v>52</v>
      </c>
      <c r="G75" s="1" t="s">
        <v>305</v>
      </c>
      <c r="H75" s="1" t="s">
        <v>3224</v>
      </c>
      <c r="I75" s="1" t="s">
        <v>52</v>
      </c>
      <c r="J75" s="1" t="s">
        <v>52</v>
      </c>
      <c r="K75" s="1" t="s">
        <v>52</v>
      </c>
      <c r="M75" s="1" t="s">
        <v>52</v>
      </c>
      <c r="O75" s="1" t="s">
        <v>52</v>
      </c>
      <c r="P75" s="1" t="s">
        <v>52</v>
      </c>
      <c r="Q75" s="1" t="s">
        <v>52</v>
      </c>
      <c r="R75" s="1" t="s">
        <v>52</v>
      </c>
      <c r="S75" s="1" t="s">
        <v>52</v>
      </c>
      <c r="T75" s="1" t="s">
        <v>52</v>
      </c>
    </row>
    <row r="76" spans="1:20" ht="20.100000000000001" customHeight="1">
      <c r="A76" s="38" t="s">
        <v>3337</v>
      </c>
      <c r="B76" s="39">
        <v>0</v>
      </c>
      <c r="C76" s="39">
        <v>0</v>
      </c>
      <c r="D76" s="39">
        <v>0</v>
      </c>
      <c r="E76" s="39">
        <v>0</v>
      </c>
      <c r="F76" s="38" t="s">
        <v>52</v>
      </c>
      <c r="G76" s="1" t="s">
        <v>305</v>
      </c>
      <c r="H76" s="1" t="s">
        <v>3224</v>
      </c>
      <c r="I76" s="1" t="s">
        <v>3338</v>
      </c>
      <c r="J76" s="1" t="s">
        <v>52</v>
      </c>
      <c r="K76" s="1" t="s">
        <v>52</v>
      </c>
      <c r="M76" s="1" t="s">
        <v>52</v>
      </c>
      <c r="O76" s="1" t="s">
        <v>52</v>
      </c>
      <c r="P76" s="1" t="s">
        <v>52</v>
      </c>
      <c r="Q76" s="1" t="s">
        <v>52</v>
      </c>
      <c r="R76" s="1" t="s">
        <v>52</v>
      </c>
      <c r="S76" s="1" t="s">
        <v>52</v>
      </c>
      <c r="T76" s="1" t="s">
        <v>52</v>
      </c>
    </row>
    <row r="77" spans="1:20" ht="20.100000000000001" customHeight="1">
      <c r="A77" s="38" t="s">
        <v>3339</v>
      </c>
      <c r="B77" s="39">
        <v>0</v>
      </c>
      <c r="C77" s="39">
        <v>0</v>
      </c>
      <c r="D77" s="39">
        <v>0</v>
      </c>
      <c r="E77" s="39">
        <v>0</v>
      </c>
      <c r="F77" s="38" t="s">
        <v>52</v>
      </c>
      <c r="G77" s="1" t="s">
        <v>305</v>
      </c>
      <c r="H77" s="1" t="s">
        <v>3224</v>
      </c>
      <c r="I77" s="1" t="s">
        <v>3340</v>
      </c>
      <c r="J77" s="1" t="s">
        <v>52</v>
      </c>
      <c r="K77" s="1" t="s">
        <v>52</v>
      </c>
      <c r="M77" s="1" t="s">
        <v>52</v>
      </c>
      <c r="O77" s="1" t="s">
        <v>52</v>
      </c>
      <c r="P77" s="1" t="s">
        <v>52</v>
      </c>
      <c r="Q77" s="1" t="s">
        <v>52</v>
      </c>
      <c r="R77" s="1" t="s">
        <v>52</v>
      </c>
      <c r="S77" s="1" t="s">
        <v>52</v>
      </c>
      <c r="T77" s="1" t="s">
        <v>52</v>
      </c>
    </row>
    <row r="78" spans="1:20" ht="20.100000000000001" customHeight="1">
      <c r="A78" s="38" t="s">
        <v>3341</v>
      </c>
      <c r="B78" s="39">
        <v>0</v>
      </c>
      <c r="C78" s="39">
        <v>0</v>
      </c>
      <c r="D78" s="39">
        <v>0</v>
      </c>
      <c r="E78" s="39">
        <v>0</v>
      </c>
      <c r="F78" s="38" t="s">
        <v>52</v>
      </c>
      <c r="G78" s="1" t="s">
        <v>305</v>
      </c>
      <c r="H78" s="1" t="s">
        <v>3224</v>
      </c>
      <c r="I78" s="1" t="s">
        <v>3342</v>
      </c>
      <c r="J78" s="1" t="s">
        <v>52</v>
      </c>
      <c r="K78" s="1" t="s">
        <v>52</v>
      </c>
      <c r="M78" s="1" t="s">
        <v>52</v>
      </c>
      <c r="O78" s="1" t="s">
        <v>52</v>
      </c>
      <c r="P78" s="1" t="s">
        <v>52</v>
      </c>
      <c r="Q78" s="1" t="s">
        <v>52</v>
      </c>
      <c r="R78" s="1" t="s">
        <v>52</v>
      </c>
      <c r="S78" s="1" t="s">
        <v>52</v>
      </c>
      <c r="T78" s="1" t="s">
        <v>52</v>
      </c>
    </row>
    <row r="79" spans="1:20" ht="20.100000000000001" customHeight="1">
      <c r="A79" s="38" t="s">
        <v>3226</v>
      </c>
      <c r="B79" s="39">
        <v>0</v>
      </c>
      <c r="C79" s="39">
        <v>0</v>
      </c>
      <c r="D79" s="39">
        <v>0</v>
      </c>
      <c r="E79" s="39">
        <v>0</v>
      </c>
      <c r="F79" s="38" t="s">
        <v>52</v>
      </c>
      <c r="G79" s="1" t="s">
        <v>305</v>
      </c>
      <c r="H79" s="1" t="s">
        <v>3224</v>
      </c>
      <c r="I79" s="1" t="s">
        <v>52</v>
      </c>
      <c r="J79" s="1" t="s">
        <v>52</v>
      </c>
      <c r="K79" s="1" t="s">
        <v>52</v>
      </c>
      <c r="M79" s="1" t="s">
        <v>52</v>
      </c>
      <c r="O79" s="1" t="s">
        <v>52</v>
      </c>
      <c r="P79" s="1" t="s">
        <v>52</v>
      </c>
      <c r="Q79" s="1" t="s">
        <v>52</v>
      </c>
      <c r="R79" s="1" t="s">
        <v>52</v>
      </c>
      <c r="S79" s="1" t="s">
        <v>52</v>
      </c>
      <c r="T79" s="1" t="s">
        <v>52</v>
      </c>
    </row>
    <row r="80" spans="1:20" ht="20.100000000000001" customHeight="1">
      <c r="A80" s="38" t="s">
        <v>3343</v>
      </c>
      <c r="B80" s="39">
        <v>0</v>
      </c>
      <c r="C80" s="39">
        <v>0</v>
      </c>
      <c r="D80" s="39">
        <v>0</v>
      </c>
      <c r="E80" s="39">
        <v>0</v>
      </c>
      <c r="F80" s="38" t="s">
        <v>52</v>
      </c>
      <c r="G80" s="1" t="s">
        <v>305</v>
      </c>
      <c r="H80" s="1" t="s">
        <v>3224</v>
      </c>
      <c r="I80" s="1" t="s">
        <v>3344</v>
      </c>
      <c r="J80" s="1" t="s">
        <v>52</v>
      </c>
      <c r="K80" s="1" t="s">
        <v>52</v>
      </c>
      <c r="M80" s="1" t="s">
        <v>52</v>
      </c>
      <c r="O80" s="1" t="s">
        <v>52</v>
      </c>
      <c r="P80" s="1" t="s">
        <v>52</v>
      </c>
      <c r="Q80" s="1" t="s">
        <v>52</v>
      </c>
      <c r="R80" s="1" t="s">
        <v>52</v>
      </c>
      <c r="S80" s="1" t="s">
        <v>52</v>
      </c>
      <c r="T80" s="1" t="s">
        <v>52</v>
      </c>
    </row>
    <row r="81" spans="1:20" ht="20.100000000000001" customHeight="1">
      <c r="A81" s="38" t="s">
        <v>3345</v>
      </c>
      <c r="B81" s="39">
        <v>0</v>
      </c>
      <c r="C81" s="39">
        <v>0</v>
      </c>
      <c r="D81" s="39">
        <v>0</v>
      </c>
      <c r="E81" s="39">
        <v>0</v>
      </c>
      <c r="F81" s="38" t="s">
        <v>52</v>
      </c>
      <c r="G81" s="1" t="s">
        <v>305</v>
      </c>
      <c r="H81" s="1" t="s">
        <v>3224</v>
      </c>
      <c r="I81" s="1" t="s">
        <v>3346</v>
      </c>
      <c r="J81" s="1" t="s">
        <v>52</v>
      </c>
      <c r="K81" s="1" t="s">
        <v>52</v>
      </c>
      <c r="M81" s="1" t="s">
        <v>52</v>
      </c>
      <c r="O81" s="1" t="s">
        <v>52</v>
      </c>
      <c r="P81" s="1" t="s">
        <v>52</v>
      </c>
      <c r="Q81" s="1" t="s">
        <v>52</v>
      </c>
      <c r="R81" s="1" t="s">
        <v>52</v>
      </c>
      <c r="S81" s="1" t="s">
        <v>52</v>
      </c>
      <c r="T81" s="1" t="s">
        <v>52</v>
      </c>
    </row>
    <row r="82" spans="1:20" ht="20.100000000000001" customHeight="1">
      <c r="A82" s="38" t="s">
        <v>3347</v>
      </c>
      <c r="B82" s="39">
        <v>0</v>
      </c>
      <c r="C82" s="39">
        <v>0</v>
      </c>
      <c r="D82" s="39">
        <v>0</v>
      </c>
      <c r="E82" s="39">
        <v>0</v>
      </c>
      <c r="F82" s="38" t="s">
        <v>52</v>
      </c>
      <c r="G82" s="1" t="s">
        <v>305</v>
      </c>
      <c r="H82" s="1" t="s">
        <v>3224</v>
      </c>
      <c r="I82" s="1" t="s">
        <v>3348</v>
      </c>
      <c r="J82" s="1" t="s">
        <v>52</v>
      </c>
      <c r="K82" s="1" t="s">
        <v>52</v>
      </c>
      <c r="M82" s="1" t="s">
        <v>52</v>
      </c>
      <c r="O82" s="1" t="s">
        <v>52</v>
      </c>
      <c r="P82" s="1" t="s">
        <v>52</v>
      </c>
      <c r="Q82" s="1" t="s">
        <v>52</v>
      </c>
      <c r="R82" s="1" t="s">
        <v>52</v>
      </c>
      <c r="S82" s="1" t="s">
        <v>52</v>
      </c>
      <c r="T82" s="1" t="s">
        <v>52</v>
      </c>
    </row>
    <row r="83" spans="1:20" ht="20.100000000000001" customHeight="1">
      <c r="A83" s="38" t="s">
        <v>3349</v>
      </c>
      <c r="B83" s="39">
        <v>0</v>
      </c>
      <c r="C83" s="39">
        <v>0</v>
      </c>
      <c r="D83" s="39">
        <v>0</v>
      </c>
      <c r="E83" s="39">
        <v>0</v>
      </c>
      <c r="F83" s="38" t="s">
        <v>52</v>
      </c>
      <c r="G83" s="1" t="s">
        <v>305</v>
      </c>
      <c r="H83" s="1" t="s">
        <v>3224</v>
      </c>
      <c r="I83" s="1" t="s">
        <v>3350</v>
      </c>
      <c r="J83" s="1" t="s">
        <v>52</v>
      </c>
      <c r="K83" s="1" t="s">
        <v>52</v>
      </c>
      <c r="M83" s="1" t="s">
        <v>52</v>
      </c>
      <c r="O83" s="1" t="s">
        <v>52</v>
      </c>
      <c r="P83" s="1" t="s">
        <v>52</v>
      </c>
      <c r="Q83" s="1" t="s">
        <v>52</v>
      </c>
      <c r="R83" s="1" t="s">
        <v>52</v>
      </c>
      <c r="S83" s="1" t="s">
        <v>52</v>
      </c>
      <c r="T83" s="1" t="s">
        <v>52</v>
      </c>
    </row>
    <row r="84" spans="1:20" ht="20.100000000000001" customHeight="1">
      <c r="A84" s="38" t="s">
        <v>3351</v>
      </c>
      <c r="B84" s="39">
        <v>0</v>
      </c>
      <c r="C84" s="39">
        <v>0</v>
      </c>
      <c r="D84" s="39">
        <v>0</v>
      </c>
      <c r="E84" s="39">
        <v>0</v>
      </c>
      <c r="F84" s="38" t="s">
        <v>52</v>
      </c>
      <c r="G84" s="1" t="s">
        <v>305</v>
      </c>
      <c r="H84" s="1" t="s">
        <v>3224</v>
      </c>
      <c r="I84" s="1" t="s">
        <v>3352</v>
      </c>
      <c r="J84" s="1" t="s">
        <v>52</v>
      </c>
      <c r="K84" s="1" t="s">
        <v>52</v>
      </c>
      <c r="M84" s="1" t="s">
        <v>52</v>
      </c>
      <c r="O84" s="1" t="s">
        <v>52</v>
      </c>
      <c r="P84" s="1" t="s">
        <v>52</v>
      </c>
      <c r="Q84" s="1" t="s">
        <v>52</v>
      </c>
      <c r="R84" s="1" t="s">
        <v>52</v>
      </c>
      <c r="S84" s="1" t="s">
        <v>52</v>
      </c>
      <c r="T84" s="1" t="s">
        <v>52</v>
      </c>
    </row>
    <row r="85" spans="1:20" ht="20.100000000000001" customHeight="1">
      <c r="A85" s="38" t="s">
        <v>3353</v>
      </c>
      <c r="B85" s="39">
        <v>0</v>
      </c>
      <c r="C85" s="39">
        <v>0</v>
      </c>
      <c r="D85" s="39">
        <v>0</v>
      </c>
      <c r="E85" s="39">
        <v>0</v>
      </c>
      <c r="F85" s="38" t="s">
        <v>52</v>
      </c>
      <c r="G85" s="1" t="s">
        <v>305</v>
      </c>
      <c r="H85" s="1" t="s">
        <v>3224</v>
      </c>
      <c r="I85" s="1" t="s">
        <v>3354</v>
      </c>
      <c r="J85" s="1" t="s">
        <v>52</v>
      </c>
      <c r="K85" s="1" t="s">
        <v>52</v>
      </c>
      <c r="M85" s="1" t="s">
        <v>52</v>
      </c>
      <c r="O85" s="1" t="s">
        <v>52</v>
      </c>
      <c r="P85" s="1" t="s">
        <v>52</v>
      </c>
      <c r="Q85" s="1" t="s">
        <v>52</v>
      </c>
      <c r="R85" s="1" t="s">
        <v>52</v>
      </c>
      <c r="S85" s="1" t="s">
        <v>52</v>
      </c>
      <c r="T85" s="1" t="s">
        <v>52</v>
      </c>
    </row>
    <row r="86" spans="1:20" ht="20.100000000000001" customHeight="1">
      <c r="A86" s="38" t="s">
        <v>3355</v>
      </c>
      <c r="B86" s="39">
        <v>0</v>
      </c>
      <c r="C86" s="39">
        <v>0</v>
      </c>
      <c r="D86" s="39">
        <v>0</v>
      </c>
      <c r="E86" s="39">
        <v>0</v>
      </c>
      <c r="F86" s="38" t="s">
        <v>52</v>
      </c>
      <c r="G86" s="1" t="s">
        <v>305</v>
      </c>
      <c r="H86" s="1" t="s">
        <v>3224</v>
      </c>
      <c r="I86" s="1" t="s">
        <v>3356</v>
      </c>
      <c r="J86" s="1" t="s">
        <v>52</v>
      </c>
      <c r="K86" s="1" t="s">
        <v>52</v>
      </c>
      <c r="M86" s="1" t="s">
        <v>52</v>
      </c>
      <c r="O86" s="1" t="s">
        <v>52</v>
      </c>
      <c r="P86" s="1" t="s">
        <v>52</v>
      </c>
      <c r="Q86" s="1" t="s">
        <v>52</v>
      </c>
      <c r="R86" s="1" t="s">
        <v>52</v>
      </c>
      <c r="S86" s="1" t="s">
        <v>52</v>
      </c>
      <c r="T86" s="1" t="s">
        <v>52</v>
      </c>
    </row>
    <row r="87" spans="1:20" ht="20.100000000000001" customHeight="1">
      <c r="A87" s="38" t="s">
        <v>3357</v>
      </c>
      <c r="B87" s="39">
        <v>0</v>
      </c>
      <c r="C87" s="39">
        <v>0</v>
      </c>
      <c r="D87" s="39">
        <v>0</v>
      </c>
      <c r="E87" s="39">
        <v>0</v>
      </c>
      <c r="F87" s="38" t="s">
        <v>52</v>
      </c>
      <c r="G87" s="1" t="s">
        <v>305</v>
      </c>
      <c r="H87" s="1" t="s">
        <v>3224</v>
      </c>
      <c r="I87" s="1" t="s">
        <v>3358</v>
      </c>
      <c r="J87" s="1" t="s">
        <v>52</v>
      </c>
      <c r="K87" s="1" t="s">
        <v>52</v>
      </c>
      <c r="M87" s="1" t="s">
        <v>52</v>
      </c>
      <c r="O87" s="1" t="s">
        <v>52</v>
      </c>
      <c r="P87" s="1" t="s">
        <v>52</v>
      </c>
      <c r="Q87" s="1" t="s">
        <v>52</v>
      </c>
      <c r="R87" s="1" t="s">
        <v>52</v>
      </c>
      <c r="S87" s="1" t="s">
        <v>52</v>
      </c>
      <c r="T87" s="1" t="s">
        <v>52</v>
      </c>
    </row>
    <row r="88" spans="1:20" ht="20.100000000000001" customHeight="1">
      <c r="A88" s="38" t="s">
        <v>3359</v>
      </c>
      <c r="B88" s="39">
        <v>0</v>
      </c>
      <c r="C88" s="39">
        <v>0</v>
      </c>
      <c r="D88" s="39">
        <v>0</v>
      </c>
      <c r="E88" s="39">
        <v>0</v>
      </c>
      <c r="F88" s="38" t="s">
        <v>52</v>
      </c>
      <c r="G88" s="1" t="s">
        <v>305</v>
      </c>
      <c r="H88" s="1" t="s">
        <v>3224</v>
      </c>
      <c r="I88" s="1" t="s">
        <v>3360</v>
      </c>
      <c r="J88" s="1" t="s">
        <v>52</v>
      </c>
      <c r="K88" s="1" t="s">
        <v>52</v>
      </c>
      <c r="M88" s="1" t="s">
        <v>52</v>
      </c>
      <c r="O88" s="1" t="s">
        <v>52</v>
      </c>
      <c r="P88" s="1" t="s">
        <v>52</v>
      </c>
      <c r="Q88" s="1" t="s">
        <v>52</v>
      </c>
      <c r="R88" s="1" t="s">
        <v>52</v>
      </c>
      <c r="S88" s="1" t="s">
        <v>52</v>
      </c>
      <c r="T88" s="1" t="s">
        <v>52</v>
      </c>
    </row>
    <row r="89" spans="1:20" ht="20.100000000000001" customHeight="1">
      <c r="A89" s="38" t="s">
        <v>3361</v>
      </c>
      <c r="B89" s="39">
        <v>0</v>
      </c>
      <c r="C89" s="39">
        <v>0</v>
      </c>
      <c r="D89" s="39">
        <v>0</v>
      </c>
      <c r="E89" s="39">
        <v>0</v>
      </c>
      <c r="F89" s="38" t="s">
        <v>52</v>
      </c>
      <c r="G89" s="1" t="s">
        <v>305</v>
      </c>
      <c r="H89" s="1" t="s">
        <v>3224</v>
      </c>
      <c r="I89" s="1" t="s">
        <v>3362</v>
      </c>
      <c r="J89" s="1" t="s">
        <v>52</v>
      </c>
      <c r="K89" s="1" t="s">
        <v>52</v>
      </c>
      <c r="M89" s="1" t="s">
        <v>52</v>
      </c>
      <c r="O89" s="1" t="s">
        <v>52</v>
      </c>
      <c r="P89" s="1" t="s">
        <v>52</v>
      </c>
      <c r="Q89" s="1" t="s">
        <v>52</v>
      </c>
      <c r="R89" s="1" t="s">
        <v>52</v>
      </c>
      <c r="S89" s="1" t="s">
        <v>52</v>
      </c>
      <c r="T89" s="1" t="s">
        <v>52</v>
      </c>
    </row>
    <row r="90" spans="1:20" ht="20.100000000000001" customHeight="1">
      <c r="A90" s="38" t="s">
        <v>3363</v>
      </c>
      <c r="B90" s="39">
        <v>0</v>
      </c>
      <c r="C90" s="39">
        <v>0</v>
      </c>
      <c r="D90" s="39">
        <v>0</v>
      </c>
      <c r="E90" s="39">
        <v>0</v>
      </c>
      <c r="F90" s="38" t="s">
        <v>52</v>
      </c>
      <c r="G90" s="1" t="s">
        <v>305</v>
      </c>
      <c r="H90" s="1" t="s">
        <v>3224</v>
      </c>
      <c r="I90" s="1" t="s">
        <v>3364</v>
      </c>
      <c r="J90" s="1" t="s">
        <v>52</v>
      </c>
      <c r="K90" s="1" t="s">
        <v>52</v>
      </c>
      <c r="M90" s="1" t="s">
        <v>52</v>
      </c>
      <c r="O90" s="1" t="s">
        <v>52</v>
      </c>
      <c r="P90" s="1" t="s">
        <v>52</v>
      </c>
      <c r="Q90" s="1" t="s">
        <v>52</v>
      </c>
      <c r="R90" s="1" t="s">
        <v>52</v>
      </c>
      <c r="S90" s="1" t="s">
        <v>52</v>
      </c>
      <c r="T90" s="1" t="s">
        <v>52</v>
      </c>
    </row>
    <row r="91" spans="1:20" ht="20.100000000000001" customHeight="1">
      <c r="A91" s="38" t="s">
        <v>3365</v>
      </c>
      <c r="B91" s="39">
        <v>0</v>
      </c>
      <c r="C91" s="39">
        <v>0</v>
      </c>
      <c r="D91" s="39">
        <v>0</v>
      </c>
      <c r="E91" s="39">
        <v>0</v>
      </c>
      <c r="F91" s="38" t="s">
        <v>52</v>
      </c>
      <c r="G91" s="1" t="s">
        <v>305</v>
      </c>
      <c r="H91" s="1" t="s">
        <v>3224</v>
      </c>
      <c r="I91" s="1" t="s">
        <v>3366</v>
      </c>
      <c r="J91" s="1" t="s">
        <v>52</v>
      </c>
      <c r="K91" s="1" t="s">
        <v>52</v>
      </c>
      <c r="M91" s="1" t="s">
        <v>52</v>
      </c>
      <c r="O91" s="1" t="s">
        <v>52</v>
      </c>
      <c r="P91" s="1" t="s">
        <v>52</v>
      </c>
      <c r="Q91" s="1" t="s">
        <v>52</v>
      </c>
      <c r="R91" s="1" t="s">
        <v>52</v>
      </c>
      <c r="S91" s="1" t="s">
        <v>52</v>
      </c>
      <c r="T91" s="1" t="s">
        <v>52</v>
      </c>
    </row>
    <row r="92" spans="1:20" ht="20.100000000000001" customHeight="1">
      <c r="A92" s="38" t="s">
        <v>3367</v>
      </c>
      <c r="B92" s="39">
        <v>0</v>
      </c>
      <c r="C92" s="39">
        <v>0</v>
      </c>
      <c r="D92" s="39">
        <v>0</v>
      </c>
      <c r="E92" s="39">
        <v>0</v>
      </c>
      <c r="F92" s="38" t="s">
        <v>52</v>
      </c>
      <c r="G92" s="1" t="s">
        <v>305</v>
      </c>
      <c r="H92" s="1" t="s">
        <v>3224</v>
      </c>
      <c r="I92" s="1" t="s">
        <v>3368</v>
      </c>
      <c r="J92" s="1" t="s">
        <v>52</v>
      </c>
      <c r="K92" s="1" t="s">
        <v>52</v>
      </c>
      <c r="M92" s="1" t="s">
        <v>52</v>
      </c>
      <c r="O92" s="1" t="s">
        <v>52</v>
      </c>
      <c r="P92" s="1" t="s">
        <v>52</v>
      </c>
      <c r="Q92" s="1" t="s">
        <v>52</v>
      </c>
      <c r="R92" s="1" t="s">
        <v>52</v>
      </c>
      <c r="S92" s="1" t="s">
        <v>52</v>
      </c>
      <c r="T92" s="1" t="s">
        <v>52</v>
      </c>
    </row>
    <row r="93" spans="1:20" ht="20.100000000000001" customHeight="1">
      <c r="A93" s="38" t="s">
        <v>3369</v>
      </c>
      <c r="B93" s="39">
        <v>0</v>
      </c>
      <c r="C93" s="39">
        <v>0</v>
      </c>
      <c r="D93" s="39">
        <v>0</v>
      </c>
      <c r="E93" s="39">
        <v>0</v>
      </c>
      <c r="F93" s="38" t="s">
        <v>52</v>
      </c>
      <c r="G93" s="1" t="s">
        <v>305</v>
      </c>
      <c r="H93" s="1" t="s">
        <v>3224</v>
      </c>
      <c r="I93" s="1" t="s">
        <v>3370</v>
      </c>
      <c r="J93" s="1" t="s">
        <v>52</v>
      </c>
      <c r="K93" s="1" t="s">
        <v>52</v>
      </c>
      <c r="M93" s="1" t="s">
        <v>52</v>
      </c>
      <c r="O93" s="1" t="s">
        <v>52</v>
      </c>
      <c r="P93" s="1" t="s">
        <v>52</v>
      </c>
      <c r="Q93" s="1" t="s">
        <v>52</v>
      </c>
      <c r="R93" s="1" t="s">
        <v>52</v>
      </c>
      <c r="S93" s="1" t="s">
        <v>52</v>
      </c>
      <c r="T93" s="1" t="s">
        <v>52</v>
      </c>
    </row>
    <row r="94" spans="1:20" ht="20.100000000000001" customHeight="1">
      <c r="A94" s="38" t="s">
        <v>3371</v>
      </c>
      <c r="B94" s="39">
        <v>0</v>
      </c>
      <c r="C94" s="39">
        <v>0</v>
      </c>
      <c r="D94" s="39">
        <v>0</v>
      </c>
      <c r="E94" s="39">
        <v>0</v>
      </c>
      <c r="F94" s="38" t="s">
        <v>52</v>
      </c>
      <c r="G94" s="1" t="s">
        <v>305</v>
      </c>
      <c r="H94" s="1" t="s">
        <v>3224</v>
      </c>
      <c r="I94" s="1" t="s">
        <v>3372</v>
      </c>
      <c r="J94" s="1" t="s">
        <v>52</v>
      </c>
      <c r="K94" s="1" t="s">
        <v>52</v>
      </c>
      <c r="M94" s="1" t="s">
        <v>52</v>
      </c>
      <c r="O94" s="1" t="s">
        <v>52</v>
      </c>
      <c r="P94" s="1" t="s">
        <v>52</v>
      </c>
      <c r="Q94" s="1" t="s">
        <v>52</v>
      </c>
      <c r="R94" s="1" t="s">
        <v>52</v>
      </c>
      <c r="S94" s="1" t="s">
        <v>52</v>
      </c>
      <c r="T94" s="1" t="s">
        <v>52</v>
      </c>
    </row>
    <row r="95" spans="1:20" ht="20.100000000000001" customHeight="1">
      <c r="A95" s="38" t="s">
        <v>3373</v>
      </c>
      <c r="B95" s="39">
        <v>0</v>
      </c>
      <c r="C95" s="39">
        <v>0</v>
      </c>
      <c r="D95" s="39">
        <v>0</v>
      </c>
      <c r="E95" s="39">
        <v>0</v>
      </c>
      <c r="F95" s="38" t="s">
        <v>52</v>
      </c>
      <c r="G95" s="1" t="s">
        <v>305</v>
      </c>
      <c r="H95" s="1" t="s">
        <v>3224</v>
      </c>
      <c r="I95" s="1" t="s">
        <v>3374</v>
      </c>
      <c r="J95" s="1" t="s">
        <v>52</v>
      </c>
      <c r="K95" s="1" t="s">
        <v>52</v>
      </c>
      <c r="M95" s="1" t="s">
        <v>52</v>
      </c>
      <c r="O95" s="1" t="s">
        <v>52</v>
      </c>
      <c r="P95" s="1" t="s">
        <v>52</v>
      </c>
      <c r="Q95" s="1" t="s">
        <v>52</v>
      </c>
      <c r="R95" s="1" t="s">
        <v>52</v>
      </c>
      <c r="S95" s="1" t="s">
        <v>52</v>
      </c>
      <c r="T95" s="1" t="s">
        <v>52</v>
      </c>
    </row>
    <row r="96" spans="1:20" ht="20.100000000000001" customHeight="1">
      <c r="A96" s="38" t="s">
        <v>3375</v>
      </c>
      <c r="B96" s="39">
        <v>0</v>
      </c>
      <c r="C96" s="39">
        <v>0</v>
      </c>
      <c r="D96" s="39">
        <v>0</v>
      </c>
      <c r="E96" s="39">
        <v>0</v>
      </c>
      <c r="F96" s="38" t="s">
        <v>52</v>
      </c>
      <c r="G96" s="1" t="s">
        <v>305</v>
      </c>
      <c r="H96" s="1" t="s">
        <v>3224</v>
      </c>
      <c r="I96" s="1" t="s">
        <v>3376</v>
      </c>
      <c r="J96" s="1" t="s">
        <v>52</v>
      </c>
      <c r="K96" s="1" t="s">
        <v>52</v>
      </c>
      <c r="M96" s="1" t="s">
        <v>52</v>
      </c>
      <c r="O96" s="1" t="s">
        <v>52</v>
      </c>
      <c r="P96" s="1" t="s">
        <v>52</v>
      </c>
      <c r="Q96" s="1" t="s">
        <v>52</v>
      </c>
      <c r="R96" s="1" t="s">
        <v>52</v>
      </c>
      <c r="S96" s="1" t="s">
        <v>52</v>
      </c>
      <c r="T96" s="1" t="s">
        <v>52</v>
      </c>
    </row>
    <row r="97" spans="1:20" ht="20.100000000000001" customHeight="1">
      <c r="A97" s="38" t="s">
        <v>3377</v>
      </c>
      <c r="B97" s="39">
        <v>0</v>
      </c>
      <c r="C97" s="39">
        <v>0</v>
      </c>
      <c r="D97" s="39">
        <v>0</v>
      </c>
      <c r="E97" s="39">
        <v>0</v>
      </c>
      <c r="F97" s="38" t="s">
        <v>52</v>
      </c>
      <c r="G97" s="1" t="s">
        <v>305</v>
      </c>
      <c r="H97" s="1" t="s">
        <v>3224</v>
      </c>
      <c r="I97" s="1" t="s">
        <v>3378</v>
      </c>
      <c r="J97" s="1" t="s">
        <v>52</v>
      </c>
      <c r="K97" s="1" t="s">
        <v>52</v>
      </c>
      <c r="M97" s="1" t="s">
        <v>52</v>
      </c>
      <c r="O97" s="1" t="s">
        <v>52</v>
      </c>
      <c r="P97" s="1" t="s">
        <v>52</v>
      </c>
      <c r="Q97" s="1" t="s">
        <v>52</v>
      </c>
      <c r="R97" s="1" t="s">
        <v>52</v>
      </c>
      <c r="S97" s="1" t="s">
        <v>52</v>
      </c>
      <c r="T97" s="1" t="s">
        <v>52</v>
      </c>
    </row>
    <row r="98" spans="1:20" ht="20.100000000000001" customHeight="1">
      <c r="A98" s="38" t="s">
        <v>3379</v>
      </c>
      <c r="B98" s="39">
        <v>0</v>
      </c>
      <c r="C98" s="39">
        <v>0</v>
      </c>
      <c r="D98" s="39">
        <v>0</v>
      </c>
      <c r="E98" s="39">
        <v>0</v>
      </c>
      <c r="F98" s="38" t="s">
        <v>52</v>
      </c>
      <c r="G98" s="1" t="s">
        <v>305</v>
      </c>
      <c r="H98" s="1" t="s">
        <v>3224</v>
      </c>
      <c r="I98" s="1" t="s">
        <v>3380</v>
      </c>
      <c r="J98" s="1" t="s">
        <v>52</v>
      </c>
      <c r="K98" s="1" t="s">
        <v>52</v>
      </c>
      <c r="M98" s="1" t="s">
        <v>52</v>
      </c>
      <c r="O98" s="1" t="s">
        <v>52</v>
      </c>
      <c r="P98" s="1" t="s">
        <v>52</v>
      </c>
      <c r="Q98" s="1" t="s">
        <v>52</v>
      </c>
      <c r="R98" s="1" t="s">
        <v>52</v>
      </c>
      <c r="S98" s="1" t="s">
        <v>52</v>
      </c>
      <c r="T98" s="1" t="s">
        <v>52</v>
      </c>
    </row>
    <row r="99" spans="1:20" ht="20.100000000000001" customHeight="1">
      <c r="A99" s="38" t="s">
        <v>3381</v>
      </c>
      <c r="B99" s="39">
        <v>0</v>
      </c>
      <c r="C99" s="39">
        <v>0</v>
      </c>
      <c r="D99" s="39">
        <v>0</v>
      </c>
      <c r="E99" s="39">
        <v>0</v>
      </c>
      <c r="F99" s="38" t="s">
        <v>52</v>
      </c>
      <c r="G99" s="1" t="s">
        <v>305</v>
      </c>
      <c r="H99" s="1" t="s">
        <v>3224</v>
      </c>
      <c r="I99" s="1" t="s">
        <v>3382</v>
      </c>
      <c r="J99" s="1" t="s">
        <v>52</v>
      </c>
      <c r="K99" s="1" t="s">
        <v>52</v>
      </c>
      <c r="M99" s="1" t="s">
        <v>52</v>
      </c>
      <c r="O99" s="1" t="s">
        <v>52</v>
      </c>
      <c r="P99" s="1" t="s">
        <v>52</v>
      </c>
      <c r="Q99" s="1" t="s">
        <v>52</v>
      </c>
      <c r="R99" s="1" t="s">
        <v>52</v>
      </c>
      <c r="S99" s="1" t="s">
        <v>52</v>
      </c>
      <c r="T99" s="1" t="s">
        <v>52</v>
      </c>
    </row>
    <row r="100" spans="1:20" ht="20.100000000000001" customHeight="1">
      <c r="A100" s="38" t="s">
        <v>3383</v>
      </c>
      <c r="B100" s="39">
        <v>0</v>
      </c>
      <c r="C100" s="39">
        <v>0</v>
      </c>
      <c r="D100" s="39">
        <v>0</v>
      </c>
      <c r="E100" s="39">
        <v>0</v>
      </c>
      <c r="F100" s="38" t="s">
        <v>52</v>
      </c>
      <c r="G100" s="1" t="s">
        <v>305</v>
      </c>
      <c r="H100" s="1" t="s">
        <v>3224</v>
      </c>
      <c r="I100" s="1" t="s">
        <v>3384</v>
      </c>
      <c r="J100" s="1" t="s">
        <v>52</v>
      </c>
      <c r="K100" s="1" t="s">
        <v>52</v>
      </c>
      <c r="M100" s="1" t="s">
        <v>52</v>
      </c>
      <c r="O100" s="1" t="s">
        <v>52</v>
      </c>
      <c r="P100" s="1" t="s">
        <v>52</v>
      </c>
      <c r="Q100" s="1" t="s">
        <v>52</v>
      </c>
      <c r="R100" s="1" t="s">
        <v>52</v>
      </c>
      <c r="S100" s="1" t="s">
        <v>52</v>
      </c>
      <c r="T100" s="1" t="s">
        <v>52</v>
      </c>
    </row>
    <row r="101" spans="1:20" ht="20.100000000000001" customHeight="1">
      <c r="A101" s="38" t="s">
        <v>3385</v>
      </c>
      <c r="B101" s="39">
        <v>0</v>
      </c>
      <c r="C101" s="39">
        <v>0</v>
      </c>
      <c r="D101" s="39">
        <v>0</v>
      </c>
      <c r="E101" s="39">
        <v>0</v>
      </c>
      <c r="F101" s="38" t="s">
        <v>52</v>
      </c>
      <c r="G101" s="1" t="s">
        <v>305</v>
      </c>
      <c r="H101" s="1" t="s">
        <v>3224</v>
      </c>
      <c r="I101" s="1" t="s">
        <v>3386</v>
      </c>
      <c r="J101" s="1" t="s">
        <v>52</v>
      </c>
      <c r="K101" s="1" t="s">
        <v>52</v>
      </c>
      <c r="M101" s="1" t="s">
        <v>52</v>
      </c>
      <c r="O101" s="1" t="s">
        <v>52</v>
      </c>
      <c r="P101" s="1" t="s">
        <v>52</v>
      </c>
      <c r="Q101" s="1" t="s">
        <v>52</v>
      </c>
      <c r="R101" s="1" t="s">
        <v>52</v>
      </c>
      <c r="S101" s="1" t="s">
        <v>52</v>
      </c>
      <c r="T101" s="1" t="s">
        <v>52</v>
      </c>
    </row>
    <row r="102" spans="1:20" ht="20.100000000000001" customHeight="1">
      <c r="A102" s="38" t="s">
        <v>3387</v>
      </c>
      <c r="B102" s="39">
        <v>0</v>
      </c>
      <c r="C102" s="39">
        <v>0</v>
      </c>
      <c r="D102" s="39">
        <v>1108.2</v>
      </c>
      <c r="E102" s="39">
        <v>1108.2</v>
      </c>
      <c r="F102" s="38" t="s">
        <v>52</v>
      </c>
      <c r="G102" s="1" t="s">
        <v>305</v>
      </c>
      <c r="H102" s="1" t="s">
        <v>3224</v>
      </c>
      <c r="I102" s="1" t="s">
        <v>3388</v>
      </c>
      <c r="J102" s="1" t="s">
        <v>52</v>
      </c>
      <c r="K102" s="1" t="s">
        <v>52</v>
      </c>
      <c r="M102" s="1" t="s">
        <v>52</v>
      </c>
      <c r="O102" s="1" t="s">
        <v>52</v>
      </c>
      <c r="P102" s="1" t="s">
        <v>52</v>
      </c>
      <c r="Q102" s="1" t="s">
        <v>52</v>
      </c>
      <c r="R102" s="1" t="s">
        <v>52</v>
      </c>
      <c r="S102" s="1" t="s">
        <v>52</v>
      </c>
      <c r="T102" s="1" t="s">
        <v>52</v>
      </c>
    </row>
    <row r="103" spans="1:20" ht="20.100000000000001" customHeight="1">
      <c r="A103" s="38" t="s">
        <v>3389</v>
      </c>
      <c r="B103" s="39">
        <v>0</v>
      </c>
      <c r="C103" s="39">
        <v>0</v>
      </c>
      <c r="D103" s="39">
        <v>5072.6000000000004</v>
      </c>
      <c r="E103" s="39">
        <v>5072.6000000000004</v>
      </c>
      <c r="F103" s="38" t="s">
        <v>52</v>
      </c>
      <c r="G103" s="1" t="s">
        <v>305</v>
      </c>
      <c r="H103" s="1" t="s">
        <v>3224</v>
      </c>
      <c r="I103" s="1" t="s">
        <v>3390</v>
      </c>
      <c r="J103" s="1" t="s">
        <v>52</v>
      </c>
      <c r="K103" s="1" t="s">
        <v>52</v>
      </c>
      <c r="M103" s="1" t="s">
        <v>52</v>
      </c>
      <c r="O103" s="1" t="s">
        <v>52</v>
      </c>
      <c r="P103" s="1" t="s">
        <v>52</v>
      </c>
      <c r="Q103" s="1" t="s">
        <v>52</v>
      </c>
      <c r="R103" s="1" t="s">
        <v>52</v>
      </c>
      <c r="S103" s="1" t="s">
        <v>52</v>
      </c>
      <c r="T103" s="1" t="s">
        <v>52</v>
      </c>
    </row>
    <row r="104" spans="1:20" ht="20.100000000000001" customHeight="1">
      <c r="A104" s="38" t="s">
        <v>3391</v>
      </c>
      <c r="B104" s="39">
        <v>0</v>
      </c>
      <c r="C104" s="39">
        <v>0</v>
      </c>
      <c r="D104" s="39">
        <v>1488</v>
      </c>
      <c r="E104" s="39">
        <v>1488</v>
      </c>
      <c r="F104" s="38" t="s">
        <v>52</v>
      </c>
      <c r="G104" s="1" t="s">
        <v>305</v>
      </c>
      <c r="H104" s="1" t="s">
        <v>3224</v>
      </c>
      <c r="I104" s="1" t="s">
        <v>3392</v>
      </c>
      <c r="J104" s="1" t="s">
        <v>52</v>
      </c>
      <c r="K104" s="1" t="s">
        <v>52</v>
      </c>
      <c r="M104" s="1" t="s">
        <v>52</v>
      </c>
      <c r="O104" s="1" t="s">
        <v>52</v>
      </c>
      <c r="P104" s="1" t="s">
        <v>52</v>
      </c>
      <c r="Q104" s="1" t="s">
        <v>52</v>
      </c>
      <c r="R104" s="1" t="s">
        <v>52</v>
      </c>
      <c r="S104" s="1" t="s">
        <v>52</v>
      </c>
      <c r="T104" s="1" t="s">
        <v>52</v>
      </c>
    </row>
    <row r="105" spans="1:20" ht="20.100000000000001" customHeight="1">
      <c r="A105" s="38" t="s">
        <v>3247</v>
      </c>
      <c r="B105" s="39">
        <v>0</v>
      </c>
      <c r="C105" s="39">
        <v>0</v>
      </c>
      <c r="D105" s="39">
        <v>7668.8</v>
      </c>
      <c r="E105" s="39">
        <v>7668.8</v>
      </c>
      <c r="F105" s="38" t="s">
        <v>52</v>
      </c>
      <c r="G105" s="1" t="s">
        <v>305</v>
      </c>
      <c r="H105" s="1" t="s">
        <v>3224</v>
      </c>
      <c r="I105" s="1" t="s">
        <v>3248</v>
      </c>
      <c r="J105" s="1" t="s">
        <v>52</v>
      </c>
      <c r="K105" s="1" t="s">
        <v>52</v>
      </c>
      <c r="M105" s="1" t="s">
        <v>52</v>
      </c>
      <c r="O105" s="1" t="s">
        <v>52</v>
      </c>
      <c r="P105" s="1" t="s">
        <v>52</v>
      </c>
      <c r="Q105" s="1" t="s">
        <v>52</v>
      </c>
      <c r="R105" s="1" t="s">
        <v>52</v>
      </c>
      <c r="S105" s="1" t="s">
        <v>52</v>
      </c>
      <c r="T105" s="1" t="s">
        <v>52</v>
      </c>
    </row>
    <row r="106" spans="1:20" ht="20.100000000000001" customHeight="1">
      <c r="A106" s="38" t="s">
        <v>3226</v>
      </c>
      <c r="B106" s="39">
        <v>0</v>
      </c>
      <c r="C106" s="39">
        <v>0</v>
      </c>
      <c r="D106" s="39">
        <v>0</v>
      </c>
      <c r="E106" s="39">
        <v>0</v>
      </c>
      <c r="F106" s="38" t="s">
        <v>52</v>
      </c>
      <c r="G106" s="1" t="s">
        <v>305</v>
      </c>
      <c r="H106" s="1" t="s">
        <v>3224</v>
      </c>
      <c r="I106" s="1" t="s">
        <v>52</v>
      </c>
      <c r="J106" s="1" t="s">
        <v>52</v>
      </c>
      <c r="K106" s="1" t="s">
        <v>52</v>
      </c>
      <c r="M106" s="1" t="s">
        <v>52</v>
      </c>
      <c r="O106" s="1" t="s">
        <v>52</v>
      </c>
      <c r="P106" s="1" t="s">
        <v>52</v>
      </c>
      <c r="Q106" s="1" t="s">
        <v>52</v>
      </c>
      <c r="R106" s="1" t="s">
        <v>52</v>
      </c>
      <c r="S106" s="1" t="s">
        <v>52</v>
      </c>
      <c r="T106" s="1" t="s">
        <v>52</v>
      </c>
    </row>
    <row r="107" spans="1:20" ht="20.100000000000001" customHeight="1">
      <c r="A107" s="38" t="s">
        <v>3393</v>
      </c>
      <c r="B107" s="39">
        <v>0</v>
      </c>
      <c r="C107" s="39">
        <v>0</v>
      </c>
      <c r="D107" s="39">
        <v>0</v>
      </c>
      <c r="E107" s="39">
        <v>0</v>
      </c>
      <c r="F107" s="38" t="s">
        <v>52</v>
      </c>
      <c r="G107" s="1" t="s">
        <v>305</v>
      </c>
      <c r="H107" s="1" t="s">
        <v>3224</v>
      </c>
      <c r="I107" s="1" t="s">
        <v>3394</v>
      </c>
      <c r="J107" s="1" t="s">
        <v>52</v>
      </c>
      <c r="K107" s="1" t="s">
        <v>52</v>
      </c>
      <c r="M107" s="1" t="s">
        <v>52</v>
      </c>
      <c r="O107" s="1" t="s">
        <v>52</v>
      </c>
      <c r="P107" s="1" t="s">
        <v>52</v>
      </c>
      <c r="Q107" s="1" t="s">
        <v>52</v>
      </c>
      <c r="R107" s="1" t="s">
        <v>52</v>
      </c>
      <c r="S107" s="1" t="s">
        <v>52</v>
      </c>
      <c r="T107" s="1" t="s">
        <v>52</v>
      </c>
    </row>
    <row r="108" spans="1:20" ht="20.100000000000001" customHeight="1">
      <c r="A108" s="38" t="s">
        <v>3395</v>
      </c>
      <c r="B108" s="39">
        <v>0</v>
      </c>
      <c r="C108" s="39">
        <v>0</v>
      </c>
      <c r="D108" s="39">
        <v>0</v>
      </c>
      <c r="E108" s="39">
        <v>0</v>
      </c>
      <c r="F108" s="38" t="s">
        <v>52</v>
      </c>
      <c r="G108" s="1" t="s">
        <v>305</v>
      </c>
      <c r="H108" s="1" t="s">
        <v>3224</v>
      </c>
      <c r="I108" s="1" t="s">
        <v>3396</v>
      </c>
      <c r="J108" s="1" t="s">
        <v>52</v>
      </c>
      <c r="K108" s="1" t="s">
        <v>52</v>
      </c>
      <c r="M108" s="1" t="s">
        <v>52</v>
      </c>
      <c r="O108" s="1" t="s">
        <v>52</v>
      </c>
      <c r="P108" s="1" t="s">
        <v>52</v>
      </c>
      <c r="Q108" s="1" t="s">
        <v>52</v>
      </c>
      <c r="R108" s="1" t="s">
        <v>52</v>
      </c>
      <c r="S108" s="1" t="s">
        <v>52</v>
      </c>
      <c r="T108" s="1" t="s">
        <v>52</v>
      </c>
    </row>
    <row r="109" spans="1:20" ht="20.100000000000001" customHeight="1">
      <c r="A109" s="38" t="s">
        <v>3349</v>
      </c>
      <c r="B109" s="39">
        <v>0</v>
      </c>
      <c r="C109" s="39">
        <v>0</v>
      </c>
      <c r="D109" s="39">
        <v>0</v>
      </c>
      <c r="E109" s="39">
        <v>0</v>
      </c>
      <c r="F109" s="38" t="s">
        <v>52</v>
      </c>
      <c r="G109" s="1" t="s">
        <v>305</v>
      </c>
      <c r="H109" s="1" t="s">
        <v>3224</v>
      </c>
      <c r="I109" s="1" t="s">
        <v>3350</v>
      </c>
      <c r="J109" s="1" t="s">
        <v>52</v>
      </c>
      <c r="K109" s="1" t="s">
        <v>52</v>
      </c>
      <c r="M109" s="1" t="s">
        <v>52</v>
      </c>
      <c r="O109" s="1" t="s">
        <v>52</v>
      </c>
      <c r="P109" s="1" t="s">
        <v>52</v>
      </c>
      <c r="Q109" s="1" t="s">
        <v>52</v>
      </c>
      <c r="R109" s="1" t="s">
        <v>52</v>
      </c>
      <c r="S109" s="1" t="s">
        <v>52</v>
      </c>
      <c r="T109" s="1" t="s">
        <v>52</v>
      </c>
    </row>
    <row r="110" spans="1:20" ht="20.100000000000001" customHeight="1">
      <c r="A110" s="38" t="s">
        <v>3397</v>
      </c>
      <c r="B110" s="39">
        <v>0</v>
      </c>
      <c r="C110" s="39">
        <v>0</v>
      </c>
      <c r="D110" s="39">
        <v>0</v>
      </c>
      <c r="E110" s="39">
        <v>0</v>
      </c>
      <c r="F110" s="38" t="s">
        <v>52</v>
      </c>
      <c r="G110" s="1" t="s">
        <v>305</v>
      </c>
      <c r="H110" s="1" t="s">
        <v>3224</v>
      </c>
      <c r="I110" s="1" t="s">
        <v>3398</v>
      </c>
      <c r="J110" s="1" t="s">
        <v>52</v>
      </c>
      <c r="K110" s="1" t="s">
        <v>52</v>
      </c>
      <c r="M110" s="1" t="s">
        <v>52</v>
      </c>
      <c r="O110" s="1" t="s">
        <v>52</v>
      </c>
      <c r="P110" s="1" t="s">
        <v>52</v>
      </c>
      <c r="Q110" s="1" t="s">
        <v>52</v>
      </c>
      <c r="R110" s="1" t="s">
        <v>52</v>
      </c>
      <c r="S110" s="1" t="s">
        <v>52</v>
      </c>
      <c r="T110" s="1" t="s">
        <v>52</v>
      </c>
    </row>
    <row r="111" spans="1:20" ht="20.100000000000001" customHeight="1">
      <c r="A111" s="38" t="s">
        <v>3357</v>
      </c>
      <c r="B111" s="39">
        <v>0</v>
      </c>
      <c r="C111" s="39">
        <v>0</v>
      </c>
      <c r="D111" s="39">
        <v>0</v>
      </c>
      <c r="E111" s="39">
        <v>0</v>
      </c>
      <c r="F111" s="38" t="s">
        <v>52</v>
      </c>
      <c r="G111" s="1" t="s">
        <v>305</v>
      </c>
      <c r="H111" s="1" t="s">
        <v>3224</v>
      </c>
      <c r="I111" s="1" t="s">
        <v>3358</v>
      </c>
      <c r="J111" s="1" t="s">
        <v>52</v>
      </c>
      <c r="K111" s="1" t="s">
        <v>52</v>
      </c>
      <c r="M111" s="1" t="s">
        <v>52</v>
      </c>
      <c r="O111" s="1" t="s">
        <v>52</v>
      </c>
      <c r="P111" s="1" t="s">
        <v>52</v>
      </c>
      <c r="Q111" s="1" t="s">
        <v>52</v>
      </c>
      <c r="R111" s="1" t="s">
        <v>52</v>
      </c>
      <c r="S111" s="1" t="s">
        <v>52</v>
      </c>
      <c r="T111" s="1" t="s">
        <v>52</v>
      </c>
    </row>
    <row r="112" spans="1:20" ht="20.100000000000001" customHeight="1">
      <c r="A112" s="38" t="s">
        <v>3399</v>
      </c>
      <c r="B112" s="39">
        <v>0</v>
      </c>
      <c r="C112" s="39">
        <v>0</v>
      </c>
      <c r="D112" s="39">
        <v>0</v>
      </c>
      <c r="E112" s="39">
        <v>0</v>
      </c>
      <c r="F112" s="38" t="s">
        <v>52</v>
      </c>
      <c r="G112" s="1" t="s">
        <v>305</v>
      </c>
      <c r="H112" s="1" t="s">
        <v>3224</v>
      </c>
      <c r="I112" s="1" t="s">
        <v>3400</v>
      </c>
      <c r="J112" s="1" t="s">
        <v>52</v>
      </c>
      <c r="K112" s="1" t="s">
        <v>52</v>
      </c>
      <c r="M112" s="1" t="s">
        <v>52</v>
      </c>
      <c r="O112" s="1" t="s">
        <v>52</v>
      </c>
      <c r="P112" s="1" t="s">
        <v>52</v>
      </c>
      <c r="Q112" s="1" t="s">
        <v>52</v>
      </c>
      <c r="R112" s="1" t="s">
        <v>52</v>
      </c>
      <c r="S112" s="1" t="s">
        <v>52</v>
      </c>
      <c r="T112" s="1" t="s">
        <v>52</v>
      </c>
    </row>
    <row r="113" spans="1:20" ht="20.100000000000001" customHeight="1">
      <c r="A113" s="38" t="s">
        <v>3401</v>
      </c>
      <c r="B113" s="39">
        <v>0</v>
      </c>
      <c r="C113" s="39">
        <v>0</v>
      </c>
      <c r="D113" s="39">
        <v>491.3</v>
      </c>
      <c r="E113" s="39">
        <v>491.3</v>
      </c>
      <c r="F113" s="38" t="s">
        <v>52</v>
      </c>
      <c r="G113" s="1" t="s">
        <v>305</v>
      </c>
      <c r="H113" s="1" t="s">
        <v>3224</v>
      </c>
      <c r="I113" s="1" t="s">
        <v>3402</v>
      </c>
      <c r="J113" s="1" t="s">
        <v>52</v>
      </c>
      <c r="K113" s="1" t="s">
        <v>52</v>
      </c>
      <c r="M113" s="1" t="s">
        <v>52</v>
      </c>
      <c r="O113" s="1" t="s">
        <v>52</v>
      </c>
      <c r="P113" s="1" t="s">
        <v>52</v>
      </c>
      <c r="Q113" s="1" t="s">
        <v>52</v>
      </c>
      <c r="R113" s="1" t="s">
        <v>52</v>
      </c>
      <c r="S113" s="1" t="s">
        <v>52</v>
      </c>
      <c r="T113" s="1" t="s">
        <v>52</v>
      </c>
    </row>
    <row r="114" spans="1:20" ht="20.100000000000001" customHeight="1">
      <c r="A114" s="38" t="s">
        <v>3403</v>
      </c>
      <c r="B114" s="39">
        <v>0</v>
      </c>
      <c r="C114" s="39">
        <v>0</v>
      </c>
      <c r="D114" s="39">
        <v>1244.4000000000001</v>
      </c>
      <c r="E114" s="39">
        <v>1244.4000000000001</v>
      </c>
      <c r="F114" s="38" t="s">
        <v>52</v>
      </c>
      <c r="G114" s="1" t="s">
        <v>305</v>
      </c>
      <c r="H114" s="1" t="s">
        <v>3224</v>
      </c>
      <c r="I114" s="1" t="s">
        <v>3404</v>
      </c>
      <c r="J114" s="1" t="s">
        <v>52</v>
      </c>
      <c r="K114" s="1" t="s">
        <v>52</v>
      </c>
      <c r="M114" s="1" t="s">
        <v>52</v>
      </c>
      <c r="O114" s="1" t="s">
        <v>52</v>
      </c>
      <c r="P114" s="1" t="s">
        <v>52</v>
      </c>
      <c r="Q114" s="1" t="s">
        <v>52</v>
      </c>
      <c r="R114" s="1" t="s">
        <v>52</v>
      </c>
      <c r="S114" s="1" t="s">
        <v>52</v>
      </c>
      <c r="T114" s="1" t="s">
        <v>52</v>
      </c>
    </row>
    <row r="115" spans="1:20" ht="20.100000000000001" customHeight="1">
      <c r="A115" s="38" t="s">
        <v>3405</v>
      </c>
      <c r="B115" s="39">
        <v>0</v>
      </c>
      <c r="C115" s="39">
        <v>0</v>
      </c>
      <c r="D115" s="39">
        <v>594.79999999999995</v>
      </c>
      <c r="E115" s="39">
        <v>594.79999999999995</v>
      </c>
      <c r="F115" s="38" t="s">
        <v>52</v>
      </c>
      <c r="G115" s="1" t="s">
        <v>305</v>
      </c>
      <c r="H115" s="1" t="s">
        <v>3224</v>
      </c>
      <c r="I115" s="1" t="s">
        <v>3406</v>
      </c>
      <c r="J115" s="1" t="s">
        <v>52</v>
      </c>
      <c r="K115" s="1" t="s">
        <v>52</v>
      </c>
      <c r="M115" s="1" t="s">
        <v>52</v>
      </c>
      <c r="O115" s="1" t="s">
        <v>52</v>
      </c>
      <c r="P115" s="1" t="s">
        <v>52</v>
      </c>
      <c r="Q115" s="1" t="s">
        <v>52</v>
      </c>
      <c r="R115" s="1" t="s">
        <v>52</v>
      </c>
      <c r="S115" s="1" t="s">
        <v>52</v>
      </c>
      <c r="T115" s="1" t="s">
        <v>52</v>
      </c>
    </row>
    <row r="116" spans="1:20" ht="20.100000000000001" customHeight="1">
      <c r="A116" s="38" t="s">
        <v>3247</v>
      </c>
      <c r="B116" s="39">
        <v>0</v>
      </c>
      <c r="C116" s="39">
        <v>0</v>
      </c>
      <c r="D116" s="39">
        <v>2330.5</v>
      </c>
      <c r="E116" s="39">
        <v>2330.5</v>
      </c>
      <c r="F116" s="38" t="s">
        <v>52</v>
      </c>
      <c r="G116" s="1" t="s">
        <v>305</v>
      </c>
      <c r="H116" s="1" t="s">
        <v>3224</v>
      </c>
      <c r="I116" s="1" t="s">
        <v>3248</v>
      </c>
      <c r="J116" s="1" t="s">
        <v>52</v>
      </c>
      <c r="K116" s="1" t="s">
        <v>52</v>
      </c>
      <c r="M116" s="1" t="s">
        <v>52</v>
      </c>
      <c r="O116" s="1" t="s">
        <v>52</v>
      </c>
      <c r="P116" s="1" t="s">
        <v>52</v>
      </c>
      <c r="Q116" s="1" t="s">
        <v>52</v>
      </c>
      <c r="R116" s="1" t="s">
        <v>52</v>
      </c>
      <c r="S116" s="1" t="s">
        <v>52</v>
      </c>
      <c r="T116" s="1" t="s">
        <v>52</v>
      </c>
    </row>
    <row r="117" spans="1:20" ht="20.100000000000001" customHeight="1">
      <c r="A117" s="38" t="s">
        <v>3226</v>
      </c>
      <c r="B117" s="39">
        <v>0</v>
      </c>
      <c r="C117" s="39">
        <v>0</v>
      </c>
      <c r="D117" s="39">
        <v>0</v>
      </c>
      <c r="E117" s="39">
        <v>0</v>
      </c>
      <c r="F117" s="38" t="s">
        <v>52</v>
      </c>
      <c r="G117" s="1" t="s">
        <v>305</v>
      </c>
      <c r="H117" s="1" t="s">
        <v>3224</v>
      </c>
      <c r="I117" s="1" t="s">
        <v>52</v>
      </c>
      <c r="J117" s="1" t="s">
        <v>52</v>
      </c>
      <c r="K117" s="1" t="s">
        <v>52</v>
      </c>
      <c r="M117" s="1" t="s">
        <v>52</v>
      </c>
      <c r="O117" s="1" t="s">
        <v>52</v>
      </c>
      <c r="P117" s="1" t="s">
        <v>52</v>
      </c>
      <c r="Q117" s="1" t="s">
        <v>52</v>
      </c>
      <c r="R117" s="1" t="s">
        <v>52</v>
      </c>
      <c r="S117" s="1" t="s">
        <v>52</v>
      </c>
      <c r="T117" s="1" t="s">
        <v>52</v>
      </c>
    </row>
    <row r="118" spans="1:20" ht="20.100000000000001" customHeight="1">
      <c r="A118" s="38" t="s">
        <v>3407</v>
      </c>
      <c r="B118" s="39">
        <v>0</v>
      </c>
      <c r="C118" s="39">
        <v>0</v>
      </c>
      <c r="D118" s="39">
        <v>0</v>
      </c>
      <c r="E118" s="39">
        <v>0</v>
      </c>
      <c r="F118" s="38" t="s">
        <v>52</v>
      </c>
      <c r="G118" s="1" t="s">
        <v>305</v>
      </c>
      <c r="H118" s="1" t="s">
        <v>3224</v>
      </c>
      <c r="I118" s="1" t="s">
        <v>3408</v>
      </c>
      <c r="J118" s="1" t="s">
        <v>52</v>
      </c>
      <c r="K118" s="1" t="s">
        <v>52</v>
      </c>
      <c r="M118" s="1" t="s">
        <v>52</v>
      </c>
      <c r="O118" s="1" t="s">
        <v>52</v>
      </c>
      <c r="P118" s="1" t="s">
        <v>52</v>
      </c>
      <c r="Q118" s="1" t="s">
        <v>52</v>
      </c>
      <c r="R118" s="1" t="s">
        <v>52</v>
      </c>
      <c r="S118" s="1" t="s">
        <v>52</v>
      </c>
      <c r="T118" s="1" t="s">
        <v>52</v>
      </c>
    </row>
    <row r="119" spans="1:20" ht="20.100000000000001" customHeight="1">
      <c r="A119" s="38" t="s">
        <v>3409</v>
      </c>
      <c r="B119" s="39">
        <v>0</v>
      </c>
      <c r="C119" s="39">
        <v>0</v>
      </c>
      <c r="D119" s="39">
        <v>0</v>
      </c>
      <c r="E119" s="39">
        <v>0</v>
      </c>
      <c r="F119" s="38" t="s">
        <v>52</v>
      </c>
      <c r="G119" s="1" t="s">
        <v>305</v>
      </c>
      <c r="H119" s="1" t="s">
        <v>3224</v>
      </c>
      <c r="I119" s="1" t="s">
        <v>3410</v>
      </c>
      <c r="J119" s="1" t="s">
        <v>52</v>
      </c>
      <c r="K119" s="1" t="s">
        <v>52</v>
      </c>
      <c r="M119" s="1" t="s">
        <v>52</v>
      </c>
      <c r="O119" s="1" t="s">
        <v>52</v>
      </c>
      <c r="P119" s="1" t="s">
        <v>52</v>
      </c>
      <c r="Q119" s="1" t="s">
        <v>52</v>
      </c>
      <c r="R119" s="1" t="s">
        <v>52</v>
      </c>
      <c r="S119" s="1" t="s">
        <v>52</v>
      </c>
      <c r="T119" s="1" t="s">
        <v>52</v>
      </c>
    </row>
    <row r="120" spans="1:20" ht="20.100000000000001" customHeight="1">
      <c r="A120" s="38" t="s">
        <v>3411</v>
      </c>
      <c r="B120" s="39">
        <v>0</v>
      </c>
      <c r="C120" s="39">
        <v>0</v>
      </c>
      <c r="D120" s="39">
        <v>1762.1</v>
      </c>
      <c r="E120" s="39">
        <v>1762.1</v>
      </c>
      <c r="F120" s="38" t="s">
        <v>52</v>
      </c>
      <c r="G120" s="1" t="s">
        <v>305</v>
      </c>
      <c r="H120" s="1" t="s">
        <v>3224</v>
      </c>
      <c r="I120" s="1" t="s">
        <v>3412</v>
      </c>
      <c r="J120" s="1" t="s">
        <v>52</v>
      </c>
      <c r="K120" s="1" t="s">
        <v>52</v>
      </c>
      <c r="M120" s="1" t="s">
        <v>52</v>
      </c>
      <c r="O120" s="1" t="s">
        <v>52</v>
      </c>
      <c r="P120" s="1" t="s">
        <v>52</v>
      </c>
      <c r="Q120" s="1" t="s">
        <v>52</v>
      </c>
      <c r="R120" s="1" t="s">
        <v>52</v>
      </c>
      <c r="S120" s="1" t="s">
        <v>52</v>
      </c>
      <c r="T120" s="1" t="s">
        <v>52</v>
      </c>
    </row>
    <row r="121" spans="1:20" ht="20.100000000000001" customHeight="1">
      <c r="A121" s="38" t="s">
        <v>3413</v>
      </c>
      <c r="B121" s="39">
        <v>0</v>
      </c>
      <c r="C121" s="39">
        <v>0</v>
      </c>
      <c r="D121" s="39">
        <v>0</v>
      </c>
      <c r="E121" s="39">
        <v>0</v>
      </c>
      <c r="F121" s="38" t="s">
        <v>52</v>
      </c>
      <c r="G121" s="1" t="s">
        <v>305</v>
      </c>
      <c r="H121" s="1" t="s">
        <v>3224</v>
      </c>
      <c r="I121" s="1" t="s">
        <v>3414</v>
      </c>
      <c r="J121" s="1" t="s">
        <v>52</v>
      </c>
      <c r="K121" s="1" t="s">
        <v>52</v>
      </c>
      <c r="M121" s="1" t="s">
        <v>52</v>
      </c>
      <c r="O121" s="1" t="s">
        <v>52</v>
      </c>
      <c r="P121" s="1" t="s">
        <v>52</v>
      </c>
      <c r="Q121" s="1" t="s">
        <v>52</v>
      </c>
      <c r="R121" s="1" t="s">
        <v>52</v>
      </c>
      <c r="S121" s="1" t="s">
        <v>52</v>
      </c>
      <c r="T121" s="1" t="s">
        <v>52</v>
      </c>
    </row>
    <row r="122" spans="1:20" ht="20.100000000000001" customHeight="1">
      <c r="A122" s="38" t="s">
        <v>3415</v>
      </c>
      <c r="B122" s="39">
        <v>0</v>
      </c>
      <c r="C122" s="39">
        <v>0</v>
      </c>
      <c r="D122" s="39">
        <v>537.70000000000005</v>
      </c>
      <c r="E122" s="39">
        <v>537.70000000000005</v>
      </c>
      <c r="F122" s="38" t="s">
        <v>52</v>
      </c>
      <c r="G122" s="1" t="s">
        <v>305</v>
      </c>
      <c r="H122" s="1" t="s">
        <v>3224</v>
      </c>
      <c r="I122" s="1" t="s">
        <v>3416</v>
      </c>
      <c r="J122" s="1" t="s">
        <v>52</v>
      </c>
      <c r="K122" s="1" t="s">
        <v>52</v>
      </c>
      <c r="M122" s="1" t="s">
        <v>52</v>
      </c>
      <c r="O122" s="1" t="s">
        <v>52</v>
      </c>
      <c r="P122" s="1" t="s">
        <v>52</v>
      </c>
      <c r="Q122" s="1" t="s">
        <v>52</v>
      </c>
      <c r="R122" s="1" t="s">
        <v>52</v>
      </c>
      <c r="S122" s="1" t="s">
        <v>52</v>
      </c>
      <c r="T122" s="1" t="s">
        <v>52</v>
      </c>
    </row>
    <row r="123" spans="1:20" ht="20.100000000000001" customHeight="1">
      <c r="A123" s="38" t="s">
        <v>3247</v>
      </c>
      <c r="B123" s="39">
        <v>0</v>
      </c>
      <c r="C123" s="39">
        <v>0</v>
      </c>
      <c r="D123" s="39">
        <v>2299.8000000000002</v>
      </c>
      <c r="E123" s="39">
        <v>2299.8000000000002</v>
      </c>
      <c r="F123" s="38" t="s">
        <v>52</v>
      </c>
      <c r="G123" s="1" t="s">
        <v>305</v>
      </c>
      <c r="H123" s="1" t="s">
        <v>3224</v>
      </c>
      <c r="I123" s="1" t="s">
        <v>3248</v>
      </c>
      <c r="J123" s="1" t="s">
        <v>52</v>
      </c>
      <c r="K123" s="1" t="s">
        <v>52</v>
      </c>
      <c r="M123" s="1" t="s">
        <v>52</v>
      </c>
      <c r="O123" s="1" t="s">
        <v>52</v>
      </c>
      <c r="P123" s="1" t="s">
        <v>52</v>
      </c>
      <c r="Q123" s="1" t="s">
        <v>52</v>
      </c>
      <c r="R123" s="1" t="s">
        <v>52</v>
      </c>
      <c r="S123" s="1" t="s">
        <v>52</v>
      </c>
      <c r="T123" s="1" t="s">
        <v>52</v>
      </c>
    </row>
    <row r="124" spans="1:20" ht="20.100000000000001" customHeight="1">
      <c r="A124" s="38" t="s">
        <v>3226</v>
      </c>
      <c r="B124" s="39">
        <v>0</v>
      </c>
      <c r="C124" s="39">
        <v>0</v>
      </c>
      <c r="D124" s="39">
        <v>0</v>
      </c>
      <c r="E124" s="39">
        <v>0</v>
      </c>
      <c r="F124" s="38" t="s">
        <v>52</v>
      </c>
      <c r="G124" s="1" t="s">
        <v>305</v>
      </c>
      <c r="H124" s="1" t="s">
        <v>3224</v>
      </c>
      <c r="I124" s="1" t="s">
        <v>52</v>
      </c>
      <c r="J124" s="1" t="s">
        <v>52</v>
      </c>
      <c r="K124" s="1" t="s">
        <v>52</v>
      </c>
      <c r="M124" s="1" t="s">
        <v>52</v>
      </c>
      <c r="O124" s="1" t="s">
        <v>52</v>
      </c>
      <c r="P124" s="1" t="s">
        <v>52</v>
      </c>
      <c r="Q124" s="1" t="s">
        <v>52</v>
      </c>
      <c r="R124" s="1" t="s">
        <v>52</v>
      </c>
      <c r="S124" s="1" t="s">
        <v>52</v>
      </c>
      <c r="T124" s="1" t="s">
        <v>52</v>
      </c>
    </row>
    <row r="125" spans="1:20" ht="20.100000000000001" customHeight="1">
      <c r="A125" s="38" t="s">
        <v>3417</v>
      </c>
      <c r="B125" s="39">
        <v>0</v>
      </c>
      <c r="C125" s="39">
        <v>0</v>
      </c>
      <c r="D125" s="39">
        <v>12299.1</v>
      </c>
      <c r="E125" s="39">
        <v>12299.1</v>
      </c>
      <c r="F125" s="38" t="s">
        <v>52</v>
      </c>
      <c r="G125" s="1" t="s">
        <v>305</v>
      </c>
      <c r="H125" s="1" t="s">
        <v>3224</v>
      </c>
      <c r="I125" s="1" t="s">
        <v>3418</v>
      </c>
      <c r="J125" s="1" t="s">
        <v>52</v>
      </c>
      <c r="K125" s="1" t="s">
        <v>52</v>
      </c>
      <c r="M125" s="1" t="s">
        <v>52</v>
      </c>
      <c r="O125" s="1" t="s">
        <v>52</v>
      </c>
      <c r="P125" s="1" t="s">
        <v>52</v>
      </c>
      <c r="Q125" s="1" t="s">
        <v>52</v>
      </c>
      <c r="R125" s="1" t="s">
        <v>52</v>
      </c>
      <c r="S125" s="1" t="s">
        <v>52</v>
      </c>
      <c r="T125" s="1" t="s">
        <v>52</v>
      </c>
    </row>
    <row r="126" spans="1:20" ht="20.100000000000001" customHeight="1">
      <c r="A126" s="38" t="s">
        <v>3249</v>
      </c>
      <c r="B126" s="40">
        <v>0</v>
      </c>
      <c r="C126" s="40">
        <v>0</v>
      </c>
      <c r="D126" s="40">
        <v>12299</v>
      </c>
      <c r="E126" s="40">
        <v>12299</v>
      </c>
      <c r="F126" s="41"/>
    </row>
    <row r="127" spans="1:20" ht="20.100000000000001" customHeight="1">
      <c r="A127" s="41"/>
      <c r="B127" s="41"/>
      <c r="C127" s="41"/>
      <c r="D127" s="41"/>
      <c r="E127" s="41"/>
      <c r="F127" s="41"/>
    </row>
    <row r="128" spans="1:20" ht="20.100000000000001" customHeight="1">
      <c r="A128" s="41" t="s">
        <v>3419</v>
      </c>
      <c r="B128" s="41"/>
      <c r="C128" s="41"/>
      <c r="D128" s="41"/>
      <c r="E128" s="41"/>
      <c r="F128" s="38" t="s">
        <v>52</v>
      </c>
      <c r="G128" s="1" t="s">
        <v>917</v>
      </c>
      <c r="I128" s="1" t="s">
        <v>914</v>
      </c>
      <c r="J128" s="1" t="s">
        <v>915</v>
      </c>
      <c r="K128" s="1" t="s">
        <v>899</v>
      </c>
    </row>
    <row r="129" spans="1:20" ht="20.100000000000001" customHeight="1">
      <c r="A129" s="38" t="s">
        <v>52</v>
      </c>
      <c r="B129" s="39"/>
      <c r="C129" s="39"/>
      <c r="D129" s="39"/>
      <c r="E129" s="39"/>
      <c r="F129" s="38" t="s">
        <v>52</v>
      </c>
      <c r="G129" s="1" t="s">
        <v>917</v>
      </c>
      <c r="H129" s="1" t="s">
        <v>3222</v>
      </c>
      <c r="I129" s="1" t="s">
        <v>52</v>
      </c>
      <c r="J129" s="1" t="s">
        <v>52</v>
      </c>
      <c r="K129" s="1" t="s">
        <v>52</v>
      </c>
      <c r="L129">
        <v>1</v>
      </c>
      <c r="M129" s="1" t="s">
        <v>52</v>
      </c>
      <c r="O129" s="1" t="s">
        <v>52</v>
      </c>
      <c r="P129" s="1" t="s">
        <v>52</v>
      </c>
      <c r="Q129" s="1" t="s">
        <v>52</v>
      </c>
      <c r="R129" s="1" t="s">
        <v>52</v>
      </c>
      <c r="S129" s="1" t="s">
        <v>52</v>
      </c>
      <c r="T129" s="1" t="s">
        <v>52</v>
      </c>
    </row>
    <row r="130" spans="1:20" ht="20.100000000000001" customHeight="1">
      <c r="A130" s="38" t="s">
        <v>3420</v>
      </c>
      <c r="B130" s="39">
        <v>0</v>
      </c>
      <c r="C130" s="39">
        <v>0</v>
      </c>
      <c r="D130" s="39">
        <v>0</v>
      </c>
      <c r="E130" s="39">
        <v>0</v>
      </c>
      <c r="F130" s="38" t="s">
        <v>52</v>
      </c>
      <c r="G130" s="1" t="s">
        <v>917</v>
      </c>
      <c r="H130" s="1" t="s">
        <v>3224</v>
      </c>
      <c r="I130" s="1" t="s">
        <v>3421</v>
      </c>
      <c r="J130" s="1" t="s">
        <v>52</v>
      </c>
      <c r="K130" s="1" t="s">
        <v>52</v>
      </c>
      <c r="M130" s="1" t="s">
        <v>52</v>
      </c>
      <c r="O130" s="1" t="s">
        <v>52</v>
      </c>
      <c r="P130" s="1" t="s">
        <v>52</v>
      </c>
      <c r="Q130" s="1" t="s">
        <v>52</v>
      </c>
      <c r="R130" s="1" t="s">
        <v>52</v>
      </c>
      <c r="S130" s="1" t="s">
        <v>52</v>
      </c>
      <c r="T130" s="1" t="s">
        <v>52</v>
      </c>
    </row>
    <row r="131" spans="1:20" ht="20.100000000000001" customHeight="1">
      <c r="A131" s="38" t="s">
        <v>3226</v>
      </c>
      <c r="B131" s="39">
        <v>0</v>
      </c>
      <c r="C131" s="39">
        <v>0</v>
      </c>
      <c r="D131" s="39">
        <v>0</v>
      </c>
      <c r="E131" s="39">
        <v>0</v>
      </c>
      <c r="F131" s="38" t="s">
        <v>52</v>
      </c>
      <c r="G131" s="1" t="s">
        <v>917</v>
      </c>
      <c r="H131" s="1" t="s">
        <v>3224</v>
      </c>
      <c r="I131" s="1" t="s">
        <v>52</v>
      </c>
      <c r="J131" s="1" t="s">
        <v>52</v>
      </c>
      <c r="K131" s="1" t="s">
        <v>52</v>
      </c>
      <c r="M131" s="1" t="s">
        <v>52</v>
      </c>
      <c r="O131" s="1" t="s">
        <v>52</v>
      </c>
      <c r="P131" s="1" t="s">
        <v>52</v>
      </c>
      <c r="Q131" s="1" t="s">
        <v>52</v>
      </c>
      <c r="R131" s="1" t="s">
        <v>52</v>
      </c>
      <c r="S131" s="1" t="s">
        <v>52</v>
      </c>
      <c r="T131" s="1" t="s">
        <v>52</v>
      </c>
    </row>
    <row r="132" spans="1:20" ht="20.100000000000001" customHeight="1">
      <c r="A132" s="38" t="s">
        <v>3422</v>
      </c>
      <c r="B132" s="39">
        <v>0</v>
      </c>
      <c r="C132" s="39">
        <v>0</v>
      </c>
      <c r="D132" s="39">
        <v>0</v>
      </c>
      <c r="E132" s="39">
        <v>0</v>
      </c>
      <c r="F132" s="38" t="s">
        <v>52</v>
      </c>
      <c r="G132" s="1" t="s">
        <v>917</v>
      </c>
      <c r="H132" s="1" t="s">
        <v>3224</v>
      </c>
      <c r="I132" s="1" t="s">
        <v>3423</v>
      </c>
      <c r="J132" s="1" t="s">
        <v>52</v>
      </c>
      <c r="K132" s="1" t="s">
        <v>52</v>
      </c>
      <c r="M132" s="1" t="s">
        <v>52</v>
      </c>
      <c r="O132" s="1" t="s">
        <v>52</v>
      </c>
      <c r="P132" s="1" t="s">
        <v>52</v>
      </c>
      <c r="Q132" s="1" t="s">
        <v>52</v>
      </c>
      <c r="R132" s="1" t="s">
        <v>52</v>
      </c>
      <c r="S132" s="1" t="s">
        <v>52</v>
      </c>
      <c r="T132" s="1" t="s">
        <v>52</v>
      </c>
    </row>
    <row r="133" spans="1:20" ht="20.100000000000001" customHeight="1">
      <c r="A133" s="38" t="s">
        <v>3424</v>
      </c>
      <c r="B133" s="39">
        <v>0</v>
      </c>
      <c r="C133" s="39">
        <v>0</v>
      </c>
      <c r="D133" s="39">
        <v>0</v>
      </c>
      <c r="E133" s="39">
        <v>0</v>
      </c>
      <c r="F133" s="38" t="s">
        <v>52</v>
      </c>
      <c r="G133" s="1" t="s">
        <v>917</v>
      </c>
      <c r="H133" s="1" t="s">
        <v>3224</v>
      </c>
      <c r="I133" s="1" t="s">
        <v>3425</v>
      </c>
      <c r="J133" s="1" t="s">
        <v>52</v>
      </c>
      <c r="K133" s="1" t="s">
        <v>52</v>
      </c>
      <c r="M133" s="1" t="s">
        <v>52</v>
      </c>
      <c r="O133" s="1" t="s">
        <v>52</v>
      </c>
      <c r="P133" s="1" t="s">
        <v>52</v>
      </c>
      <c r="Q133" s="1" t="s">
        <v>52</v>
      </c>
      <c r="R133" s="1" t="s">
        <v>52</v>
      </c>
      <c r="S133" s="1" t="s">
        <v>52</v>
      </c>
      <c r="T133" s="1" t="s">
        <v>52</v>
      </c>
    </row>
    <row r="134" spans="1:20" ht="20.100000000000001" customHeight="1">
      <c r="A134" s="38" t="s">
        <v>3426</v>
      </c>
      <c r="B134" s="39">
        <v>0</v>
      </c>
      <c r="C134" s="39">
        <v>0</v>
      </c>
      <c r="D134" s="39">
        <v>0</v>
      </c>
      <c r="E134" s="39">
        <v>0</v>
      </c>
      <c r="F134" s="38" t="s">
        <v>52</v>
      </c>
      <c r="G134" s="1" t="s">
        <v>917</v>
      </c>
      <c r="H134" s="1" t="s">
        <v>3224</v>
      </c>
      <c r="I134" s="1" t="s">
        <v>3427</v>
      </c>
      <c r="J134" s="1" t="s">
        <v>52</v>
      </c>
      <c r="K134" s="1" t="s">
        <v>52</v>
      </c>
      <c r="M134" s="1" t="s">
        <v>52</v>
      </c>
      <c r="O134" s="1" t="s">
        <v>52</v>
      </c>
      <c r="P134" s="1" t="s">
        <v>52</v>
      </c>
      <c r="Q134" s="1" t="s">
        <v>52</v>
      </c>
      <c r="R134" s="1" t="s">
        <v>52</v>
      </c>
      <c r="S134" s="1" t="s">
        <v>52</v>
      </c>
      <c r="T134" s="1" t="s">
        <v>52</v>
      </c>
    </row>
    <row r="135" spans="1:20" ht="20.100000000000001" customHeight="1">
      <c r="A135" s="38" t="s">
        <v>3226</v>
      </c>
      <c r="B135" s="39">
        <v>0</v>
      </c>
      <c r="C135" s="39">
        <v>0</v>
      </c>
      <c r="D135" s="39">
        <v>0</v>
      </c>
      <c r="E135" s="39">
        <v>0</v>
      </c>
      <c r="F135" s="38" t="s">
        <v>52</v>
      </c>
      <c r="G135" s="1" t="s">
        <v>917</v>
      </c>
      <c r="H135" s="1" t="s">
        <v>3224</v>
      </c>
      <c r="I135" s="1" t="s">
        <v>52</v>
      </c>
      <c r="J135" s="1" t="s">
        <v>52</v>
      </c>
      <c r="K135" s="1" t="s">
        <v>52</v>
      </c>
      <c r="M135" s="1" t="s">
        <v>52</v>
      </c>
      <c r="O135" s="1" t="s">
        <v>52</v>
      </c>
      <c r="P135" s="1" t="s">
        <v>52</v>
      </c>
      <c r="Q135" s="1" t="s">
        <v>52</v>
      </c>
      <c r="R135" s="1" t="s">
        <v>52</v>
      </c>
      <c r="S135" s="1" t="s">
        <v>52</v>
      </c>
      <c r="T135" s="1" t="s">
        <v>52</v>
      </c>
    </row>
    <row r="136" spans="1:20" ht="20.100000000000001" customHeight="1">
      <c r="A136" s="38" t="s">
        <v>3428</v>
      </c>
      <c r="B136" s="39">
        <v>0</v>
      </c>
      <c r="C136" s="39">
        <v>0</v>
      </c>
      <c r="D136" s="39">
        <v>0</v>
      </c>
      <c r="E136" s="39">
        <v>0</v>
      </c>
      <c r="F136" s="38" t="s">
        <v>52</v>
      </c>
      <c r="G136" s="1" t="s">
        <v>917</v>
      </c>
      <c r="H136" s="1" t="s">
        <v>3224</v>
      </c>
      <c r="I136" s="1" t="s">
        <v>3429</v>
      </c>
      <c r="J136" s="1" t="s">
        <v>52</v>
      </c>
      <c r="K136" s="1" t="s">
        <v>52</v>
      </c>
      <c r="M136" s="1" t="s">
        <v>52</v>
      </c>
      <c r="O136" s="1" t="s">
        <v>52</v>
      </c>
      <c r="P136" s="1" t="s">
        <v>52</v>
      </c>
      <c r="Q136" s="1" t="s">
        <v>52</v>
      </c>
      <c r="R136" s="1" t="s">
        <v>52</v>
      </c>
      <c r="S136" s="1" t="s">
        <v>52</v>
      </c>
      <c r="T136" s="1" t="s">
        <v>52</v>
      </c>
    </row>
    <row r="137" spans="1:20" ht="20.100000000000001" customHeight="1">
      <c r="A137" s="38" t="s">
        <v>3430</v>
      </c>
      <c r="B137" s="39">
        <v>0</v>
      </c>
      <c r="C137" s="39">
        <v>0</v>
      </c>
      <c r="D137" s="39">
        <v>0</v>
      </c>
      <c r="E137" s="39">
        <v>0</v>
      </c>
      <c r="F137" s="38" t="s">
        <v>52</v>
      </c>
      <c r="G137" s="1" t="s">
        <v>917</v>
      </c>
      <c r="H137" s="1" t="s">
        <v>3224</v>
      </c>
      <c r="I137" s="1" t="s">
        <v>3431</v>
      </c>
      <c r="J137" s="1" t="s">
        <v>52</v>
      </c>
      <c r="K137" s="1" t="s">
        <v>52</v>
      </c>
      <c r="M137" s="1" t="s">
        <v>52</v>
      </c>
      <c r="O137" s="1" t="s">
        <v>52</v>
      </c>
      <c r="P137" s="1" t="s">
        <v>52</v>
      </c>
      <c r="Q137" s="1" t="s">
        <v>52</v>
      </c>
      <c r="R137" s="1" t="s">
        <v>52</v>
      </c>
      <c r="S137" s="1" t="s">
        <v>52</v>
      </c>
      <c r="T137" s="1" t="s">
        <v>52</v>
      </c>
    </row>
    <row r="138" spans="1:20" ht="20.100000000000001" customHeight="1">
      <c r="A138" s="38" t="s">
        <v>3432</v>
      </c>
      <c r="B138" s="39">
        <v>0</v>
      </c>
      <c r="C138" s="39">
        <v>0</v>
      </c>
      <c r="D138" s="39">
        <v>0</v>
      </c>
      <c r="E138" s="39">
        <v>0</v>
      </c>
      <c r="F138" s="38" t="s">
        <v>52</v>
      </c>
      <c r="G138" s="1" t="s">
        <v>917</v>
      </c>
      <c r="H138" s="1" t="s">
        <v>3224</v>
      </c>
      <c r="I138" s="1" t="s">
        <v>3433</v>
      </c>
      <c r="J138" s="1" t="s">
        <v>52</v>
      </c>
      <c r="K138" s="1" t="s">
        <v>52</v>
      </c>
      <c r="M138" s="1" t="s">
        <v>52</v>
      </c>
      <c r="O138" s="1" t="s">
        <v>52</v>
      </c>
      <c r="P138" s="1" t="s">
        <v>52</v>
      </c>
      <c r="Q138" s="1" t="s">
        <v>52</v>
      </c>
      <c r="R138" s="1" t="s">
        <v>52</v>
      </c>
      <c r="S138" s="1" t="s">
        <v>52</v>
      </c>
      <c r="T138" s="1" t="s">
        <v>52</v>
      </c>
    </row>
    <row r="139" spans="1:20" ht="20.100000000000001" customHeight="1">
      <c r="A139" s="38" t="s">
        <v>3434</v>
      </c>
      <c r="B139" s="39">
        <v>0</v>
      </c>
      <c r="C139" s="39">
        <v>0</v>
      </c>
      <c r="D139" s="39">
        <v>0</v>
      </c>
      <c r="E139" s="39">
        <v>0</v>
      </c>
      <c r="F139" s="38" t="s">
        <v>52</v>
      </c>
      <c r="G139" s="1" t="s">
        <v>917</v>
      </c>
      <c r="H139" s="1" t="s">
        <v>3224</v>
      </c>
      <c r="I139" s="1" t="s">
        <v>3435</v>
      </c>
      <c r="J139" s="1" t="s">
        <v>52</v>
      </c>
      <c r="K139" s="1" t="s">
        <v>52</v>
      </c>
      <c r="M139" s="1" t="s">
        <v>52</v>
      </c>
      <c r="O139" s="1" t="s">
        <v>52</v>
      </c>
      <c r="P139" s="1" t="s">
        <v>52</v>
      </c>
      <c r="Q139" s="1" t="s">
        <v>52</v>
      </c>
      <c r="R139" s="1" t="s">
        <v>52</v>
      </c>
      <c r="S139" s="1" t="s">
        <v>52</v>
      </c>
      <c r="T139" s="1" t="s">
        <v>52</v>
      </c>
    </row>
    <row r="140" spans="1:20" ht="20.100000000000001" customHeight="1">
      <c r="A140" s="38" t="s">
        <v>3436</v>
      </c>
      <c r="B140" s="39">
        <v>0</v>
      </c>
      <c r="C140" s="39">
        <v>0</v>
      </c>
      <c r="D140" s="39">
        <v>0</v>
      </c>
      <c r="E140" s="39">
        <v>0</v>
      </c>
      <c r="F140" s="38" t="s">
        <v>52</v>
      </c>
      <c r="G140" s="1" t="s">
        <v>917</v>
      </c>
      <c r="H140" s="1" t="s">
        <v>3224</v>
      </c>
      <c r="I140" s="1" t="s">
        <v>3437</v>
      </c>
      <c r="J140" s="1" t="s">
        <v>52</v>
      </c>
      <c r="K140" s="1" t="s">
        <v>52</v>
      </c>
      <c r="M140" s="1" t="s">
        <v>52</v>
      </c>
      <c r="O140" s="1" t="s">
        <v>52</v>
      </c>
      <c r="P140" s="1" t="s">
        <v>52</v>
      </c>
      <c r="Q140" s="1" t="s">
        <v>52</v>
      </c>
      <c r="R140" s="1" t="s">
        <v>52</v>
      </c>
      <c r="S140" s="1" t="s">
        <v>52</v>
      </c>
      <c r="T140" s="1" t="s">
        <v>52</v>
      </c>
    </row>
    <row r="141" spans="1:20" ht="20.100000000000001" customHeight="1">
      <c r="A141" s="38" t="s">
        <v>3438</v>
      </c>
      <c r="B141" s="39">
        <v>0</v>
      </c>
      <c r="C141" s="39">
        <v>0</v>
      </c>
      <c r="D141" s="39">
        <v>0</v>
      </c>
      <c r="E141" s="39">
        <v>0</v>
      </c>
      <c r="F141" s="38" t="s">
        <v>52</v>
      </c>
      <c r="G141" s="1" t="s">
        <v>917</v>
      </c>
      <c r="H141" s="1" t="s">
        <v>3224</v>
      </c>
      <c r="I141" s="1" t="s">
        <v>3439</v>
      </c>
      <c r="J141" s="1" t="s">
        <v>52</v>
      </c>
      <c r="K141" s="1" t="s">
        <v>52</v>
      </c>
      <c r="M141" s="1" t="s">
        <v>52</v>
      </c>
      <c r="O141" s="1" t="s">
        <v>52</v>
      </c>
      <c r="P141" s="1" t="s">
        <v>52</v>
      </c>
      <c r="Q141" s="1" t="s">
        <v>52</v>
      </c>
      <c r="R141" s="1" t="s">
        <v>52</v>
      </c>
      <c r="S141" s="1" t="s">
        <v>52</v>
      </c>
      <c r="T141" s="1" t="s">
        <v>52</v>
      </c>
    </row>
    <row r="142" spans="1:20" ht="20.100000000000001" customHeight="1">
      <c r="A142" s="38" t="s">
        <v>3440</v>
      </c>
      <c r="B142" s="39">
        <v>0</v>
      </c>
      <c r="C142" s="39">
        <v>0</v>
      </c>
      <c r="D142" s="39">
        <v>0</v>
      </c>
      <c r="E142" s="39">
        <v>0</v>
      </c>
      <c r="F142" s="38" t="s">
        <v>52</v>
      </c>
      <c r="G142" s="1" t="s">
        <v>917</v>
      </c>
      <c r="H142" s="1" t="s">
        <v>3224</v>
      </c>
      <c r="I142" s="1" t="s">
        <v>3441</v>
      </c>
      <c r="J142" s="1" t="s">
        <v>52</v>
      </c>
      <c r="K142" s="1" t="s">
        <v>52</v>
      </c>
      <c r="M142" s="1" t="s">
        <v>52</v>
      </c>
      <c r="O142" s="1" t="s">
        <v>52</v>
      </c>
      <c r="P142" s="1" t="s">
        <v>52</v>
      </c>
      <c r="Q142" s="1" t="s">
        <v>52</v>
      </c>
      <c r="R142" s="1" t="s">
        <v>52</v>
      </c>
      <c r="S142" s="1" t="s">
        <v>52</v>
      </c>
      <c r="T142" s="1" t="s">
        <v>52</v>
      </c>
    </row>
    <row r="143" spans="1:20" ht="20.100000000000001" customHeight="1">
      <c r="A143" s="38" t="s">
        <v>3442</v>
      </c>
      <c r="B143" s="39">
        <v>0</v>
      </c>
      <c r="C143" s="39">
        <v>0</v>
      </c>
      <c r="D143" s="39">
        <v>0</v>
      </c>
      <c r="E143" s="39">
        <v>0</v>
      </c>
      <c r="F143" s="38" t="s">
        <v>52</v>
      </c>
      <c r="G143" s="1" t="s">
        <v>917</v>
      </c>
      <c r="H143" s="1" t="s">
        <v>3224</v>
      </c>
      <c r="I143" s="1" t="s">
        <v>3443</v>
      </c>
      <c r="J143" s="1" t="s">
        <v>52</v>
      </c>
      <c r="K143" s="1" t="s">
        <v>52</v>
      </c>
      <c r="M143" s="1" t="s">
        <v>52</v>
      </c>
      <c r="O143" s="1" t="s">
        <v>52</v>
      </c>
      <c r="P143" s="1" t="s">
        <v>52</v>
      </c>
      <c r="Q143" s="1" t="s">
        <v>52</v>
      </c>
      <c r="R143" s="1" t="s">
        <v>52</v>
      </c>
      <c r="S143" s="1" t="s">
        <v>52</v>
      </c>
      <c r="T143" s="1" t="s">
        <v>52</v>
      </c>
    </row>
    <row r="144" spans="1:20" ht="20.100000000000001" customHeight="1">
      <c r="A144" s="38" t="s">
        <v>3444</v>
      </c>
      <c r="B144" s="39">
        <v>0</v>
      </c>
      <c r="C144" s="39">
        <v>0</v>
      </c>
      <c r="D144" s="39">
        <v>0</v>
      </c>
      <c r="E144" s="39">
        <v>0</v>
      </c>
      <c r="F144" s="38" t="s">
        <v>52</v>
      </c>
      <c r="G144" s="1" t="s">
        <v>917</v>
      </c>
      <c r="H144" s="1" t="s">
        <v>3224</v>
      </c>
      <c r="I144" s="1" t="s">
        <v>3445</v>
      </c>
      <c r="J144" s="1" t="s">
        <v>52</v>
      </c>
      <c r="K144" s="1" t="s">
        <v>52</v>
      </c>
      <c r="M144" s="1" t="s">
        <v>52</v>
      </c>
      <c r="O144" s="1" t="s">
        <v>52</v>
      </c>
      <c r="P144" s="1" t="s">
        <v>52</v>
      </c>
      <c r="Q144" s="1" t="s">
        <v>52</v>
      </c>
      <c r="R144" s="1" t="s">
        <v>52</v>
      </c>
      <c r="S144" s="1" t="s">
        <v>52</v>
      </c>
      <c r="T144" s="1" t="s">
        <v>52</v>
      </c>
    </row>
    <row r="145" spans="1:20" ht="20.100000000000001" customHeight="1">
      <c r="A145" s="38" t="s">
        <v>3446</v>
      </c>
      <c r="B145" s="39">
        <v>0</v>
      </c>
      <c r="C145" s="39">
        <v>0</v>
      </c>
      <c r="D145" s="39">
        <v>0</v>
      </c>
      <c r="E145" s="39">
        <v>0</v>
      </c>
      <c r="F145" s="38" t="s">
        <v>52</v>
      </c>
      <c r="G145" s="1" t="s">
        <v>917</v>
      </c>
      <c r="H145" s="1" t="s">
        <v>3224</v>
      </c>
      <c r="I145" s="1" t="s">
        <v>3447</v>
      </c>
      <c r="J145" s="1" t="s">
        <v>52</v>
      </c>
      <c r="K145" s="1" t="s">
        <v>52</v>
      </c>
      <c r="M145" s="1" t="s">
        <v>52</v>
      </c>
      <c r="O145" s="1" t="s">
        <v>52</v>
      </c>
      <c r="P145" s="1" t="s">
        <v>52</v>
      </c>
      <c r="Q145" s="1" t="s">
        <v>52</v>
      </c>
      <c r="R145" s="1" t="s">
        <v>52</v>
      </c>
      <c r="S145" s="1" t="s">
        <v>52</v>
      </c>
      <c r="T145" s="1" t="s">
        <v>52</v>
      </c>
    </row>
    <row r="146" spans="1:20" ht="20.100000000000001" customHeight="1">
      <c r="A146" s="38" t="s">
        <v>3448</v>
      </c>
      <c r="B146" s="39">
        <v>0</v>
      </c>
      <c r="C146" s="39">
        <v>0</v>
      </c>
      <c r="D146" s="39">
        <v>0</v>
      </c>
      <c r="E146" s="39">
        <v>0</v>
      </c>
      <c r="F146" s="38" t="s">
        <v>52</v>
      </c>
      <c r="G146" s="1" t="s">
        <v>917</v>
      </c>
      <c r="H146" s="1" t="s">
        <v>3224</v>
      </c>
      <c r="I146" s="1" t="s">
        <v>3449</v>
      </c>
      <c r="J146" s="1" t="s">
        <v>52</v>
      </c>
      <c r="K146" s="1" t="s">
        <v>52</v>
      </c>
      <c r="M146" s="1" t="s">
        <v>52</v>
      </c>
      <c r="O146" s="1" t="s">
        <v>52</v>
      </c>
      <c r="P146" s="1" t="s">
        <v>52</v>
      </c>
      <c r="Q146" s="1" t="s">
        <v>52</v>
      </c>
      <c r="R146" s="1" t="s">
        <v>52</v>
      </c>
      <c r="S146" s="1" t="s">
        <v>52</v>
      </c>
      <c r="T146" s="1" t="s">
        <v>52</v>
      </c>
    </row>
    <row r="147" spans="1:20" ht="20.100000000000001" customHeight="1">
      <c r="A147" s="38" t="s">
        <v>3450</v>
      </c>
      <c r="B147" s="39">
        <v>0</v>
      </c>
      <c r="C147" s="39">
        <v>0</v>
      </c>
      <c r="D147" s="39">
        <v>0</v>
      </c>
      <c r="E147" s="39">
        <v>0</v>
      </c>
      <c r="F147" s="38" t="s">
        <v>52</v>
      </c>
      <c r="G147" s="1" t="s">
        <v>917</v>
      </c>
      <c r="H147" s="1" t="s">
        <v>3224</v>
      </c>
      <c r="I147" s="1" t="s">
        <v>3451</v>
      </c>
      <c r="J147" s="1" t="s">
        <v>52</v>
      </c>
      <c r="K147" s="1" t="s">
        <v>52</v>
      </c>
      <c r="M147" s="1" t="s">
        <v>52</v>
      </c>
      <c r="O147" s="1" t="s">
        <v>52</v>
      </c>
      <c r="P147" s="1" t="s">
        <v>52</v>
      </c>
      <c r="Q147" s="1" t="s">
        <v>52</v>
      </c>
      <c r="R147" s="1" t="s">
        <v>52</v>
      </c>
      <c r="S147" s="1" t="s">
        <v>52</v>
      </c>
      <c r="T147" s="1" t="s">
        <v>52</v>
      </c>
    </row>
    <row r="148" spans="1:20" ht="20.100000000000001" customHeight="1">
      <c r="A148" s="38" t="s">
        <v>3226</v>
      </c>
      <c r="B148" s="39">
        <v>0</v>
      </c>
      <c r="C148" s="39">
        <v>0</v>
      </c>
      <c r="D148" s="39">
        <v>0</v>
      </c>
      <c r="E148" s="39">
        <v>0</v>
      </c>
      <c r="F148" s="38" t="s">
        <v>52</v>
      </c>
      <c r="G148" s="1" t="s">
        <v>917</v>
      </c>
      <c r="H148" s="1" t="s">
        <v>3224</v>
      </c>
      <c r="I148" s="1" t="s">
        <v>3226</v>
      </c>
      <c r="J148" s="1" t="s">
        <v>52</v>
      </c>
      <c r="K148" s="1" t="s">
        <v>52</v>
      </c>
      <c r="M148" s="1" t="s">
        <v>52</v>
      </c>
      <c r="O148" s="1" t="s">
        <v>52</v>
      </c>
      <c r="P148" s="1" t="s">
        <v>52</v>
      </c>
      <c r="Q148" s="1" t="s">
        <v>52</v>
      </c>
      <c r="R148" s="1" t="s">
        <v>52</v>
      </c>
      <c r="S148" s="1" t="s">
        <v>52</v>
      </c>
      <c r="T148" s="1" t="s">
        <v>52</v>
      </c>
    </row>
    <row r="149" spans="1:20" ht="20.100000000000001" customHeight="1">
      <c r="A149" s="38" t="s">
        <v>3452</v>
      </c>
      <c r="B149" s="39">
        <v>0</v>
      </c>
      <c r="C149" s="39">
        <v>0</v>
      </c>
      <c r="D149" s="39">
        <v>0</v>
      </c>
      <c r="E149" s="39">
        <v>0</v>
      </c>
      <c r="F149" s="38" t="s">
        <v>52</v>
      </c>
      <c r="G149" s="1" t="s">
        <v>917</v>
      </c>
      <c r="H149" s="1" t="s">
        <v>3224</v>
      </c>
      <c r="I149" s="1" t="s">
        <v>3453</v>
      </c>
      <c r="J149" s="1" t="s">
        <v>52</v>
      </c>
      <c r="K149" s="1" t="s">
        <v>52</v>
      </c>
      <c r="M149" s="1" t="s">
        <v>52</v>
      </c>
      <c r="O149" s="1" t="s">
        <v>52</v>
      </c>
      <c r="P149" s="1" t="s">
        <v>52</v>
      </c>
      <c r="Q149" s="1" t="s">
        <v>52</v>
      </c>
      <c r="R149" s="1" t="s">
        <v>52</v>
      </c>
      <c r="S149" s="1" t="s">
        <v>52</v>
      </c>
      <c r="T149" s="1" t="s">
        <v>52</v>
      </c>
    </row>
    <row r="150" spans="1:20" ht="20.100000000000001" customHeight="1">
      <c r="A150" s="38" t="s">
        <v>3454</v>
      </c>
      <c r="B150" s="39">
        <v>0</v>
      </c>
      <c r="C150" s="39">
        <v>0</v>
      </c>
      <c r="D150" s="39">
        <v>0</v>
      </c>
      <c r="E150" s="39">
        <v>0</v>
      </c>
      <c r="F150" s="38" t="s">
        <v>52</v>
      </c>
      <c r="G150" s="1" t="s">
        <v>917</v>
      </c>
      <c r="H150" s="1" t="s">
        <v>3224</v>
      </c>
      <c r="I150" s="1" t="s">
        <v>3455</v>
      </c>
      <c r="J150" s="1" t="s">
        <v>52</v>
      </c>
      <c r="K150" s="1" t="s">
        <v>52</v>
      </c>
      <c r="M150" s="1" t="s">
        <v>52</v>
      </c>
      <c r="O150" s="1" t="s">
        <v>52</v>
      </c>
      <c r="P150" s="1" t="s">
        <v>52</v>
      </c>
      <c r="Q150" s="1" t="s">
        <v>52</v>
      </c>
      <c r="R150" s="1" t="s">
        <v>52</v>
      </c>
      <c r="S150" s="1" t="s">
        <v>52</v>
      </c>
      <c r="T150" s="1" t="s">
        <v>52</v>
      </c>
    </row>
    <row r="151" spans="1:20" ht="20.100000000000001" customHeight="1">
      <c r="A151" s="38" t="s">
        <v>3456</v>
      </c>
      <c r="B151" s="39">
        <v>0</v>
      </c>
      <c r="C151" s="39">
        <v>0</v>
      </c>
      <c r="D151" s="39">
        <v>0</v>
      </c>
      <c r="E151" s="39">
        <v>0</v>
      </c>
      <c r="F151" s="38" t="s">
        <v>52</v>
      </c>
      <c r="G151" s="1" t="s">
        <v>917</v>
      </c>
      <c r="H151" s="1" t="s">
        <v>3224</v>
      </c>
      <c r="I151" s="1" t="s">
        <v>3457</v>
      </c>
      <c r="J151" s="1" t="s">
        <v>52</v>
      </c>
      <c r="K151" s="1" t="s">
        <v>52</v>
      </c>
      <c r="M151" s="1" t="s">
        <v>52</v>
      </c>
      <c r="O151" s="1" t="s">
        <v>52</v>
      </c>
      <c r="P151" s="1" t="s">
        <v>52</v>
      </c>
      <c r="Q151" s="1" t="s">
        <v>52</v>
      </c>
      <c r="R151" s="1" t="s">
        <v>52</v>
      </c>
      <c r="S151" s="1" t="s">
        <v>52</v>
      </c>
      <c r="T151" s="1" t="s">
        <v>52</v>
      </c>
    </row>
    <row r="152" spans="1:20" ht="20.100000000000001" customHeight="1">
      <c r="A152" s="38" t="s">
        <v>3458</v>
      </c>
      <c r="B152" s="39">
        <v>0</v>
      </c>
      <c r="C152" s="39">
        <v>0</v>
      </c>
      <c r="D152" s="39">
        <v>0</v>
      </c>
      <c r="E152" s="39">
        <v>0</v>
      </c>
      <c r="F152" s="38" t="s">
        <v>52</v>
      </c>
      <c r="G152" s="1" t="s">
        <v>917</v>
      </c>
      <c r="H152" s="1" t="s">
        <v>3224</v>
      </c>
      <c r="I152" s="1" t="s">
        <v>3459</v>
      </c>
      <c r="J152" s="1" t="s">
        <v>52</v>
      </c>
      <c r="K152" s="1" t="s">
        <v>52</v>
      </c>
      <c r="M152" s="1" t="s">
        <v>52</v>
      </c>
      <c r="O152" s="1" t="s">
        <v>52</v>
      </c>
      <c r="P152" s="1" t="s">
        <v>52</v>
      </c>
      <c r="Q152" s="1" t="s">
        <v>52</v>
      </c>
      <c r="R152" s="1" t="s">
        <v>52</v>
      </c>
      <c r="S152" s="1" t="s">
        <v>52</v>
      </c>
      <c r="T152" s="1" t="s">
        <v>52</v>
      </c>
    </row>
    <row r="153" spans="1:20" ht="20.100000000000001" customHeight="1">
      <c r="A153" s="38" t="s">
        <v>3460</v>
      </c>
      <c r="B153" s="39">
        <v>0</v>
      </c>
      <c r="C153" s="39">
        <v>0</v>
      </c>
      <c r="D153" s="39">
        <v>0</v>
      </c>
      <c r="E153" s="39">
        <v>0</v>
      </c>
      <c r="F153" s="38" t="s">
        <v>52</v>
      </c>
      <c r="G153" s="1" t="s">
        <v>917</v>
      </c>
      <c r="H153" s="1" t="s">
        <v>3224</v>
      </c>
      <c r="I153" s="1" t="s">
        <v>3461</v>
      </c>
      <c r="J153" s="1" t="s">
        <v>52</v>
      </c>
      <c r="K153" s="1" t="s">
        <v>52</v>
      </c>
      <c r="M153" s="1" t="s">
        <v>52</v>
      </c>
      <c r="O153" s="1" t="s">
        <v>52</v>
      </c>
      <c r="P153" s="1" t="s">
        <v>52</v>
      </c>
      <c r="Q153" s="1" t="s">
        <v>52</v>
      </c>
      <c r="R153" s="1" t="s">
        <v>52</v>
      </c>
      <c r="S153" s="1" t="s">
        <v>52</v>
      </c>
      <c r="T153" s="1" t="s">
        <v>52</v>
      </c>
    </row>
    <row r="154" spans="1:20" ht="20.100000000000001" customHeight="1">
      <c r="A154" s="38" t="s">
        <v>3351</v>
      </c>
      <c r="B154" s="39">
        <v>0</v>
      </c>
      <c r="C154" s="39">
        <v>0</v>
      </c>
      <c r="D154" s="39">
        <v>0</v>
      </c>
      <c r="E154" s="39">
        <v>0</v>
      </c>
      <c r="F154" s="38" t="s">
        <v>52</v>
      </c>
      <c r="G154" s="1" t="s">
        <v>917</v>
      </c>
      <c r="H154" s="1" t="s">
        <v>3224</v>
      </c>
      <c r="I154" s="1" t="s">
        <v>3352</v>
      </c>
      <c r="J154" s="1" t="s">
        <v>52</v>
      </c>
      <c r="K154" s="1" t="s">
        <v>52</v>
      </c>
      <c r="M154" s="1" t="s">
        <v>52</v>
      </c>
      <c r="O154" s="1" t="s">
        <v>52</v>
      </c>
      <c r="P154" s="1" t="s">
        <v>52</v>
      </c>
      <c r="Q154" s="1" t="s">
        <v>52</v>
      </c>
      <c r="R154" s="1" t="s">
        <v>52</v>
      </c>
      <c r="S154" s="1" t="s">
        <v>52</v>
      </c>
      <c r="T154" s="1" t="s">
        <v>52</v>
      </c>
    </row>
    <row r="155" spans="1:20" ht="20.100000000000001" customHeight="1">
      <c r="A155" s="38" t="s">
        <v>3226</v>
      </c>
      <c r="B155" s="39">
        <v>0</v>
      </c>
      <c r="C155" s="39">
        <v>0</v>
      </c>
      <c r="D155" s="39">
        <v>0</v>
      </c>
      <c r="E155" s="39">
        <v>0</v>
      </c>
      <c r="F155" s="38" t="s">
        <v>52</v>
      </c>
      <c r="G155" s="1" t="s">
        <v>917</v>
      </c>
      <c r="H155" s="1" t="s">
        <v>3224</v>
      </c>
      <c r="I155" s="1" t="s">
        <v>52</v>
      </c>
      <c r="J155" s="1" t="s">
        <v>52</v>
      </c>
      <c r="K155" s="1" t="s">
        <v>52</v>
      </c>
      <c r="M155" s="1" t="s">
        <v>52</v>
      </c>
      <c r="O155" s="1" t="s">
        <v>52</v>
      </c>
      <c r="P155" s="1" t="s">
        <v>52</v>
      </c>
      <c r="Q155" s="1" t="s">
        <v>52</v>
      </c>
      <c r="R155" s="1" t="s">
        <v>52</v>
      </c>
      <c r="S155" s="1" t="s">
        <v>52</v>
      </c>
      <c r="T155" s="1" t="s">
        <v>52</v>
      </c>
    </row>
    <row r="156" spans="1:20" ht="20.100000000000001" customHeight="1">
      <c r="A156" s="38" t="s">
        <v>3462</v>
      </c>
      <c r="B156" s="39">
        <v>0</v>
      </c>
      <c r="C156" s="39">
        <v>0</v>
      </c>
      <c r="D156" s="39">
        <v>0</v>
      </c>
      <c r="E156" s="39">
        <v>0</v>
      </c>
      <c r="F156" s="38" t="s">
        <v>52</v>
      </c>
      <c r="G156" s="1" t="s">
        <v>917</v>
      </c>
      <c r="H156" s="1" t="s">
        <v>3224</v>
      </c>
      <c r="I156" s="1" t="s">
        <v>3463</v>
      </c>
      <c r="J156" s="1" t="s">
        <v>52</v>
      </c>
      <c r="K156" s="1" t="s">
        <v>52</v>
      </c>
      <c r="M156" s="1" t="s">
        <v>52</v>
      </c>
      <c r="O156" s="1" t="s">
        <v>52</v>
      </c>
      <c r="P156" s="1" t="s">
        <v>52</v>
      </c>
      <c r="Q156" s="1" t="s">
        <v>52</v>
      </c>
      <c r="R156" s="1" t="s">
        <v>52</v>
      </c>
      <c r="S156" s="1" t="s">
        <v>52</v>
      </c>
      <c r="T156" s="1" t="s">
        <v>52</v>
      </c>
    </row>
    <row r="157" spans="1:20" ht="20.100000000000001" customHeight="1">
      <c r="A157" s="38" t="s">
        <v>3363</v>
      </c>
      <c r="B157" s="39">
        <v>0</v>
      </c>
      <c r="C157" s="39">
        <v>0</v>
      </c>
      <c r="D157" s="39">
        <v>0</v>
      </c>
      <c r="E157" s="39">
        <v>0</v>
      </c>
      <c r="F157" s="38" t="s">
        <v>52</v>
      </c>
      <c r="G157" s="1" t="s">
        <v>917</v>
      </c>
      <c r="H157" s="1" t="s">
        <v>3224</v>
      </c>
      <c r="I157" s="1" t="s">
        <v>3364</v>
      </c>
      <c r="J157" s="1" t="s">
        <v>52</v>
      </c>
      <c r="K157" s="1" t="s">
        <v>52</v>
      </c>
      <c r="M157" s="1" t="s">
        <v>52</v>
      </c>
      <c r="O157" s="1" t="s">
        <v>52</v>
      </c>
      <c r="P157" s="1" t="s">
        <v>52</v>
      </c>
      <c r="Q157" s="1" t="s">
        <v>52</v>
      </c>
      <c r="R157" s="1" t="s">
        <v>52</v>
      </c>
      <c r="S157" s="1" t="s">
        <v>52</v>
      </c>
      <c r="T157" s="1" t="s">
        <v>52</v>
      </c>
    </row>
    <row r="158" spans="1:20" ht="20.100000000000001" customHeight="1">
      <c r="A158" s="38" t="s">
        <v>3365</v>
      </c>
      <c r="B158" s="39">
        <v>0</v>
      </c>
      <c r="C158" s="39">
        <v>0</v>
      </c>
      <c r="D158" s="39">
        <v>0</v>
      </c>
      <c r="E158" s="39">
        <v>0</v>
      </c>
      <c r="F158" s="38" t="s">
        <v>52</v>
      </c>
      <c r="G158" s="1" t="s">
        <v>917</v>
      </c>
      <c r="H158" s="1" t="s">
        <v>3224</v>
      </c>
      <c r="I158" s="1" t="s">
        <v>3366</v>
      </c>
      <c r="J158" s="1" t="s">
        <v>52</v>
      </c>
      <c r="K158" s="1" t="s">
        <v>52</v>
      </c>
      <c r="M158" s="1" t="s">
        <v>52</v>
      </c>
      <c r="O158" s="1" t="s">
        <v>52</v>
      </c>
      <c r="P158" s="1" t="s">
        <v>52</v>
      </c>
      <c r="Q158" s="1" t="s">
        <v>52</v>
      </c>
      <c r="R158" s="1" t="s">
        <v>52</v>
      </c>
      <c r="S158" s="1" t="s">
        <v>52</v>
      </c>
      <c r="T158" s="1" t="s">
        <v>52</v>
      </c>
    </row>
    <row r="159" spans="1:20" ht="20.100000000000001" customHeight="1">
      <c r="A159" s="38" t="s">
        <v>3464</v>
      </c>
      <c r="B159" s="39">
        <v>0</v>
      </c>
      <c r="C159" s="39">
        <v>0</v>
      </c>
      <c r="D159" s="39">
        <v>0</v>
      </c>
      <c r="E159" s="39">
        <v>0</v>
      </c>
      <c r="F159" s="38" t="s">
        <v>52</v>
      </c>
      <c r="G159" s="1" t="s">
        <v>917</v>
      </c>
      <c r="H159" s="1" t="s">
        <v>3224</v>
      </c>
      <c r="I159" s="1" t="s">
        <v>3465</v>
      </c>
      <c r="J159" s="1" t="s">
        <v>52</v>
      </c>
      <c r="K159" s="1" t="s">
        <v>52</v>
      </c>
      <c r="M159" s="1" t="s">
        <v>52</v>
      </c>
      <c r="O159" s="1" t="s">
        <v>52</v>
      </c>
      <c r="P159" s="1" t="s">
        <v>52</v>
      </c>
      <c r="Q159" s="1" t="s">
        <v>52</v>
      </c>
      <c r="R159" s="1" t="s">
        <v>52</v>
      </c>
      <c r="S159" s="1" t="s">
        <v>52</v>
      </c>
      <c r="T159" s="1" t="s">
        <v>52</v>
      </c>
    </row>
    <row r="160" spans="1:20" ht="20.100000000000001" customHeight="1">
      <c r="A160" s="38" t="s">
        <v>3466</v>
      </c>
      <c r="B160" s="39">
        <v>0</v>
      </c>
      <c r="C160" s="39">
        <v>0</v>
      </c>
      <c r="D160" s="39">
        <v>0</v>
      </c>
      <c r="E160" s="39">
        <v>0</v>
      </c>
      <c r="F160" s="38" t="s">
        <v>52</v>
      </c>
      <c r="G160" s="1" t="s">
        <v>917</v>
      </c>
      <c r="H160" s="1" t="s">
        <v>3224</v>
      </c>
      <c r="I160" s="1" t="s">
        <v>3467</v>
      </c>
      <c r="J160" s="1" t="s">
        <v>52</v>
      </c>
      <c r="K160" s="1" t="s">
        <v>52</v>
      </c>
      <c r="M160" s="1" t="s">
        <v>52</v>
      </c>
      <c r="O160" s="1" t="s">
        <v>52</v>
      </c>
      <c r="P160" s="1" t="s">
        <v>52</v>
      </c>
      <c r="Q160" s="1" t="s">
        <v>52</v>
      </c>
      <c r="R160" s="1" t="s">
        <v>52</v>
      </c>
      <c r="S160" s="1" t="s">
        <v>52</v>
      </c>
      <c r="T160" s="1" t="s">
        <v>52</v>
      </c>
    </row>
    <row r="161" spans="1:20" ht="20.100000000000001" customHeight="1">
      <c r="A161" s="38" t="s">
        <v>3468</v>
      </c>
      <c r="B161" s="39">
        <v>0</v>
      </c>
      <c r="C161" s="39">
        <v>0</v>
      </c>
      <c r="D161" s="39">
        <v>0</v>
      </c>
      <c r="E161" s="39">
        <v>0</v>
      </c>
      <c r="F161" s="38" t="s">
        <v>52</v>
      </c>
      <c r="G161" s="1" t="s">
        <v>917</v>
      </c>
      <c r="H161" s="1" t="s">
        <v>3224</v>
      </c>
      <c r="I161" s="1" t="s">
        <v>3469</v>
      </c>
      <c r="J161" s="1" t="s">
        <v>52</v>
      </c>
      <c r="K161" s="1" t="s">
        <v>52</v>
      </c>
      <c r="M161" s="1" t="s">
        <v>52</v>
      </c>
      <c r="O161" s="1" t="s">
        <v>52</v>
      </c>
      <c r="P161" s="1" t="s">
        <v>52</v>
      </c>
      <c r="Q161" s="1" t="s">
        <v>52</v>
      </c>
      <c r="R161" s="1" t="s">
        <v>52</v>
      </c>
      <c r="S161" s="1" t="s">
        <v>52</v>
      </c>
      <c r="T161" s="1" t="s">
        <v>52</v>
      </c>
    </row>
    <row r="162" spans="1:20" ht="20.100000000000001" customHeight="1">
      <c r="A162" s="38" t="s">
        <v>3470</v>
      </c>
      <c r="B162" s="39">
        <v>0</v>
      </c>
      <c r="C162" s="39">
        <v>0</v>
      </c>
      <c r="D162" s="39">
        <v>0</v>
      </c>
      <c r="E162" s="39">
        <v>0</v>
      </c>
      <c r="F162" s="38" t="s">
        <v>52</v>
      </c>
      <c r="G162" s="1" t="s">
        <v>917</v>
      </c>
      <c r="H162" s="1" t="s">
        <v>3224</v>
      </c>
      <c r="I162" s="1" t="s">
        <v>3471</v>
      </c>
      <c r="J162" s="1" t="s">
        <v>52</v>
      </c>
      <c r="K162" s="1" t="s">
        <v>52</v>
      </c>
      <c r="M162" s="1" t="s">
        <v>52</v>
      </c>
      <c r="O162" s="1" t="s">
        <v>52</v>
      </c>
      <c r="P162" s="1" t="s">
        <v>52</v>
      </c>
      <c r="Q162" s="1" t="s">
        <v>52</v>
      </c>
      <c r="R162" s="1" t="s">
        <v>52</v>
      </c>
      <c r="S162" s="1" t="s">
        <v>52</v>
      </c>
      <c r="T162" s="1" t="s">
        <v>52</v>
      </c>
    </row>
    <row r="163" spans="1:20" ht="20.100000000000001" customHeight="1">
      <c r="A163" s="38" t="s">
        <v>3472</v>
      </c>
      <c r="B163" s="39">
        <v>0</v>
      </c>
      <c r="C163" s="39">
        <v>0</v>
      </c>
      <c r="D163" s="39">
        <v>0</v>
      </c>
      <c r="E163" s="39">
        <v>0</v>
      </c>
      <c r="F163" s="38" t="s">
        <v>52</v>
      </c>
      <c r="G163" s="1" t="s">
        <v>917</v>
      </c>
      <c r="H163" s="1" t="s">
        <v>3224</v>
      </c>
      <c r="I163" s="1" t="s">
        <v>3473</v>
      </c>
      <c r="J163" s="1" t="s">
        <v>52</v>
      </c>
      <c r="K163" s="1" t="s">
        <v>52</v>
      </c>
      <c r="M163" s="1" t="s">
        <v>52</v>
      </c>
      <c r="O163" s="1" t="s">
        <v>52</v>
      </c>
      <c r="P163" s="1" t="s">
        <v>52</v>
      </c>
      <c r="Q163" s="1" t="s">
        <v>52</v>
      </c>
      <c r="R163" s="1" t="s">
        <v>52</v>
      </c>
      <c r="S163" s="1" t="s">
        <v>52</v>
      </c>
      <c r="T163" s="1" t="s">
        <v>52</v>
      </c>
    </row>
    <row r="164" spans="1:20" ht="20.100000000000001" customHeight="1">
      <c r="A164" s="38" t="s">
        <v>3474</v>
      </c>
      <c r="B164" s="39">
        <v>0</v>
      </c>
      <c r="C164" s="39">
        <v>0</v>
      </c>
      <c r="D164" s="39">
        <v>0</v>
      </c>
      <c r="E164" s="39">
        <v>0</v>
      </c>
      <c r="F164" s="38" t="s">
        <v>52</v>
      </c>
      <c r="G164" s="1" t="s">
        <v>917</v>
      </c>
      <c r="H164" s="1" t="s">
        <v>3224</v>
      </c>
      <c r="I164" s="1" t="s">
        <v>3475</v>
      </c>
      <c r="J164" s="1" t="s">
        <v>52</v>
      </c>
      <c r="K164" s="1" t="s">
        <v>52</v>
      </c>
      <c r="M164" s="1" t="s">
        <v>52</v>
      </c>
      <c r="O164" s="1" t="s">
        <v>52</v>
      </c>
      <c r="P164" s="1" t="s">
        <v>52</v>
      </c>
      <c r="Q164" s="1" t="s">
        <v>52</v>
      </c>
      <c r="R164" s="1" t="s">
        <v>52</v>
      </c>
      <c r="S164" s="1" t="s">
        <v>52</v>
      </c>
      <c r="T164" s="1" t="s">
        <v>52</v>
      </c>
    </row>
    <row r="165" spans="1:20" ht="20.100000000000001" customHeight="1">
      <c r="A165" s="38" t="s">
        <v>3226</v>
      </c>
      <c r="B165" s="39">
        <v>0</v>
      </c>
      <c r="C165" s="39">
        <v>0</v>
      </c>
      <c r="D165" s="39">
        <v>0</v>
      </c>
      <c r="E165" s="39">
        <v>0</v>
      </c>
      <c r="F165" s="38" t="s">
        <v>52</v>
      </c>
      <c r="G165" s="1" t="s">
        <v>917</v>
      </c>
      <c r="H165" s="1" t="s">
        <v>3224</v>
      </c>
      <c r="I165" s="1" t="s">
        <v>3226</v>
      </c>
      <c r="J165" s="1" t="s">
        <v>52</v>
      </c>
      <c r="K165" s="1" t="s">
        <v>52</v>
      </c>
      <c r="M165" s="1" t="s">
        <v>52</v>
      </c>
      <c r="O165" s="1" t="s">
        <v>52</v>
      </c>
      <c r="P165" s="1" t="s">
        <v>52</v>
      </c>
      <c r="Q165" s="1" t="s">
        <v>52</v>
      </c>
      <c r="R165" s="1" t="s">
        <v>52</v>
      </c>
      <c r="S165" s="1" t="s">
        <v>52</v>
      </c>
      <c r="T165" s="1" t="s">
        <v>52</v>
      </c>
    </row>
    <row r="166" spans="1:20" ht="20.100000000000001" customHeight="1">
      <c r="A166" s="38" t="s">
        <v>3476</v>
      </c>
      <c r="B166" s="39">
        <v>0</v>
      </c>
      <c r="C166" s="39">
        <v>0</v>
      </c>
      <c r="D166" s="39">
        <v>0</v>
      </c>
      <c r="E166" s="39">
        <v>0</v>
      </c>
      <c r="F166" s="38" t="s">
        <v>52</v>
      </c>
      <c r="G166" s="1" t="s">
        <v>917</v>
      </c>
      <c r="H166" s="1" t="s">
        <v>3224</v>
      </c>
      <c r="I166" s="1" t="s">
        <v>3477</v>
      </c>
      <c r="J166" s="1" t="s">
        <v>52</v>
      </c>
      <c r="K166" s="1" t="s">
        <v>52</v>
      </c>
      <c r="M166" s="1" t="s">
        <v>52</v>
      </c>
      <c r="O166" s="1" t="s">
        <v>52</v>
      </c>
      <c r="P166" s="1" t="s">
        <v>52</v>
      </c>
      <c r="Q166" s="1" t="s">
        <v>52</v>
      </c>
      <c r="R166" s="1" t="s">
        <v>52</v>
      </c>
      <c r="S166" s="1" t="s">
        <v>52</v>
      </c>
      <c r="T166" s="1" t="s">
        <v>52</v>
      </c>
    </row>
    <row r="167" spans="1:20" ht="20.100000000000001" customHeight="1">
      <c r="A167" s="38" t="s">
        <v>3478</v>
      </c>
      <c r="B167" s="39">
        <v>0</v>
      </c>
      <c r="C167" s="39">
        <v>0</v>
      </c>
      <c r="D167" s="39">
        <v>0</v>
      </c>
      <c r="E167" s="39">
        <v>0</v>
      </c>
      <c r="F167" s="38" t="s">
        <v>52</v>
      </c>
      <c r="G167" s="1" t="s">
        <v>917</v>
      </c>
      <c r="H167" s="1" t="s">
        <v>3224</v>
      </c>
      <c r="I167" s="1" t="s">
        <v>3479</v>
      </c>
      <c r="J167" s="1" t="s">
        <v>52</v>
      </c>
      <c r="K167" s="1" t="s">
        <v>52</v>
      </c>
      <c r="M167" s="1" t="s">
        <v>52</v>
      </c>
      <c r="O167" s="1" t="s">
        <v>52</v>
      </c>
      <c r="P167" s="1" t="s">
        <v>52</v>
      </c>
      <c r="Q167" s="1" t="s">
        <v>52</v>
      </c>
      <c r="R167" s="1" t="s">
        <v>52</v>
      </c>
      <c r="S167" s="1" t="s">
        <v>52</v>
      </c>
      <c r="T167" s="1" t="s">
        <v>52</v>
      </c>
    </row>
    <row r="168" spans="1:20" ht="20.100000000000001" customHeight="1">
      <c r="A168" s="38" t="s">
        <v>3480</v>
      </c>
      <c r="B168" s="39">
        <v>0</v>
      </c>
      <c r="C168" s="39">
        <v>0</v>
      </c>
      <c r="D168" s="39">
        <v>0</v>
      </c>
      <c r="E168" s="39">
        <v>0</v>
      </c>
      <c r="F168" s="38" t="s">
        <v>52</v>
      </c>
      <c r="G168" s="1" t="s">
        <v>917</v>
      </c>
      <c r="H168" s="1" t="s">
        <v>3224</v>
      </c>
      <c r="I168" s="1" t="s">
        <v>3481</v>
      </c>
      <c r="J168" s="1" t="s">
        <v>52</v>
      </c>
      <c r="K168" s="1" t="s">
        <v>52</v>
      </c>
      <c r="M168" s="1" t="s">
        <v>52</v>
      </c>
      <c r="O168" s="1" t="s">
        <v>52</v>
      </c>
      <c r="P168" s="1" t="s">
        <v>52</v>
      </c>
      <c r="Q168" s="1" t="s">
        <v>52</v>
      </c>
      <c r="R168" s="1" t="s">
        <v>52</v>
      </c>
      <c r="S168" s="1" t="s">
        <v>52</v>
      </c>
      <c r="T168" s="1" t="s">
        <v>52</v>
      </c>
    </row>
    <row r="169" spans="1:20" ht="20.100000000000001" customHeight="1">
      <c r="A169" s="38" t="s">
        <v>3377</v>
      </c>
      <c r="B169" s="39">
        <v>0</v>
      </c>
      <c r="C169" s="39">
        <v>0</v>
      </c>
      <c r="D169" s="39">
        <v>0</v>
      </c>
      <c r="E169" s="39">
        <v>0</v>
      </c>
      <c r="F169" s="38" t="s">
        <v>52</v>
      </c>
      <c r="G169" s="1" t="s">
        <v>917</v>
      </c>
      <c r="H169" s="1" t="s">
        <v>3224</v>
      </c>
      <c r="I169" s="1" t="s">
        <v>3378</v>
      </c>
      <c r="J169" s="1" t="s">
        <v>52</v>
      </c>
      <c r="K169" s="1" t="s">
        <v>52</v>
      </c>
      <c r="M169" s="1" t="s">
        <v>52</v>
      </c>
      <c r="O169" s="1" t="s">
        <v>52</v>
      </c>
      <c r="P169" s="1" t="s">
        <v>52</v>
      </c>
      <c r="Q169" s="1" t="s">
        <v>52</v>
      </c>
      <c r="R169" s="1" t="s">
        <v>52</v>
      </c>
      <c r="S169" s="1" t="s">
        <v>52</v>
      </c>
      <c r="T169" s="1" t="s">
        <v>52</v>
      </c>
    </row>
    <row r="170" spans="1:20" ht="20.100000000000001" customHeight="1">
      <c r="A170" s="38" t="s">
        <v>3482</v>
      </c>
      <c r="B170" s="39">
        <v>0</v>
      </c>
      <c r="C170" s="39">
        <v>0</v>
      </c>
      <c r="D170" s="39">
        <v>0</v>
      </c>
      <c r="E170" s="39">
        <v>0</v>
      </c>
      <c r="F170" s="38" t="s">
        <v>52</v>
      </c>
      <c r="G170" s="1" t="s">
        <v>917</v>
      </c>
      <c r="H170" s="1" t="s">
        <v>3224</v>
      </c>
      <c r="I170" s="1" t="s">
        <v>3483</v>
      </c>
      <c r="J170" s="1" t="s">
        <v>52</v>
      </c>
      <c r="K170" s="1" t="s">
        <v>52</v>
      </c>
      <c r="M170" s="1" t="s">
        <v>52</v>
      </c>
      <c r="O170" s="1" t="s">
        <v>52</v>
      </c>
      <c r="P170" s="1" t="s">
        <v>52</v>
      </c>
      <c r="Q170" s="1" t="s">
        <v>52</v>
      </c>
      <c r="R170" s="1" t="s">
        <v>52</v>
      </c>
      <c r="S170" s="1" t="s">
        <v>52</v>
      </c>
      <c r="T170" s="1" t="s">
        <v>52</v>
      </c>
    </row>
    <row r="171" spans="1:20" ht="20.100000000000001" customHeight="1">
      <c r="A171" s="38" t="s">
        <v>3379</v>
      </c>
      <c r="B171" s="39">
        <v>0</v>
      </c>
      <c r="C171" s="39">
        <v>0</v>
      </c>
      <c r="D171" s="39">
        <v>0</v>
      </c>
      <c r="E171" s="39">
        <v>0</v>
      </c>
      <c r="F171" s="38" t="s">
        <v>52</v>
      </c>
      <c r="G171" s="1" t="s">
        <v>917</v>
      </c>
      <c r="H171" s="1" t="s">
        <v>3224</v>
      </c>
      <c r="I171" s="1" t="s">
        <v>3380</v>
      </c>
      <c r="J171" s="1" t="s">
        <v>52</v>
      </c>
      <c r="K171" s="1" t="s">
        <v>52</v>
      </c>
      <c r="M171" s="1" t="s">
        <v>52</v>
      </c>
      <c r="O171" s="1" t="s">
        <v>52</v>
      </c>
      <c r="P171" s="1" t="s">
        <v>52</v>
      </c>
      <c r="Q171" s="1" t="s">
        <v>52</v>
      </c>
      <c r="R171" s="1" t="s">
        <v>52</v>
      </c>
      <c r="S171" s="1" t="s">
        <v>52</v>
      </c>
      <c r="T171" s="1" t="s">
        <v>52</v>
      </c>
    </row>
    <row r="172" spans="1:20" ht="20.100000000000001" customHeight="1">
      <c r="A172" s="38" t="s">
        <v>3226</v>
      </c>
      <c r="B172" s="39">
        <v>0</v>
      </c>
      <c r="C172" s="39">
        <v>0</v>
      </c>
      <c r="D172" s="39">
        <v>0</v>
      </c>
      <c r="E172" s="39">
        <v>0</v>
      </c>
      <c r="F172" s="38" t="s">
        <v>52</v>
      </c>
      <c r="G172" s="1" t="s">
        <v>917</v>
      </c>
      <c r="H172" s="1" t="s">
        <v>3224</v>
      </c>
      <c r="I172" s="1" t="s">
        <v>3226</v>
      </c>
      <c r="J172" s="1" t="s">
        <v>52</v>
      </c>
      <c r="K172" s="1" t="s">
        <v>52</v>
      </c>
      <c r="M172" s="1" t="s">
        <v>52</v>
      </c>
      <c r="O172" s="1" t="s">
        <v>52</v>
      </c>
      <c r="P172" s="1" t="s">
        <v>52</v>
      </c>
      <c r="Q172" s="1" t="s">
        <v>52</v>
      </c>
      <c r="R172" s="1" t="s">
        <v>52</v>
      </c>
      <c r="S172" s="1" t="s">
        <v>52</v>
      </c>
      <c r="T172" s="1" t="s">
        <v>52</v>
      </c>
    </row>
    <row r="173" spans="1:20" ht="20.100000000000001" customHeight="1">
      <c r="A173" s="38" t="s">
        <v>3484</v>
      </c>
      <c r="B173" s="39">
        <v>0</v>
      </c>
      <c r="C173" s="39">
        <v>0</v>
      </c>
      <c r="D173" s="39">
        <v>0</v>
      </c>
      <c r="E173" s="39">
        <v>0</v>
      </c>
      <c r="F173" s="38" t="s">
        <v>52</v>
      </c>
      <c r="G173" s="1" t="s">
        <v>917</v>
      </c>
      <c r="H173" s="1" t="s">
        <v>3224</v>
      </c>
      <c r="I173" s="1" t="s">
        <v>3485</v>
      </c>
      <c r="J173" s="1" t="s">
        <v>52</v>
      </c>
      <c r="K173" s="1" t="s">
        <v>52</v>
      </c>
      <c r="M173" s="1" t="s">
        <v>52</v>
      </c>
      <c r="O173" s="1" t="s">
        <v>52</v>
      </c>
      <c r="P173" s="1" t="s">
        <v>52</v>
      </c>
      <c r="Q173" s="1" t="s">
        <v>52</v>
      </c>
      <c r="R173" s="1" t="s">
        <v>52</v>
      </c>
      <c r="S173" s="1" t="s">
        <v>52</v>
      </c>
      <c r="T173" s="1" t="s">
        <v>52</v>
      </c>
    </row>
    <row r="174" spans="1:20" ht="20.100000000000001" customHeight="1">
      <c r="A174" s="38" t="s">
        <v>3486</v>
      </c>
      <c r="B174" s="39">
        <v>0</v>
      </c>
      <c r="C174" s="39">
        <v>0</v>
      </c>
      <c r="D174" s="39">
        <v>0</v>
      </c>
      <c r="E174" s="39">
        <v>0</v>
      </c>
      <c r="F174" s="38" t="s">
        <v>52</v>
      </c>
      <c r="G174" s="1" t="s">
        <v>917</v>
      </c>
      <c r="H174" s="1" t="s">
        <v>3224</v>
      </c>
      <c r="I174" s="1" t="s">
        <v>3487</v>
      </c>
      <c r="J174" s="1" t="s">
        <v>52</v>
      </c>
      <c r="K174" s="1" t="s">
        <v>52</v>
      </c>
      <c r="M174" s="1" t="s">
        <v>52</v>
      </c>
      <c r="O174" s="1" t="s">
        <v>52</v>
      </c>
      <c r="P174" s="1" t="s">
        <v>52</v>
      </c>
      <c r="Q174" s="1" t="s">
        <v>52</v>
      </c>
      <c r="R174" s="1" t="s">
        <v>52</v>
      </c>
      <c r="S174" s="1" t="s">
        <v>52</v>
      </c>
      <c r="T174" s="1" t="s">
        <v>52</v>
      </c>
    </row>
    <row r="175" spans="1:20" ht="20.100000000000001" customHeight="1">
      <c r="A175" s="38" t="s">
        <v>3488</v>
      </c>
      <c r="B175" s="39">
        <v>0</v>
      </c>
      <c r="C175" s="39">
        <v>0</v>
      </c>
      <c r="D175" s="39">
        <v>0</v>
      </c>
      <c r="E175" s="39">
        <v>0</v>
      </c>
      <c r="F175" s="38" t="s">
        <v>52</v>
      </c>
      <c r="G175" s="1" t="s">
        <v>917</v>
      </c>
      <c r="H175" s="1" t="s">
        <v>3224</v>
      </c>
      <c r="I175" s="1" t="s">
        <v>3489</v>
      </c>
      <c r="J175" s="1" t="s">
        <v>52</v>
      </c>
      <c r="K175" s="1" t="s">
        <v>52</v>
      </c>
      <c r="M175" s="1" t="s">
        <v>52</v>
      </c>
      <c r="O175" s="1" t="s">
        <v>52</v>
      </c>
      <c r="P175" s="1" t="s">
        <v>52</v>
      </c>
      <c r="Q175" s="1" t="s">
        <v>52</v>
      </c>
      <c r="R175" s="1" t="s">
        <v>52</v>
      </c>
      <c r="S175" s="1" t="s">
        <v>52</v>
      </c>
      <c r="T175" s="1" t="s">
        <v>52</v>
      </c>
    </row>
    <row r="176" spans="1:20" ht="20.100000000000001" customHeight="1">
      <c r="A176" s="38" t="s">
        <v>3490</v>
      </c>
      <c r="B176" s="39">
        <v>0</v>
      </c>
      <c r="C176" s="39">
        <v>0</v>
      </c>
      <c r="D176" s="39">
        <v>69.099999999999994</v>
      </c>
      <c r="E176" s="39">
        <v>69.099999999999994</v>
      </c>
      <c r="F176" s="38" t="s">
        <v>52</v>
      </c>
      <c r="G176" s="1" t="s">
        <v>917</v>
      </c>
      <c r="H176" s="1" t="s">
        <v>3224</v>
      </c>
      <c r="I176" s="1" t="s">
        <v>3491</v>
      </c>
      <c r="J176" s="1" t="s">
        <v>52</v>
      </c>
      <c r="K176" s="1" t="s">
        <v>52</v>
      </c>
      <c r="M176" s="1" t="s">
        <v>52</v>
      </c>
      <c r="O176" s="1" t="s">
        <v>52</v>
      </c>
      <c r="P176" s="1" t="s">
        <v>52</v>
      </c>
      <c r="Q176" s="1" t="s">
        <v>52</v>
      </c>
      <c r="R176" s="1" t="s">
        <v>52</v>
      </c>
      <c r="S176" s="1" t="s">
        <v>52</v>
      </c>
      <c r="T176" s="1" t="s">
        <v>52</v>
      </c>
    </row>
    <row r="177" spans="1:20" ht="20.100000000000001" customHeight="1">
      <c r="A177" s="38" t="s">
        <v>3492</v>
      </c>
      <c r="B177" s="39">
        <v>0</v>
      </c>
      <c r="C177" s="39">
        <v>0</v>
      </c>
      <c r="D177" s="39">
        <v>195.9</v>
      </c>
      <c r="E177" s="39">
        <v>195.9</v>
      </c>
      <c r="F177" s="38" t="s">
        <v>52</v>
      </c>
      <c r="G177" s="1" t="s">
        <v>917</v>
      </c>
      <c r="H177" s="1" t="s">
        <v>3224</v>
      </c>
      <c r="I177" s="1" t="s">
        <v>3493</v>
      </c>
      <c r="J177" s="1" t="s">
        <v>52</v>
      </c>
      <c r="K177" s="1" t="s">
        <v>52</v>
      </c>
      <c r="M177" s="1" t="s">
        <v>52</v>
      </c>
      <c r="O177" s="1" t="s">
        <v>52</v>
      </c>
      <c r="P177" s="1" t="s">
        <v>52</v>
      </c>
      <c r="Q177" s="1" t="s">
        <v>52</v>
      </c>
      <c r="R177" s="1" t="s">
        <v>52</v>
      </c>
      <c r="S177" s="1" t="s">
        <v>52</v>
      </c>
      <c r="T177" s="1" t="s">
        <v>52</v>
      </c>
    </row>
    <row r="178" spans="1:20" ht="20.100000000000001" customHeight="1">
      <c r="A178" s="38" t="s">
        <v>3494</v>
      </c>
      <c r="B178" s="39">
        <v>0</v>
      </c>
      <c r="C178" s="39">
        <v>0</v>
      </c>
      <c r="D178" s="39">
        <v>41.5</v>
      </c>
      <c r="E178" s="39">
        <v>41.5</v>
      </c>
      <c r="F178" s="38" t="s">
        <v>52</v>
      </c>
      <c r="G178" s="1" t="s">
        <v>917</v>
      </c>
      <c r="H178" s="1" t="s">
        <v>3224</v>
      </c>
      <c r="I178" s="1" t="s">
        <v>3495</v>
      </c>
      <c r="J178" s="1" t="s">
        <v>52</v>
      </c>
      <c r="K178" s="1" t="s">
        <v>52</v>
      </c>
      <c r="M178" s="1" t="s">
        <v>52</v>
      </c>
      <c r="O178" s="1" t="s">
        <v>52</v>
      </c>
      <c r="P178" s="1" t="s">
        <v>52</v>
      </c>
      <c r="Q178" s="1" t="s">
        <v>52</v>
      </c>
      <c r="R178" s="1" t="s">
        <v>52</v>
      </c>
      <c r="S178" s="1" t="s">
        <v>52</v>
      </c>
      <c r="T178" s="1" t="s">
        <v>52</v>
      </c>
    </row>
    <row r="179" spans="1:20" ht="20.100000000000001" customHeight="1">
      <c r="A179" s="38" t="s">
        <v>3247</v>
      </c>
      <c r="B179" s="39">
        <v>0</v>
      </c>
      <c r="C179" s="39">
        <v>0</v>
      </c>
      <c r="D179" s="39">
        <v>306.5</v>
      </c>
      <c r="E179" s="39">
        <v>306.5</v>
      </c>
      <c r="F179" s="38" t="s">
        <v>52</v>
      </c>
      <c r="G179" s="1" t="s">
        <v>917</v>
      </c>
      <c r="H179" s="1" t="s">
        <v>3224</v>
      </c>
      <c r="I179" s="1" t="s">
        <v>3248</v>
      </c>
      <c r="J179" s="1" t="s">
        <v>52</v>
      </c>
      <c r="K179" s="1" t="s">
        <v>52</v>
      </c>
      <c r="M179" s="1" t="s">
        <v>52</v>
      </c>
      <c r="O179" s="1" t="s">
        <v>52</v>
      </c>
      <c r="P179" s="1" t="s">
        <v>52</v>
      </c>
      <c r="Q179" s="1" t="s">
        <v>52</v>
      </c>
      <c r="R179" s="1" t="s">
        <v>52</v>
      </c>
      <c r="S179" s="1" t="s">
        <v>52</v>
      </c>
      <c r="T179" s="1" t="s">
        <v>52</v>
      </c>
    </row>
    <row r="180" spans="1:20" ht="20.100000000000001" customHeight="1">
      <c r="A180" s="38" t="s">
        <v>3226</v>
      </c>
      <c r="B180" s="39">
        <v>0</v>
      </c>
      <c r="C180" s="39">
        <v>0</v>
      </c>
      <c r="D180" s="39">
        <v>0</v>
      </c>
      <c r="E180" s="39">
        <v>0</v>
      </c>
      <c r="F180" s="38" t="s">
        <v>52</v>
      </c>
      <c r="G180" s="1" t="s">
        <v>917</v>
      </c>
      <c r="H180" s="1" t="s">
        <v>3224</v>
      </c>
      <c r="I180" s="1" t="s">
        <v>52</v>
      </c>
      <c r="J180" s="1" t="s">
        <v>52</v>
      </c>
      <c r="K180" s="1" t="s">
        <v>52</v>
      </c>
      <c r="M180" s="1" t="s">
        <v>52</v>
      </c>
      <c r="O180" s="1" t="s">
        <v>52</v>
      </c>
      <c r="P180" s="1" t="s">
        <v>52</v>
      </c>
      <c r="Q180" s="1" t="s">
        <v>52</v>
      </c>
      <c r="R180" s="1" t="s">
        <v>52</v>
      </c>
      <c r="S180" s="1" t="s">
        <v>52</v>
      </c>
      <c r="T180" s="1" t="s">
        <v>52</v>
      </c>
    </row>
    <row r="181" spans="1:20" ht="20.100000000000001" customHeight="1">
      <c r="A181" s="38" t="s">
        <v>3496</v>
      </c>
      <c r="B181" s="39">
        <v>0</v>
      </c>
      <c r="C181" s="39">
        <v>0</v>
      </c>
      <c r="D181" s="39">
        <v>0</v>
      </c>
      <c r="E181" s="39">
        <v>0</v>
      </c>
      <c r="F181" s="38" t="s">
        <v>52</v>
      </c>
      <c r="G181" s="1" t="s">
        <v>917</v>
      </c>
      <c r="H181" s="1" t="s">
        <v>3224</v>
      </c>
      <c r="I181" s="1" t="s">
        <v>3497</v>
      </c>
      <c r="J181" s="1" t="s">
        <v>52</v>
      </c>
      <c r="K181" s="1" t="s">
        <v>52</v>
      </c>
      <c r="M181" s="1" t="s">
        <v>52</v>
      </c>
      <c r="O181" s="1" t="s">
        <v>52</v>
      </c>
      <c r="P181" s="1" t="s">
        <v>52</v>
      </c>
      <c r="Q181" s="1" t="s">
        <v>52</v>
      </c>
      <c r="R181" s="1" t="s">
        <v>52</v>
      </c>
      <c r="S181" s="1" t="s">
        <v>52</v>
      </c>
      <c r="T181" s="1" t="s">
        <v>52</v>
      </c>
    </row>
    <row r="182" spans="1:20" ht="20.100000000000001" customHeight="1">
      <c r="A182" s="38" t="s">
        <v>3430</v>
      </c>
      <c r="B182" s="39">
        <v>0</v>
      </c>
      <c r="C182" s="39">
        <v>0</v>
      </c>
      <c r="D182" s="39">
        <v>0</v>
      </c>
      <c r="E182" s="39">
        <v>0</v>
      </c>
      <c r="F182" s="38" t="s">
        <v>52</v>
      </c>
      <c r="G182" s="1" t="s">
        <v>917</v>
      </c>
      <c r="H182" s="1" t="s">
        <v>3224</v>
      </c>
      <c r="I182" s="1" t="s">
        <v>3431</v>
      </c>
      <c r="J182" s="1" t="s">
        <v>52</v>
      </c>
      <c r="K182" s="1" t="s">
        <v>52</v>
      </c>
      <c r="M182" s="1" t="s">
        <v>52</v>
      </c>
      <c r="O182" s="1" t="s">
        <v>52</v>
      </c>
      <c r="P182" s="1" t="s">
        <v>52</v>
      </c>
      <c r="Q182" s="1" t="s">
        <v>52</v>
      </c>
      <c r="R182" s="1" t="s">
        <v>52</v>
      </c>
      <c r="S182" s="1" t="s">
        <v>52</v>
      </c>
      <c r="T182" s="1" t="s">
        <v>52</v>
      </c>
    </row>
    <row r="183" spans="1:20" ht="20.100000000000001" customHeight="1">
      <c r="A183" s="38" t="s">
        <v>3432</v>
      </c>
      <c r="B183" s="39">
        <v>0</v>
      </c>
      <c r="C183" s="39">
        <v>0</v>
      </c>
      <c r="D183" s="39">
        <v>0</v>
      </c>
      <c r="E183" s="39">
        <v>0</v>
      </c>
      <c r="F183" s="38" t="s">
        <v>52</v>
      </c>
      <c r="G183" s="1" t="s">
        <v>917</v>
      </c>
      <c r="H183" s="1" t="s">
        <v>3224</v>
      </c>
      <c r="I183" s="1" t="s">
        <v>3433</v>
      </c>
      <c r="J183" s="1" t="s">
        <v>52</v>
      </c>
      <c r="K183" s="1" t="s">
        <v>52</v>
      </c>
      <c r="M183" s="1" t="s">
        <v>52</v>
      </c>
      <c r="O183" s="1" t="s">
        <v>52</v>
      </c>
      <c r="P183" s="1" t="s">
        <v>52</v>
      </c>
      <c r="Q183" s="1" t="s">
        <v>52</v>
      </c>
      <c r="R183" s="1" t="s">
        <v>52</v>
      </c>
      <c r="S183" s="1" t="s">
        <v>52</v>
      </c>
      <c r="T183" s="1" t="s">
        <v>52</v>
      </c>
    </row>
    <row r="184" spans="1:20" ht="20.100000000000001" customHeight="1">
      <c r="A184" s="38" t="s">
        <v>3434</v>
      </c>
      <c r="B184" s="39">
        <v>0</v>
      </c>
      <c r="C184" s="39">
        <v>0</v>
      </c>
      <c r="D184" s="39">
        <v>0</v>
      </c>
      <c r="E184" s="39">
        <v>0</v>
      </c>
      <c r="F184" s="38" t="s">
        <v>52</v>
      </c>
      <c r="G184" s="1" t="s">
        <v>917</v>
      </c>
      <c r="H184" s="1" t="s">
        <v>3224</v>
      </c>
      <c r="I184" s="1" t="s">
        <v>3435</v>
      </c>
      <c r="J184" s="1" t="s">
        <v>52</v>
      </c>
      <c r="K184" s="1" t="s">
        <v>52</v>
      </c>
      <c r="M184" s="1" t="s">
        <v>52</v>
      </c>
      <c r="O184" s="1" t="s">
        <v>52</v>
      </c>
      <c r="P184" s="1" t="s">
        <v>52</v>
      </c>
      <c r="Q184" s="1" t="s">
        <v>52</v>
      </c>
      <c r="R184" s="1" t="s">
        <v>52</v>
      </c>
      <c r="S184" s="1" t="s">
        <v>52</v>
      </c>
      <c r="T184" s="1" t="s">
        <v>52</v>
      </c>
    </row>
    <row r="185" spans="1:20" ht="20.100000000000001" customHeight="1">
      <c r="A185" s="38" t="s">
        <v>3436</v>
      </c>
      <c r="B185" s="39">
        <v>0</v>
      </c>
      <c r="C185" s="39">
        <v>0</v>
      </c>
      <c r="D185" s="39">
        <v>0</v>
      </c>
      <c r="E185" s="39">
        <v>0</v>
      </c>
      <c r="F185" s="38" t="s">
        <v>52</v>
      </c>
      <c r="G185" s="1" t="s">
        <v>917</v>
      </c>
      <c r="H185" s="1" t="s">
        <v>3224</v>
      </c>
      <c r="I185" s="1" t="s">
        <v>3437</v>
      </c>
      <c r="J185" s="1" t="s">
        <v>52</v>
      </c>
      <c r="K185" s="1" t="s">
        <v>52</v>
      </c>
      <c r="M185" s="1" t="s">
        <v>52</v>
      </c>
      <c r="O185" s="1" t="s">
        <v>52</v>
      </c>
      <c r="P185" s="1" t="s">
        <v>52</v>
      </c>
      <c r="Q185" s="1" t="s">
        <v>52</v>
      </c>
      <c r="R185" s="1" t="s">
        <v>52</v>
      </c>
      <c r="S185" s="1" t="s">
        <v>52</v>
      </c>
      <c r="T185" s="1" t="s">
        <v>52</v>
      </c>
    </row>
    <row r="186" spans="1:20" ht="20.100000000000001" customHeight="1">
      <c r="A186" s="38" t="s">
        <v>3438</v>
      </c>
      <c r="B186" s="39">
        <v>0</v>
      </c>
      <c r="C186" s="39">
        <v>0</v>
      </c>
      <c r="D186" s="39">
        <v>0</v>
      </c>
      <c r="E186" s="39">
        <v>0</v>
      </c>
      <c r="F186" s="38" t="s">
        <v>52</v>
      </c>
      <c r="G186" s="1" t="s">
        <v>917</v>
      </c>
      <c r="H186" s="1" t="s">
        <v>3224</v>
      </c>
      <c r="I186" s="1" t="s">
        <v>3439</v>
      </c>
      <c r="J186" s="1" t="s">
        <v>52</v>
      </c>
      <c r="K186" s="1" t="s">
        <v>52</v>
      </c>
      <c r="M186" s="1" t="s">
        <v>52</v>
      </c>
      <c r="O186" s="1" t="s">
        <v>52</v>
      </c>
      <c r="P186" s="1" t="s">
        <v>52</v>
      </c>
      <c r="Q186" s="1" t="s">
        <v>52</v>
      </c>
      <c r="R186" s="1" t="s">
        <v>52</v>
      </c>
      <c r="S186" s="1" t="s">
        <v>52</v>
      </c>
      <c r="T186" s="1" t="s">
        <v>52</v>
      </c>
    </row>
    <row r="187" spans="1:20" ht="20.100000000000001" customHeight="1">
      <c r="A187" s="38" t="s">
        <v>3440</v>
      </c>
      <c r="B187" s="39">
        <v>0</v>
      </c>
      <c r="C187" s="39">
        <v>0</v>
      </c>
      <c r="D187" s="39">
        <v>0</v>
      </c>
      <c r="E187" s="39">
        <v>0</v>
      </c>
      <c r="F187" s="38" t="s">
        <v>52</v>
      </c>
      <c r="G187" s="1" t="s">
        <v>917</v>
      </c>
      <c r="H187" s="1" t="s">
        <v>3224</v>
      </c>
      <c r="I187" s="1" t="s">
        <v>3441</v>
      </c>
      <c r="J187" s="1" t="s">
        <v>52</v>
      </c>
      <c r="K187" s="1" t="s">
        <v>52</v>
      </c>
      <c r="M187" s="1" t="s">
        <v>52</v>
      </c>
      <c r="O187" s="1" t="s">
        <v>52</v>
      </c>
      <c r="P187" s="1" t="s">
        <v>52</v>
      </c>
      <c r="Q187" s="1" t="s">
        <v>52</v>
      </c>
      <c r="R187" s="1" t="s">
        <v>52</v>
      </c>
      <c r="S187" s="1" t="s">
        <v>52</v>
      </c>
      <c r="T187" s="1" t="s">
        <v>52</v>
      </c>
    </row>
    <row r="188" spans="1:20" ht="20.100000000000001" customHeight="1">
      <c r="A188" s="38" t="s">
        <v>3442</v>
      </c>
      <c r="B188" s="39">
        <v>0</v>
      </c>
      <c r="C188" s="39">
        <v>0</v>
      </c>
      <c r="D188" s="39">
        <v>0</v>
      </c>
      <c r="E188" s="39">
        <v>0</v>
      </c>
      <c r="F188" s="38" t="s">
        <v>52</v>
      </c>
      <c r="G188" s="1" t="s">
        <v>917</v>
      </c>
      <c r="H188" s="1" t="s">
        <v>3224</v>
      </c>
      <c r="I188" s="1" t="s">
        <v>3443</v>
      </c>
      <c r="J188" s="1" t="s">
        <v>52</v>
      </c>
      <c r="K188" s="1" t="s">
        <v>52</v>
      </c>
      <c r="M188" s="1" t="s">
        <v>52</v>
      </c>
      <c r="O188" s="1" t="s">
        <v>52</v>
      </c>
      <c r="P188" s="1" t="s">
        <v>52</v>
      </c>
      <c r="Q188" s="1" t="s">
        <v>52</v>
      </c>
      <c r="R188" s="1" t="s">
        <v>52</v>
      </c>
      <c r="S188" s="1" t="s">
        <v>52</v>
      </c>
      <c r="T188" s="1" t="s">
        <v>52</v>
      </c>
    </row>
    <row r="189" spans="1:20" ht="20.100000000000001" customHeight="1">
      <c r="A189" s="38" t="s">
        <v>3444</v>
      </c>
      <c r="B189" s="39">
        <v>0</v>
      </c>
      <c r="C189" s="39">
        <v>0</v>
      </c>
      <c r="D189" s="39">
        <v>0</v>
      </c>
      <c r="E189" s="39">
        <v>0</v>
      </c>
      <c r="F189" s="38" t="s">
        <v>52</v>
      </c>
      <c r="G189" s="1" t="s">
        <v>917</v>
      </c>
      <c r="H189" s="1" t="s">
        <v>3224</v>
      </c>
      <c r="I189" s="1" t="s">
        <v>3445</v>
      </c>
      <c r="J189" s="1" t="s">
        <v>52</v>
      </c>
      <c r="K189" s="1" t="s">
        <v>52</v>
      </c>
      <c r="M189" s="1" t="s">
        <v>52</v>
      </c>
      <c r="O189" s="1" t="s">
        <v>52</v>
      </c>
      <c r="P189" s="1" t="s">
        <v>52</v>
      </c>
      <c r="Q189" s="1" t="s">
        <v>52</v>
      </c>
      <c r="R189" s="1" t="s">
        <v>52</v>
      </c>
      <c r="S189" s="1" t="s">
        <v>52</v>
      </c>
      <c r="T189" s="1" t="s">
        <v>52</v>
      </c>
    </row>
    <row r="190" spans="1:20" ht="20.100000000000001" customHeight="1">
      <c r="A190" s="38" t="s">
        <v>3446</v>
      </c>
      <c r="B190" s="39">
        <v>0</v>
      </c>
      <c r="C190" s="39">
        <v>0</v>
      </c>
      <c r="D190" s="39">
        <v>0</v>
      </c>
      <c r="E190" s="39">
        <v>0</v>
      </c>
      <c r="F190" s="38" t="s">
        <v>52</v>
      </c>
      <c r="G190" s="1" t="s">
        <v>917</v>
      </c>
      <c r="H190" s="1" t="s">
        <v>3224</v>
      </c>
      <c r="I190" s="1" t="s">
        <v>3447</v>
      </c>
      <c r="J190" s="1" t="s">
        <v>52</v>
      </c>
      <c r="K190" s="1" t="s">
        <v>52</v>
      </c>
      <c r="M190" s="1" t="s">
        <v>52</v>
      </c>
      <c r="O190" s="1" t="s">
        <v>52</v>
      </c>
      <c r="P190" s="1" t="s">
        <v>52</v>
      </c>
      <c r="Q190" s="1" t="s">
        <v>52</v>
      </c>
      <c r="R190" s="1" t="s">
        <v>52</v>
      </c>
      <c r="S190" s="1" t="s">
        <v>52</v>
      </c>
      <c r="T190" s="1" t="s">
        <v>52</v>
      </c>
    </row>
    <row r="191" spans="1:20" ht="20.100000000000001" customHeight="1">
      <c r="A191" s="38" t="s">
        <v>3448</v>
      </c>
      <c r="B191" s="39">
        <v>0</v>
      </c>
      <c r="C191" s="39">
        <v>0</v>
      </c>
      <c r="D191" s="39">
        <v>0</v>
      </c>
      <c r="E191" s="39">
        <v>0</v>
      </c>
      <c r="F191" s="38" t="s">
        <v>52</v>
      </c>
      <c r="G191" s="1" t="s">
        <v>917</v>
      </c>
      <c r="H191" s="1" t="s">
        <v>3224</v>
      </c>
      <c r="I191" s="1" t="s">
        <v>3449</v>
      </c>
      <c r="J191" s="1" t="s">
        <v>52</v>
      </c>
      <c r="K191" s="1" t="s">
        <v>52</v>
      </c>
      <c r="M191" s="1" t="s">
        <v>52</v>
      </c>
      <c r="O191" s="1" t="s">
        <v>52</v>
      </c>
      <c r="P191" s="1" t="s">
        <v>52</v>
      </c>
      <c r="Q191" s="1" t="s">
        <v>52</v>
      </c>
      <c r="R191" s="1" t="s">
        <v>52</v>
      </c>
      <c r="S191" s="1" t="s">
        <v>52</v>
      </c>
      <c r="T191" s="1" t="s">
        <v>52</v>
      </c>
    </row>
    <row r="192" spans="1:20" ht="20.100000000000001" customHeight="1">
      <c r="A192" s="38" t="s">
        <v>3450</v>
      </c>
      <c r="B192" s="39">
        <v>0</v>
      </c>
      <c r="C192" s="39">
        <v>0</v>
      </c>
      <c r="D192" s="39">
        <v>0</v>
      </c>
      <c r="E192" s="39">
        <v>0</v>
      </c>
      <c r="F192" s="38" t="s">
        <v>52</v>
      </c>
      <c r="G192" s="1" t="s">
        <v>917</v>
      </c>
      <c r="H192" s="1" t="s">
        <v>3224</v>
      </c>
      <c r="I192" s="1" t="s">
        <v>3451</v>
      </c>
      <c r="J192" s="1" t="s">
        <v>52</v>
      </c>
      <c r="K192" s="1" t="s">
        <v>52</v>
      </c>
      <c r="M192" s="1" t="s">
        <v>52</v>
      </c>
      <c r="O192" s="1" t="s">
        <v>52</v>
      </c>
      <c r="P192" s="1" t="s">
        <v>52</v>
      </c>
      <c r="Q192" s="1" t="s">
        <v>52</v>
      </c>
      <c r="R192" s="1" t="s">
        <v>52</v>
      </c>
      <c r="S192" s="1" t="s">
        <v>52</v>
      </c>
      <c r="T192" s="1" t="s">
        <v>52</v>
      </c>
    </row>
    <row r="193" spans="1:20" ht="20.100000000000001" customHeight="1">
      <c r="A193" s="38" t="s">
        <v>3226</v>
      </c>
      <c r="B193" s="39">
        <v>0</v>
      </c>
      <c r="C193" s="39">
        <v>0</v>
      </c>
      <c r="D193" s="39">
        <v>0</v>
      </c>
      <c r="E193" s="39">
        <v>0</v>
      </c>
      <c r="F193" s="38" t="s">
        <v>52</v>
      </c>
      <c r="G193" s="1" t="s">
        <v>917</v>
      </c>
      <c r="H193" s="1" t="s">
        <v>3224</v>
      </c>
      <c r="I193" s="1" t="s">
        <v>3226</v>
      </c>
      <c r="J193" s="1" t="s">
        <v>52</v>
      </c>
      <c r="K193" s="1" t="s">
        <v>52</v>
      </c>
      <c r="M193" s="1" t="s">
        <v>52</v>
      </c>
      <c r="O193" s="1" t="s">
        <v>52</v>
      </c>
      <c r="P193" s="1" t="s">
        <v>52</v>
      </c>
      <c r="Q193" s="1" t="s">
        <v>52</v>
      </c>
      <c r="R193" s="1" t="s">
        <v>52</v>
      </c>
      <c r="S193" s="1" t="s">
        <v>52</v>
      </c>
      <c r="T193" s="1" t="s">
        <v>52</v>
      </c>
    </row>
    <row r="194" spans="1:20" ht="20.100000000000001" customHeight="1">
      <c r="A194" s="38" t="s">
        <v>3413</v>
      </c>
      <c r="B194" s="39">
        <v>0</v>
      </c>
      <c r="C194" s="39">
        <v>0</v>
      </c>
      <c r="D194" s="39">
        <v>0</v>
      </c>
      <c r="E194" s="39">
        <v>0</v>
      </c>
      <c r="F194" s="38" t="s">
        <v>52</v>
      </c>
      <c r="G194" s="1" t="s">
        <v>917</v>
      </c>
      <c r="H194" s="1" t="s">
        <v>3224</v>
      </c>
      <c r="I194" s="1" t="s">
        <v>3414</v>
      </c>
      <c r="J194" s="1" t="s">
        <v>52</v>
      </c>
      <c r="K194" s="1" t="s">
        <v>52</v>
      </c>
      <c r="M194" s="1" t="s">
        <v>52</v>
      </c>
      <c r="O194" s="1" t="s">
        <v>52</v>
      </c>
      <c r="P194" s="1" t="s">
        <v>52</v>
      </c>
      <c r="Q194" s="1" t="s">
        <v>52</v>
      </c>
      <c r="R194" s="1" t="s">
        <v>52</v>
      </c>
      <c r="S194" s="1" t="s">
        <v>52</v>
      </c>
      <c r="T194" s="1" t="s">
        <v>52</v>
      </c>
    </row>
    <row r="195" spans="1:20" ht="20.100000000000001" customHeight="1">
      <c r="A195" s="38" t="s">
        <v>3498</v>
      </c>
      <c r="B195" s="39">
        <v>0</v>
      </c>
      <c r="C195" s="39">
        <v>0</v>
      </c>
      <c r="D195" s="39">
        <v>1204.4000000000001</v>
      </c>
      <c r="E195" s="39">
        <v>1204.4000000000001</v>
      </c>
      <c r="F195" s="38" t="s">
        <v>52</v>
      </c>
      <c r="G195" s="1" t="s">
        <v>917</v>
      </c>
      <c r="H195" s="1" t="s">
        <v>3224</v>
      </c>
      <c r="I195" s="1" t="s">
        <v>3499</v>
      </c>
      <c r="J195" s="1" t="s">
        <v>52</v>
      </c>
      <c r="K195" s="1" t="s">
        <v>52</v>
      </c>
      <c r="M195" s="1" t="s">
        <v>52</v>
      </c>
      <c r="O195" s="1" t="s">
        <v>52</v>
      </c>
      <c r="P195" s="1" t="s">
        <v>52</v>
      </c>
      <c r="Q195" s="1" t="s">
        <v>52</v>
      </c>
      <c r="R195" s="1" t="s">
        <v>52</v>
      </c>
      <c r="S195" s="1" t="s">
        <v>52</v>
      </c>
      <c r="T195" s="1" t="s">
        <v>52</v>
      </c>
    </row>
    <row r="196" spans="1:20" ht="20.100000000000001" customHeight="1">
      <c r="A196" s="38" t="s">
        <v>3247</v>
      </c>
      <c r="B196" s="39">
        <v>0</v>
      </c>
      <c r="C196" s="39">
        <v>0</v>
      </c>
      <c r="D196" s="39">
        <v>1204.4000000000001</v>
      </c>
      <c r="E196" s="39">
        <v>1204.4000000000001</v>
      </c>
      <c r="F196" s="38" t="s">
        <v>52</v>
      </c>
      <c r="G196" s="1" t="s">
        <v>917</v>
      </c>
      <c r="H196" s="1" t="s">
        <v>3224</v>
      </c>
      <c r="I196" s="1" t="s">
        <v>3248</v>
      </c>
      <c r="J196" s="1" t="s">
        <v>52</v>
      </c>
      <c r="K196" s="1" t="s">
        <v>52</v>
      </c>
      <c r="M196" s="1" t="s">
        <v>52</v>
      </c>
      <c r="O196" s="1" t="s">
        <v>52</v>
      </c>
      <c r="P196" s="1" t="s">
        <v>52</v>
      </c>
      <c r="Q196" s="1" t="s">
        <v>52</v>
      </c>
      <c r="R196" s="1" t="s">
        <v>52</v>
      </c>
      <c r="S196" s="1" t="s">
        <v>52</v>
      </c>
      <c r="T196" s="1" t="s">
        <v>52</v>
      </c>
    </row>
    <row r="197" spans="1:20" ht="20.100000000000001" customHeight="1">
      <c r="A197" s="38" t="s">
        <v>3249</v>
      </c>
      <c r="B197" s="40">
        <v>0</v>
      </c>
      <c r="C197" s="40">
        <v>0</v>
      </c>
      <c r="D197" s="40">
        <v>1510</v>
      </c>
      <c r="E197" s="40">
        <v>1510</v>
      </c>
      <c r="F197" s="41"/>
    </row>
    <row r="198" spans="1:20" ht="20.100000000000001" customHeight="1">
      <c r="A198" s="41"/>
      <c r="B198" s="41"/>
      <c r="C198" s="41"/>
      <c r="D198" s="41"/>
      <c r="E198" s="41"/>
      <c r="F198" s="41"/>
    </row>
    <row r="199" spans="1:20" ht="20.100000000000001" customHeight="1">
      <c r="A199" s="41" t="s">
        <v>3500</v>
      </c>
      <c r="B199" s="41"/>
      <c r="C199" s="41"/>
      <c r="D199" s="41"/>
      <c r="E199" s="41"/>
      <c r="F199" s="38" t="s">
        <v>52</v>
      </c>
      <c r="G199" s="1" t="s">
        <v>921</v>
      </c>
      <c r="I199" s="1" t="s">
        <v>302</v>
      </c>
      <c r="J199" s="1" t="s">
        <v>919</v>
      </c>
      <c r="K199" s="1" t="s">
        <v>183</v>
      </c>
    </row>
    <row r="200" spans="1:20" ht="20.100000000000001" customHeight="1">
      <c r="A200" s="38" t="s">
        <v>52</v>
      </c>
      <c r="B200" s="39"/>
      <c r="C200" s="39"/>
      <c r="D200" s="39"/>
      <c r="E200" s="39"/>
      <c r="F200" s="38" t="s">
        <v>52</v>
      </c>
      <c r="G200" s="1" t="s">
        <v>921</v>
      </c>
      <c r="H200" s="1" t="s">
        <v>3222</v>
      </c>
      <c r="I200" s="1" t="s">
        <v>52</v>
      </c>
      <c r="J200" s="1" t="s">
        <v>52</v>
      </c>
      <c r="K200" s="1" t="s">
        <v>52</v>
      </c>
      <c r="L200">
        <v>1</v>
      </c>
      <c r="M200" s="1" t="s">
        <v>52</v>
      </c>
      <c r="O200" s="1" t="s">
        <v>52</v>
      </c>
      <c r="P200" s="1" t="s">
        <v>52</v>
      </c>
      <c r="Q200" s="1" t="s">
        <v>52</v>
      </c>
      <c r="R200" s="1" t="s">
        <v>52</v>
      </c>
      <c r="S200" s="1" t="s">
        <v>52</v>
      </c>
      <c r="T200" s="1" t="s">
        <v>52</v>
      </c>
    </row>
    <row r="201" spans="1:20" ht="20.100000000000001" customHeight="1">
      <c r="A201" s="38" t="s">
        <v>3331</v>
      </c>
      <c r="B201" s="39">
        <v>0</v>
      </c>
      <c r="C201" s="39">
        <v>0</v>
      </c>
      <c r="D201" s="39">
        <v>0</v>
      </c>
      <c r="E201" s="39">
        <v>0</v>
      </c>
      <c r="F201" s="38" t="s">
        <v>52</v>
      </c>
      <c r="G201" s="1" t="s">
        <v>921</v>
      </c>
      <c r="H201" s="1" t="s">
        <v>3224</v>
      </c>
      <c r="I201" s="1" t="s">
        <v>3332</v>
      </c>
      <c r="J201" s="1" t="s">
        <v>52</v>
      </c>
      <c r="K201" s="1" t="s">
        <v>52</v>
      </c>
      <c r="M201" s="1" t="s">
        <v>52</v>
      </c>
      <c r="O201" s="1" t="s">
        <v>52</v>
      </c>
      <c r="P201" s="1" t="s">
        <v>52</v>
      </c>
      <c r="Q201" s="1" t="s">
        <v>52</v>
      </c>
      <c r="R201" s="1" t="s">
        <v>52</v>
      </c>
      <c r="S201" s="1" t="s">
        <v>52</v>
      </c>
      <c r="T201" s="1" t="s">
        <v>52</v>
      </c>
    </row>
    <row r="202" spans="1:20" ht="20.100000000000001" customHeight="1">
      <c r="A202" s="38" t="s">
        <v>3333</v>
      </c>
      <c r="B202" s="39">
        <v>0</v>
      </c>
      <c r="C202" s="39">
        <v>0</v>
      </c>
      <c r="D202" s="39">
        <v>0</v>
      </c>
      <c r="E202" s="39">
        <v>0</v>
      </c>
      <c r="F202" s="38" t="s">
        <v>52</v>
      </c>
      <c r="G202" s="1" t="s">
        <v>921</v>
      </c>
      <c r="H202" s="1" t="s">
        <v>3224</v>
      </c>
      <c r="I202" s="1" t="s">
        <v>3334</v>
      </c>
      <c r="J202" s="1" t="s">
        <v>52</v>
      </c>
      <c r="K202" s="1" t="s">
        <v>52</v>
      </c>
      <c r="M202" s="1" t="s">
        <v>52</v>
      </c>
      <c r="O202" s="1" t="s">
        <v>52</v>
      </c>
      <c r="P202" s="1" t="s">
        <v>52</v>
      </c>
      <c r="Q202" s="1" t="s">
        <v>52</v>
      </c>
      <c r="R202" s="1" t="s">
        <v>52</v>
      </c>
      <c r="S202" s="1" t="s">
        <v>52</v>
      </c>
      <c r="T202" s="1" t="s">
        <v>52</v>
      </c>
    </row>
    <row r="203" spans="1:20" ht="20.100000000000001" customHeight="1">
      <c r="A203" s="38" t="s">
        <v>3335</v>
      </c>
      <c r="B203" s="39">
        <v>0</v>
      </c>
      <c r="C203" s="39">
        <v>0</v>
      </c>
      <c r="D203" s="39">
        <v>0</v>
      </c>
      <c r="E203" s="39">
        <v>0</v>
      </c>
      <c r="F203" s="38" t="s">
        <v>52</v>
      </c>
      <c r="G203" s="1" t="s">
        <v>921</v>
      </c>
      <c r="H203" s="1" t="s">
        <v>3224</v>
      </c>
      <c r="I203" s="1" t="s">
        <v>3336</v>
      </c>
      <c r="J203" s="1" t="s">
        <v>52</v>
      </c>
      <c r="K203" s="1" t="s">
        <v>52</v>
      </c>
      <c r="M203" s="1" t="s">
        <v>52</v>
      </c>
      <c r="O203" s="1" t="s">
        <v>52</v>
      </c>
      <c r="P203" s="1" t="s">
        <v>52</v>
      </c>
      <c r="Q203" s="1" t="s">
        <v>52</v>
      </c>
      <c r="R203" s="1" t="s">
        <v>52</v>
      </c>
      <c r="S203" s="1" t="s">
        <v>52</v>
      </c>
      <c r="T203" s="1" t="s">
        <v>52</v>
      </c>
    </row>
    <row r="204" spans="1:20" ht="20.100000000000001" customHeight="1">
      <c r="A204" s="38" t="s">
        <v>3226</v>
      </c>
      <c r="B204" s="39">
        <v>0</v>
      </c>
      <c r="C204" s="39">
        <v>0</v>
      </c>
      <c r="D204" s="39">
        <v>0</v>
      </c>
      <c r="E204" s="39">
        <v>0</v>
      </c>
      <c r="F204" s="38" t="s">
        <v>52</v>
      </c>
      <c r="G204" s="1" t="s">
        <v>921</v>
      </c>
      <c r="H204" s="1" t="s">
        <v>3224</v>
      </c>
      <c r="I204" s="1" t="s">
        <v>52</v>
      </c>
      <c r="J204" s="1" t="s">
        <v>52</v>
      </c>
      <c r="K204" s="1" t="s">
        <v>52</v>
      </c>
      <c r="M204" s="1" t="s">
        <v>52</v>
      </c>
      <c r="O204" s="1" t="s">
        <v>52</v>
      </c>
      <c r="P204" s="1" t="s">
        <v>52</v>
      </c>
      <c r="Q204" s="1" t="s">
        <v>52</v>
      </c>
      <c r="R204" s="1" t="s">
        <v>52</v>
      </c>
      <c r="S204" s="1" t="s">
        <v>52</v>
      </c>
      <c r="T204" s="1" t="s">
        <v>52</v>
      </c>
    </row>
    <row r="205" spans="1:20" ht="20.100000000000001" customHeight="1">
      <c r="A205" s="38" t="s">
        <v>3337</v>
      </c>
      <c r="B205" s="39">
        <v>0</v>
      </c>
      <c r="C205" s="39">
        <v>0</v>
      </c>
      <c r="D205" s="39">
        <v>0</v>
      </c>
      <c r="E205" s="39">
        <v>0</v>
      </c>
      <c r="F205" s="38" t="s">
        <v>52</v>
      </c>
      <c r="G205" s="1" t="s">
        <v>921</v>
      </c>
      <c r="H205" s="1" t="s">
        <v>3224</v>
      </c>
      <c r="I205" s="1" t="s">
        <v>3338</v>
      </c>
      <c r="J205" s="1" t="s">
        <v>52</v>
      </c>
      <c r="K205" s="1" t="s">
        <v>52</v>
      </c>
      <c r="M205" s="1" t="s">
        <v>52</v>
      </c>
      <c r="O205" s="1" t="s">
        <v>52</v>
      </c>
      <c r="P205" s="1" t="s">
        <v>52</v>
      </c>
      <c r="Q205" s="1" t="s">
        <v>52</v>
      </c>
      <c r="R205" s="1" t="s">
        <v>52</v>
      </c>
      <c r="S205" s="1" t="s">
        <v>52</v>
      </c>
      <c r="T205" s="1" t="s">
        <v>52</v>
      </c>
    </row>
    <row r="206" spans="1:20" ht="20.100000000000001" customHeight="1">
      <c r="A206" s="38" t="s">
        <v>3339</v>
      </c>
      <c r="B206" s="39">
        <v>0</v>
      </c>
      <c r="C206" s="39">
        <v>0</v>
      </c>
      <c r="D206" s="39">
        <v>0</v>
      </c>
      <c r="E206" s="39">
        <v>0</v>
      </c>
      <c r="F206" s="38" t="s">
        <v>52</v>
      </c>
      <c r="G206" s="1" t="s">
        <v>921</v>
      </c>
      <c r="H206" s="1" t="s">
        <v>3224</v>
      </c>
      <c r="I206" s="1" t="s">
        <v>3340</v>
      </c>
      <c r="J206" s="1" t="s">
        <v>52</v>
      </c>
      <c r="K206" s="1" t="s">
        <v>52</v>
      </c>
      <c r="M206" s="1" t="s">
        <v>52</v>
      </c>
      <c r="O206" s="1" t="s">
        <v>52</v>
      </c>
      <c r="P206" s="1" t="s">
        <v>52</v>
      </c>
      <c r="Q206" s="1" t="s">
        <v>52</v>
      </c>
      <c r="R206" s="1" t="s">
        <v>52</v>
      </c>
      <c r="S206" s="1" t="s">
        <v>52</v>
      </c>
      <c r="T206" s="1" t="s">
        <v>52</v>
      </c>
    </row>
    <row r="207" spans="1:20" ht="20.100000000000001" customHeight="1">
      <c r="A207" s="38" t="s">
        <v>3341</v>
      </c>
      <c r="B207" s="39">
        <v>0</v>
      </c>
      <c r="C207" s="39">
        <v>0</v>
      </c>
      <c r="D207" s="39">
        <v>0</v>
      </c>
      <c r="E207" s="39">
        <v>0</v>
      </c>
      <c r="F207" s="38" t="s">
        <v>52</v>
      </c>
      <c r="G207" s="1" t="s">
        <v>921</v>
      </c>
      <c r="H207" s="1" t="s">
        <v>3224</v>
      </c>
      <c r="I207" s="1" t="s">
        <v>3342</v>
      </c>
      <c r="J207" s="1" t="s">
        <v>52</v>
      </c>
      <c r="K207" s="1" t="s">
        <v>52</v>
      </c>
      <c r="M207" s="1" t="s">
        <v>52</v>
      </c>
      <c r="O207" s="1" t="s">
        <v>52</v>
      </c>
      <c r="P207" s="1" t="s">
        <v>52</v>
      </c>
      <c r="Q207" s="1" t="s">
        <v>52</v>
      </c>
      <c r="R207" s="1" t="s">
        <v>52</v>
      </c>
      <c r="S207" s="1" t="s">
        <v>52</v>
      </c>
      <c r="T207" s="1" t="s">
        <v>52</v>
      </c>
    </row>
    <row r="208" spans="1:20" ht="20.100000000000001" customHeight="1">
      <c r="A208" s="38" t="s">
        <v>3226</v>
      </c>
      <c r="B208" s="39">
        <v>0</v>
      </c>
      <c r="C208" s="39">
        <v>0</v>
      </c>
      <c r="D208" s="39">
        <v>0</v>
      </c>
      <c r="E208" s="39">
        <v>0</v>
      </c>
      <c r="F208" s="38" t="s">
        <v>52</v>
      </c>
      <c r="G208" s="1" t="s">
        <v>921</v>
      </c>
      <c r="H208" s="1" t="s">
        <v>3224</v>
      </c>
      <c r="I208" s="1" t="s">
        <v>52</v>
      </c>
      <c r="J208" s="1" t="s">
        <v>52</v>
      </c>
      <c r="K208" s="1" t="s">
        <v>52</v>
      </c>
      <c r="M208" s="1" t="s">
        <v>52</v>
      </c>
      <c r="O208" s="1" t="s">
        <v>52</v>
      </c>
      <c r="P208" s="1" t="s">
        <v>52</v>
      </c>
      <c r="Q208" s="1" t="s">
        <v>52</v>
      </c>
      <c r="R208" s="1" t="s">
        <v>52</v>
      </c>
      <c r="S208" s="1" t="s">
        <v>52</v>
      </c>
      <c r="T208" s="1" t="s">
        <v>52</v>
      </c>
    </row>
    <row r="209" spans="1:20" ht="20.100000000000001" customHeight="1">
      <c r="A209" s="38" t="s">
        <v>3343</v>
      </c>
      <c r="B209" s="39">
        <v>0</v>
      </c>
      <c r="C209" s="39">
        <v>0</v>
      </c>
      <c r="D209" s="39">
        <v>0</v>
      </c>
      <c r="E209" s="39">
        <v>0</v>
      </c>
      <c r="F209" s="38" t="s">
        <v>52</v>
      </c>
      <c r="G209" s="1" t="s">
        <v>921</v>
      </c>
      <c r="H209" s="1" t="s">
        <v>3224</v>
      </c>
      <c r="I209" s="1" t="s">
        <v>3344</v>
      </c>
      <c r="J209" s="1" t="s">
        <v>52</v>
      </c>
      <c r="K209" s="1" t="s">
        <v>52</v>
      </c>
      <c r="M209" s="1" t="s">
        <v>52</v>
      </c>
      <c r="O209" s="1" t="s">
        <v>52</v>
      </c>
      <c r="P209" s="1" t="s">
        <v>52</v>
      </c>
      <c r="Q209" s="1" t="s">
        <v>52</v>
      </c>
      <c r="R209" s="1" t="s">
        <v>52</v>
      </c>
      <c r="S209" s="1" t="s">
        <v>52</v>
      </c>
      <c r="T209" s="1" t="s">
        <v>52</v>
      </c>
    </row>
    <row r="210" spans="1:20" ht="20.100000000000001" customHeight="1">
      <c r="A210" s="38" t="s">
        <v>3345</v>
      </c>
      <c r="B210" s="39">
        <v>0</v>
      </c>
      <c r="C210" s="39">
        <v>0</v>
      </c>
      <c r="D210" s="39">
        <v>0</v>
      </c>
      <c r="E210" s="39">
        <v>0</v>
      </c>
      <c r="F210" s="38" t="s">
        <v>52</v>
      </c>
      <c r="G210" s="1" t="s">
        <v>921</v>
      </c>
      <c r="H210" s="1" t="s">
        <v>3224</v>
      </c>
      <c r="I210" s="1" t="s">
        <v>3346</v>
      </c>
      <c r="J210" s="1" t="s">
        <v>52</v>
      </c>
      <c r="K210" s="1" t="s">
        <v>52</v>
      </c>
      <c r="M210" s="1" t="s">
        <v>52</v>
      </c>
      <c r="O210" s="1" t="s">
        <v>52</v>
      </c>
      <c r="P210" s="1" t="s">
        <v>52</v>
      </c>
      <c r="Q210" s="1" t="s">
        <v>52</v>
      </c>
      <c r="R210" s="1" t="s">
        <v>52</v>
      </c>
      <c r="S210" s="1" t="s">
        <v>52</v>
      </c>
      <c r="T210" s="1" t="s">
        <v>52</v>
      </c>
    </row>
    <row r="211" spans="1:20" ht="20.100000000000001" customHeight="1">
      <c r="A211" s="38" t="s">
        <v>3347</v>
      </c>
      <c r="B211" s="39">
        <v>0</v>
      </c>
      <c r="C211" s="39">
        <v>0</v>
      </c>
      <c r="D211" s="39">
        <v>0</v>
      </c>
      <c r="E211" s="39">
        <v>0</v>
      </c>
      <c r="F211" s="38" t="s">
        <v>52</v>
      </c>
      <c r="G211" s="1" t="s">
        <v>921</v>
      </c>
      <c r="H211" s="1" t="s">
        <v>3224</v>
      </c>
      <c r="I211" s="1" t="s">
        <v>3348</v>
      </c>
      <c r="J211" s="1" t="s">
        <v>52</v>
      </c>
      <c r="K211" s="1" t="s">
        <v>52</v>
      </c>
      <c r="M211" s="1" t="s">
        <v>52</v>
      </c>
      <c r="O211" s="1" t="s">
        <v>52</v>
      </c>
      <c r="P211" s="1" t="s">
        <v>52</v>
      </c>
      <c r="Q211" s="1" t="s">
        <v>52</v>
      </c>
      <c r="R211" s="1" t="s">
        <v>52</v>
      </c>
      <c r="S211" s="1" t="s">
        <v>52</v>
      </c>
      <c r="T211" s="1" t="s">
        <v>52</v>
      </c>
    </row>
    <row r="212" spans="1:20" ht="20.100000000000001" customHeight="1">
      <c r="A212" s="38" t="s">
        <v>3349</v>
      </c>
      <c r="B212" s="39">
        <v>0</v>
      </c>
      <c r="C212" s="39">
        <v>0</v>
      </c>
      <c r="D212" s="39">
        <v>0</v>
      </c>
      <c r="E212" s="39">
        <v>0</v>
      </c>
      <c r="F212" s="38" t="s">
        <v>52</v>
      </c>
      <c r="G212" s="1" t="s">
        <v>921</v>
      </c>
      <c r="H212" s="1" t="s">
        <v>3224</v>
      </c>
      <c r="I212" s="1" t="s">
        <v>3350</v>
      </c>
      <c r="J212" s="1" t="s">
        <v>52</v>
      </c>
      <c r="K212" s="1" t="s">
        <v>52</v>
      </c>
      <c r="M212" s="1" t="s">
        <v>52</v>
      </c>
      <c r="O212" s="1" t="s">
        <v>52</v>
      </c>
      <c r="P212" s="1" t="s">
        <v>52</v>
      </c>
      <c r="Q212" s="1" t="s">
        <v>52</v>
      </c>
      <c r="R212" s="1" t="s">
        <v>52</v>
      </c>
      <c r="S212" s="1" t="s">
        <v>52</v>
      </c>
      <c r="T212" s="1" t="s">
        <v>52</v>
      </c>
    </row>
    <row r="213" spans="1:20" ht="20.100000000000001" customHeight="1">
      <c r="A213" s="38" t="s">
        <v>3351</v>
      </c>
      <c r="B213" s="39">
        <v>0</v>
      </c>
      <c r="C213" s="39">
        <v>0</v>
      </c>
      <c r="D213" s="39">
        <v>0</v>
      </c>
      <c r="E213" s="39">
        <v>0</v>
      </c>
      <c r="F213" s="38" t="s">
        <v>52</v>
      </c>
      <c r="G213" s="1" t="s">
        <v>921</v>
      </c>
      <c r="H213" s="1" t="s">
        <v>3224</v>
      </c>
      <c r="I213" s="1" t="s">
        <v>3352</v>
      </c>
      <c r="J213" s="1" t="s">
        <v>52</v>
      </c>
      <c r="K213" s="1" t="s">
        <v>52</v>
      </c>
      <c r="M213" s="1" t="s">
        <v>52</v>
      </c>
      <c r="O213" s="1" t="s">
        <v>52</v>
      </c>
      <c r="P213" s="1" t="s">
        <v>52</v>
      </c>
      <c r="Q213" s="1" t="s">
        <v>52</v>
      </c>
      <c r="R213" s="1" t="s">
        <v>52</v>
      </c>
      <c r="S213" s="1" t="s">
        <v>52</v>
      </c>
      <c r="T213" s="1" t="s">
        <v>52</v>
      </c>
    </row>
    <row r="214" spans="1:20" ht="20.100000000000001" customHeight="1">
      <c r="A214" s="38" t="s">
        <v>3353</v>
      </c>
      <c r="B214" s="39">
        <v>0</v>
      </c>
      <c r="C214" s="39">
        <v>0</v>
      </c>
      <c r="D214" s="39">
        <v>0</v>
      </c>
      <c r="E214" s="39">
        <v>0</v>
      </c>
      <c r="F214" s="38" t="s">
        <v>52</v>
      </c>
      <c r="G214" s="1" t="s">
        <v>921</v>
      </c>
      <c r="H214" s="1" t="s">
        <v>3224</v>
      </c>
      <c r="I214" s="1" t="s">
        <v>3354</v>
      </c>
      <c r="J214" s="1" t="s">
        <v>52</v>
      </c>
      <c r="K214" s="1" t="s">
        <v>52</v>
      </c>
      <c r="M214" s="1" t="s">
        <v>52</v>
      </c>
      <c r="O214" s="1" t="s">
        <v>52</v>
      </c>
      <c r="P214" s="1" t="s">
        <v>52</v>
      </c>
      <c r="Q214" s="1" t="s">
        <v>52</v>
      </c>
      <c r="R214" s="1" t="s">
        <v>52</v>
      </c>
      <c r="S214" s="1" t="s">
        <v>52</v>
      </c>
      <c r="T214" s="1" t="s">
        <v>52</v>
      </c>
    </row>
    <row r="215" spans="1:20" ht="20.100000000000001" customHeight="1">
      <c r="A215" s="38" t="s">
        <v>3355</v>
      </c>
      <c r="B215" s="39">
        <v>0</v>
      </c>
      <c r="C215" s="39">
        <v>0</v>
      </c>
      <c r="D215" s="39">
        <v>0</v>
      </c>
      <c r="E215" s="39">
        <v>0</v>
      </c>
      <c r="F215" s="38" t="s">
        <v>52</v>
      </c>
      <c r="G215" s="1" t="s">
        <v>921</v>
      </c>
      <c r="H215" s="1" t="s">
        <v>3224</v>
      </c>
      <c r="I215" s="1" t="s">
        <v>3356</v>
      </c>
      <c r="J215" s="1" t="s">
        <v>52</v>
      </c>
      <c r="K215" s="1" t="s">
        <v>52</v>
      </c>
      <c r="M215" s="1" t="s">
        <v>52</v>
      </c>
      <c r="O215" s="1" t="s">
        <v>52</v>
      </c>
      <c r="P215" s="1" t="s">
        <v>52</v>
      </c>
      <c r="Q215" s="1" t="s">
        <v>52</v>
      </c>
      <c r="R215" s="1" t="s">
        <v>52</v>
      </c>
      <c r="S215" s="1" t="s">
        <v>52</v>
      </c>
      <c r="T215" s="1" t="s">
        <v>52</v>
      </c>
    </row>
    <row r="216" spans="1:20" ht="20.100000000000001" customHeight="1">
      <c r="A216" s="38" t="s">
        <v>3357</v>
      </c>
      <c r="B216" s="39">
        <v>0</v>
      </c>
      <c r="C216" s="39">
        <v>0</v>
      </c>
      <c r="D216" s="39">
        <v>0</v>
      </c>
      <c r="E216" s="39">
        <v>0</v>
      </c>
      <c r="F216" s="38" t="s">
        <v>52</v>
      </c>
      <c r="G216" s="1" t="s">
        <v>921</v>
      </c>
      <c r="H216" s="1" t="s">
        <v>3224</v>
      </c>
      <c r="I216" s="1" t="s">
        <v>3358</v>
      </c>
      <c r="J216" s="1" t="s">
        <v>52</v>
      </c>
      <c r="K216" s="1" t="s">
        <v>52</v>
      </c>
      <c r="M216" s="1" t="s">
        <v>52</v>
      </c>
      <c r="O216" s="1" t="s">
        <v>52</v>
      </c>
      <c r="P216" s="1" t="s">
        <v>52</v>
      </c>
      <c r="Q216" s="1" t="s">
        <v>52</v>
      </c>
      <c r="R216" s="1" t="s">
        <v>52</v>
      </c>
      <c r="S216" s="1" t="s">
        <v>52</v>
      </c>
      <c r="T216" s="1" t="s">
        <v>52</v>
      </c>
    </row>
    <row r="217" spans="1:20" ht="20.100000000000001" customHeight="1">
      <c r="A217" s="38" t="s">
        <v>3359</v>
      </c>
      <c r="B217" s="39">
        <v>0</v>
      </c>
      <c r="C217" s="39">
        <v>0</v>
      </c>
      <c r="D217" s="39">
        <v>0</v>
      </c>
      <c r="E217" s="39">
        <v>0</v>
      </c>
      <c r="F217" s="38" t="s">
        <v>52</v>
      </c>
      <c r="G217" s="1" t="s">
        <v>921</v>
      </c>
      <c r="H217" s="1" t="s">
        <v>3224</v>
      </c>
      <c r="I217" s="1" t="s">
        <v>3360</v>
      </c>
      <c r="J217" s="1" t="s">
        <v>52</v>
      </c>
      <c r="K217" s="1" t="s">
        <v>52</v>
      </c>
      <c r="M217" s="1" t="s">
        <v>52</v>
      </c>
      <c r="O217" s="1" t="s">
        <v>52</v>
      </c>
      <c r="P217" s="1" t="s">
        <v>52</v>
      </c>
      <c r="Q217" s="1" t="s">
        <v>52</v>
      </c>
      <c r="R217" s="1" t="s">
        <v>52</v>
      </c>
      <c r="S217" s="1" t="s">
        <v>52</v>
      </c>
      <c r="T217" s="1" t="s">
        <v>52</v>
      </c>
    </row>
    <row r="218" spans="1:20" ht="20.100000000000001" customHeight="1">
      <c r="A218" s="38" t="s">
        <v>3361</v>
      </c>
      <c r="B218" s="39">
        <v>0</v>
      </c>
      <c r="C218" s="39">
        <v>0</v>
      </c>
      <c r="D218" s="39">
        <v>0</v>
      </c>
      <c r="E218" s="39">
        <v>0</v>
      </c>
      <c r="F218" s="38" t="s">
        <v>52</v>
      </c>
      <c r="G218" s="1" t="s">
        <v>921</v>
      </c>
      <c r="H218" s="1" t="s">
        <v>3224</v>
      </c>
      <c r="I218" s="1" t="s">
        <v>3362</v>
      </c>
      <c r="J218" s="1" t="s">
        <v>52</v>
      </c>
      <c r="K218" s="1" t="s">
        <v>52</v>
      </c>
      <c r="M218" s="1" t="s">
        <v>52</v>
      </c>
      <c r="O218" s="1" t="s">
        <v>52</v>
      </c>
      <c r="P218" s="1" t="s">
        <v>52</v>
      </c>
      <c r="Q218" s="1" t="s">
        <v>52</v>
      </c>
      <c r="R218" s="1" t="s">
        <v>52</v>
      </c>
      <c r="S218" s="1" t="s">
        <v>52</v>
      </c>
      <c r="T218" s="1" t="s">
        <v>52</v>
      </c>
    </row>
    <row r="219" spans="1:20" ht="20.100000000000001" customHeight="1">
      <c r="A219" s="38" t="s">
        <v>3363</v>
      </c>
      <c r="B219" s="39">
        <v>0</v>
      </c>
      <c r="C219" s="39">
        <v>0</v>
      </c>
      <c r="D219" s="39">
        <v>0</v>
      </c>
      <c r="E219" s="39">
        <v>0</v>
      </c>
      <c r="F219" s="38" t="s">
        <v>52</v>
      </c>
      <c r="G219" s="1" t="s">
        <v>921</v>
      </c>
      <c r="H219" s="1" t="s">
        <v>3224</v>
      </c>
      <c r="I219" s="1" t="s">
        <v>3364</v>
      </c>
      <c r="J219" s="1" t="s">
        <v>52</v>
      </c>
      <c r="K219" s="1" t="s">
        <v>52</v>
      </c>
      <c r="M219" s="1" t="s">
        <v>52</v>
      </c>
      <c r="O219" s="1" t="s">
        <v>52</v>
      </c>
      <c r="P219" s="1" t="s">
        <v>52</v>
      </c>
      <c r="Q219" s="1" t="s">
        <v>52</v>
      </c>
      <c r="R219" s="1" t="s">
        <v>52</v>
      </c>
      <c r="S219" s="1" t="s">
        <v>52</v>
      </c>
      <c r="T219" s="1" t="s">
        <v>52</v>
      </c>
    </row>
    <row r="220" spans="1:20" ht="20.100000000000001" customHeight="1">
      <c r="A220" s="38" t="s">
        <v>3365</v>
      </c>
      <c r="B220" s="39">
        <v>0</v>
      </c>
      <c r="C220" s="39">
        <v>0</v>
      </c>
      <c r="D220" s="39">
        <v>0</v>
      </c>
      <c r="E220" s="39">
        <v>0</v>
      </c>
      <c r="F220" s="38" t="s">
        <v>52</v>
      </c>
      <c r="G220" s="1" t="s">
        <v>921</v>
      </c>
      <c r="H220" s="1" t="s">
        <v>3224</v>
      </c>
      <c r="I220" s="1" t="s">
        <v>3366</v>
      </c>
      <c r="J220" s="1" t="s">
        <v>52</v>
      </c>
      <c r="K220" s="1" t="s">
        <v>52</v>
      </c>
      <c r="M220" s="1" t="s">
        <v>52</v>
      </c>
      <c r="O220" s="1" t="s">
        <v>52</v>
      </c>
      <c r="P220" s="1" t="s">
        <v>52</v>
      </c>
      <c r="Q220" s="1" t="s">
        <v>52</v>
      </c>
      <c r="R220" s="1" t="s">
        <v>52</v>
      </c>
      <c r="S220" s="1" t="s">
        <v>52</v>
      </c>
      <c r="T220" s="1" t="s">
        <v>52</v>
      </c>
    </row>
    <row r="221" spans="1:20" ht="20.100000000000001" customHeight="1">
      <c r="A221" s="38" t="s">
        <v>3367</v>
      </c>
      <c r="B221" s="39">
        <v>0</v>
      </c>
      <c r="C221" s="39">
        <v>0</v>
      </c>
      <c r="D221" s="39">
        <v>0</v>
      </c>
      <c r="E221" s="39">
        <v>0</v>
      </c>
      <c r="F221" s="38" t="s">
        <v>52</v>
      </c>
      <c r="G221" s="1" t="s">
        <v>921</v>
      </c>
      <c r="H221" s="1" t="s">
        <v>3224</v>
      </c>
      <c r="I221" s="1" t="s">
        <v>3368</v>
      </c>
      <c r="J221" s="1" t="s">
        <v>52</v>
      </c>
      <c r="K221" s="1" t="s">
        <v>52</v>
      </c>
      <c r="M221" s="1" t="s">
        <v>52</v>
      </c>
      <c r="O221" s="1" t="s">
        <v>52</v>
      </c>
      <c r="P221" s="1" t="s">
        <v>52</v>
      </c>
      <c r="Q221" s="1" t="s">
        <v>52</v>
      </c>
      <c r="R221" s="1" t="s">
        <v>52</v>
      </c>
      <c r="S221" s="1" t="s">
        <v>52</v>
      </c>
      <c r="T221" s="1" t="s">
        <v>52</v>
      </c>
    </row>
    <row r="222" spans="1:20" ht="20.100000000000001" customHeight="1">
      <c r="A222" s="38" t="s">
        <v>3369</v>
      </c>
      <c r="B222" s="39">
        <v>0</v>
      </c>
      <c r="C222" s="39">
        <v>0</v>
      </c>
      <c r="D222" s="39">
        <v>0</v>
      </c>
      <c r="E222" s="39">
        <v>0</v>
      </c>
      <c r="F222" s="38" t="s">
        <v>52</v>
      </c>
      <c r="G222" s="1" t="s">
        <v>921</v>
      </c>
      <c r="H222" s="1" t="s">
        <v>3224</v>
      </c>
      <c r="I222" s="1" t="s">
        <v>3370</v>
      </c>
      <c r="J222" s="1" t="s">
        <v>52</v>
      </c>
      <c r="K222" s="1" t="s">
        <v>52</v>
      </c>
      <c r="M222" s="1" t="s">
        <v>52</v>
      </c>
      <c r="O222" s="1" t="s">
        <v>52</v>
      </c>
      <c r="P222" s="1" t="s">
        <v>52</v>
      </c>
      <c r="Q222" s="1" t="s">
        <v>52</v>
      </c>
      <c r="R222" s="1" t="s">
        <v>52</v>
      </c>
      <c r="S222" s="1" t="s">
        <v>52</v>
      </c>
      <c r="T222" s="1" t="s">
        <v>52</v>
      </c>
    </row>
    <row r="223" spans="1:20" ht="20.100000000000001" customHeight="1">
      <c r="A223" s="38" t="s">
        <v>3371</v>
      </c>
      <c r="B223" s="39">
        <v>0</v>
      </c>
      <c r="C223" s="39">
        <v>0</v>
      </c>
      <c r="D223" s="39">
        <v>0</v>
      </c>
      <c r="E223" s="39">
        <v>0</v>
      </c>
      <c r="F223" s="38" t="s">
        <v>52</v>
      </c>
      <c r="G223" s="1" t="s">
        <v>921</v>
      </c>
      <c r="H223" s="1" t="s">
        <v>3224</v>
      </c>
      <c r="I223" s="1" t="s">
        <v>3372</v>
      </c>
      <c r="J223" s="1" t="s">
        <v>52</v>
      </c>
      <c r="K223" s="1" t="s">
        <v>52</v>
      </c>
      <c r="M223" s="1" t="s">
        <v>52</v>
      </c>
      <c r="O223" s="1" t="s">
        <v>52</v>
      </c>
      <c r="P223" s="1" t="s">
        <v>52</v>
      </c>
      <c r="Q223" s="1" t="s">
        <v>52</v>
      </c>
      <c r="R223" s="1" t="s">
        <v>52</v>
      </c>
      <c r="S223" s="1" t="s">
        <v>52</v>
      </c>
      <c r="T223" s="1" t="s">
        <v>52</v>
      </c>
    </row>
    <row r="224" spans="1:20" ht="20.100000000000001" customHeight="1">
      <c r="A224" s="38" t="s">
        <v>3373</v>
      </c>
      <c r="B224" s="39">
        <v>0</v>
      </c>
      <c r="C224" s="39">
        <v>0</v>
      </c>
      <c r="D224" s="39">
        <v>0</v>
      </c>
      <c r="E224" s="39">
        <v>0</v>
      </c>
      <c r="F224" s="38" t="s">
        <v>52</v>
      </c>
      <c r="G224" s="1" t="s">
        <v>921</v>
      </c>
      <c r="H224" s="1" t="s">
        <v>3224</v>
      </c>
      <c r="I224" s="1" t="s">
        <v>3374</v>
      </c>
      <c r="J224" s="1" t="s">
        <v>52</v>
      </c>
      <c r="K224" s="1" t="s">
        <v>52</v>
      </c>
      <c r="M224" s="1" t="s">
        <v>52</v>
      </c>
      <c r="O224" s="1" t="s">
        <v>52</v>
      </c>
      <c r="P224" s="1" t="s">
        <v>52</v>
      </c>
      <c r="Q224" s="1" t="s">
        <v>52</v>
      </c>
      <c r="R224" s="1" t="s">
        <v>52</v>
      </c>
      <c r="S224" s="1" t="s">
        <v>52</v>
      </c>
      <c r="T224" s="1" t="s">
        <v>52</v>
      </c>
    </row>
    <row r="225" spans="1:20" ht="20.100000000000001" customHeight="1">
      <c r="A225" s="38" t="s">
        <v>3375</v>
      </c>
      <c r="B225" s="39">
        <v>0</v>
      </c>
      <c r="C225" s="39">
        <v>0</v>
      </c>
      <c r="D225" s="39">
        <v>0</v>
      </c>
      <c r="E225" s="39">
        <v>0</v>
      </c>
      <c r="F225" s="38" t="s">
        <v>52</v>
      </c>
      <c r="G225" s="1" t="s">
        <v>921</v>
      </c>
      <c r="H225" s="1" t="s">
        <v>3224</v>
      </c>
      <c r="I225" s="1" t="s">
        <v>3376</v>
      </c>
      <c r="J225" s="1" t="s">
        <v>52</v>
      </c>
      <c r="K225" s="1" t="s">
        <v>52</v>
      </c>
      <c r="M225" s="1" t="s">
        <v>52</v>
      </c>
      <c r="O225" s="1" t="s">
        <v>52</v>
      </c>
      <c r="P225" s="1" t="s">
        <v>52</v>
      </c>
      <c r="Q225" s="1" t="s">
        <v>52</v>
      </c>
      <c r="R225" s="1" t="s">
        <v>52</v>
      </c>
      <c r="S225" s="1" t="s">
        <v>52</v>
      </c>
      <c r="T225" s="1" t="s">
        <v>52</v>
      </c>
    </row>
    <row r="226" spans="1:20" ht="20.100000000000001" customHeight="1">
      <c r="A226" s="38" t="s">
        <v>3377</v>
      </c>
      <c r="B226" s="39">
        <v>0</v>
      </c>
      <c r="C226" s="39">
        <v>0</v>
      </c>
      <c r="D226" s="39">
        <v>0</v>
      </c>
      <c r="E226" s="39">
        <v>0</v>
      </c>
      <c r="F226" s="38" t="s">
        <v>52</v>
      </c>
      <c r="G226" s="1" t="s">
        <v>921</v>
      </c>
      <c r="H226" s="1" t="s">
        <v>3224</v>
      </c>
      <c r="I226" s="1" t="s">
        <v>3378</v>
      </c>
      <c r="J226" s="1" t="s">
        <v>52</v>
      </c>
      <c r="K226" s="1" t="s">
        <v>52</v>
      </c>
      <c r="M226" s="1" t="s">
        <v>52</v>
      </c>
      <c r="O226" s="1" t="s">
        <v>52</v>
      </c>
      <c r="P226" s="1" t="s">
        <v>52</v>
      </c>
      <c r="Q226" s="1" t="s">
        <v>52</v>
      </c>
      <c r="R226" s="1" t="s">
        <v>52</v>
      </c>
      <c r="S226" s="1" t="s">
        <v>52</v>
      </c>
      <c r="T226" s="1" t="s">
        <v>52</v>
      </c>
    </row>
    <row r="227" spans="1:20" ht="20.100000000000001" customHeight="1">
      <c r="A227" s="38" t="s">
        <v>3379</v>
      </c>
      <c r="B227" s="39">
        <v>0</v>
      </c>
      <c r="C227" s="39">
        <v>0</v>
      </c>
      <c r="D227" s="39">
        <v>0</v>
      </c>
      <c r="E227" s="39">
        <v>0</v>
      </c>
      <c r="F227" s="38" t="s">
        <v>52</v>
      </c>
      <c r="G227" s="1" t="s">
        <v>921</v>
      </c>
      <c r="H227" s="1" t="s">
        <v>3224</v>
      </c>
      <c r="I227" s="1" t="s">
        <v>3380</v>
      </c>
      <c r="J227" s="1" t="s">
        <v>52</v>
      </c>
      <c r="K227" s="1" t="s">
        <v>52</v>
      </c>
      <c r="M227" s="1" t="s">
        <v>52</v>
      </c>
      <c r="O227" s="1" t="s">
        <v>52</v>
      </c>
      <c r="P227" s="1" t="s">
        <v>52</v>
      </c>
      <c r="Q227" s="1" t="s">
        <v>52</v>
      </c>
      <c r="R227" s="1" t="s">
        <v>52</v>
      </c>
      <c r="S227" s="1" t="s">
        <v>52</v>
      </c>
      <c r="T227" s="1" t="s">
        <v>52</v>
      </c>
    </row>
    <row r="228" spans="1:20" ht="20.100000000000001" customHeight="1">
      <c r="A228" s="38" t="s">
        <v>3381</v>
      </c>
      <c r="B228" s="39">
        <v>0</v>
      </c>
      <c r="C228" s="39">
        <v>0</v>
      </c>
      <c r="D228" s="39">
        <v>0</v>
      </c>
      <c r="E228" s="39">
        <v>0</v>
      </c>
      <c r="F228" s="38" t="s">
        <v>52</v>
      </c>
      <c r="G228" s="1" t="s">
        <v>921</v>
      </c>
      <c r="H228" s="1" t="s">
        <v>3224</v>
      </c>
      <c r="I228" s="1" t="s">
        <v>3382</v>
      </c>
      <c r="J228" s="1" t="s">
        <v>52</v>
      </c>
      <c r="K228" s="1" t="s">
        <v>52</v>
      </c>
      <c r="M228" s="1" t="s">
        <v>52</v>
      </c>
      <c r="O228" s="1" t="s">
        <v>52</v>
      </c>
      <c r="P228" s="1" t="s">
        <v>52</v>
      </c>
      <c r="Q228" s="1" t="s">
        <v>52</v>
      </c>
      <c r="R228" s="1" t="s">
        <v>52</v>
      </c>
      <c r="S228" s="1" t="s">
        <v>52</v>
      </c>
      <c r="T228" s="1" t="s">
        <v>52</v>
      </c>
    </row>
    <row r="229" spans="1:20" ht="20.100000000000001" customHeight="1">
      <c r="A229" s="38" t="s">
        <v>3383</v>
      </c>
      <c r="B229" s="39">
        <v>0</v>
      </c>
      <c r="C229" s="39">
        <v>0</v>
      </c>
      <c r="D229" s="39">
        <v>0</v>
      </c>
      <c r="E229" s="39">
        <v>0</v>
      </c>
      <c r="F229" s="38" t="s">
        <v>52</v>
      </c>
      <c r="G229" s="1" t="s">
        <v>921</v>
      </c>
      <c r="H229" s="1" t="s">
        <v>3224</v>
      </c>
      <c r="I229" s="1" t="s">
        <v>3384</v>
      </c>
      <c r="J229" s="1" t="s">
        <v>52</v>
      </c>
      <c r="K229" s="1" t="s">
        <v>52</v>
      </c>
      <c r="M229" s="1" t="s">
        <v>52</v>
      </c>
      <c r="O229" s="1" t="s">
        <v>52</v>
      </c>
      <c r="P229" s="1" t="s">
        <v>52</v>
      </c>
      <c r="Q229" s="1" t="s">
        <v>52</v>
      </c>
      <c r="R229" s="1" t="s">
        <v>52</v>
      </c>
      <c r="S229" s="1" t="s">
        <v>52</v>
      </c>
      <c r="T229" s="1" t="s">
        <v>52</v>
      </c>
    </row>
    <row r="230" spans="1:20" ht="20.100000000000001" customHeight="1">
      <c r="A230" s="38" t="s">
        <v>3385</v>
      </c>
      <c r="B230" s="39">
        <v>0</v>
      </c>
      <c r="C230" s="39">
        <v>0</v>
      </c>
      <c r="D230" s="39">
        <v>0</v>
      </c>
      <c r="E230" s="39">
        <v>0</v>
      </c>
      <c r="F230" s="38" t="s">
        <v>52</v>
      </c>
      <c r="G230" s="1" t="s">
        <v>921</v>
      </c>
      <c r="H230" s="1" t="s">
        <v>3224</v>
      </c>
      <c r="I230" s="1" t="s">
        <v>3501</v>
      </c>
      <c r="J230" s="1" t="s">
        <v>52</v>
      </c>
      <c r="K230" s="1" t="s">
        <v>52</v>
      </c>
      <c r="M230" s="1" t="s">
        <v>52</v>
      </c>
      <c r="O230" s="1" t="s">
        <v>52</v>
      </c>
      <c r="P230" s="1" t="s">
        <v>52</v>
      </c>
      <c r="Q230" s="1" t="s">
        <v>52</v>
      </c>
      <c r="R230" s="1" t="s">
        <v>52</v>
      </c>
      <c r="S230" s="1" t="s">
        <v>52</v>
      </c>
      <c r="T230" s="1" t="s">
        <v>52</v>
      </c>
    </row>
    <row r="231" spans="1:20" ht="20.100000000000001" customHeight="1">
      <c r="A231" s="38" t="s">
        <v>3387</v>
      </c>
      <c r="B231" s="39">
        <v>0</v>
      </c>
      <c r="C231" s="39">
        <v>0</v>
      </c>
      <c r="D231" s="39">
        <v>1108.2</v>
      </c>
      <c r="E231" s="39">
        <v>1108.2</v>
      </c>
      <c r="F231" s="38" t="s">
        <v>52</v>
      </c>
      <c r="G231" s="1" t="s">
        <v>921</v>
      </c>
      <c r="H231" s="1" t="s">
        <v>3224</v>
      </c>
      <c r="I231" s="1" t="s">
        <v>3388</v>
      </c>
      <c r="J231" s="1" t="s">
        <v>52</v>
      </c>
      <c r="K231" s="1" t="s">
        <v>52</v>
      </c>
      <c r="M231" s="1" t="s">
        <v>52</v>
      </c>
      <c r="O231" s="1" t="s">
        <v>52</v>
      </c>
      <c r="P231" s="1" t="s">
        <v>52</v>
      </c>
      <c r="Q231" s="1" t="s">
        <v>52</v>
      </c>
      <c r="R231" s="1" t="s">
        <v>52</v>
      </c>
      <c r="S231" s="1" t="s">
        <v>52</v>
      </c>
      <c r="T231" s="1" t="s">
        <v>52</v>
      </c>
    </row>
    <row r="232" spans="1:20" ht="20.100000000000001" customHeight="1">
      <c r="A232" s="38" t="s">
        <v>3389</v>
      </c>
      <c r="B232" s="39">
        <v>0</v>
      </c>
      <c r="C232" s="39">
        <v>0</v>
      </c>
      <c r="D232" s="39">
        <v>5072.6000000000004</v>
      </c>
      <c r="E232" s="39">
        <v>5072.6000000000004</v>
      </c>
      <c r="F232" s="38" t="s">
        <v>52</v>
      </c>
      <c r="G232" s="1" t="s">
        <v>921</v>
      </c>
      <c r="H232" s="1" t="s">
        <v>3224</v>
      </c>
      <c r="I232" s="1" t="s">
        <v>3390</v>
      </c>
      <c r="J232" s="1" t="s">
        <v>52</v>
      </c>
      <c r="K232" s="1" t="s">
        <v>52</v>
      </c>
      <c r="M232" s="1" t="s">
        <v>52</v>
      </c>
      <c r="O232" s="1" t="s">
        <v>52</v>
      </c>
      <c r="P232" s="1" t="s">
        <v>52</v>
      </c>
      <c r="Q232" s="1" t="s">
        <v>52</v>
      </c>
      <c r="R232" s="1" t="s">
        <v>52</v>
      </c>
      <c r="S232" s="1" t="s">
        <v>52</v>
      </c>
      <c r="T232" s="1" t="s">
        <v>52</v>
      </c>
    </row>
    <row r="233" spans="1:20" ht="20.100000000000001" customHeight="1">
      <c r="A233" s="38" t="s">
        <v>3391</v>
      </c>
      <c r="B233" s="39">
        <v>0</v>
      </c>
      <c r="C233" s="39">
        <v>0</v>
      </c>
      <c r="D233" s="39">
        <v>1488</v>
      </c>
      <c r="E233" s="39">
        <v>1488</v>
      </c>
      <c r="F233" s="38" t="s">
        <v>52</v>
      </c>
      <c r="G233" s="1" t="s">
        <v>921</v>
      </c>
      <c r="H233" s="1" t="s">
        <v>3224</v>
      </c>
      <c r="I233" s="1" t="s">
        <v>3392</v>
      </c>
      <c r="J233" s="1" t="s">
        <v>52</v>
      </c>
      <c r="K233" s="1" t="s">
        <v>52</v>
      </c>
      <c r="M233" s="1" t="s">
        <v>52</v>
      </c>
      <c r="O233" s="1" t="s">
        <v>52</v>
      </c>
      <c r="P233" s="1" t="s">
        <v>52</v>
      </c>
      <c r="Q233" s="1" t="s">
        <v>52</v>
      </c>
      <c r="R233" s="1" t="s">
        <v>52</v>
      </c>
      <c r="S233" s="1" t="s">
        <v>52</v>
      </c>
      <c r="T233" s="1" t="s">
        <v>52</v>
      </c>
    </row>
    <row r="234" spans="1:20" ht="20.100000000000001" customHeight="1">
      <c r="A234" s="38" t="s">
        <v>3247</v>
      </c>
      <c r="B234" s="39">
        <v>0</v>
      </c>
      <c r="C234" s="39">
        <v>0</v>
      </c>
      <c r="D234" s="39">
        <v>7668.8</v>
      </c>
      <c r="E234" s="39">
        <v>7668.8</v>
      </c>
      <c r="F234" s="38" t="s">
        <v>52</v>
      </c>
      <c r="G234" s="1" t="s">
        <v>921</v>
      </c>
      <c r="H234" s="1" t="s">
        <v>3224</v>
      </c>
      <c r="I234" s="1" t="s">
        <v>3248</v>
      </c>
      <c r="J234" s="1" t="s">
        <v>52</v>
      </c>
      <c r="K234" s="1" t="s">
        <v>52</v>
      </c>
      <c r="M234" s="1" t="s">
        <v>52</v>
      </c>
      <c r="O234" s="1" t="s">
        <v>52</v>
      </c>
      <c r="P234" s="1" t="s">
        <v>52</v>
      </c>
      <c r="Q234" s="1" t="s">
        <v>52</v>
      </c>
      <c r="R234" s="1" t="s">
        <v>52</v>
      </c>
      <c r="S234" s="1" t="s">
        <v>52</v>
      </c>
      <c r="T234" s="1" t="s">
        <v>52</v>
      </c>
    </row>
    <row r="235" spans="1:20" ht="20.100000000000001" customHeight="1">
      <c r="A235" s="38" t="s">
        <v>3226</v>
      </c>
      <c r="B235" s="39">
        <v>0</v>
      </c>
      <c r="C235" s="39">
        <v>0</v>
      </c>
      <c r="D235" s="39">
        <v>0</v>
      </c>
      <c r="E235" s="39">
        <v>0</v>
      </c>
      <c r="F235" s="38" t="s">
        <v>52</v>
      </c>
      <c r="G235" s="1" t="s">
        <v>921</v>
      </c>
      <c r="H235" s="1" t="s">
        <v>3224</v>
      </c>
      <c r="I235" s="1" t="s">
        <v>52</v>
      </c>
      <c r="J235" s="1" t="s">
        <v>52</v>
      </c>
      <c r="K235" s="1" t="s">
        <v>52</v>
      </c>
      <c r="M235" s="1" t="s">
        <v>52</v>
      </c>
      <c r="O235" s="1" t="s">
        <v>52</v>
      </c>
      <c r="P235" s="1" t="s">
        <v>52</v>
      </c>
      <c r="Q235" s="1" t="s">
        <v>52</v>
      </c>
      <c r="R235" s="1" t="s">
        <v>52</v>
      </c>
      <c r="S235" s="1" t="s">
        <v>52</v>
      </c>
      <c r="T235" s="1" t="s">
        <v>52</v>
      </c>
    </row>
    <row r="236" spans="1:20" ht="20.100000000000001" customHeight="1">
      <c r="A236" s="38" t="s">
        <v>3393</v>
      </c>
      <c r="B236" s="39">
        <v>0</v>
      </c>
      <c r="C236" s="39">
        <v>0</v>
      </c>
      <c r="D236" s="39">
        <v>0</v>
      </c>
      <c r="E236" s="39">
        <v>0</v>
      </c>
      <c r="F236" s="38" t="s">
        <v>52</v>
      </c>
      <c r="G236" s="1" t="s">
        <v>921</v>
      </c>
      <c r="H236" s="1" t="s">
        <v>3224</v>
      </c>
      <c r="I236" s="1" t="s">
        <v>3394</v>
      </c>
      <c r="J236" s="1" t="s">
        <v>52</v>
      </c>
      <c r="K236" s="1" t="s">
        <v>52</v>
      </c>
      <c r="M236" s="1" t="s">
        <v>52</v>
      </c>
      <c r="O236" s="1" t="s">
        <v>52</v>
      </c>
      <c r="P236" s="1" t="s">
        <v>52</v>
      </c>
      <c r="Q236" s="1" t="s">
        <v>52</v>
      </c>
      <c r="R236" s="1" t="s">
        <v>52</v>
      </c>
      <c r="S236" s="1" t="s">
        <v>52</v>
      </c>
      <c r="T236" s="1" t="s">
        <v>52</v>
      </c>
    </row>
    <row r="237" spans="1:20" ht="20.100000000000001" customHeight="1">
      <c r="A237" s="38" t="s">
        <v>3347</v>
      </c>
      <c r="B237" s="39">
        <v>0</v>
      </c>
      <c r="C237" s="39">
        <v>0</v>
      </c>
      <c r="D237" s="39">
        <v>0</v>
      </c>
      <c r="E237" s="39">
        <v>0</v>
      </c>
      <c r="F237" s="38" t="s">
        <v>52</v>
      </c>
      <c r="G237" s="1" t="s">
        <v>921</v>
      </c>
      <c r="H237" s="1" t="s">
        <v>3224</v>
      </c>
      <c r="I237" s="1" t="s">
        <v>3348</v>
      </c>
      <c r="J237" s="1" t="s">
        <v>52</v>
      </c>
      <c r="K237" s="1" t="s">
        <v>52</v>
      </c>
      <c r="M237" s="1" t="s">
        <v>52</v>
      </c>
      <c r="O237" s="1" t="s">
        <v>52</v>
      </c>
      <c r="P237" s="1" t="s">
        <v>52</v>
      </c>
      <c r="Q237" s="1" t="s">
        <v>52</v>
      </c>
      <c r="R237" s="1" t="s">
        <v>52</v>
      </c>
      <c r="S237" s="1" t="s">
        <v>52</v>
      </c>
      <c r="T237" s="1" t="s">
        <v>52</v>
      </c>
    </row>
    <row r="238" spans="1:20" ht="20.100000000000001" customHeight="1">
      <c r="A238" s="38" t="s">
        <v>3349</v>
      </c>
      <c r="B238" s="39">
        <v>0</v>
      </c>
      <c r="C238" s="39">
        <v>0</v>
      </c>
      <c r="D238" s="39">
        <v>0</v>
      </c>
      <c r="E238" s="39">
        <v>0</v>
      </c>
      <c r="F238" s="38" t="s">
        <v>52</v>
      </c>
      <c r="G238" s="1" t="s">
        <v>921</v>
      </c>
      <c r="H238" s="1" t="s">
        <v>3224</v>
      </c>
      <c r="I238" s="1" t="s">
        <v>3350</v>
      </c>
      <c r="J238" s="1" t="s">
        <v>52</v>
      </c>
      <c r="K238" s="1" t="s">
        <v>52</v>
      </c>
      <c r="M238" s="1" t="s">
        <v>52</v>
      </c>
      <c r="O238" s="1" t="s">
        <v>52</v>
      </c>
      <c r="P238" s="1" t="s">
        <v>52</v>
      </c>
      <c r="Q238" s="1" t="s">
        <v>52</v>
      </c>
      <c r="R238" s="1" t="s">
        <v>52</v>
      </c>
      <c r="S238" s="1" t="s">
        <v>52</v>
      </c>
      <c r="T238" s="1" t="s">
        <v>52</v>
      </c>
    </row>
    <row r="239" spans="1:20" ht="20.100000000000001" customHeight="1">
      <c r="A239" s="38" t="s">
        <v>3397</v>
      </c>
      <c r="B239" s="39">
        <v>0</v>
      </c>
      <c r="C239" s="39">
        <v>0</v>
      </c>
      <c r="D239" s="39">
        <v>0</v>
      </c>
      <c r="E239" s="39">
        <v>0</v>
      </c>
      <c r="F239" s="38" t="s">
        <v>52</v>
      </c>
      <c r="G239" s="1" t="s">
        <v>921</v>
      </c>
      <c r="H239" s="1" t="s">
        <v>3224</v>
      </c>
      <c r="I239" s="1" t="s">
        <v>3398</v>
      </c>
      <c r="J239" s="1" t="s">
        <v>52</v>
      </c>
      <c r="K239" s="1" t="s">
        <v>52</v>
      </c>
      <c r="M239" s="1" t="s">
        <v>52</v>
      </c>
      <c r="O239" s="1" t="s">
        <v>52</v>
      </c>
      <c r="P239" s="1" t="s">
        <v>52</v>
      </c>
      <c r="Q239" s="1" t="s">
        <v>52</v>
      </c>
      <c r="R239" s="1" t="s">
        <v>52</v>
      </c>
      <c r="S239" s="1" t="s">
        <v>52</v>
      </c>
      <c r="T239" s="1" t="s">
        <v>52</v>
      </c>
    </row>
    <row r="240" spans="1:20" ht="20.100000000000001" customHeight="1">
      <c r="A240" s="38" t="s">
        <v>3357</v>
      </c>
      <c r="B240" s="39">
        <v>0</v>
      </c>
      <c r="C240" s="39">
        <v>0</v>
      </c>
      <c r="D240" s="39">
        <v>0</v>
      </c>
      <c r="E240" s="39">
        <v>0</v>
      </c>
      <c r="F240" s="38" t="s">
        <v>52</v>
      </c>
      <c r="G240" s="1" t="s">
        <v>921</v>
      </c>
      <c r="H240" s="1" t="s">
        <v>3224</v>
      </c>
      <c r="I240" s="1" t="s">
        <v>3358</v>
      </c>
      <c r="J240" s="1" t="s">
        <v>52</v>
      </c>
      <c r="K240" s="1" t="s">
        <v>52</v>
      </c>
      <c r="M240" s="1" t="s">
        <v>52</v>
      </c>
      <c r="O240" s="1" t="s">
        <v>52</v>
      </c>
      <c r="P240" s="1" t="s">
        <v>52</v>
      </c>
      <c r="Q240" s="1" t="s">
        <v>52</v>
      </c>
      <c r="R240" s="1" t="s">
        <v>52</v>
      </c>
      <c r="S240" s="1" t="s">
        <v>52</v>
      </c>
      <c r="T240" s="1" t="s">
        <v>52</v>
      </c>
    </row>
    <row r="241" spans="1:20" ht="20.100000000000001" customHeight="1">
      <c r="A241" s="38" t="s">
        <v>3399</v>
      </c>
      <c r="B241" s="39">
        <v>0</v>
      </c>
      <c r="C241" s="39">
        <v>0</v>
      </c>
      <c r="D241" s="39">
        <v>0</v>
      </c>
      <c r="E241" s="39">
        <v>0</v>
      </c>
      <c r="F241" s="38" t="s">
        <v>52</v>
      </c>
      <c r="G241" s="1" t="s">
        <v>921</v>
      </c>
      <c r="H241" s="1" t="s">
        <v>3224</v>
      </c>
      <c r="I241" s="1" t="s">
        <v>3400</v>
      </c>
      <c r="J241" s="1" t="s">
        <v>52</v>
      </c>
      <c r="K241" s="1" t="s">
        <v>52</v>
      </c>
      <c r="M241" s="1" t="s">
        <v>52</v>
      </c>
      <c r="O241" s="1" t="s">
        <v>52</v>
      </c>
      <c r="P241" s="1" t="s">
        <v>52</v>
      </c>
      <c r="Q241" s="1" t="s">
        <v>52</v>
      </c>
      <c r="R241" s="1" t="s">
        <v>52</v>
      </c>
      <c r="S241" s="1" t="s">
        <v>52</v>
      </c>
      <c r="T241" s="1" t="s">
        <v>52</v>
      </c>
    </row>
    <row r="242" spans="1:20" ht="20.100000000000001" customHeight="1">
      <c r="A242" s="38" t="s">
        <v>3401</v>
      </c>
      <c r="B242" s="39">
        <v>0</v>
      </c>
      <c r="C242" s="39">
        <v>0</v>
      </c>
      <c r="D242" s="39">
        <v>491.3</v>
      </c>
      <c r="E242" s="39">
        <v>491.3</v>
      </c>
      <c r="F242" s="38" t="s">
        <v>52</v>
      </c>
      <c r="G242" s="1" t="s">
        <v>921</v>
      </c>
      <c r="H242" s="1" t="s">
        <v>3224</v>
      </c>
      <c r="I242" s="1" t="s">
        <v>3402</v>
      </c>
      <c r="J242" s="1" t="s">
        <v>52</v>
      </c>
      <c r="K242" s="1" t="s">
        <v>52</v>
      </c>
      <c r="M242" s="1" t="s">
        <v>52</v>
      </c>
      <c r="O242" s="1" t="s">
        <v>52</v>
      </c>
      <c r="P242" s="1" t="s">
        <v>52</v>
      </c>
      <c r="Q242" s="1" t="s">
        <v>52</v>
      </c>
      <c r="R242" s="1" t="s">
        <v>52</v>
      </c>
      <c r="S242" s="1" t="s">
        <v>52</v>
      </c>
      <c r="T242" s="1" t="s">
        <v>52</v>
      </c>
    </row>
    <row r="243" spans="1:20" ht="20.100000000000001" customHeight="1">
      <c r="A243" s="38" t="s">
        <v>3403</v>
      </c>
      <c r="B243" s="39">
        <v>0</v>
      </c>
      <c r="C243" s="39">
        <v>0</v>
      </c>
      <c r="D243" s="39">
        <v>1244.4000000000001</v>
      </c>
      <c r="E243" s="39">
        <v>1244.4000000000001</v>
      </c>
      <c r="F243" s="38" t="s">
        <v>52</v>
      </c>
      <c r="G243" s="1" t="s">
        <v>921</v>
      </c>
      <c r="H243" s="1" t="s">
        <v>3224</v>
      </c>
      <c r="I243" s="1" t="s">
        <v>3404</v>
      </c>
      <c r="J243" s="1" t="s">
        <v>52</v>
      </c>
      <c r="K243" s="1" t="s">
        <v>52</v>
      </c>
      <c r="M243" s="1" t="s">
        <v>52</v>
      </c>
      <c r="O243" s="1" t="s">
        <v>52</v>
      </c>
      <c r="P243" s="1" t="s">
        <v>52</v>
      </c>
      <c r="Q243" s="1" t="s">
        <v>52</v>
      </c>
      <c r="R243" s="1" t="s">
        <v>52</v>
      </c>
      <c r="S243" s="1" t="s">
        <v>52</v>
      </c>
      <c r="T243" s="1" t="s">
        <v>52</v>
      </c>
    </row>
    <row r="244" spans="1:20" ht="20.100000000000001" customHeight="1">
      <c r="A244" s="38" t="s">
        <v>3405</v>
      </c>
      <c r="B244" s="39">
        <v>0</v>
      </c>
      <c r="C244" s="39">
        <v>0</v>
      </c>
      <c r="D244" s="39">
        <v>594.79999999999995</v>
      </c>
      <c r="E244" s="39">
        <v>594.79999999999995</v>
      </c>
      <c r="F244" s="38" t="s">
        <v>52</v>
      </c>
      <c r="G244" s="1" t="s">
        <v>921</v>
      </c>
      <c r="H244" s="1" t="s">
        <v>3224</v>
      </c>
      <c r="I244" s="1" t="s">
        <v>3406</v>
      </c>
      <c r="J244" s="1" t="s">
        <v>52</v>
      </c>
      <c r="K244" s="1" t="s">
        <v>52</v>
      </c>
      <c r="M244" s="1" t="s">
        <v>52</v>
      </c>
      <c r="O244" s="1" t="s">
        <v>52</v>
      </c>
      <c r="P244" s="1" t="s">
        <v>52</v>
      </c>
      <c r="Q244" s="1" t="s">
        <v>52</v>
      </c>
      <c r="R244" s="1" t="s">
        <v>52</v>
      </c>
      <c r="S244" s="1" t="s">
        <v>52</v>
      </c>
      <c r="T244" s="1" t="s">
        <v>52</v>
      </c>
    </row>
    <row r="245" spans="1:20" ht="20.100000000000001" customHeight="1">
      <c r="A245" s="38" t="s">
        <v>3247</v>
      </c>
      <c r="B245" s="39">
        <v>0</v>
      </c>
      <c r="C245" s="39">
        <v>0</v>
      </c>
      <c r="D245" s="39">
        <v>2330.5</v>
      </c>
      <c r="E245" s="39">
        <v>2330.5</v>
      </c>
      <c r="F245" s="38" t="s">
        <v>52</v>
      </c>
      <c r="G245" s="1" t="s">
        <v>921</v>
      </c>
      <c r="H245" s="1" t="s">
        <v>3224</v>
      </c>
      <c r="I245" s="1" t="s">
        <v>3248</v>
      </c>
      <c r="J245" s="1" t="s">
        <v>52</v>
      </c>
      <c r="K245" s="1" t="s">
        <v>52</v>
      </c>
      <c r="M245" s="1" t="s">
        <v>52</v>
      </c>
      <c r="O245" s="1" t="s">
        <v>52</v>
      </c>
      <c r="P245" s="1" t="s">
        <v>52</v>
      </c>
      <c r="Q245" s="1" t="s">
        <v>52</v>
      </c>
      <c r="R245" s="1" t="s">
        <v>52</v>
      </c>
      <c r="S245" s="1" t="s">
        <v>52</v>
      </c>
      <c r="T245" s="1" t="s">
        <v>52</v>
      </c>
    </row>
    <row r="246" spans="1:20" ht="20.100000000000001" customHeight="1">
      <c r="A246" s="38" t="s">
        <v>3226</v>
      </c>
      <c r="B246" s="39">
        <v>0</v>
      </c>
      <c r="C246" s="39">
        <v>0</v>
      </c>
      <c r="D246" s="39">
        <v>0</v>
      </c>
      <c r="E246" s="39">
        <v>0</v>
      </c>
      <c r="F246" s="38" t="s">
        <v>52</v>
      </c>
      <c r="G246" s="1" t="s">
        <v>921</v>
      </c>
      <c r="H246" s="1" t="s">
        <v>3224</v>
      </c>
      <c r="I246" s="1" t="s">
        <v>52</v>
      </c>
      <c r="J246" s="1" t="s">
        <v>52</v>
      </c>
      <c r="K246" s="1" t="s">
        <v>52</v>
      </c>
      <c r="M246" s="1" t="s">
        <v>52</v>
      </c>
      <c r="O246" s="1" t="s">
        <v>52</v>
      </c>
      <c r="P246" s="1" t="s">
        <v>52</v>
      </c>
      <c r="Q246" s="1" t="s">
        <v>52</v>
      </c>
      <c r="R246" s="1" t="s">
        <v>52</v>
      </c>
      <c r="S246" s="1" t="s">
        <v>52</v>
      </c>
      <c r="T246" s="1" t="s">
        <v>52</v>
      </c>
    </row>
    <row r="247" spans="1:20" ht="20.100000000000001" customHeight="1">
      <c r="A247" s="38" t="s">
        <v>3502</v>
      </c>
      <c r="B247" s="39">
        <v>0</v>
      </c>
      <c r="C247" s="39">
        <v>0</v>
      </c>
      <c r="D247" s="39">
        <v>0</v>
      </c>
      <c r="E247" s="39">
        <v>0</v>
      </c>
      <c r="F247" s="38" t="s">
        <v>52</v>
      </c>
      <c r="G247" s="1" t="s">
        <v>921</v>
      </c>
      <c r="H247" s="1" t="s">
        <v>3224</v>
      </c>
      <c r="I247" s="1" t="s">
        <v>3503</v>
      </c>
      <c r="J247" s="1" t="s">
        <v>52</v>
      </c>
      <c r="K247" s="1" t="s">
        <v>52</v>
      </c>
      <c r="M247" s="1" t="s">
        <v>52</v>
      </c>
      <c r="O247" s="1" t="s">
        <v>52</v>
      </c>
      <c r="P247" s="1" t="s">
        <v>52</v>
      </c>
      <c r="Q247" s="1" t="s">
        <v>52</v>
      </c>
      <c r="R247" s="1" t="s">
        <v>52</v>
      </c>
      <c r="S247" s="1" t="s">
        <v>52</v>
      </c>
      <c r="T247" s="1" t="s">
        <v>52</v>
      </c>
    </row>
    <row r="248" spans="1:20" ht="20.100000000000001" customHeight="1">
      <c r="A248" s="38" t="s">
        <v>3409</v>
      </c>
      <c r="B248" s="39">
        <v>0</v>
      </c>
      <c r="C248" s="39">
        <v>0</v>
      </c>
      <c r="D248" s="39">
        <v>0</v>
      </c>
      <c r="E248" s="39">
        <v>0</v>
      </c>
      <c r="F248" s="38" t="s">
        <v>52</v>
      </c>
      <c r="G248" s="1" t="s">
        <v>921</v>
      </c>
      <c r="H248" s="1" t="s">
        <v>3224</v>
      </c>
      <c r="I248" s="1" t="s">
        <v>3410</v>
      </c>
      <c r="J248" s="1" t="s">
        <v>52</v>
      </c>
      <c r="K248" s="1" t="s">
        <v>52</v>
      </c>
      <c r="M248" s="1" t="s">
        <v>52</v>
      </c>
      <c r="O248" s="1" t="s">
        <v>52</v>
      </c>
      <c r="P248" s="1" t="s">
        <v>52</v>
      </c>
      <c r="Q248" s="1" t="s">
        <v>52</v>
      </c>
      <c r="R248" s="1" t="s">
        <v>52</v>
      </c>
      <c r="S248" s="1" t="s">
        <v>52</v>
      </c>
      <c r="T248" s="1" t="s">
        <v>52</v>
      </c>
    </row>
    <row r="249" spans="1:20" ht="20.100000000000001" customHeight="1">
      <c r="A249" s="38" t="s">
        <v>3411</v>
      </c>
      <c r="B249" s="39">
        <v>0</v>
      </c>
      <c r="C249" s="39">
        <v>0</v>
      </c>
      <c r="D249" s="39">
        <v>1762.1</v>
      </c>
      <c r="E249" s="39">
        <v>1762.1</v>
      </c>
      <c r="F249" s="38" t="s">
        <v>52</v>
      </c>
      <c r="G249" s="1" t="s">
        <v>921</v>
      </c>
      <c r="H249" s="1" t="s">
        <v>3224</v>
      </c>
      <c r="I249" s="1" t="s">
        <v>3412</v>
      </c>
      <c r="J249" s="1" t="s">
        <v>52</v>
      </c>
      <c r="K249" s="1" t="s">
        <v>52</v>
      </c>
      <c r="M249" s="1" t="s">
        <v>52</v>
      </c>
      <c r="O249" s="1" t="s">
        <v>52</v>
      </c>
      <c r="P249" s="1" t="s">
        <v>52</v>
      </c>
      <c r="Q249" s="1" t="s">
        <v>52</v>
      </c>
      <c r="R249" s="1" t="s">
        <v>52</v>
      </c>
      <c r="S249" s="1" t="s">
        <v>52</v>
      </c>
      <c r="T249" s="1" t="s">
        <v>52</v>
      </c>
    </row>
    <row r="250" spans="1:20" ht="20.100000000000001" customHeight="1">
      <c r="A250" s="38" t="s">
        <v>3413</v>
      </c>
      <c r="B250" s="39">
        <v>0</v>
      </c>
      <c r="C250" s="39">
        <v>0</v>
      </c>
      <c r="D250" s="39">
        <v>0</v>
      </c>
      <c r="E250" s="39">
        <v>0</v>
      </c>
      <c r="F250" s="38" t="s">
        <v>52</v>
      </c>
      <c r="G250" s="1" t="s">
        <v>921</v>
      </c>
      <c r="H250" s="1" t="s">
        <v>3224</v>
      </c>
      <c r="I250" s="1" t="s">
        <v>3414</v>
      </c>
      <c r="J250" s="1" t="s">
        <v>52</v>
      </c>
      <c r="K250" s="1" t="s">
        <v>52</v>
      </c>
      <c r="M250" s="1" t="s">
        <v>52</v>
      </c>
      <c r="O250" s="1" t="s">
        <v>52</v>
      </c>
      <c r="P250" s="1" t="s">
        <v>52</v>
      </c>
      <c r="Q250" s="1" t="s">
        <v>52</v>
      </c>
      <c r="R250" s="1" t="s">
        <v>52</v>
      </c>
      <c r="S250" s="1" t="s">
        <v>52</v>
      </c>
      <c r="T250" s="1" t="s">
        <v>52</v>
      </c>
    </row>
    <row r="251" spans="1:20" ht="20.100000000000001" customHeight="1">
      <c r="A251" s="38" t="s">
        <v>3415</v>
      </c>
      <c r="B251" s="39">
        <v>0</v>
      </c>
      <c r="C251" s="39">
        <v>0</v>
      </c>
      <c r="D251" s="39">
        <v>537.70000000000005</v>
      </c>
      <c r="E251" s="39">
        <v>537.70000000000005</v>
      </c>
      <c r="F251" s="38" t="s">
        <v>52</v>
      </c>
      <c r="G251" s="1" t="s">
        <v>921</v>
      </c>
      <c r="H251" s="1" t="s">
        <v>3224</v>
      </c>
      <c r="I251" s="1" t="s">
        <v>3416</v>
      </c>
      <c r="J251" s="1" t="s">
        <v>52</v>
      </c>
      <c r="K251" s="1" t="s">
        <v>52</v>
      </c>
      <c r="M251" s="1" t="s">
        <v>52</v>
      </c>
      <c r="O251" s="1" t="s">
        <v>52</v>
      </c>
      <c r="P251" s="1" t="s">
        <v>52</v>
      </c>
      <c r="Q251" s="1" t="s">
        <v>52</v>
      </c>
      <c r="R251" s="1" t="s">
        <v>52</v>
      </c>
      <c r="S251" s="1" t="s">
        <v>52</v>
      </c>
      <c r="T251" s="1" t="s">
        <v>52</v>
      </c>
    </row>
    <row r="252" spans="1:20" ht="20.100000000000001" customHeight="1">
      <c r="A252" s="38" t="s">
        <v>3247</v>
      </c>
      <c r="B252" s="39">
        <v>0</v>
      </c>
      <c r="C252" s="39">
        <v>0</v>
      </c>
      <c r="D252" s="39">
        <v>2299.8000000000002</v>
      </c>
      <c r="E252" s="39">
        <v>2299.8000000000002</v>
      </c>
      <c r="F252" s="38" t="s">
        <v>52</v>
      </c>
      <c r="G252" s="1" t="s">
        <v>921</v>
      </c>
      <c r="H252" s="1" t="s">
        <v>3224</v>
      </c>
      <c r="I252" s="1" t="s">
        <v>3248</v>
      </c>
      <c r="J252" s="1" t="s">
        <v>52</v>
      </c>
      <c r="K252" s="1" t="s">
        <v>52</v>
      </c>
      <c r="M252" s="1" t="s">
        <v>52</v>
      </c>
      <c r="O252" s="1" t="s">
        <v>52</v>
      </c>
      <c r="P252" s="1" t="s">
        <v>52</v>
      </c>
      <c r="Q252" s="1" t="s">
        <v>52</v>
      </c>
      <c r="R252" s="1" t="s">
        <v>52</v>
      </c>
      <c r="S252" s="1" t="s">
        <v>52</v>
      </c>
      <c r="T252" s="1" t="s">
        <v>52</v>
      </c>
    </row>
    <row r="253" spans="1:20" ht="20.100000000000001" customHeight="1">
      <c r="A253" s="38" t="s">
        <v>3226</v>
      </c>
      <c r="B253" s="39">
        <v>0</v>
      </c>
      <c r="C253" s="39">
        <v>0</v>
      </c>
      <c r="D253" s="39">
        <v>0</v>
      </c>
      <c r="E253" s="39">
        <v>0</v>
      </c>
      <c r="F253" s="38" t="s">
        <v>52</v>
      </c>
      <c r="G253" s="1" t="s">
        <v>921</v>
      </c>
      <c r="H253" s="1" t="s">
        <v>3224</v>
      </c>
      <c r="I253" s="1" t="s">
        <v>52</v>
      </c>
      <c r="J253" s="1" t="s">
        <v>52</v>
      </c>
      <c r="K253" s="1" t="s">
        <v>52</v>
      </c>
      <c r="M253" s="1" t="s">
        <v>52</v>
      </c>
      <c r="O253" s="1" t="s">
        <v>52</v>
      </c>
      <c r="P253" s="1" t="s">
        <v>52</v>
      </c>
      <c r="Q253" s="1" t="s">
        <v>52</v>
      </c>
      <c r="R253" s="1" t="s">
        <v>52</v>
      </c>
      <c r="S253" s="1" t="s">
        <v>52</v>
      </c>
      <c r="T253" s="1" t="s">
        <v>52</v>
      </c>
    </row>
    <row r="254" spans="1:20" ht="20.100000000000001" customHeight="1">
      <c r="A254" s="38" t="s">
        <v>3417</v>
      </c>
      <c r="B254" s="39">
        <v>0</v>
      </c>
      <c r="C254" s="39">
        <v>0</v>
      </c>
      <c r="D254" s="39">
        <v>12299.1</v>
      </c>
      <c r="E254" s="39">
        <v>12299.1</v>
      </c>
      <c r="F254" s="38" t="s">
        <v>52</v>
      </c>
      <c r="G254" s="1" t="s">
        <v>921</v>
      </c>
      <c r="H254" s="1" t="s">
        <v>3224</v>
      </c>
      <c r="I254" s="1" t="s">
        <v>3418</v>
      </c>
      <c r="J254" s="1" t="s">
        <v>52</v>
      </c>
      <c r="K254" s="1" t="s">
        <v>52</v>
      </c>
      <c r="M254" s="1" t="s">
        <v>52</v>
      </c>
      <c r="O254" s="1" t="s">
        <v>52</v>
      </c>
      <c r="P254" s="1" t="s">
        <v>52</v>
      </c>
      <c r="Q254" s="1" t="s">
        <v>52</v>
      </c>
      <c r="R254" s="1" t="s">
        <v>52</v>
      </c>
      <c r="S254" s="1" t="s">
        <v>52</v>
      </c>
      <c r="T254" s="1" t="s">
        <v>52</v>
      </c>
    </row>
    <row r="255" spans="1:20" ht="20.100000000000001" customHeight="1">
      <c r="A255" s="38" t="s">
        <v>3249</v>
      </c>
      <c r="B255" s="40">
        <v>0</v>
      </c>
      <c r="C255" s="40">
        <v>0</v>
      </c>
      <c r="D255" s="40">
        <v>12299</v>
      </c>
      <c r="E255" s="40">
        <v>12299</v>
      </c>
      <c r="F255" s="41"/>
    </row>
    <row r="256" spans="1:20" ht="20.100000000000001" customHeight="1">
      <c r="A256" s="41"/>
      <c r="B256" s="41"/>
      <c r="C256" s="41"/>
      <c r="D256" s="41"/>
      <c r="E256" s="41"/>
      <c r="F256" s="41"/>
    </row>
    <row r="257" spans="1:20" ht="20.100000000000001" customHeight="1">
      <c r="A257" s="41" t="s">
        <v>3505</v>
      </c>
      <c r="B257" s="41"/>
      <c r="C257" s="41"/>
      <c r="D257" s="41"/>
      <c r="E257" s="41"/>
      <c r="F257" s="38" t="s">
        <v>52</v>
      </c>
      <c r="G257" s="1" t="s">
        <v>2062</v>
      </c>
      <c r="I257" s="1" t="s">
        <v>2059</v>
      </c>
      <c r="J257" s="1" t="s">
        <v>2060</v>
      </c>
      <c r="K257" s="1" t="s">
        <v>112</v>
      </c>
    </row>
    <row r="258" spans="1:20" ht="20.100000000000001" customHeight="1">
      <c r="A258" s="38" t="s">
        <v>52</v>
      </c>
      <c r="B258" s="39"/>
      <c r="C258" s="39"/>
      <c r="D258" s="39"/>
      <c r="E258" s="39"/>
      <c r="F258" s="38" t="s">
        <v>52</v>
      </c>
      <c r="G258" s="1" t="s">
        <v>2062</v>
      </c>
      <c r="H258" s="1" t="s">
        <v>3222</v>
      </c>
      <c r="I258" s="1" t="s">
        <v>52</v>
      </c>
      <c r="J258" s="1" t="s">
        <v>52</v>
      </c>
      <c r="K258" s="1" t="s">
        <v>112</v>
      </c>
      <c r="L258">
        <v>1</v>
      </c>
      <c r="M258" s="1" t="s">
        <v>52</v>
      </c>
      <c r="O258" s="1" t="s">
        <v>52</v>
      </c>
      <c r="P258" s="1" t="s">
        <v>52</v>
      </c>
      <c r="Q258" s="1" t="s">
        <v>52</v>
      </c>
      <c r="R258" s="1" t="s">
        <v>52</v>
      </c>
      <c r="S258" s="1" t="s">
        <v>52</v>
      </c>
      <c r="T258" s="1" t="s">
        <v>52</v>
      </c>
    </row>
    <row r="259" spans="1:20" ht="20.100000000000001" customHeight="1">
      <c r="A259" s="38" t="s">
        <v>3506</v>
      </c>
      <c r="B259" s="39">
        <v>0</v>
      </c>
      <c r="C259" s="39">
        <v>0</v>
      </c>
      <c r="D259" s="39">
        <v>0</v>
      </c>
      <c r="E259" s="39">
        <v>0</v>
      </c>
      <c r="F259" s="38" t="s">
        <v>52</v>
      </c>
      <c r="G259" s="1" t="s">
        <v>2062</v>
      </c>
      <c r="H259" s="1" t="s">
        <v>3224</v>
      </c>
      <c r="I259" s="1" t="s">
        <v>3507</v>
      </c>
      <c r="J259" s="1" t="s">
        <v>52</v>
      </c>
      <c r="K259" s="1" t="s">
        <v>52</v>
      </c>
      <c r="M259" s="1" t="s">
        <v>52</v>
      </c>
      <c r="O259" s="1" t="s">
        <v>52</v>
      </c>
      <c r="P259" s="1" t="s">
        <v>52</v>
      </c>
      <c r="Q259" s="1" t="s">
        <v>52</v>
      </c>
      <c r="R259" s="1" t="s">
        <v>52</v>
      </c>
      <c r="S259" s="1" t="s">
        <v>52</v>
      </c>
      <c r="T259" s="1" t="s">
        <v>52</v>
      </c>
    </row>
    <row r="260" spans="1:20" ht="20.100000000000001" customHeight="1">
      <c r="A260" s="38" t="s">
        <v>3508</v>
      </c>
      <c r="B260" s="39">
        <v>0</v>
      </c>
      <c r="C260" s="39">
        <v>0</v>
      </c>
      <c r="D260" s="39">
        <v>0</v>
      </c>
      <c r="E260" s="39">
        <v>0</v>
      </c>
      <c r="F260" s="38" t="s">
        <v>52</v>
      </c>
      <c r="G260" s="1" t="s">
        <v>2062</v>
      </c>
      <c r="H260" s="1" t="s">
        <v>3224</v>
      </c>
      <c r="I260" s="1" t="s">
        <v>3509</v>
      </c>
      <c r="J260" s="1" t="s">
        <v>52</v>
      </c>
      <c r="K260" s="1" t="s">
        <v>52</v>
      </c>
      <c r="M260" s="1" t="s">
        <v>52</v>
      </c>
      <c r="O260" s="1" t="s">
        <v>52</v>
      </c>
      <c r="P260" s="1" t="s">
        <v>52</v>
      </c>
      <c r="Q260" s="1" t="s">
        <v>52</v>
      </c>
      <c r="R260" s="1" t="s">
        <v>52</v>
      </c>
      <c r="S260" s="1" t="s">
        <v>52</v>
      </c>
      <c r="T260" s="1" t="s">
        <v>52</v>
      </c>
    </row>
    <row r="261" spans="1:20" ht="20.100000000000001" customHeight="1">
      <c r="A261" s="38" t="s">
        <v>3510</v>
      </c>
      <c r="B261" s="39">
        <v>0</v>
      </c>
      <c r="C261" s="39">
        <v>0</v>
      </c>
      <c r="D261" s="39">
        <v>0</v>
      </c>
      <c r="E261" s="39">
        <v>0</v>
      </c>
      <c r="F261" s="38" t="s">
        <v>52</v>
      </c>
      <c r="G261" s="1" t="s">
        <v>2062</v>
      </c>
      <c r="H261" s="1" t="s">
        <v>3224</v>
      </c>
      <c r="I261" s="1" t="s">
        <v>3511</v>
      </c>
      <c r="J261" s="1" t="s">
        <v>52</v>
      </c>
      <c r="K261" s="1" t="s">
        <v>52</v>
      </c>
      <c r="M261" s="1" t="s">
        <v>52</v>
      </c>
      <c r="O261" s="1" t="s">
        <v>52</v>
      </c>
      <c r="P261" s="1" t="s">
        <v>52</v>
      </c>
      <c r="Q261" s="1" t="s">
        <v>52</v>
      </c>
      <c r="R261" s="1" t="s">
        <v>52</v>
      </c>
      <c r="S261" s="1" t="s">
        <v>52</v>
      </c>
      <c r="T261" s="1" t="s">
        <v>52</v>
      </c>
    </row>
    <row r="262" spans="1:20" ht="20.100000000000001" customHeight="1">
      <c r="A262" s="38" t="s">
        <v>3512</v>
      </c>
      <c r="B262" s="39">
        <v>0</v>
      </c>
      <c r="C262" s="39">
        <v>0</v>
      </c>
      <c r="D262" s="39">
        <v>0</v>
      </c>
      <c r="E262" s="39">
        <v>0</v>
      </c>
      <c r="F262" s="38" t="s">
        <v>52</v>
      </c>
      <c r="G262" s="1" t="s">
        <v>2062</v>
      </c>
      <c r="H262" s="1" t="s">
        <v>3224</v>
      </c>
      <c r="I262" s="1" t="s">
        <v>3513</v>
      </c>
      <c r="J262" s="1" t="s">
        <v>52</v>
      </c>
      <c r="K262" s="1" t="s">
        <v>52</v>
      </c>
      <c r="M262" s="1" t="s">
        <v>52</v>
      </c>
      <c r="O262" s="1" t="s">
        <v>52</v>
      </c>
      <c r="P262" s="1" t="s">
        <v>52</v>
      </c>
      <c r="Q262" s="1" t="s">
        <v>52</v>
      </c>
      <c r="R262" s="1" t="s">
        <v>52</v>
      </c>
      <c r="S262" s="1" t="s">
        <v>52</v>
      </c>
      <c r="T262" s="1" t="s">
        <v>52</v>
      </c>
    </row>
    <row r="263" spans="1:20" ht="20.100000000000001" customHeight="1">
      <c r="A263" s="38" t="s">
        <v>3514</v>
      </c>
      <c r="B263" s="39">
        <v>0</v>
      </c>
      <c r="C263" s="39">
        <v>0</v>
      </c>
      <c r="D263" s="39">
        <v>0</v>
      </c>
      <c r="E263" s="39">
        <v>0</v>
      </c>
      <c r="F263" s="38" t="s">
        <v>52</v>
      </c>
      <c r="G263" s="1" t="s">
        <v>2062</v>
      </c>
      <c r="H263" s="1" t="s">
        <v>3224</v>
      </c>
      <c r="I263" s="1" t="s">
        <v>3515</v>
      </c>
      <c r="J263" s="1" t="s">
        <v>52</v>
      </c>
      <c r="K263" s="1" t="s">
        <v>52</v>
      </c>
      <c r="M263" s="1" t="s">
        <v>52</v>
      </c>
      <c r="O263" s="1" t="s">
        <v>52</v>
      </c>
      <c r="P263" s="1" t="s">
        <v>52</v>
      </c>
      <c r="Q263" s="1" t="s">
        <v>52</v>
      </c>
      <c r="R263" s="1" t="s">
        <v>52</v>
      </c>
      <c r="S263" s="1" t="s">
        <v>52</v>
      </c>
      <c r="T263" s="1" t="s">
        <v>52</v>
      </c>
    </row>
    <row r="264" spans="1:20" ht="20.100000000000001" customHeight="1">
      <c r="A264" s="38" t="s">
        <v>3516</v>
      </c>
      <c r="B264" s="39">
        <v>0</v>
      </c>
      <c r="C264" s="39">
        <v>0</v>
      </c>
      <c r="D264" s="39">
        <v>0</v>
      </c>
      <c r="E264" s="39">
        <v>0</v>
      </c>
      <c r="F264" s="38" t="s">
        <v>52</v>
      </c>
      <c r="G264" s="1" t="s">
        <v>2062</v>
      </c>
      <c r="H264" s="1" t="s">
        <v>3224</v>
      </c>
      <c r="I264" s="1" t="s">
        <v>3517</v>
      </c>
      <c r="J264" s="1" t="s">
        <v>52</v>
      </c>
      <c r="K264" s="1" t="s">
        <v>52</v>
      </c>
      <c r="M264" s="1" t="s">
        <v>52</v>
      </c>
      <c r="O264" s="1" t="s">
        <v>52</v>
      </c>
      <c r="P264" s="1" t="s">
        <v>52</v>
      </c>
      <c r="Q264" s="1" t="s">
        <v>52</v>
      </c>
      <c r="R264" s="1" t="s">
        <v>52</v>
      </c>
      <c r="S264" s="1" t="s">
        <v>52</v>
      </c>
      <c r="T264" s="1" t="s">
        <v>52</v>
      </c>
    </row>
    <row r="265" spans="1:20" ht="20.100000000000001" customHeight="1">
      <c r="A265" s="38" t="s">
        <v>3518</v>
      </c>
      <c r="B265" s="39">
        <v>0</v>
      </c>
      <c r="C265" s="39">
        <v>0</v>
      </c>
      <c r="D265" s="39">
        <v>0</v>
      </c>
      <c r="E265" s="39">
        <v>0</v>
      </c>
      <c r="F265" s="38" t="s">
        <v>52</v>
      </c>
      <c r="G265" s="1" t="s">
        <v>2062</v>
      </c>
      <c r="H265" s="1" t="s">
        <v>3224</v>
      </c>
      <c r="I265" s="1" t="s">
        <v>3519</v>
      </c>
      <c r="J265" s="1" t="s">
        <v>52</v>
      </c>
      <c r="K265" s="1" t="s">
        <v>52</v>
      </c>
      <c r="M265" s="1" t="s">
        <v>52</v>
      </c>
      <c r="O265" s="1" t="s">
        <v>52</v>
      </c>
      <c r="P265" s="1" t="s">
        <v>52</v>
      </c>
      <c r="Q265" s="1" t="s">
        <v>52</v>
      </c>
      <c r="R265" s="1" t="s">
        <v>52</v>
      </c>
      <c r="S265" s="1" t="s">
        <v>52</v>
      </c>
      <c r="T265" s="1" t="s">
        <v>52</v>
      </c>
    </row>
    <row r="266" spans="1:20" ht="20.100000000000001" customHeight="1">
      <c r="A266" s="38" t="s">
        <v>3520</v>
      </c>
      <c r="B266" s="39">
        <v>0</v>
      </c>
      <c r="C266" s="39">
        <v>0</v>
      </c>
      <c r="D266" s="39">
        <v>0</v>
      </c>
      <c r="E266" s="39">
        <v>0</v>
      </c>
      <c r="F266" s="38" t="s">
        <v>52</v>
      </c>
      <c r="G266" s="1" t="s">
        <v>2062</v>
      </c>
      <c r="H266" s="1" t="s">
        <v>3224</v>
      </c>
      <c r="I266" s="1" t="s">
        <v>3521</v>
      </c>
      <c r="J266" s="1" t="s">
        <v>52</v>
      </c>
      <c r="K266" s="1" t="s">
        <v>52</v>
      </c>
      <c r="M266" s="1" t="s">
        <v>52</v>
      </c>
      <c r="O266" s="1" t="s">
        <v>52</v>
      </c>
      <c r="P266" s="1" t="s">
        <v>52</v>
      </c>
      <c r="Q266" s="1" t="s">
        <v>52</v>
      </c>
      <c r="R266" s="1" t="s">
        <v>52</v>
      </c>
      <c r="S266" s="1" t="s">
        <v>52</v>
      </c>
      <c r="T266" s="1" t="s">
        <v>52</v>
      </c>
    </row>
    <row r="267" spans="1:20" ht="20.100000000000001" customHeight="1">
      <c r="A267" s="38" t="s">
        <v>3522</v>
      </c>
      <c r="B267" s="39">
        <v>0</v>
      </c>
      <c r="C267" s="39">
        <v>0</v>
      </c>
      <c r="D267" s="39">
        <v>0</v>
      </c>
      <c r="E267" s="39">
        <v>0</v>
      </c>
      <c r="F267" s="38" t="s">
        <v>52</v>
      </c>
      <c r="G267" s="1" t="s">
        <v>2062</v>
      </c>
      <c r="H267" s="1" t="s">
        <v>3224</v>
      </c>
      <c r="I267" s="1" t="s">
        <v>3523</v>
      </c>
      <c r="J267" s="1" t="s">
        <v>52</v>
      </c>
      <c r="K267" s="1" t="s">
        <v>52</v>
      </c>
      <c r="M267" s="1" t="s">
        <v>52</v>
      </c>
      <c r="O267" s="1" t="s">
        <v>52</v>
      </c>
      <c r="P267" s="1" t="s">
        <v>52</v>
      </c>
      <c r="Q267" s="1" t="s">
        <v>52</v>
      </c>
      <c r="R267" s="1" t="s">
        <v>52</v>
      </c>
      <c r="S267" s="1" t="s">
        <v>52</v>
      </c>
      <c r="T267" s="1" t="s">
        <v>52</v>
      </c>
    </row>
    <row r="268" spans="1:20" ht="20.100000000000001" customHeight="1">
      <c r="A268" s="38" t="s">
        <v>3524</v>
      </c>
      <c r="B268" s="39">
        <v>270.5</v>
      </c>
      <c r="C268" s="39">
        <v>0</v>
      </c>
      <c r="D268" s="39">
        <v>0</v>
      </c>
      <c r="E268" s="39">
        <v>270.5</v>
      </c>
      <c r="F268" s="38" t="s">
        <v>52</v>
      </c>
      <c r="G268" s="1" t="s">
        <v>2062</v>
      </c>
      <c r="H268" s="1" t="s">
        <v>3224</v>
      </c>
      <c r="I268" s="1" t="s">
        <v>3242</v>
      </c>
      <c r="J268" s="1" t="s">
        <v>52</v>
      </c>
      <c r="K268" s="1" t="s">
        <v>52</v>
      </c>
      <c r="M268" s="1" t="s">
        <v>52</v>
      </c>
      <c r="O268" s="1" t="s">
        <v>52</v>
      </c>
      <c r="P268" s="1" t="s">
        <v>52</v>
      </c>
      <c r="Q268" s="1" t="s">
        <v>52</v>
      </c>
      <c r="R268" s="1" t="s">
        <v>52</v>
      </c>
      <c r="S268" s="1" t="s">
        <v>52</v>
      </c>
      <c r="T268" s="1" t="s">
        <v>52</v>
      </c>
    </row>
    <row r="269" spans="1:20" ht="20.100000000000001" customHeight="1">
      <c r="A269" s="38" t="s">
        <v>3525</v>
      </c>
      <c r="B269" s="39">
        <v>0</v>
      </c>
      <c r="C269" s="39">
        <v>709.7</v>
      </c>
      <c r="D269" s="39">
        <v>0</v>
      </c>
      <c r="E269" s="39">
        <v>709.7</v>
      </c>
      <c r="F269" s="38" t="s">
        <v>52</v>
      </c>
      <c r="G269" s="1" t="s">
        <v>2062</v>
      </c>
      <c r="H269" s="1" t="s">
        <v>3224</v>
      </c>
      <c r="I269" s="1" t="s">
        <v>3244</v>
      </c>
      <c r="J269" s="1" t="s">
        <v>52</v>
      </c>
      <c r="K269" s="1" t="s">
        <v>52</v>
      </c>
      <c r="M269" s="1" t="s">
        <v>52</v>
      </c>
      <c r="O269" s="1" t="s">
        <v>52</v>
      </c>
      <c r="P269" s="1" t="s">
        <v>52</v>
      </c>
      <c r="Q269" s="1" t="s">
        <v>52</v>
      </c>
      <c r="R269" s="1" t="s">
        <v>52</v>
      </c>
      <c r="S269" s="1" t="s">
        <v>52</v>
      </c>
      <c r="T269" s="1" t="s">
        <v>52</v>
      </c>
    </row>
    <row r="270" spans="1:20" ht="20.100000000000001" customHeight="1">
      <c r="A270" s="38" t="s">
        <v>3526</v>
      </c>
      <c r="B270" s="39">
        <v>0</v>
      </c>
      <c r="C270" s="39">
        <v>0</v>
      </c>
      <c r="D270" s="39">
        <v>295.2</v>
      </c>
      <c r="E270" s="39">
        <v>295.2</v>
      </c>
      <c r="F270" s="38" t="s">
        <v>52</v>
      </c>
      <c r="G270" s="1" t="s">
        <v>2062</v>
      </c>
      <c r="H270" s="1" t="s">
        <v>3224</v>
      </c>
      <c r="I270" s="1" t="s">
        <v>3246</v>
      </c>
      <c r="J270" s="1" t="s">
        <v>52</v>
      </c>
      <c r="K270" s="1" t="s">
        <v>52</v>
      </c>
      <c r="M270" s="1" t="s">
        <v>52</v>
      </c>
      <c r="O270" s="1" t="s">
        <v>52</v>
      </c>
      <c r="P270" s="1" t="s">
        <v>52</v>
      </c>
      <c r="Q270" s="1" t="s">
        <v>52</v>
      </c>
      <c r="R270" s="1" t="s">
        <v>52</v>
      </c>
      <c r="S270" s="1" t="s">
        <v>52</v>
      </c>
      <c r="T270" s="1" t="s">
        <v>52</v>
      </c>
    </row>
    <row r="271" spans="1:20" ht="20.100000000000001" customHeight="1">
      <c r="A271" s="38" t="s">
        <v>3247</v>
      </c>
      <c r="B271" s="39">
        <v>270.5</v>
      </c>
      <c r="C271" s="39">
        <v>709.7</v>
      </c>
      <c r="D271" s="39">
        <v>295.2</v>
      </c>
      <c r="E271" s="39">
        <v>1275.4000000000001</v>
      </c>
      <c r="F271" s="38" t="s">
        <v>52</v>
      </c>
      <c r="G271" s="1" t="s">
        <v>2062</v>
      </c>
      <c r="H271" s="1" t="s">
        <v>3224</v>
      </c>
      <c r="I271" s="1" t="s">
        <v>3248</v>
      </c>
      <c r="J271" s="1" t="s">
        <v>52</v>
      </c>
      <c r="K271" s="1" t="s">
        <v>52</v>
      </c>
      <c r="M271" s="1" t="s">
        <v>52</v>
      </c>
      <c r="O271" s="1" t="s">
        <v>52</v>
      </c>
      <c r="P271" s="1" t="s">
        <v>52</v>
      </c>
      <c r="Q271" s="1" t="s">
        <v>52</v>
      </c>
      <c r="R271" s="1" t="s">
        <v>52</v>
      </c>
      <c r="S271" s="1" t="s">
        <v>52</v>
      </c>
      <c r="T271" s="1" t="s">
        <v>52</v>
      </c>
    </row>
    <row r="272" spans="1:20" ht="20.100000000000001" customHeight="1">
      <c r="A272" s="38" t="s">
        <v>3247</v>
      </c>
      <c r="B272" s="39">
        <v>0</v>
      </c>
      <c r="C272" s="39">
        <v>0</v>
      </c>
      <c r="D272" s="39">
        <v>0</v>
      </c>
      <c r="E272" s="39">
        <v>0</v>
      </c>
      <c r="F272" s="38" t="s">
        <v>52</v>
      </c>
      <c r="G272" s="1" t="s">
        <v>2062</v>
      </c>
      <c r="H272" s="1" t="s">
        <v>3224</v>
      </c>
      <c r="I272" s="1" t="s">
        <v>3248</v>
      </c>
      <c r="J272" s="1" t="s">
        <v>52</v>
      </c>
      <c r="K272" s="1" t="s">
        <v>52</v>
      </c>
      <c r="M272" s="1" t="s">
        <v>52</v>
      </c>
      <c r="O272" s="1" t="s">
        <v>52</v>
      </c>
      <c r="P272" s="1" t="s">
        <v>52</v>
      </c>
      <c r="Q272" s="1" t="s">
        <v>52</v>
      </c>
      <c r="R272" s="1" t="s">
        <v>52</v>
      </c>
      <c r="S272" s="1" t="s">
        <v>52</v>
      </c>
      <c r="T272" s="1" t="s">
        <v>52</v>
      </c>
    </row>
    <row r="273" spans="1:20" ht="20.100000000000001" customHeight="1">
      <c r="A273" s="38" t="s">
        <v>3527</v>
      </c>
      <c r="B273" s="39">
        <v>0</v>
      </c>
      <c r="C273" s="39">
        <v>0</v>
      </c>
      <c r="D273" s="39">
        <v>0</v>
      </c>
      <c r="E273" s="39">
        <v>0</v>
      </c>
      <c r="F273" s="38" t="s">
        <v>52</v>
      </c>
      <c r="G273" s="1" t="s">
        <v>2062</v>
      </c>
      <c r="H273" s="1" t="s">
        <v>3224</v>
      </c>
      <c r="I273" s="1" t="s">
        <v>3528</v>
      </c>
      <c r="J273" s="1" t="s">
        <v>52</v>
      </c>
      <c r="K273" s="1" t="s">
        <v>52</v>
      </c>
      <c r="M273" s="1" t="s">
        <v>52</v>
      </c>
      <c r="O273" s="1" t="s">
        <v>52</v>
      </c>
      <c r="P273" s="1" t="s">
        <v>52</v>
      </c>
      <c r="Q273" s="1" t="s">
        <v>52</v>
      </c>
      <c r="R273" s="1" t="s">
        <v>52</v>
      </c>
      <c r="S273" s="1" t="s">
        <v>52</v>
      </c>
      <c r="T273" s="1" t="s">
        <v>52</v>
      </c>
    </row>
    <row r="274" spans="1:20" ht="20.100000000000001" customHeight="1">
      <c r="A274" s="38" t="s">
        <v>3529</v>
      </c>
      <c r="B274" s="39">
        <v>0</v>
      </c>
      <c r="C274" s="39">
        <v>0</v>
      </c>
      <c r="D274" s="39">
        <v>0</v>
      </c>
      <c r="E274" s="39">
        <v>0</v>
      </c>
      <c r="F274" s="38" t="s">
        <v>52</v>
      </c>
      <c r="G274" s="1" t="s">
        <v>2062</v>
      </c>
      <c r="H274" s="1" t="s">
        <v>3224</v>
      </c>
      <c r="I274" s="1" t="s">
        <v>3530</v>
      </c>
      <c r="J274" s="1" t="s">
        <v>52</v>
      </c>
      <c r="K274" s="1" t="s">
        <v>52</v>
      </c>
      <c r="M274" s="1" t="s">
        <v>52</v>
      </c>
      <c r="O274" s="1" t="s">
        <v>52</v>
      </c>
      <c r="P274" s="1" t="s">
        <v>52</v>
      </c>
      <c r="Q274" s="1" t="s">
        <v>52</v>
      </c>
      <c r="R274" s="1" t="s">
        <v>52</v>
      </c>
      <c r="S274" s="1" t="s">
        <v>52</v>
      </c>
      <c r="T274" s="1" t="s">
        <v>52</v>
      </c>
    </row>
    <row r="275" spans="1:20" ht="20.100000000000001" customHeight="1">
      <c r="A275" s="38" t="s">
        <v>3531</v>
      </c>
      <c r="B275" s="39">
        <v>0</v>
      </c>
      <c r="C275" s="39">
        <v>0</v>
      </c>
      <c r="D275" s="39">
        <v>0</v>
      </c>
      <c r="E275" s="39">
        <v>0</v>
      </c>
      <c r="F275" s="38" t="s">
        <v>52</v>
      </c>
      <c r="G275" s="1" t="s">
        <v>2062</v>
      </c>
      <c r="H275" s="1" t="s">
        <v>3224</v>
      </c>
      <c r="I275" s="1" t="s">
        <v>3532</v>
      </c>
      <c r="J275" s="1" t="s">
        <v>52</v>
      </c>
      <c r="K275" s="1" t="s">
        <v>52</v>
      </c>
      <c r="M275" s="1" t="s">
        <v>52</v>
      </c>
      <c r="O275" s="1" t="s">
        <v>52</v>
      </c>
      <c r="P275" s="1" t="s">
        <v>52</v>
      </c>
      <c r="Q275" s="1" t="s">
        <v>52</v>
      </c>
      <c r="R275" s="1" t="s">
        <v>52</v>
      </c>
      <c r="S275" s="1" t="s">
        <v>52</v>
      </c>
      <c r="T275" s="1" t="s">
        <v>52</v>
      </c>
    </row>
    <row r="276" spans="1:20" ht="20.100000000000001" customHeight="1">
      <c r="A276" s="38" t="s">
        <v>3533</v>
      </c>
      <c r="B276" s="39">
        <v>0</v>
      </c>
      <c r="C276" s="39">
        <v>0</v>
      </c>
      <c r="D276" s="39">
        <v>0</v>
      </c>
      <c r="E276" s="39">
        <v>0</v>
      </c>
      <c r="F276" s="38" t="s">
        <v>52</v>
      </c>
      <c r="G276" s="1" t="s">
        <v>2062</v>
      </c>
      <c r="H276" s="1" t="s">
        <v>3224</v>
      </c>
      <c r="I276" s="1" t="s">
        <v>3534</v>
      </c>
      <c r="J276" s="1" t="s">
        <v>52</v>
      </c>
      <c r="K276" s="1" t="s">
        <v>52</v>
      </c>
      <c r="M276" s="1" t="s">
        <v>52</v>
      </c>
      <c r="O276" s="1" t="s">
        <v>52</v>
      </c>
      <c r="P276" s="1" t="s">
        <v>52</v>
      </c>
      <c r="Q276" s="1" t="s">
        <v>52</v>
      </c>
      <c r="R276" s="1" t="s">
        <v>52</v>
      </c>
      <c r="S276" s="1" t="s">
        <v>52</v>
      </c>
      <c r="T276" s="1" t="s">
        <v>52</v>
      </c>
    </row>
    <row r="277" spans="1:20" ht="20.100000000000001" customHeight="1">
      <c r="A277" s="38" t="s">
        <v>3535</v>
      </c>
      <c r="B277" s="39">
        <v>0</v>
      </c>
      <c r="C277" s="39">
        <v>0</v>
      </c>
      <c r="D277" s="39">
        <v>0</v>
      </c>
      <c r="E277" s="39">
        <v>0</v>
      </c>
      <c r="F277" s="38" t="s">
        <v>52</v>
      </c>
      <c r="G277" s="1" t="s">
        <v>2062</v>
      </c>
      <c r="H277" s="1" t="s">
        <v>3224</v>
      </c>
      <c r="I277" s="1" t="s">
        <v>3536</v>
      </c>
      <c r="J277" s="1" t="s">
        <v>52</v>
      </c>
      <c r="K277" s="1" t="s">
        <v>52</v>
      </c>
      <c r="M277" s="1" t="s">
        <v>52</v>
      </c>
      <c r="O277" s="1" t="s">
        <v>52</v>
      </c>
      <c r="P277" s="1" t="s">
        <v>52</v>
      </c>
      <c r="Q277" s="1" t="s">
        <v>52</v>
      </c>
      <c r="R277" s="1" t="s">
        <v>52</v>
      </c>
      <c r="S277" s="1" t="s">
        <v>52</v>
      </c>
      <c r="T277" s="1" t="s">
        <v>52</v>
      </c>
    </row>
    <row r="278" spans="1:20" ht="20.100000000000001" customHeight="1">
      <c r="A278" s="38" t="s">
        <v>3512</v>
      </c>
      <c r="B278" s="39">
        <v>0</v>
      </c>
      <c r="C278" s="39">
        <v>0</v>
      </c>
      <c r="D278" s="39">
        <v>0</v>
      </c>
      <c r="E278" s="39">
        <v>0</v>
      </c>
      <c r="F278" s="38" t="s">
        <v>52</v>
      </c>
      <c r="G278" s="1" t="s">
        <v>2062</v>
      </c>
      <c r="H278" s="1" t="s">
        <v>3224</v>
      </c>
      <c r="I278" s="1" t="s">
        <v>3513</v>
      </c>
      <c r="J278" s="1" t="s">
        <v>52</v>
      </c>
      <c r="K278" s="1" t="s">
        <v>52</v>
      </c>
      <c r="M278" s="1" t="s">
        <v>52</v>
      </c>
      <c r="O278" s="1" t="s">
        <v>52</v>
      </c>
      <c r="P278" s="1" t="s">
        <v>52</v>
      </c>
      <c r="Q278" s="1" t="s">
        <v>52</v>
      </c>
      <c r="R278" s="1" t="s">
        <v>52</v>
      </c>
      <c r="S278" s="1" t="s">
        <v>52</v>
      </c>
      <c r="T278" s="1" t="s">
        <v>52</v>
      </c>
    </row>
    <row r="279" spans="1:20" ht="20.100000000000001" customHeight="1">
      <c r="A279" s="38" t="s">
        <v>3537</v>
      </c>
      <c r="B279" s="39">
        <v>0</v>
      </c>
      <c r="C279" s="39">
        <v>0</v>
      </c>
      <c r="D279" s="39">
        <v>0</v>
      </c>
      <c r="E279" s="39">
        <v>0</v>
      </c>
      <c r="F279" s="38" t="s">
        <v>52</v>
      </c>
      <c r="G279" s="1" t="s">
        <v>2062</v>
      </c>
      <c r="H279" s="1" t="s">
        <v>3224</v>
      </c>
      <c r="I279" s="1" t="s">
        <v>3538</v>
      </c>
      <c r="J279" s="1" t="s">
        <v>52</v>
      </c>
      <c r="K279" s="1" t="s">
        <v>52</v>
      </c>
      <c r="M279" s="1" t="s">
        <v>52</v>
      </c>
      <c r="O279" s="1" t="s">
        <v>52</v>
      </c>
      <c r="P279" s="1" t="s">
        <v>52</v>
      </c>
      <c r="Q279" s="1" t="s">
        <v>52</v>
      </c>
      <c r="R279" s="1" t="s">
        <v>52</v>
      </c>
      <c r="S279" s="1" t="s">
        <v>52</v>
      </c>
      <c r="T279" s="1" t="s">
        <v>52</v>
      </c>
    </row>
    <row r="280" spans="1:20" ht="20.100000000000001" customHeight="1">
      <c r="A280" s="38" t="s">
        <v>3539</v>
      </c>
      <c r="B280" s="39">
        <v>0</v>
      </c>
      <c r="C280" s="39">
        <v>0</v>
      </c>
      <c r="D280" s="39">
        <v>0</v>
      </c>
      <c r="E280" s="39">
        <v>0</v>
      </c>
      <c r="F280" s="38" t="s">
        <v>52</v>
      </c>
      <c r="G280" s="1" t="s">
        <v>2062</v>
      </c>
      <c r="H280" s="1" t="s">
        <v>3224</v>
      </c>
      <c r="I280" s="1" t="s">
        <v>3540</v>
      </c>
      <c r="J280" s="1" t="s">
        <v>52</v>
      </c>
      <c r="K280" s="1" t="s">
        <v>52</v>
      </c>
      <c r="M280" s="1" t="s">
        <v>52</v>
      </c>
      <c r="O280" s="1" t="s">
        <v>52</v>
      </c>
      <c r="P280" s="1" t="s">
        <v>52</v>
      </c>
      <c r="Q280" s="1" t="s">
        <v>52</v>
      </c>
      <c r="R280" s="1" t="s">
        <v>52</v>
      </c>
      <c r="S280" s="1" t="s">
        <v>52</v>
      </c>
      <c r="T280" s="1" t="s">
        <v>52</v>
      </c>
    </row>
    <row r="281" spans="1:20" ht="20.100000000000001" customHeight="1">
      <c r="A281" s="38" t="s">
        <v>3541</v>
      </c>
      <c r="B281" s="39">
        <v>0</v>
      </c>
      <c r="C281" s="39">
        <v>0</v>
      </c>
      <c r="D281" s="39">
        <v>0</v>
      </c>
      <c r="E281" s="39">
        <v>0</v>
      </c>
      <c r="F281" s="38" t="s">
        <v>52</v>
      </c>
      <c r="G281" s="1" t="s">
        <v>2062</v>
      </c>
      <c r="H281" s="1" t="s">
        <v>3224</v>
      </c>
      <c r="I281" s="1" t="s">
        <v>3542</v>
      </c>
      <c r="J281" s="1" t="s">
        <v>52</v>
      </c>
      <c r="K281" s="1" t="s">
        <v>52</v>
      </c>
      <c r="M281" s="1" t="s">
        <v>52</v>
      </c>
      <c r="O281" s="1" t="s">
        <v>52</v>
      </c>
      <c r="P281" s="1" t="s">
        <v>52</v>
      </c>
      <c r="Q281" s="1" t="s">
        <v>52</v>
      </c>
      <c r="R281" s="1" t="s">
        <v>52</v>
      </c>
      <c r="S281" s="1" t="s">
        <v>52</v>
      </c>
      <c r="T281" s="1" t="s">
        <v>52</v>
      </c>
    </row>
    <row r="282" spans="1:20" ht="20.100000000000001" customHeight="1">
      <c r="A282" s="38" t="s">
        <v>3543</v>
      </c>
      <c r="B282" s="39">
        <v>150.4</v>
      </c>
      <c r="C282" s="39">
        <v>0</v>
      </c>
      <c r="D282" s="39">
        <v>0</v>
      </c>
      <c r="E282" s="39">
        <v>150.4</v>
      </c>
      <c r="F282" s="38" t="s">
        <v>52</v>
      </c>
      <c r="G282" s="1" t="s">
        <v>2062</v>
      </c>
      <c r="H282" s="1" t="s">
        <v>3224</v>
      </c>
      <c r="I282" s="1" t="s">
        <v>3544</v>
      </c>
      <c r="J282" s="1" t="s">
        <v>52</v>
      </c>
      <c r="K282" s="1" t="s">
        <v>52</v>
      </c>
      <c r="M282" s="1" t="s">
        <v>52</v>
      </c>
      <c r="O282" s="1" t="s">
        <v>52</v>
      </c>
      <c r="P282" s="1" t="s">
        <v>52</v>
      </c>
      <c r="Q282" s="1" t="s">
        <v>52</v>
      </c>
      <c r="R282" s="1" t="s">
        <v>52</v>
      </c>
      <c r="S282" s="1" t="s">
        <v>52</v>
      </c>
      <c r="T282" s="1" t="s">
        <v>52</v>
      </c>
    </row>
    <row r="283" spans="1:20" ht="20.100000000000001" customHeight="1">
      <c r="A283" s="38" t="s">
        <v>3545</v>
      </c>
      <c r="B283" s="39">
        <v>0</v>
      </c>
      <c r="C283" s="39">
        <v>2819.3</v>
      </c>
      <c r="D283" s="39">
        <v>0</v>
      </c>
      <c r="E283" s="39">
        <v>2819.3</v>
      </c>
      <c r="F283" s="38" t="s">
        <v>52</v>
      </c>
      <c r="G283" s="1" t="s">
        <v>2062</v>
      </c>
      <c r="H283" s="1" t="s">
        <v>3224</v>
      </c>
      <c r="I283" s="1" t="s">
        <v>3546</v>
      </c>
      <c r="J283" s="1" t="s">
        <v>52</v>
      </c>
      <c r="K283" s="1" t="s">
        <v>52</v>
      </c>
      <c r="M283" s="1" t="s">
        <v>52</v>
      </c>
      <c r="O283" s="1" t="s">
        <v>52</v>
      </c>
      <c r="P283" s="1" t="s">
        <v>52</v>
      </c>
      <c r="Q283" s="1" t="s">
        <v>52</v>
      </c>
      <c r="R283" s="1" t="s">
        <v>52</v>
      </c>
      <c r="S283" s="1" t="s">
        <v>52</v>
      </c>
      <c r="T283" s="1" t="s">
        <v>52</v>
      </c>
    </row>
    <row r="284" spans="1:20" ht="20.100000000000001" customHeight="1">
      <c r="A284" s="38" t="s">
        <v>3547</v>
      </c>
      <c r="B284" s="39">
        <v>0</v>
      </c>
      <c r="C284" s="39">
        <v>0</v>
      </c>
      <c r="D284" s="39">
        <v>48.2</v>
      </c>
      <c r="E284" s="39">
        <v>48.2</v>
      </c>
      <c r="F284" s="38" t="s">
        <v>52</v>
      </c>
      <c r="G284" s="1" t="s">
        <v>2062</v>
      </c>
      <c r="H284" s="1" t="s">
        <v>3224</v>
      </c>
      <c r="I284" s="1" t="s">
        <v>3548</v>
      </c>
      <c r="J284" s="1" t="s">
        <v>52</v>
      </c>
      <c r="K284" s="1" t="s">
        <v>52</v>
      </c>
      <c r="M284" s="1" t="s">
        <v>52</v>
      </c>
      <c r="O284" s="1" t="s">
        <v>52</v>
      </c>
      <c r="P284" s="1" t="s">
        <v>52</v>
      </c>
      <c r="Q284" s="1" t="s">
        <v>52</v>
      </c>
      <c r="R284" s="1" t="s">
        <v>52</v>
      </c>
      <c r="S284" s="1" t="s">
        <v>52</v>
      </c>
      <c r="T284" s="1" t="s">
        <v>52</v>
      </c>
    </row>
    <row r="285" spans="1:20" ht="20.100000000000001" customHeight="1">
      <c r="A285" s="38" t="s">
        <v>3247</v>
      </c>
      <c r="B285" s="39">
        <v>150.4</v>
      </c>
      <c r="C285" s="39">
        <v>2819.3</v>
      </c>
      <c r="D285" s="39">
        <v>48.2</v>
      </c>
      <c r="E285" s="39">
        <v>3017.9</v>
      </c>
      <c r="F285" s="38" t="s">
        <v>52</v>
      </c>
      <c r="G285" s="1" t="s">
        <v>2062</v>
      </c>
      <c r="H285" s="1" t="s">
        <v>3224</v>
      </c>
      <c r="I285" s="1" t="s">
        <v>3248</v>
      </c>
      <c r="J285" s="1" t="s">
        <v>52</v>
      </c>
      <c r="K285" s="1" t="s">
        <v>52</v>
      </c>
      <c r="M285" s="1" t="s">
        <v>52</v>
      </c>
      <c r="O285" s="1" t="s">
        <v>52</v>
      </c>
      <c r="P285" s="1" t="s">
        <v>52</v>
      </c>
      <c r="Q285" s="1" t="s">
        <v>52</v>
      </c>
      <c r="R285" s="1" t="s">
        <v>52</v>
      </c>
      <c r="S285" s="1" t="s">
        <v>52</v>
      </c>
      <c r="T285" s="1" t="s">
        <v>52</v>
      </c>
    </row>
    <row r="286" spans="1:20" ht="20.100000000000001" customHeight="1">
      <c r="A286" s="38" t="s">
        <v>3549</v>
      </c>
      <c r="B286" s="39">
        <v>420.9</v>
      </c>
      <c r="C286" s="39">
        <v>3529</v>
      </c>
      <c r="D286" s="39">
        <v>343.4</v>
      </c>
      <c r="E286" s="39">
        <v>4293.3</v>
      </c>
      <c r="F286" s="38" t="s">
        <v>52</v>
      </c>
      <c r="G286" s="1" t="s">
        <v>2062</v>
      </c>
      <c r="H286" s="1" t="s">
        <v>3224</v>
      </c>
      <c r="I286" s="1" t="s">
        <v>3550</v>
      </c>
      <c r="J286" s="1" t="s">
        <v>52</v>
      </c>
      <c r="K286" s="1" t="s">
        <v>52</v>
      </c>
      <c r="M286" s="1" t="s">
        <v>52</v>
      </c>
      <c r="O286" s="1" t="s">
        <v>52</v>
      </c>
      <c r="P286" s="1" t="s">
        <v>52</v>
      </c>
      <c r="Q286" s="1" t="s">
        <v>52</v>
      </c>
      <c r="R286" s="1" t="s">
        <v>52</v>
      </c>
      <c r="S286" s="1" t="s">
        <v>52</v>
      </c>
      <c r="T286" s="1" t="s">
        <v>52</v>
      </c>
    </row>
    <row r="287" spans="1:20" ht="20.100000000000001" customHeight="1">
      <c r="A287" s="38" t="s">
        <v>3226</v>
      </c>
      <c r="B287" s="39">
        <v>0</v>
      </c>
      <c r="C287" s="39">
        <v>0</v>
      </c>
      <c r="D287" s="39">
        <v>0</v>
      </c>
      <c r="E287" s="39">
        <v>0</v>
      </c>
      <c r="F287" s="38" t="s">
        <v>52</v>
      </c>
      <c r="G287" s="1" t="s">
        <v>2062</v>
      </c>
      <c r="H287" s="1" t="s">
        <v>3224</v>
      </c>
      <c r="I287" s="1" t="s">
        <v>3226</v>
      </c>
      <c r="J287" s="1" t="s">
        <v>52</v>
      </c>
      <c r="K287" s="1" t="s">
        <v>52</v>
      </c>
      <c r="M287" s="1" t="s">
        <v>52</v>
      </c>
      <c r="O287" s="1" t="s">
        <v>52</v>
      </c>
      <c r="P287" s="1" t="s">
        <v>52</v>
      </c>
      <c r="Q287" s="1" t="s">
        <v>52</v>
      </c>
      <c r="R287" s="1" t="s">
        <v>52</v>
      </c>
      <c r="S287" s="1" t="s">
        <v>52</v>
      </c>
      <c r="T287" s="1" t="s">
        <v>52</v>
      </c>
    </row>
    <row r="288" spans="1:20" ht="20.100000000000001" customHeight="1">
      <c r="A288" s="38" t="s">
        <v>3249</v>
      </c>
      <c r="B288" s="40">
        <v>420</v>
      </c>
      <c r="C288" s="40">
        <v>3529</v>
      </c>
      <c r="D288" s="40">
        <v>343</v>
      </c>
      <c r="E288" s="40">
        <v>4292</v>
      </c>
      <c r="F288" s="41"/>
    </row>
    <row r="289" spans="1:20" ht="20.100000000000001" customHeight="1">
      <c r="A289" s="41"/>
      <c r="B289" s="41"/>
      <c r="C289" s="41"/>
      <c r="D289" s="41"/>
      <c r="E289" s="41"/>
      <c r="F289" s="41"/>
    </row>
    <row r="290" spans="1:20" ht="20.100000000000001" customHeight="1">
      <c r="A290" s="41" t="s">
        <v>3552</v>
      </c>
      <c r="B290" s="41"/>
      <c r="C290" s="41"/>
      <c r="D290" s="41"/>
      <c r="E290" s="41"/>
      <c r="F290" s="38" t="s">
        <v>52</v>
      </c>
      <c r="G290" s="1" t="s">
        <v>2066</v>
      </c>
      <c r="I290" s="1" t="s">
        <v>116</v>
      </c>
      <c r="J290" s="1" t="s">
        <v>2064</v>
      </c>
      <c r="K290" s="1" t="s">
        <v>112</v>
      </c>
    </row>
    <row r="291" spans="1:20" ht="20.100000000000001" customHeight="1">
      <c r="A291" s="38" t="s">
        <v>52</v>
      </c>
      <c r="B291" s="39"/>
      <c r="C291" s="39"/>
      <c r="D291" s="39"/>
      <c r="E291" s="39"/>
      <c r="F291" s="38" t="s">
        <v>52</v>
      </c>
      <c r="G291" s="1" t="s">
        <v>2066</v>
      </c>
      <c r="H291" s="1" t="s">
        <v>3222</v>
      </c>
      <c r="I291" s="1" t="s">
        <v>52</v>
      </c>
      <c r="J291" s="1" t="s">
        <v>52</v>
      </c>
      <c r="K291" s="1" t="s">
        <v>112</v>
      </c>
      <c r="L291">
        <v>1</v>
      </c>
      <c r="M291" s="1" t="s">
        <v>52</v>
      </c>
      <c r="O291" s="1" t="s">
        <v>52</v>
      </c>
      <c r="P291" s="1" t="s">
        <v>52</v>
      </c>
      <c r="Q291" s="1" t="s">
        <v>52</v>
      </c>
      <c r="R291" s="1" t="s">
        <v>52</v>
      </c>
      <c r="S291" s="1" t="s">
        <v>52</v>
      </c>
      <c r="T291" s="1" t="s">
        <v>52</v>
      </c>
    </row>
    <row r="292" spans="1:20" ht="20.100000000000001" customHeight="1">
      <c r="A292" s="38" t="s">
        <v>3252</v>
      </c>
      <c r="B292" s="39">
        <v>0</v>
      </c>
      <c r="C292" s="39">
        <v>0</v>
      </c>
      <c r="D292" s="39">
        <v>0</v>
      </c>
      <c r="E292" s="39">
        <v>0</v>
      </c>
      <c r="F292" s="38" t="s">
        <v>52</v>
      </c>
      <c r="G292" s="1" t="s">
        <v>2066</v>
      </c>
      <c r="H292" s="1" t="s">
        <v>3224</v>
      </c>
      <c r="I292" s="1" t="s">
        <v>3253</v>
      </c>
      <c r="J292" s="1" t="s">
        <v>52</v>
      </c>
      <c r="K292" s="1" t="s">
        <v>52</v>
      </c>
      <c r="M292" s="1" t="s">
        <v>52</v>
      </c>
      <c r="O292" s="1" t="s">
        <v>52</v>
      </c>
      <c r="P292" s="1" t="s">
        <v>52</v>
      </c>
      <c r="Q292" s="1" t="s">
        <v>52</v>
      </c>
      <c r="R292" s="1" t="s">
        <v>52</v>
      </c>
      <c r="S292" s="1" t="s">
        <v>52</v>
      </c>
      <c r="T292" s="1" t="s">
        <v>52</v>
      </c>
    </row>
    <row r="293" spans="1:20" ht="20.100000000000001" customHeight="1">
      <c r="A293" s="38" t="s">
        <v>3553</v>
      </c>
      <c r="B293" s="39">
        <v>0</v>
      </c>
      <c r="C293" s="39">
        <v>0</v>
      </c>
      <c r="D293" s="39">
        <v>0</v>
      </c>
      <c r="E293" s="39">
        <v>0</v>
      </c>
      <c r="F293" s="38" t="s">
        <v>52</v>
      </c>
      <c r="G293" s="1" t="s">
        <v>2066</v>
      </c>
      <c r="H293" s="1" t="s">
        <v>3224</v>
      </c>
      <c r="I293" s="1" t="s">
        <v>3554</v>
      </c>
      <c r="J293" s="1" t="s">
        <v>52</v>
      </c>
      <c r="K293" s="1" t="s">
        <v>52</v>
      </c>
      <c r="M293" s="1" t="s">
        <v>52</v>
      </c>
      <c r="O293" s="1" t="s">
        <v>52</v>
      </c>
      <c r="P293" s="1" t="s">
        <v>52</v>
      </c>
      <c r="Q293" s="1" t="s">
        <v>52</v>
      </c>
      <c r="R293" s="1" t="s">
        <v>52</v>
      </c>
      <c r="S293" s="1" t="s">
        <v>52</v>
      </c>
      <c r="T293" s="1" t="s">
        <v>52</v>
      </c>
    </row>
    <row r="294" spans="1:20" ht="20.100000000000001" customHeight="1">
      <c r="A294" s="38" t="s">
        <v>3256</v>
      </c>
      <c r="B294" s="39">
        <v>0</v>
      </c>
      <c r="C294" s="39">
        <v>0</v>
      </c>
      <c r="D294" s="39">
        <v>0</v>
      </c>
      <c r="E294" s="39">
        <v>0</v>
      </c>
      <c r="F294" s="38" t="s">
        <v>52</v>
      </c>
      <c r="G294" s="1" t="s">
        <v>2066</v>
      </c>
      <c r="H294" s="1" t="s">
        <v>3224</v>
      </c>
      <c r="I294" s="1" t="s">
        <v>3257</v>
      </c>
      <c r="J294" s="1" t="s">
        <v>52</v>
      </c>
      <c r="K294" s="1" t="s">
        <v>52</v>
      </c>
      <c r="M294" s="1" t="s">
        <v>52</v>
      </c>
      <c r="O294" s="1" t="s">
        <v>52</v>
      </c>
      <c r="P294" s="1" t="s">
        <v>52</v>
      </c>
      <c r="Q294" s="1" t="s">
        <v>52</v>
      </c>
      <c r="R294" s="1" t="s">
        <v>52</v>
      </c>
      <c r="S294" s="1" t="s">
        <v>52</v>
      </c>
      <c r="T294" s="1" t="s">
        <v>52</v>
      </c>
    </row>
    <row r="295" spans="1:20" ht="20.100000000000001" customHeight="1">
      <c r="A295" s="38" t="s">
        <v>3258</v>
      </c>
      <c r="B295" s="39">
        <v>0</v>
      </c>
      <c r="C295" s="39">
        <v>0</v>
      </c>
      <c r="D295" s="39">
        <v>0</v>
      </c>
      <c r="E295" s="39">
        <v>0</v>
      </c>
      <c r="F295" s="38" t="s">
        <v>52</v>
      </c>
      <c r="G295" s="1" t="s">
        <v>2066</v>
      </c>
      <c r="H295" s="1" t="s">
        <v>3224</v>
      </c>
      <c r="I295" s="1" t="s">
        <v>3259</v>
      </c>
      <c r="J295" s="1" t="s">
        <v>52</v>
      </c>
      <c r="K295" s="1" t="s">
        <v>52</v>
      </c>
      <c r="M295" s="1" t="s">
        <v>52</v>
      </c>
      <c r="O295" s="1" t="s">
        <v>52</v>
      </c>
      <c r="P295" s="1" t="s">
        <v>52</v>
      </c>
      <c r="Q295" s="1" t="s">
        <v>52</v>
      </c>
      <c r="R295" s="1" t="s">
        <v>52</v>
      </c>
      <c r="S295" s="1" t="s">
        <v>52</v>
      </c>
      <c r="T295" s="1" t="s">
        <v>52</v>
      </c>
    </row>
    <row r="296" spans="1:20" ht="20.100000000000001" customHeight="1">
      <c r="A296" s="38" t="s">
        <v>3555</v>
      </c>
      <c r="B296" s="39">
        <v>0</v>
      </c>
      <c r="C296" s="39">
        <v>0</v>
      </c>
      <c r="D296" s="39">
        <v>0</v>
      </c>
      <c r="E296" s="39">
        <v>0</v>
      </c>
      <c r="F296" s="38" t="s">
        <v>52</v>
      </c>
      <c r="G296" s="1" t="s">
        <v>2066</v>
      </c>
      <c r="H296" s="1" t="s">
        <v>3224</v>
      </c>
      <c r="I296" s="1" t="s">
        <v>3556</v>
      </c>
      <c r="J296" s="1" t="s">
        <v>52</v>
      </c>
      <c r="K296" s="1" t="s">
        <v>52</v>
      </c>
      <c r="M296" s="1" t="s">
        <v>52</v>
      </c>
      <c r="O296" s="1" t="s">
        <v>52</v>
      </c>
      <c r="P296" s="1" t="s">
        <v>52</v>
      </c>
      <c r="Q296" s="1" t="s">
        <v>52</v>
      </c>
      <c r="R296" s="1" t="s">
        <v>52</v>
      </c>
      <c r="S296" s="1" t="s">
        <v>52</v>
      </c>
      <c r="T296" s="1" t="s">
        <v>52</v>
      </c>
    </row>
    <row r="297" spans="1:20" ht="20.100000000000001" customHeight="1">
      <c r="A297" s="38" t="s">
        <v>3557</v>
      </c>
      <c r="B297" s="39">
        <v>0</v>
      </c>
      <c r="C297" s="39">
        <v>0</v>
      </c>
      <c r="D297" s="39">
        <v>0</v>
      </c>
      <c r="E297" s="39">
        <v>0</v>
      </c>
      <c r="F297" s="38" t="s">
        <v>52</v>
      </c>
      <c r="G297" s="1" t="s">
        <v>2066</v>
      </c>
      <c r="H297" s="1" t="s">
        <v>3224</v>
      </c>
      <c r="I297" s="1" t="s">
        <v>3558</v>
      </c>
      <c r="J297" s="1" t="s">
        <v>52</v>
      </c>
      <c r="K297" s="1" t="s">
        <v>52</v>
      </c>
      <c r="M297" s="1" t="s">
        <v>52</v>
      </c>
      <c r="O297" s="1" t="s">
        <v>52</v>
      </c>
      <c r="P297" s="1" t="s">
        <v>52</v>
      </c>
      <c r="Q297" s="1" t="s">
        <v>52</v>
      </c>
      <c r="R297" s="1" t="s">
        <v>52</v>
      </c>
      <c r="S297" s="1" t="s">
        <v>52</v>
      </c>
      <c r="T297" s="1" t="s">
        <v>52</v>
      </c>
    </row>
    <row r="298" spans="1:20" ht="20.100000000000001" customHeight="1">
      <c r="A298" s="38" t="s">
        <v>3559</v>
      </c>
      <c r="B298" s="39">
        <v>0</v>
      </c>
      <c r="C298" s="39">
        <v>0</v>
      </c>
      <c r="D298" s="39">
        <v>0</v>
      </c>
      <c r="E298" s="39">
        <v>0</v>
      </c>
      <c r="F298" s="38" t="s">
        <v>52</v>
      </c>
      <c r="G298" s="1" t="s">
        <v>2066</v>
      </c>
      <c r="H298" s="1" t="s">
        <v>3224</v>
      </c>
      <c r="I298" s="1" t="s">
        <v>3560</v>
      </c>
      <c r="J298" s="1" t="s">
        <v>52</v>
      </c>
      <c r="K298" s="1" t="s">
        <v>52</v>
      </c>
      <c r="M298" s="1" t="s">
        <v>52</v>
      </c>
      <c r="O298" s="1" t="s">
        <v>52</v>
      </c>
      <c r="P298" s="1" t="s">
        <v>52</v>
      </c>
      <c r="Q298" s="1" t="s">
        <v>52</v>
      </c>
      <c r="R298" s="1" t="s">
        <v>52</v>
      </c>
      <c r="S298" s="1" t="s">
        <v>52</v>
      </c>
      <c r="T298" s="1" t="s">
        <v>52</v>
      </c>
    </row>
    <row r="299" spans="1:20" ht="20.100000000000001" customHeight="1">
      <c r="A299" s="38" t="s">
        <v>3561</v>
      </c>
      <c r="B299" s="39">
        <v>0</v>
      </c>
      <c r="C299" s="39">
        <v>0</v>
      </c>
      <c r="D299" s="39">
        <v>0</v>
      </c>
      <c r="E299" s="39">
        <v>0</v>
      </c>
      <c r="F299" s="38" t="s">
        <v>52</v>
      </c>
      <c r="G299" s="1" t="s">
        <v>2066</v>
      </c>
      <c r="H299" s="1" t="s">
        <v>3224</v>
      </c>
      <c r="I299" s="1" t="s">
        <v>3562</v>
      </c>
      <c r="J299" s="1" t="s">
        <v>52</v>
      </c>
      <c r="K299" s="1" t="s">
        <v>52</v>
      </c>
      <c r="M299" s="1" t="s">
        <v>52</v>
      </c>
      <c r="O299" s="1" t="s">
        <v>52</v>
      </c>
      <c r="P299" s="1" t="s">
        <v>52</v>
      </c>
      <c r="Q299" s="1" t="s">
        <v>52</v>
      </c>
      <c r="R299" s="1" t="s">
        <v>52</v>
      </c>
      <c r="S299" s="1" t="s">
        <v>52</v>
      </c>
      <c r="T299" s="1" t="s">
        <v>52</v>
      </c>
    </row>
    <row r="300" spans="1:20" ht="20.100000000000001" customHeight="1">
      <c r="A300" s="38" t="s">
        <v>3563</v>
      </c>
      <c r="B300" s="39">
        <v>0</v>
      </c>
      <c r="C300" s="39">
        <v>0</v>
      </c>
      <c r="D300" s="39">
        <v>0</v>
      </c>
      <c r="E300" s="39">
        <v>0</v>
      </c>
      <c r="F300" s="38" t="s">
        <v>52</v>
      </c>
      <c r="G300" s="1" t="s">
        <v>2066</v>
      </c>
      <c r="H300" s="1" t="s">
        <v>3224</v>
      </c>
      <c r="I300" s="1" t="s">
        <v>3564</v>
      </c>
      <c r="J300" s="1" t="s">
        <v>52</v>
      </c>
      <c r="K300" s="1" t="s">
        <v>52</v>
      </c>
      <c r="M300" s="1" t="s">
        <v>52</v>
      </c>
      <c r="O300" s="1" t="s">
        <v>52</v>
      </c>
      <c r="P300" s="1" t="s">
        <v>52</v>
      </c>
      <c r="Q300" s="1" t="s">
        <v>52</v>
      </c>
      <c r="R300" s="1" t="s">
        <v>52</v>
      </c>
      <c r="S300" s="1" t="s">
        <v>52</v>
      </c>
      <c r="T300" s="1" t="s">
        <v>52</v>
      </c>
    </row>
    <row r="301" spans="1:20" ht="20.100000000000001" customHeight="1">
      <c r="A301" s="38" t="s">
        <v>3565</v>
      </c>
      <c r="B301" s="39">
        <v>0</v>
      </c>
      <c r="C301" s="39">
        <v>0</v>
      </c>
      <c r="D301" s="39">
        <v>0</v>
      </c>
      <c r="E301" s="39">
        <v>0</v>
      </c>
      <c r="F301" s="38" t="s">
        <v>52</v>
      </c>
      <c r="G301" s="1" t="s">
        <v>2066</v>
      </c>
      <c r="H301" s="1" t="s">
        <v>3224</v>
      </c>
      <c r="I301" s="1" t="s">
        <v>3566</v>
      </c>
      <c r="J301" s="1" t="s">
        <v>52</v>
      </c>
      <c r="K301" s="1" t="s">
        <v>52</v>
      </c>
      <c r="M301" s="1" t="s">
        <v>52</v>
      </c>
      <c r="O301" s="1" t="s">
        <v>52</v>
      </c>
      <c r="P301" s="1" t="s">
        <v>52</v>
      </c>
      <c r="Q301" s="1" t="s">
        <v>52</v>
      </c>
      <c r="R301" s="1" t="s">
        <v>52</v>
      </c>
      <c r="S301" s="1" t="s">
        <v>52</v>
      </c>
      <c r="T301" s="1" t="s">
        <v>52</v>
      </c>
    </row>
    <row r="302" spans="1:20" ht="20.100000000000001" customHeight="1">
      <c r="A302" s="38" t="s">
        <v>3567</v>
      </c>
      <c r="B302" s="39">
        <v>0</v>
      </c>
      <c r="C302" s="39">
        <v>0</v>
      </c>
      <c r="D302" s="39">
        <v>0</v>
      </c>
      <c r="E302" s="39">
        <v>0</v>
      </c>
      <c r="F302" s="38" t="s">
        <v>52</v>
      </c>
      <c r="G302" s="1" t="s">
        <v>2066</v>
      </c>
      <c r="H302" s="1" t="s">
        <v>3224</v>
      </c>
      <c r="I302" s="1" t="s">
        <v>3568</v>
      </c>
      <c r="J302" s="1" t="s">
        <v>52</v>
      </c>
      <c r="K302" s="1" t="s">
        <v>52</v>
      </c>
      <c r="M302" s="1" t="s">
        <v>52</v>
      </c>
      <c r="O302" s="1" t="s">
        <v>52</v>
      </c>
      <c r="P302" s="1" t="s">
        <v>52</v>
      </c>
      <c r="Q302" s="1" t="s">
        <v>52</v>
      </c>
      <c r="R302" s="1" t="s">
        <v>52</v>
      </c>
      <c r="S302" s="1" t="s">
        <v>52</v>
      </c>
      <c r="T302" s="1" t="s">
        <v>52</v>
      </c>
    </row>
    <row r="303" spans="1:20" ht="20.100000000000001" customHeight="1">
      <c r="A303" s="38" t="s">
        <v>3569</v>
      </c>
      <c r="B303" s="39">
        <v>216.4</v>
      </c>
      <c r="C303" s="39">
        <v>0</v>
      </c>
      <c r="D303" s="39">
        <v>0</v>
      </c>
      <c r="E303" s="39">
        <v>216.4</v>
      </c>
      <c r="F303" s="38" t="s">
        <v>52</v>
      </c>
      <c r="G303" s="1" t="s">
        <v>2066</v>
      </c>
      <c r="H303" s="1" t="s">
        <v>3224</v>
      </c>
      <c r="I303" s="1" t="s">
        <v>3570</v>
      </c>
      <c r="J303" s="1" t="s">
        <v>52</v>
      </c>
      <c r="K303" s="1" t="s">
        <v>52</v>
      </c>
      <c r="M303" s="1" t="s">
        <v>52</v>
      </c>
      <c r="O303" s="1" t="s">
        <v>52</v>
      </c>
      <c r="P303" s="1" t="s">
        <v>52</v>
      </c>
      <c r="Q303" s="1" t="s">
        <v>52</v>
      </c>
      <c r="R303" s="1" t="s">
        <v>52</v>
      </c>
      <c r="S303" s="1" t="s">
        <v>52</v>
      </c>
      <c r="T303" s="1" t="s">
        <v>52</v>
      </c>
    </row>
    <row r="304" spans="1:20" ht="20.100000000000001" customHeight="1">
      <c r="A304" s="38" t="s">
        <v>3571</v>
      </c>
      <c r="B304" s="39">
        <v>0</v>
      </c>
      <c r="C304" s="39">
        <v>567.70000000000005</v>
      </c>
      <c r="D304" s="39">
        <v>0</v>
      </c>
      <c r="E304" s="39">
        <v>567.70000000000005</v>
      </c>
      <c r="F304" s="38" t="s">
        <v>52</v>
      </c>
      <c r="G304" s="1" t="s">
        <v>2066</v>
      </c>
      <c r="H304" s="1" t="s">
        <v>3224</v>
      </c>
      <c r="I304" s="1" t="s">
        <v>3572</v>
      </c>
      <c r="J304" s="1" t="s">
        <v>52</v>
      </c>
      <c r="K304" s="1" t="s">
        <v>52</v>
      </c>
      <c r="M304" s="1" t="s">
        <v>52</v>
      </c>
      <c r="O304" s="1" t="s">
        <v>52</v>
      </c>
      <c r="P304" s="1" t="s">
        <v>52</v>
      </c>
      <c r="Q304" s="1" t="s">
        <v>52</v>
      </c>
      <c r="R304" s="1" t="s">
        <v>52</v>
      </c>
      <c r="S304" s="1" t="s">
        <v>52</v>
      </c>
      <c r="T304" s="1" t="s">
        <v>52</v>
      </c>
    </row>
    <row r="305" spans="1:20" ht="20.100000000000001" customHeight="1">
      <c r="A305" s="38" t="s">
        <v>3573</v>
      </c>
      <c r="B305" s="39">
        <v>0</v>
      </c>
      <c r="C305" s="39">
        <v>0</v>
      </c>
      <c r="D305" s="39">
        <v>236.2</v>
      </c>
      <c r="E305" s="39">
        <v>236.2</v>
      </c>
      <c r="F305" s="38" t="s">
        <v>52</v>
      </c>
      <c r="G305" s="1" t="s">
        <v>2066</v>
      </c>
      <c r="H305" s="1" t="s">
        <v>3224</v>
      </c>
      <c r="I305" s="1" t="s">
        <v>3574</v>
      </c>
      <c r="J305" s="1" t="s">
        <v>52</v>
      </c>
      <c r="K305" s="1" t="s">
        <v>52</v>
      </c>
      <c r="M305" s="1" t="s">
        <v>52</v>
      </c>
      <c r="O305" s="1" t="s">
        <v>52</v>
      </c>
      <c r="P305" s="1" t="s">
        <v>52</v>
      </c>
      <c r="Q305" s="1" t="s">
        <v>52</v>
      </c>
      <c r="R305" s="1" t="s">
        <v>52</v>
      </c>
      <c r="S305" s="1" t="s">
        <v>52</v>
      </c>
      <c r="T305" s="1" t="s">
        <v>52</v>
      </c>
    </row>
    <row r="306" spans="1:20" ht="20.100000000000001" customHeight="1">
      <c r="A306" s="38" t="s">
        <v>3247</v>
      </c>
      <c r="B306" s="39">
        <v>216.4</v>
      </c>
      <c r="C306" s="39">
        <v>567.70000000000005</v>
      </c>
      <c r="D306" s="39">
        <v>236.2</v>
      </c>
      <c r="E306" s="39">
        <v>1020.3</v>
      </c>
      <c r="F306" s="38" t="s">
        <v>52</v>
      </c>
      <c r="G306" s="1" t="s">
        <v>2066</v>
      </c>
      <c r="H306" s="1" t="s">
        <v>3224</v>
      </c>
      <c r="I306" s="1" t="s">
        <v>3248</v>
      </c>
      <c r="J306" s="1" t="s">
        <v>52</v>
      </c>
      <c r="K306" s="1" t="s">
        <v>52</v>
      </c>
      <c r="M306" s="1" t="s">
        <v>52</v>
      </c>
      <c r="O306" s="1" t="s">
        <v>52</v>
      </c>
      <c r="P306" s="1" t="s">
        <v>52</v>
      </c>
      <c r="Q306" s="1" t="s">
        <v>52</v>
      </c>
      <c r="R306" s="1" t="s">
        <v>52</v>
      </c>
      <c r="S306" s="1" t="s">
        <v>52</v>
      </c>
      <c r="T306" s="1" t="s">
        <v>52</v>
      </c>
    </row>
    <row r="307" spans="1:20" ht="20.100000000000001" customHeight="1">
      <c r="A307" s="38" t="s">
        <v>3575</v>
      </c>
      <c r="B307" s="39">
        <v>0</v>
      </c>
      <c r="C307" s="39">
        <v>0</v>
      </c>
      <c r="D307" s="39">
        <v>0</v>
      </c>
      <c r="E307" s="39">
        <v>0</v>
      </c>
      <c r="F307" s="38" t="s">
        <v>52</v>
      </c>
      <c r="G307" s="1" t="s">
        <v>2066</v>
      </c>
      <c r="H307" s="1" t="s">
        <v>3224</v>
      </c>
      <c r="I307" s="1" t="s">
        <v>3576</v>
      </c>
      <c r="J307" s="1" t="s">
        <v>52</v>
      </c>
      <c r="K307" s="1" t="s">
        <v>52</v>
      </c>
      <c r="M307" s="1" t="s">
        <v>52</v>
      </c>
      <c r="O307" s="1" t="s">
        <v>52</v>
      </c>
      <c r="P307" s="1" t="s">
        <v>52</v>
      </c>
      <c r="Q307" s="1" t="s">
        <v>52</v>
      </c>
      <c r="R307" s="1" t="s">
        <v>52</v>
      </c>
      <c r="S307" s="1" t="s">
        <v>52</v>
      </c>
      <c r="T307" s="1" t="s">
        <v>52</v>
      </c>
    </row>
    <row r="308" spans="1:20" ht="20.100000000000001" customHeight="1">
      <c r="A308" s="38" t="s">
        <v>3577</v>
      </c>
      <c r="B308" s="39">
        <v>0</v>
      </c>
      <c r="C308" s="39">
        <v>0</v>
      </c>
      <c r="D308" s="39">
        <v>0</v>
      </c>
      <c r="E308" s="39">
        <v>0</v>
      </c>
      <c r="F308" s="38" t="s">
        <v>52</v>
      </c>
      <c r="G308" s="1" t="s">
        <v>2066</v>
      </c>
      <c r="H308" s="1" t="s">
        <v>3224</v>
      </c>
      <c r="I308" s="1" t="s">
        <v>3578</v>
      </c>
      <c r="J308" s="1" t="s">
        <v>52</v>
      </c>
      <c r="K308" s="1" t="s">
        <v>52</v>
      </c>
      <c r="M308" s="1" t="s">
        <v>52</v>
      </c>
      <c r="O308" s="1" t="s">
        <v>52</v>
      </c>
      <c r="P308" s="1" t="s">
        <v>52</v>
      </c>
      <c r="Q308" s="1" t="s">
        <v>52</v>
      </c>
      <c r="R308" s="1" t="s">
        <v>52</v>
      </c>
      <c r="S308" s="1" t="s">
        <v>52</v>
      </c>
      <c r="T308" s="1" t="s">
        <v>52</v>
      </c>
    </row>
    <row r="309" spans="1:20" ht="20.100000000000001" customHeight="1">
      <c r="A309" s="38" t="s">
        <v>3579</v>
      </c>
      <c r="B309" s="39">
        <v>0</v>
      </c>
      <c r="C309" s="39">
        <v>0</v>
      </c>
      <c r="D309" s="39">
        <v>0</v>
      </c>
      <c r="E309" s="39">
        <v>0</v>
      </c>
      <c r="F309" s="38" t="s">
        <v>52</v>
      </c>
      <c r="G309" s="1" t="s">
        <v>2066</v>
      </c>
      <c r="H309" s="1" t="s">
        <v>3224</v>
      </c>
      <c r="I309" s="1" t="s">
        <v>3580</v>
      </c>
      <c r="J309" s="1" t="s">
        <v>52</v>
      </c>
      <c r="K309" s="1" t="s">
        <v>52</v>
      </c>
      <c r="M309" s="1" t="s">
        <v>52</v>
      </c>
      <c r="O309" s="1" t="s">
        <v>52</v>
      </c>
      <c r="P309" s="1" t="s">
        <v>52</v>
      </c>
      <c r="Q309" s="1" t="s">
        <v>52</v>
      </c>
      <c r="R309" s="1" t="s">
        <v>52</v>
      </c>
      <c r="S309" s="1" t="s">
        <v>52</v>
      </c>
      <c r="T309" s="1" t="s">
        <v>52</v>
      </c>
    </row>
    <row r="310" spans="1:20" ht="20.100000000000001" customHeight="1">
      <c r="A310" s="38" t="s">
        <v>3266</v>
      </c>
      <c r="B310" s="39">
        <v>0</v>
      </c>
      <c r="C310" s="39">
        <v>0</v>
      </c>
      <c r="D310" s="39">
        <v>0</v>
      </c>
      <c r="E310" s="39">
        <v>0</v>
      </c>
      <c r="F310" s="38" t="s">
        <v>52</v>
      </c>
      <c r="G310" s="1" t="s">
        <v>2066</v>
      </c>
      <c r="H310" s="1" t="s">
        <v>3224</v>
      </c>
      <c r="I310" s="1" t="s">
        <v>3267</v>
      </c>
      <c r="J310" s="1" t="s">
        <v>52</v>
      </c>
      <c r="K310" s="1" t="s">
        <v>52</v>
      </c>
      <c r="M310" s="1" t="s">
        <v>52</v>
      </c>
      <c r="O310" s="1" t="s">
        <v>52</v>
      </c>
      <c r="P310" s="1" t="s">
        <v>52</v>
      </c>
      <c r="Q310" s="1" t="s">
        <v>52</v>
      </c>
      <c r="R310" s="1" t="s">
        <v>52</v>
      </c>
      <c r="S310" s="1" t="s">
        <v>52</v>
      </c>
      <c r="T310" s="1" t="s">
        <v>52</v>
      </c>
    </row>
    <row r="311" spans="1:20" ht="20.100000000000001" customHeight="1">
      <c r="A311" s="38" t="s">
        <v>3581</v>
      </c>
      <c r="B311" s="39">
        <v>0</v>
      </c>
      <c r="C311" s="39">
        <v>0</v>
      </c>
      <c r="D311" s="39">
        <v>0</v>
      </c>
      <c r="E311" s="39">
        <v>0</v>
      </c>
      <c r="F311" s="38" t="s">
        <v>52</v>
      </c>
      <c r="G311" s="1" t="s">
        <v>2066</v>
      </c>
      <c r="H311" s="1" t="s">
        <v>3224</v>
      </c>
      <c r="I311" s="1" t="s">
        <v>3269</v>
      </c>
      <c r="J311" s="1" t="s">
        <v>52</v>
      </c>
      <c r="K311" s="1" t="s">
        <v>52</v>
      </c>
      <c r="M311" s="1" t="s">
        <v>52</v>
      </c>
      <c r="O311" s="1" t="s">
        <v>52</v>
      </c>
      <c r="P311" s="1" t="s">
        <v>52</v>
      </c>
      <c r="Q311" s="1" t="s">
        <v>52</v>
      </c>
      <c r="R311" s="1" t="s">
        <v>52</v>
      </c>
      <c r="S311" s="1" t="s">
        <v>52</v>
      </c>
      <c r="T311" s="1" t="s">
        <v>52</v>
      </c>
    </row>
    <row r="312" spans="1:20" ht="20.100000000000001" customHeight="1">
      <c r="A312" s="38" t="s">
        <v>3582</v>
      </c>
      <c r="B312" s="39">
        <v>0</v>
      </c>
      <c r="C312" s="39">
        <v>0</v>
      </c>
      <c r="D312" s="39">
        <v>0</v>
      </c>
      <c r="E312" s="39">
        <v>0</v>
      </c>
      <c r="F312" s="38" t="s">
        <v>52</v>
      </c>
      <c r="G312" s="1" t="s">
        <v>2066</v>
      </c>
      <c r="H312" s="1" t="s">
        <v>3224</v>
      </c>
      <c r="I312" s="1" t="s">
        <v>3583</v>
      </c>
      <c r="J312" s="1" t="s">
        <v>52</v>
      </c>
      <c r="K312" s="1" t="s">
        <v>52</v>
      </c>
      <c r="M312" s="1" t="s">
        <v>52</v>
      </c>
      <c r="O312" s="1" t="s">
        <v>52</v>
      </c>
      <c r="P312" s="1" t="s">
        <v>52</v>
      </c>
      <c r="Q312" s="1" t="s">
        <v>52</v>
      </c>
      <c r="R312" s="1" t="s">
        <v>52</v>
      </c>
      <c r="S312" s="1" t="s">
        <v>52</v>
      </c>
      <c r="T312" s="1" t="s">
        <v>52</v>
      </c>
    </row>
    <row r="313" spans="1:20" ht="20.100000000000001" customHeight="1">
      <c r="A313" s="38" t="s">
        <v>3272</v>
      </c>
      <c r="B313" s="39">
        <v>0</v>
      </c>
      <c r="C313" s="39">
        <v>0</v>
      </c>
      <c r="D313" s="39">
        <v>0</v>
      </c>
      <c r="E313" s="39">
        <v>0</v>
      </c>
      <c r="F313" s="38" t="s">
        <v>52</v>
      </c>
      <c r="G313" s="1" t="s">
        <v>2066</v>
      </c>
      <c r="H313" s="1" t="s">
        <v>3224</v>
      </c>
      <c r="I313" s="1" t="s">
        <v>3273</v>
      </c>
      <c r="J313" s="1" t="s">
        <v>52</v>
      </c>
      <c r="K313" s="1" t="s">
        <v>52</v>
      </c>
      <c r="M313" s="1" t="s">
        <v>52</v>
      </c>
      <c r="O313" s="1" t="s">
        <v>52</v>
      </c>
      <c r="P313" s="1" t="s">
        <v>52</v>
      </c>
      <c r="Q313" s="1" t="s">
        <v>52</v>
      </c>
      <c r="R313" s="1" t="s">
        <v>52</v>
      </c>
      <c r="S313" s="1" t="s">
        <v>52</v>
      </c>
      <c r="T313" s="1" t="s">
        <v>52</v>
      </c>
    </row>
    <row r="314" spans="1:20" ht="20.100000000000001" customHeight="1">
      <c r="A314" s="38" t="s">
        <v>3274</v>
      </c>
      <c r="B314" s="39">
        <v>0</v>
      </c>
      <c r="C314" s="39">
        <v>0</v>
      </c>
      <c r="D314" s="39">
        <v>0</v>
      </c>
      <c r="E314" s="39">
        <v>0</v>
      </c>
      <c r="F314" s="38" t="s">
        <v>52</v>
      </c>
      <c r="G314" s="1" t="s">
        <v>2066</v>
      </c>
      <c r="H314" s="1" t="s">
        <v>3224</v>
      </c>
      <c r="I314" s="1" t="s">
        <v>3275</v>
      </c>
      <c r="J314" s="1" t="s">
        <v>52</v>
      </c>
      <c r="K314" s="1" t="s">
        <v>52</v>
      </c>
      <c r="M314" s="1" t="s">
        <v>52</v>
      </c>
      <c r="O314" s="1" t="s">
        <v>52</v>
      </c>
      <c r="P314" s="1" t="s">
        <v>52</v>
      </c>
      <c r="Q314" s="1" t="s">
        <v>52</v>
      </c>
      <c r="R314" s="1" t="s">
        <v>52</v>
      </c>
      <c r="S314" s="1" t="s">
        <v>52</v>
      </c>
      <c r="T314" s="1" t="s">
        <v>52</v>
      </c>
    </row>
    <row r="315" spans="1:20" ht="20.100000000000001" customHeight="1">
      <c r="A315" s="38" t="s">
        <v>3276</v>
      </c>
      <c r="B315" s="39">
        <v>0</v>
      </c>
      <c r="C315" s="39">
        <v>0</v>
      </c>
      <c r="D315" s="39">
        <v>0</v>
      </c>
      <c r="E315" s="39">
        <v>0</v>
      </c>
      <c r="F315" s="38" t="s">
        <v>52</v>
      </c>
      <c r="G315" s="1" t="s">
        <v>2066</v>
      </c>
      <c r="H315" s="1" t="s">
        <v>3224</v>
      </c>
      <c r="I315" s="1" t="s">
        <v>3277</v>
      </c>
      <c r="J315" s="1" t="s">
        <v>52</v>
      </c>
      <c r="K315" s="1" t="s">
        <v>52</v>
      </c>
      <c r="M315" s="1" t="s">
        <v>52</v>
      </c>
      <c r="O315" s="1" t="s">
        <v>52</v>
      </c>
      <c r="P315" s="1" t="s">
        <v>52</v>
      </c>
      <c r="Q315" s="1" t="s">
        <v>52</v>
      </c>
      <c r="R315" s="1" t="s">
        <v>52</v>
      </c>
      <c r="S315" s="1" t="s">
        <v>52</v>
      </c>
      <c r="T315" s="1" t="s">
        <v>52</v>
      </c>
    </row>
    <row r="316" spans="1:20" ht="20.100000000000001" customHeight="1">
      <c r="A316" s="38" t="s">
        <v>3278</v>
      </c>
      <c r="B316" s="39">
        <v>0</v>
      </c>
      <c r="C316" s="39">
        <v>0</v>
      </c>
      <c r="D316" s="39">
        <v>0</v>
      </c>
      <c r="E316" s="39">
        <v>0</v>
      </c>
      <c r="F316" s="38" t="s">
        <v>52</v>
      </c>
      <c r="G316" s="1" t="s">
        <v>2066</v>
      </c>
      <c r="H316" s="1" t="s">
        <v>3224</v>
      </c>
      <c r="I316" s="1" t="s">
        <v>3279</v>
      </c>
      <c r="J316" s="1" t="s">
        <v>52</v>
      </c>
      <c r="K316" s="1" t="s">
        <v>52</v>
      </c>
      <c r="M316" s="1" t="s">
        <v>52</v>
      </c>
      <c r="O316" s="1" t="s">
        <v>52</v>
      </c>
      <c r="P316" s="1" t="s">
        <v>52</v>
      </c>
      <c r="Q316" s="1" t="s">
        <v>52</v>
      </c>
      <c r="R316" s="1" t="s">
        <v>52</v>
      </c>
      <c r="S316" s="1" t="s">
        <v>52</v>
      </c>
      <c r="T316" s="1" t="s">
        <v>52</v>
      </c>
    </row>
    <row r="317" spans="1:20" ht="20.100000000000001" customHeight="1">
      <c r="A317" s="38" t="s">
        <v>3280</v>
      </c>
      <c r="B317" s="39">
        <v>0</v>
      </c>
      <c r="C317" s="39">
        <v>0</v>
      </c>
      <c r="D317" s="39">
        <v>0</v>
      </c>
      <c r="E317" s="39">
        <v>0</v>
      </c>
      <c r="F317" s="38" t="s">
        <v>52</v>
      </c>
      <c r="G317" s="1" t="s">
        <v>2066</v>
      </c>
      <c r="H317" s="1" t="s">
        <v>3224</v>
      </c>
      <c r="I317" s="1" t="s">
        <v>3281</v>
      </c>
      <c r="J317" s="1" t="s">
        <v>52</v>
      </c>
      <c r="K317" s="1" t="s">
        <v>52</v>
      </c>
      <c r="M317" s="1" t="s">
        <v>52</v>
      </c>
      <c r="O317" s="1" t="s">
        <v>52</v>
      </c>
      <c r="P317" s="1" t="s">
        <v>52</v>
      </c>
      <c r="Q317" s="1" t="s">
        <v>52</v>
      </c>
      <c r="R317" s="1" t="s">
        <v>52</v>
      </c>
      <c r="S317" s="1" t="s">
        <v>52</v>
      </c>
      <c r="T317" s="1" t="s">
        <v>52</v>
      </c>
    </row>
    <row r="318" spans="1:20" ht="20.100000000000001" customHeight="1">
      <c r="A318" s="38" t="s">
        <v>3282</v>
      </c>
      <c r="B318" s="39">
        <v>0</v>
      </c>
      <c r="C318" s="39">
        <v>0</v>
      </c>
      <c r="D318" s="39">
        <v>0</v>
      </c>
      <c r="E318" s="39">
        <v>0</v>
      </c>
      <c r="F318" s="38" t="s">
        <v>52</v>
      </c>
      <c r="G318" s="1" t="s">
        <v>2066</v>
      </c>
      <c r="H318" s="1" t="s">
        <v>3224</v>
      </c>
      <c r="I318" s="1" t="s">
        <v>3283</v>
      </c>
      <c r="J318" s="1" t="s">
        <v>52</v>
      </c>
      <c r="K318" s="1" t="s">
        <v>52</v>
      </c>
      <c r="M318" s="1" t="s">
        <v>52</v>
      </c>
      <c r="O318" s="1" t="s">
        <v>52</v>
      </c>
      <c r="P318" s="1" t="s">
        <v>52</v>
      </c>
      <c r="Q318" s="1" t="s">
        <v>52</v>
      </c>
      <c r="R318" s="1" t="s">
        <v>52</v>
      </c>
      <c r="S318" s="1" t="s">
        <v>52</v>
      </c>
      <c r="T318" s="1" t="s">
        <v>52</v>
      </c>
    </row>
    <row r="319" spans="1:20" ht="20.100000000000001" customHeight="1">
      <c r="A319" s="38" t="s">
        <v>3284</v>
      </c>
      <c r="B319" s="39">
        <v>0</v>
      </c>
      <c r="C319" s="39">
        <v>0</v>
      </c>
      <c r="D319" s="39">
        <v>0</v>
      </c>
      <c r="E319" s="39">
        <v>0</v>
      </c>
      <c r="F319" s="38" t="s">
        <v>52</v>
      </c>
      <c r="G319" s="1" t="s">
        <v>2066</v>
      </c>
      <c r="H319" s="1" t="s">
        <v>3224</v>
      </c>
      <c r="I319" s="1" t="s">
        <v>3285</v>
      </c>
      <c r="J319" s="1" t="s">
        <v>52</v>
      </c>
      <c r="K319" s="1" t="s">
        <v>52</v>
      </c>
      <c r="M319" s="1" t="s">
        <v>52</v>
      </c>
      <c r="O319" s="1" t="s">
        <v>52</v>
      </c>
      <c r="P319" s="1" t="s">
        <v>52</v>
      </c>
      <c r="Q319" s="1" t="s">
        <v>52</v>
      </c>
      <c r="R319" s="1" t="s">
        <v>52</v>
      </c>
      <c r="S319" s="1" t="s">
        <v>52</v>
      </c>
      <c r="T319" s="1" t="s">
        <v>52</v>
      </c>
    </row>
    <row r="320" spans="1:20" ht="20.100000000000001" customHeight="1">
      <c r="A320" s="38" t="s">
        <v>3286</v>
      </c>
      <c r="B320" s="39">
        <v>0</v>
      </c>
      <c r="C320" s="39">
        <v>0</v>
      </c>
      <c r="D320" s="39">
        <v>0</v>
      </c>
      <c r="E320" s="39">
        <v>0</v>
      </c>
      <c r="F320" s="38" t="s">
        <v>52</v>
      </c>
      <c r="G320" s="1" t="s">
        <v>2066</v>
      </c>
      <c r="H320" s="1" t="s">
        <v>3224</v>
      </c>
      <c r="I320" s="1" t="s">
        <v>3287</v>
      </c>
      <c r="J320" s="1" t="s">
        <v>52</v>
      </c>
      <c r="K320" s="1" t="s">
        <v>52</v>
      </c>
      <c r="M320" s="1" t="s">
        <v>52</v>
      </c>
      <c r="O320" s="1" t="s">
        <v>52</v>
      </c>
      <c r="P320" s="1" t="s">
        <v>52</v>
      </c>
      <c r="Q320" s="1" t="s">
        <v>52</v>
      </c>
      <c r="R320" s="1" t="s">
        <v>52</v>
      </c>
      <c r="S320" s="1" t="s">
        <v>52</v>
      </c>
      <c r="T320" s="1" t="s">
        <v>52</v>
      </c>
    </row>
    <row r="321" spans="1:20" ht="20.100000000000001" customHeight="1">
      <c r="A321" s="38" t="s">
        <v>3288</v>
      </c>
      <c r="B321" s="39">
        <v>0</v>
      </c>
      <c r="C321" s="39">
        <v>0</v>
      </c>
      <c r="D321" s="39">
        <v>0</v>
      </c>
      <c r="E321" s="39">
        <v>0</v>
      </c>
      <c r="F321" s="38" t="s">
        <v>52</v>
      </c>
      <c r="G321" s="1" t="s">
        <v>2066</v>
      </c>
      <c r="H321" s="1" t="s">
        <v>3224</v>
      </c>
      <c r="I321" s="1" t="s">
        <v>3289</v>
      </c>
      <c r="J321" s="1" t="s">
        <v>52</v>
      </c>
      <c r="K321" s="1" t="s">
        <v>52</v>
      </c>
      <c r="M321" s="1" t="s">
        <v>52</v>
      </c>
      <c r="O321" s="1" t="s">
        <v>52</v>
      </c>
      <c r="P321" s="1" t="s">
        <v>52</v>
      </c>
      <c r="Q321" s="1" t="s">
        <v>52</v>
      </c>
      <c r="R321" s="1" t="s">
        <v>52</v>
      </c>
      <c r="S321" s="1" t="s">
        <v>52</v>
      </c>
      <c r="T321" s="1" t="s">
        <v>52</v>
      </c>
    </row>
    <row r="322" spans="1:20" ht="20.100000000000001" customHeight="1">
      <c r="A322" s="38" t="s">
        <v>3290</v>
      </c>
      <c r="B322" s="39">
        <v>0</v>
      </c>
      <c r="C322" s="39">
        <v>0</v>
      </c>
      <c r="D322" s="39">
        <v>0</v>
      </c>
      <c r="E322" s="39">
        <v>0</v>
      </c>
      <c r="F322" s="38" t="s">
        <v>52</v>
      </c>
      <c r="G322" s="1" t="s">
        <v>2066</v>
      </c>
      <c r="H322" s="1" t="s">
        <v>3224</v>
      </c>
      <c r="I322" s="1" t="s">
        <v>3291</v>
      </c>
      <c r="J322" s="1" t="s">
        <v>52</v>
      </c>
      <c r="K322" s="1" t="s">
        <v>52</v>
      </c>
      <c r="M322" s="1" t="s">
        <v>52</v>
      </c>
      <c r="O322" s="1" t="s">
        <v>52</v>
      </c>
      <c r="P322" s="1" t="s">
        <v>52</v>
      </c>
      <c r="Q322" s="1" t="s">
        <v>52</v>
      </c>
      <c r="R322" s="1" t="s">
        <v>52</v>
      </c>
      <c r="S322" s="1" t="s">
        <v>52</v>
      </c>
      <c r="T322" s="1" t="s">
        <v>52</v>
      </c>
    </row>
    <row r="323" spans="1:20" ht="20.100000000000001" customHeight="1">
      <c r="A323" s="38" t="s">
        <v>3292</v>
      </c>
      <c r="B323" s="39">
        <v>0</v>
      </c>
      <c r="C323" s="39">
        <v>0</v>
      </c>
      <c r="D323" s="39">
        <v>0</v>
      </c>
      <c r="E323" s="39">
        <v>0</v>
      </c>
      <c r="F323" s="38" t="s">
        <v>52</v>
      </c>
      <c r="G323" s="1" t="s">
        <v>2066</v>
      </c>
      <c r="H323" s="1" t="s">
        <v>3224</v>
      </c>
      <c r="I323" s="1" t="s">
        <v>3293</v>
      </c>
      <c r="J323" s="1" t="s">
        <v>52</v>
      </c>
      <c r="K323" s="1" t="s">
        <v>52</v>
      </c>
      <c r="M323" s="1" t="s">
        <v>52</v>
      </c>
      <c r="O323" s="1" t="s">
        <v>52</v>
      </c>
      <c r="P323" s="1" t="s">
        <v>52</v>
      </c>
      <c r="Q323" s="1" t="s">
        <v>52</v>
      </c>
      <c r="R323" s="1" t="s">
        <v>52</v>
      </c>
      <c r="S323" s="1" t="s">
        <v>52</v>
      </c>
      <c r="T323" s="1" t="s">
        <v>52</v>
      </c>
    </row>
    <row r="324" spans="1:20" ht="20.100000000000001" customHeight="1">
      <c r="A324" s="38" t="s">
        <v>3294</v>
      </c>
      <c r="B324" s="39">
        <v>0</v>
      </c>
      <c r="C324" s="39">
        <v>0</v>
      </c>
      <c r="D324" s="39">
        <v>0</v>
      </c>
      <c r="E324" s="39">
        <v>0</v>
      </c>
      <c r="F324" s="38" t="s">
        <v>52</v>
      </c>
      <c r="G324" s="1" t="s">
        <v>2066</v>
      </c>
      <c r="H324" s="1" t="s">
        <v>3224</v>
      </c>
      <c r="I324" s="1" t="s">
        <v>3295</v>
      </c>
      <c r="J324" s="1" t="s">
        <v>52</v>
      </c>
      <c r="K324" s="1" t="s">
        <v>52</v>
      </c>
      <c r="M324" s="1" t="s">
        <v>52</v>
      </c>
      <c r="O324" s="1" t="s">
        <v>52</v>
      </c>
      <c r="P324" s="1" t="s">
        <v>52</v>
      </c>
      <c r="Q324" s="1" t="s">
        <v>52</v>
      </c>
      <c r="R324" s="1" t="s">
        <v>52</v>
      </c>
      <c r="S324" s="1" t="s">
        <v>52</v>
      </c>
      <c r="T324" s="1" t="s">
        <v>52</v>
      </c>
    </row>
    <row r="325" spans="1:20" ht="20.100000000000001" customHeight="1">
      <c r="A325" s="38" t="s">
        <v>3584</v>
      </c>
      <c r="B325" s="39">
        <v>0</v>
      </c>
      <c r="C325" s="39">
        <v>0</v>
      </c>
      <c r="D325" s="39">
        <v>0</v>
      </c>
      <c r="E325" s="39">
        <v>0</v>
      </c>
      <c r="F325" s="38" t="s">
        <v>52</v>
      </c>
      <c r="G325" s="1" t="s">
        <v>2066</v>
      </c>
      <c r="H325" s="1" t="s">
        <v>3224</v>
      </c>
      <c r="I325" s="1" t="s">
        <v>3585</v>
      </c>
      <c r="J325" s="1" t="s">
        <v>52</v>
      </c>
      <c r="K325" s="1" t="s">
        <v>52</v>
      </c>
      <c r="M325" s="1" t="s">
        <v>52</v>
      </c>
      <c r="O325" s="1" t="s">
        <v>52</v>
      </c>
      <c r="P325" s="1" t="s">
        <v>52</v>
      </c>
      <c r="Q325" s="1" t="s">
        <v>52</v>
      </c>
      <c r="R325" s="1" t="s">
        <v>52</v>
      </c>
      <c r="S325" s="1" t="s">
        <v>52</v>
      </c>
      <c r="T325" s="1" t="s">
        <v>52</v>
      </c>
    </row>
    <row r="326" spans="1:20" ht="20.100000000000001" customHeight="1">
      <c r="A326" s="38" t="s">
        <v>3298</v>
      </c>
      <c r="B326" s="39">
        <v>0</v>
      </c>
      <c r="C326" s="39">
        <v>0</v>
      </c>
      <c r="D326" s="39">
        <v>0</v>
      </c>
      <c r="E326" s="39">
        <v>0</v>
      </c>
      <c r="F326" s="38" t="s">
        <v>52</v>
      </c>
      <c r="G326" s="1" t="s">
        <v>2066</v>
      </c>
      <c r="H326" s="1" t="s">
        <v>3224</v>
      </c>
      <c r="I326" s="1" t="s">
        <v>3299</v>
      </c>
      <c r="J326" s="1" t="s">
        <v>52</v>
      </c>
      <c r="K326" s="1" t="s">
        <v>52</v>
      </c>
      <c r="M326" s="1" t="s">
        <v>52</v>
      </c>
      <c r="O326" s="1" t="s">
        <v>52</v>
      </c>
      <c r="P326" s="1" t="s">
        <v>52</v>
      </c>
      <c r="Q326" s="1" t="s">
        <v>52</v>
      </c>
      <c r="R326" s="1" t="s">
        <v>52</v>
      </c>
      <c r="S326" s="1" t="s">
        <v>52</v>
      </c>
      <c r="T326" s="1" t="s">
        <v>52</v>
      </c>
    </row>
    <row r="327" spans="1:20" ht="20.100000000000001" customHeight="1">
      <c r="A327" s="38" t="s">
        <v>3586</v>
      </c>
      <c r="B327" s="39">
        <v>0</v>
      </c>
      <c r="C327" s="39">
        <v>0</v>
      </c>
      <c r="D327" s="39">
        <v>0</v>
      </c>
      <c r="E327" s="39">
        <v>0</v>
      </c>
      <c r="F327" s="38" t="s">
        <v>52</v>
      </c>
      <c r="G327" s="1" t="s">
        <v>2066</v>
      </c>
      <c r="H327" s="1" t="s">
        <v>3224</v>
      </c>
      <c r="I327" s="1" t="s">
        <v>3587</v>
      </c>
      <c r="J327" s="1" t="s">
        <v>52</v>
      </c>
      <c r="K327" s="1" t="s">
        <v>52</v>
      </c>
      <c r="M327" s="1" t="s">
        <v>52</v>
      </c>
      <c r="O327" s="1" t="s">
        <v>52</v>
      </c>
      <c r="P327" s="1" t="s">
        <v>52</v>
      </c>
      <c r="Q327" s="1" t="s">
        <v>52</v>
      </c>
      <c r="R327" s="1" t="s">
        <v>52</v>
      </c>
      <c r="S327" s="1" t="s">
        <v>52</v>
      </c>
      <c r="T327" s="1" t="s">
        <v>52</v>
      </c>
    </row>
    <row r="328" spans="1:20" ht="20.100000000000001" customHeight="1">
      <c r="A328" s="38" t="s">
        <v>3304</v>
      </c>
      <c r="B328" s="39">
        <v>0</v>
      </c>
      <c r="C328" s="39">
        <v>0</v>
      </c>
      <c r="D328" s="39">
        <v>0</v>
      </c>
      <c r="E328" s="39">
        <v>0</v>
      </c>
      <c r="F328" s="38" t="s">
        <v>52</v>
      </c>
      <c r="G328" s="1" t="s">
        <v>2066</v>
      </c>
      <c r="H328" s="1" t="s">
        <v>3224</v>
      </c>
      <c r="I328" s="1" t="s">
        <v>3305</v>
      </c>
      <c r="J328" s="1" t="s">
        <v>52</v>
      </c>
      <c r="K328" s="1" t="s">
        <v>52</v>
      </c>
      <c r="M328" s="1" t="s">
        <v>52</v>
      </c>
      <c r="O328" s="1" t="s">
        <v>52</v>
      </c>
      <c r="P328" s="1" t="s">
        <v>52</v>
      </c>
      <c r="Q328" s="1" t="s">
        <v>52</v>
      </c>
      <c r="R328" s="1" t="s">
        <v>52</v>
      </c>
      <c r="S328" s="1" t="s">
        <v>52</v>
      </c>
      <c r="T328" s="1" t="s">
        <v>52</v>
      </c>
    </row>
    <row r="329" spans="1:20" ht="20.100000000000001" customHeight="1">
      <c r="A329" s="38" t="s">
        <v>3306</v>
      </c>
      <c r="B329" s="39">
        <v>0</v>
      </c>
      <c r="C329" s="39">
        <v>0</v>
      </c>
      <c r="D329" s="39">
        <v>0</v>
      </c>
      <c r="E329" s="39">
        <v>0</v>
      </c>
      <c r="F329" s="38" t="s">
        <v>52</v>
      </c>
      <c r="G329" s="1" t="s">
        <v>2066</v>
      </c>
      <c r="H329" s="1" t="s">
        <v>3224</v>
      </c>
      <c r="I329" s="1" t="s">
        <v>3307</v>
      </c>
      <c r="J329" s="1" t="s">
        <v>52</v>
      </c>
      <c r="K329" s="1" t="s">
        <v>52</v>
      </c>
      <c r="M329" s="1" t="s">
        <v>52</v>
      </c>
      <c r="O329" s="1" t="s">
        <v>52</v>
      </c>
      <c r="P329" s="1" t="s">
        <v>52</v>
      </c>
      <c r="Q329" s="1" t="s">
        <v>52</v>
      </c>
      <c r="R329" s="1" t="s">
        <v>52</v>
      </c>
      <c r="S329" s="1" t="s">
        <v>52</v>
      </c>
      <c r="T329" s="1" t="s">
        <v>52</v>
      </c>
    </row>
    <row r="330" spans="1:20" ht="20.100000000000001" customHeight="1">
      <c r="A330" s="38" t="s">
        <v>3588</v>
      </c>
      <c r="B330" s="39">
        <v>0</v>
      </c>
      <c r="C330" s="39">
        <v>0</v>
      </c>
      <c r="D330" s="39">
        <v>0</v>
      </c>
      <c r="E330" s="39">
        <v>0</v>
      </c>
      <c r="F330" s="38" t="s">
        <v>52</v>
      </c>
      <c r="G330" s="1" t="s">
        <v>2066</v>
      </c>
      <c r="H330" s="1" t="s">
        <v>3224</v>
      </c>
      <c r="I330" s="1" t="s">
        <v>3589</v>
      </c>
      <c r="J330" s="1" t="s">
        <v>52</v>
      </c>
      <c r="K330" s="1" t="s">
        <v>52</v>
      </c>
      <c r="M330" s="1" t="s">
        <v>52</v>
      </c>
      <c r="O330" s="1" t="s">
        <v>52</v>
      </c>
      <c r="P330" s="1" t="s">
        <v>52</v>
      </c>
      <c r="Q330" s="1" t="s">
        <v>52</v>
      </c>
      <c r="R330" s="1" t="s">
        <v>52</v>
      </c>
      <c r="S330" s="1" t="s">
        <v>52</v>
      </c>
      <c r="T330" s="1" t="s">
        <v>52</v>
      </c>
    </row>
    <row r="331" spans="1:20" ht="20.100000000000001" customHeight="1">
      <c r="A331" s="38" t="s">
        <v>3590</v>
      </c>
      <c r="B331" s="39">
        <v>0</v>
      </c>
      <c r="C331" s="39">
        <v>0</v>
      </c>
      <c r="D331" s="39">
        <v>0</v>
      </c>
      <c r="E331" s="39">
        <v>0</v>
      </c>
      <c r="F331" s="38" t="s">
        <v>52</v>
      </c>
      <c r="G331" s="1" t="s">
        <v>2066</v>
      </c>
      <c r="H331" s="1" t="s">
        <v>3224</v>
      </c>
      <c r="I331" s="1" t="s">
        <v>3591</v>
      </c>
      <c r="J331" s="1" t="s">
        <v>52</v>
      </c>
      <c r="K331" s="1" t="s">
        <v>52</v>
      </c>
      <c r="M331" s="1" t="s">
        <v>52</v>
      </c>
      <c r="O331" s="1" t="s">
        <v>52</v>
      </c>
      <c r="P331" s="1" t="s">
        <v>52</v>
      </c>
      <c r="Q331" s="1" t="s">
        <v>52</v>
      </c>
      <c r="R331" s="1" t="s">
        <v>52</v>
      </c>
      <c r="S331" s="1" t="s">
        <v>52</v>
      </c>
      <c r="T331" s="1" t="s">
        <v>52</v>
      </c>
    </row>
    <row r="332" spans="1:20" ht="20.100000000000001" customHeight="1">
      <c r="A332" s="38" t="s">
        <v>3592</v>
      </c>
      <c r="B332" s="39">
        <v>0</v>
      </c>
      <c r="C332" s="39">
        <v>0</v>
      </c>
      <c r="D332" s="39">
        <v>0</v>
      </c>
      <c r="E332" s="39">
        <v>0</v>
      </c>
      <c r="F332" s="38" t="s">
        <v>52</v>
      </c>
      <c r="G332" s="1" t="s">
        <v>2066</v>
      </c>
      <c r="H332" s="1" t="s">
        <v>3224</v>
      </c>
      <c r="I332" s="1" t="s">
        <v>3313</v>
      </c>
      <c r="J332" s="1" t="s">
        <v>52</v>
      </c>
      <c r="K332" s="1" t="s">
        <v>52</v>
      </c>
      <c r="M332" s="1" t="s">
        <v>52</v>
      </c>
      <c r="O332" s="1" t="s">
        <v>52</v>
      </c>
      <c r="P332" s="1" t="s">
        <v>52</v>
      </c>
      <c r="Q332" s="1" t="s">
        <v>52</v>
      </c>
      <c r="R332" s="1" t="s">
        <v>52</v>
      </c>
      <c r="S332" s="1" t="s">
        <v>52</v>
      </c>
      <c r="T332" s="1" t="s">
        <v>52</v>
      </c>
    </row>
    <row r="333" spans="1:20" ht="20.100000000000001" customHeight="1">
      <c r="A333" s="38" t="s">
        <v>3593</v>
      </c>
      <c r="B333" s="39">
        <v>3216.8</v>
      </c>
      <c r="C333" s="39">
        <v>0</v>
      </c>
      <c r="D333" s="39">
        <v>0</v>
      </c>
      <c r="E333" s="39">
        <v>3216.8</v>
      </c>
      <c r="F333" s="38" t="s">
        <v>52</v>
      </c>
      <c r="G333" s="1" t="s">
        <v>2066</v>
      </c>
      <c r="H333" s="1" t="s">
        <v>3224</v>
      </c>
      <c r="I333" s="1" t="s">
        <v>3594</v>
      </c>
      <c r="J333" s="1" t="s">
        <v>52</v>
      </c>
      <c r="K333" s="1" t="s">
        <v>52</v>
      </c>
      <c r="M333" s="1" t="s">
        <v>52</v>
      </c>
      <c r="O333" s="1" t="s">
        <v>52</v>
      </c>
      <c r="P333" s="1" t="s">
        <v>52</v>
      </c>
      <c r="Q333" s="1" t="s">
        <v>52</v>
      </c>
      <c r="R333" s="1" t="s">
        <v>52</v>
      </c>
      <c r="S333" s="1" t="s">
        <v>52</v>
      </c>
      <c r="T333" s="1" t="s">
        <v>52</v>
      </c>
    </row>
    <row r="334" spans="1:20" ht="20.100000000000001" customHeight="1">
      <c r="A334" s="38" t="s">
        <v>3595</v>
      </c>
      <c r="B334" s="39">
        <v>0</v>
      </c>
      <c r="C334" s="39">
        <v>5442.1</v>
      </c>
      <c r="D334" s="39">
        <v>0</v>
      </c>
      <c r="E334" s="39">
        <v>5442.1</v>
      </c>
      <c r="F334" s="38" t="s">
        <v>52</v>
      </c>
      <c r="G334" s="1" t="s">
        <v>2066</v>
      </c>
      <c r="H334" s="1" t="s">
        <v>3224</v>
      </c>
      <c r="I334" s="1" t="s">
        <v>3596</v>
      </c>
      <c r="J334" s="1" t="s">
        <v>52</v>
      </c>
      <c r="K334" s="1" t="s">
        <v>52</v>
      </c>
      <c r="M334" s="1" t="s">
        <v>52</v>
      </c>
      <c r="O334" s="1" t="s">
        <v>52</v>
      </c>
      <c r="P334" s="1" t="s">
        <v>52</v>
      </c>
      <c r="Q334" s="1" t="s">
        <v>52</v>
      </c>
      <c r="R334" s="1" t="s">
        <v>52</v>
      </c>
      <c r="S334" s="1" t="s">
        <v>52</v>
      </c>
      <c r="T334" s="1" t="s">
        <v>52</v>
      </c>
    </row>
    <row r="335" spans="1:20" ht="20.100000000000001" customHeight="1">
      <c r="A335" s="38" t="s">
        <v>3597</v>
      </c>
      <c r="B335" s="39">
        <v>0</v>
      </c>
      <c r="C335" s="39">
        <v>0</v>
      </c>
      <c r="D335" s="39">
        <v>1904.9</v>
      </c>
      <c r="E335" s="39">
        <v>1904.9</v>
      </c>
      <c r="F335" s="38" t="s">
        <v>52</v>
      </c>
      <c r="G335" s="1" t="s">
        <v>2066</v>
      </c>
      <c r="H335" s="1" t="s">
        <v>3224</v>
      </c>
      <c r="I335" s="1" t="s">
        <v>3598</v>
      </c>
      <c r="J335" s="1" t="s">
        <v>52</v>
      </c>
      <c r="K335" s="1" t="s">
        <v>52</v>
      </c>
      <c r="M335" s="1" t="s">
        <v>52</v>
      </c>
      <c r="O335" s="1" t="s">
        <v>52</v>
      </c>
      <c r="P335" s="1" t="s">
        <v>52</v>
      </c>
      <c r="Q335" s="1" t="s">
        <v>52</v>
      </c>
      <c r="R335" s="1" t="s">
        <v>52</v>
      </c>
      <c r="S335" s="1" t="s">
        <v>52</v>
      </c>
      <c r="T335" s="1" t="s">
        <v>52</v>
      </c>
    </row>
    <row r="336" spans="1:20" ht="20.100000000000001" customHeight="1">
      <c r="A336" s="38" t="s">
        <v>3320</v>
      </c>
      <c r="B336" s="39">
        <v>3216.8</v>
      </c>
      <c r="C336" s="39">
        <v>5442.1</v>
      </c>
      <c r="D336" s="39">
        <v>1904.9</v>
      </c>
      <c r="E336" s="39">
        <v>10563.8</v>
      </c>
      <c r="F336" s="38" t="s">
        <v>52</v>
      </c>
      <c r="G336" s="1" t="s">
        <v>2066</v>
      </c>
      <c r="H336" s="1" t="s">
        <v>3224</v>
      </c>
      <c r="I336" s="1" t="s">
        <v>3321</v>
      </c>
      <c r="J336" s="1" t="s">
        <v>52</v>
      </c>
      <c r="K336" s="1" t="s">
        <v>52</v>
      </c>
      <c r="M336" s="1" t="s">
        <v>52</v>
      </c>
      <c r="O336" s="1" t="s">
        <v>52</v>
      </c>
      <c r="P336" s="1" t="s">
        <v>52</v>
      </c>
      <c r="Q336" s="1" t="s">
        <v>52</v>
      </c>
      <c r="R336" s="1" t="s">
        <v>52</v>
      </c>
      <c r="S336" s="1" t="s">
        <v>52</v>
      </c>
      <c r="T336" s="1" t="s">
        <v>52</v>
      </c>
    </row>
    <row r="337" spans="1:20" ht="20.100000000000001" customHeight="1">
      <c r="A337" s="38" t="s">
        <v>3599</v>
      </c>
      <c r="B337" s="39">
        <v>0</v>
      </c>
      <c r="C337" s="39">
        <v>0</v>
      </c>
      <c r="D337" s="39">
        <v>0</v>
      </c>
      <c r="E337" s="39">
        <v>0</v>
      </c>
      <c r="F337" s="38" t="s">
        <v>52</v>
      </c>
      <c r="G337" s="1" t="s">
        <v>2066</v>
      </c>
      <c r="H337" s="1" t="s">
        <v>3224</v>
      </c>
      <c r="I337" s="1" t="s">
        <v>3600</v>
      </c>
      <c r="J337" s="1" t="s">
        <v>52</v>
      </c>
      <c r="K337" s="1" t="s">
        <v>52</v>
      </c>
      <c r="M337" s="1" t="s">
        <v>52</v>
      </c>
      <c r="O337" s="1" t="s">
        <v>52</v>
      </c>
      <c r="P337" s="1" t="s">
        <v>52</v>
      </c>
      <c r="Q337" s="1" t="s">
        <v>52</v>
      </c>
      <c r="R337" s="1" t="s">
        <v>52</v>
      </c>
      <c r="S337" s="1" t="s">
        <v>52</v>
      </c>
      <c r="T337" s="1" t="s">
        <v>52</v>
      </c>
    </row>
    <row r="338" spans="1:20" ht="20.100000000000001" customHeight="1">
      <c r="A338" s="38" t="s">
        <v>3592</v>
      </c>
      <c r="B338" s="39">
        <v>0</v>
      </c>
      <c r="C338" s="39">
        <v>0</v>
      </c>
      <c r="D338" s="39">
        <v>0</v>
      </c>
      <c r="E338" s="39">
        <v>0</v>
      </c>
      <c r="F338" s="38" t="s">
        <v>52</v>
      </c>
      <c r="G338" s="1" t="s">
        <v>2066</v>
      </c>
      <c r="H338" s="1" t="s">
        <v>3224</v>
      </c>
      <c r="I338" s="1" t="s">
        <v>3313</v>
      </c>
      <c r="J338" s="1" t="s">
        <v>52</v>
      </c>
      <c r="K338" s="1" t="s">
        <v>52</v>
      </c>
      <c r="M338" s="1" t="s">
        <v>52</v>
      </c>
      <c r="O338" s="1" t="s">
        <v>52</v>
      </c>
      <c r="P338" s="1" t="s">
        <v>52</v>
      </c>
      <c r="Q338" s="1" t="s">
        <v>52</v>
      </c>
      <c r="R338" s="1" t="s">
        <v>52</v>
      </c>
      <c r="S338" s="1" t="s">
        <v>52</v>
      </c>
      <c r="T338" s="1" t="s">
        <v>52</v>
      </c>
    </row>
    <row r="339" spans="1:20" ht="20.100000000000001" customHeight="1">
      <c r="A339" s="38" t="s">
        <v>3601</v>
      </c>
      <c r="B339" s="39">
        <v>0</v>
      </c>
      <c r="C339" s="39">
        <v>0</v>
      </c>
      <c r="D339" s="39">
        <v>0</v>
      </c>
      <c r="E339" s="39">
        <v>0</v>
      </c>
      <c r="F339" s="38" t="s">
        <v>52</v>
      </c>
      <c r="G339" s="1" t="s">
        <v>2066</v>
      </c>
      <c r="H339" s="1" t="s">
        <v>3224</v>
      </c>
      <c r="I339" s="1" t="s">
        <v>3602</v>
      </c>
      <c r="J339" s="1" t="s">
        <v>52</v>
      </c>
      <c r="K339" s="1" t="s">
        <v>52</v>
      </c>
      <c r="M339" s="1" t="s">
        <v>52</v>
      </c>
      <c r="O339" s="1" t="s">
        <v>52</v>
      </c>
      <c r="P339" s="1" t="s">
        <v>52</v>
      </c>
      <c r="Q339" s="1" t="s">
        <v>52</v>
      </c>
      <c r="R339" s="1" t="s">
        <v>52</v>
      </c>
      <c r="S339" s="1" t="s">
        <v>52</v>
      </c>
      <c r="T339" s="1" t="s">
        <v>52</v>
      </c>
    </row>
    <row r="340" spans="1:20" ht="20.100000000000001" customHeight="1">
      <c r="A340" s="38" t="s">
        <v>3603</v>
      </c>
      <c r="B340" s="39">
        <v>0</v>
      </c>
      <c r="C340" s="39">
        <v>0</v>
      </c>
      <c r="D340" s="39">
        <v>0</v>
      </c>
      <c r="E340" s="39">
        <v>0</v>
      </c>
      <c r="F340" s="38" t="s">
        <v>52</v>
      </c>
      <c r="G340" s="1" t="s">
        <v>2066</v>
      </c>
      <c r="H340" s="1" t="s">
        <v>3224</v>
      </c>
      <c r="I340" s="1" t="s">
        <v>3604</v>
      </c>
      <c r="J340" s="1" t="s">
        <v>52</v>
      </c>
      <c r="K340" s="1" t="s">
        <v>52</v>
      </c>
      <c r="M340" s="1" t="s">
        <v>52</v>
      </c>
      <c r="O340" s="1" t="s">
        <v>52</v>
      </c>
      <c r="P340" s="1" t="s">
        <v>52</v>
      </c>
      <c r="Q340" s="1" t="s">
        <v>52</v>
      </c>
      <c r="R340" s="1" t="s">
        <v>52</v>
      </c>
      <c r="S340" s="1" t="s">
        <v>52</v>
      </c>
      <c r="T340" s="1" t="s">
        <v>52</v>
      </c>
    </row>
    <row r="341" spans="1:20" ht="20.100000000000001" customHeight="1">
      <c r="A341" s="38" t="s">
        <v>3605</v>
      </c>
      <c r="B341" s="39">
        <v>0</v>
      </c>
      <c r="C341" s="39">
        <v>0</v>
      </c>
      <c r="D341" s="39">
        <v>40.299999999999997</v>
      </c>
      <c r="E341" s="39">
        <v>40.299999999999997</v>
      </c>
      <c r="F341" s="38" t="s">
        <v>52</v>
      </c>
      <c r="G341" s="1" t="s">
        <v>2066</v>
      </c>
      <c r="H341" s="1" t="s">
        <v>3224</v>
      </c>
      <c r="I341" s="1" t="s">
        <v>3606</v>
      </c>
      <c r="J341" s="1" t="s">
        <v>52</v>
      </c>
      <c r="K341" s="1" t="s">
        <v>52</v>
      </c>
      <c r="M341" s="1" t="s">
        <v>52</v>
      </c>
      <c r="O341" s="1" t="s">
        <v>52</v>
      </c>
      <c r="P341" s="1" t="s">
        <v>52</v>
      </c>
      <c r="Q341" s="1" t="s">
        <v>52</v>
      </c>
      <c r="R341" s="1" t="s">
        <v>52</v>
      </c>
      <c r="S341" s="1" t="s">
        <v>52</v>
      </c>
      <c r="T341" s="1" t="s">
        <v>52</v>
      </c>
    </row>
    <row r="342" spans="1:20" ht="20.100000000000001" customHeight="1">
      <c r="A342" s="38" t="s">
        <v>3320</v>
      </c>
      <c r="B342" s="39">
        <v>0</v>
      </c>
      <c r="C342" s="39">
        <v>0</v>
      </c>
      <c r="D342" s="39">
        <v>40.299999999999997</v>
      </c>
      <c r="E342" s="39">
        <v>40.299999999999997</v>
      </c>
      <c r="F342" s="38" t="s">
        <v>52</v>
      </c>
      <c r="G342" s="1" t="s">
        <v>2066</v>
      </c>
      <c r="H342" s="1" t="s">
        <v>3224</v>
      </c>
      <c r="I342" s="1" t="s">
        <v>3321</v>
      </c>
      <c r="J342" s="1" t="s">
        <v>52</v>
      </c>
      <c r="K342" s="1" t="s">
        <v>52</v>
      </c>
      <c r="M342" s="1" t="s">
        <v>52</v>
      </c>
      <c r="O342" s="1" t="s">
        <v>52</v>
      </c>
      <c r="P342" s="1" t="s">
        <v>52</v>
      </c>
      <c r="Q342" s="1" t="s">
        <v>52</v>
      </c>
      <c r="R342" s="1" t="s">
        <v>52</v>
      </c>
      <c r="S342" s="1" t="s">
        <v>52</v>
      </c>
      <c r="T342" s="1" t="s">
        <v>52</v>
      </c>
    </row>
    <row r="343" spans="1:20" ht="20.100000000000001" customHeight="1">
      <c r="A343" s="38" t="s">
        <v>3549</v>
      </c>
      <c r="B343" s="39">
        <v>3433.2</v>
      </c>
      <c r="C343" s="39">
        <v>6009.8</v>
      </c>
      <c r="D343" s="39">
        <v>2181.4</v>
      </c>
      <c r="E343" s="39">
        <v>11624.4</v>
      </c>
      <c r="F343" s="38" t="s">
        <v>52</v>
      </c>
      <c r="G343" s="1" t="s">
        <v>2066</v>
      </c>
      <c r="H343" s="1" t="s">
        <v>3224</v>
      </c>
      <c r="I343" s="1" t="s">
        <v>3550</v>
      </c>
      <c r="J343" s="1" t="s">
        <v>52</v>
      </c>
      <c r="K343" s="1" t="s">
        <v>52</v>
      </c>
      <c r="M343" s="1" t="s">
        <v>52</v>
      </c>
      <c r="O343" s="1" t="s">
        <v>52</v>
      </c>
      <c r="P343" s="1" t="s">
        <v>52</v>
      </c>
      <c r="Q343" s="1" t="s">
        <v>52</v>
      </c>
      <c r="R343" s="1" t="s">
        <v>52</v>
      </c>
      <c r="S343" s="1" t="s">
        <v>52</v>
      </c>
      <c r="T343" s="1" t="s">
        <v>52</v>
      </c>
    </row>
    <row r="344" spans="1:20" ht="20.100000000000001" customHeight="1">
      <c r="A344" s="38" t="s">
        <v>3249</v>
      </c>
      <c r="B344" s="40">
        <v>3433</v>
      </c>
      <c r="C344" s="40">
        <v>6009</v>
      </c>
      <c r="D344" s="40">
        <v>2181</v>
      </c>
      <c r="E344" s="40">
        <v>11623</v>
      </c>
      <c r="F344" s="41"/>
    </row>
    <row r="345" spans="1:20" ht="20.100000000000001" customHeight="1">
      <c r="A345" s="41"/>
      <c r="B345" s="41"/>
      <c r="C345" s="41"/>
      <c r="D345" s="41"/>
      <c r="E345" s="41"/>
      <c r="F345" s="41"/>
    </row>
    <row r="346" spans="1:20" ht="20.100000000000001" customHeight="1">
      <c r="A346" s="41" t="s">
        <v>3608</v>
      </c>
      <c r="B346" s="41"/>
      <c r="C346" s="41"/>
      <c r="D346" s="41"/>
      <c r="E346" s="41"/>
      <c r="F346" s="38" t="s">
        <v>52</v>
      </c>
      <c r="G346" s="1" t="s">
        <v>3189</v>
      </c>
      <c r="I346" s="1" t="s">
        <v>2249</v>
      </c>
      <c r="J346" s="1" t="s">
        <v>3187</v>
      </c>
      <c r="K346" s="1" t="s">
        <v>83</v>
      </c>
    </row>
    <row r="347" spans="1:20" ht="20.100000000000001" customHeight="1">
      <c r="A347" s="38" t="s">
        <v>52</v>
      </c>
      <c r="B347" s="39"/>
      <c r="C347" s="39"/>
      <c r="D347" s="39"/>
      <c r="E347" s="39"/>
      <c r="F347" s="38" t="s">
        <v>52</v>
      </c>
      <c r="G347" s="1" t="s">
        <v>3189</v>
      </c>
      <c r="H347" s="1" t="s">
        <v>3222</v>
      </c>
      <c r="I347" s="1" t="s">
        <v>52</v>
      </c>
      <c r="J347" s="1" t="s">
        <v>52</v>
      </c>
      <c r="K347" s="1" t="s">
        <v>52</v>
      </c>
      <c r="L347">
        <v>1</v>
      </c>
      <c r="M347" s="1" t="s">
        <v>52</v>
      </c>
      <c r="O347" s="1" t="s">
        <v>52</v>
      </c>
      <c r="P347" s="1" t="s">
        <v>52</v>
      </c>
      <c r="Q347" s="1" t="s">
        <v>52</v>
      </c>
      <c r="R347" s="1" t="s">
        <v>52</v>
      </c>
      <c r="S347" s="1" t="s">
        <v>52</v>
      </c>
      <c r="T347" s="1" t="s">
        <v>52</v>
      </c>
    </row>
    <row r="348" spans="1:20" ht="20.100000000000001" customHeight="1">
      <c r="A348" s="38" t="s">
        <v>3609</v>
      </c>
      <c r="B348" s="39">
        <v>0</v>
      </c>
      <c r="C348" s="39">
        <v>0</v>
      </c>
      <c r="D348" s="39">
        <v>0</v>
      </c>
      <c r="E348" s="39">
        <v>0</v>
      </c>
      <c r="F348" s="38" t="s">
        <v>52</v>
      </c>
      <c r="G348" s="1" t="s">
        <v>3189</v>
      </c>
      <c r="H348" s="1" t="s">
        <v>3224</v>
      </c>
      <c r="I348" s="1" t="s">
        <v>3610</v>
      </c>
      <c r="J348" s="1" t="s">
        <v>52</v>
      </c>
      <c r="K348" s="1" t="s">
        <v>52</v>
      </c>
      <c r="M348" s="1" t="s">
        <v>52</v>
      </c>
      <c r="O348" s="1" t="s">
        <v>52</v>
      </c>
      <c r="P348" s="1" t="s">
        <v>52</v>
      </c>
      <c r="Q348" s="1" t="s">
        <v>52</v>
      </c>
      <c r="R348" s="1" t="s">
        <v>52</v>
      </c>
      <c r="S348" s="1" t="s">
        <v>52</v>
      </c>
      <c r="T348" s="1" t="s">
        <v>52</v>
      </c>
    </row>
    <row r="349" spans="1:20" ht="20.100000000000001" customHeight="1">
      <c r="A349" s="38" t="s">
        <v>3611</v>
      </c>
      <c r="B349" s="39">
        <v>0</v>
      </c>
      <c r="C349" s="39">
        <v>0</v>
      </c>
      <c r="D349" s="39">
        <v>0</v>
      </c>
      <c r="E349" s="39">
        <v>0</v>
      </c>
      <c r="F349" s="38" t="s">
        <v>52</v>
      </c>
      <c r="G349" s="1" t="s">
        <v>3189</v>
      </c>
      <c r="H349" s="1" t="s">
        <v>3224</v>
      </c>
      <c r="I349" s="1" t="s">
        <v>3612</v>
      </c>
      <c r="J349" s="1" t="s">
        <v>52</v>
      </c>
      <c r="K349" s="1" t="s">
        <v>52</v>
      </c>
      <c r="M349" s="1" t="s">
        <v>52</v>
      </c>
      <c r="O349" s="1" t="s">
        <v>52</v>
      </c>
      <c r="P349" s="1" t="s">
        <v>52</v>
      </c>
      <c r="Q349" s="1" t="s">
        <v>52</v>
      </c>
      <c r="R349" s="1" t="s">
        <v>52</v>
      </c>
      <c r="S349" s="1" t="s">
        <v>52</v>
      </c>
      <c r="T349" s="1" t="s">
        <v>52</v>
      </c>
    </row>
    <row r="350" spans="1:20" ht="20.100000000000001" customHeight="1">
      <c r="A350" s="38" t="s">
        <v>3226</v>
      </c>
      <c r="B350" s="39">
        <v>0</v>
      </c>
      <c r="C350" s="39">
        <v>0</v>
      </c>
      <c r="D350" s="39">
        <v>0</v>
      </c>
      <c r="E350" s="39">
        <v>0</v>
      </c>
      <c r="F350" s="38" t="s">
        <v>52</v>
      </c>
      <c r="G350" s="1" t="s">
        <v>3189</v>
      </c>
      <c r="H350" s="1" t="s">
        <v>3224</v>
      </c>
      <c r="I350" s="1" t="s">
        <v>52</v>
      </c>
      <c r="J350" s="1" t="s">
        <v>52</v>
      </c>
      <c r="K350" s="1" t="s">
        <v>52</v>
      </c>
      <c r="M350" s="1" t="s">
        <v>52</v>
      </c>
      <c r="O350" s="1" t="s">
        <v>52</v>
      </c>
      <c r="P350" s="1" t="s">
        <v>52</v>
      </c>
      <c r="Q350" s="1" t="s">
        <v>52</v>
      </c>
      <c r="R350" s="1" t="s">
        <v>52</v>
      </c>
      <c r="S350" s="1" t="s">
        <v>52</v>
      </c>
      <c r="T350" s="1" t="s">
        <v>52</v>
      </c>
    </row>
    <row r="351" spans="1:20" ht="20.100000000000001" customHeight="1">
      <c r="A351" s="38" t="s">
        <v>3613</v>
      </c>
      <c r="B351" s="39">
        <v>0</v>
      </c>
      <c r="C351" s="39">
        <v>0</v>
      </c>
      <c r="D351" s="39">
        <v>0</v>
      </c>
      <c r="E351" s="39">
        <v>0</v>
      </c>
      <c r="F351" s="38" t="s">
        <v>52</v>
      </c>
      <c r="G351" s="1" t="s">
        <v>3189</v>
      </c>
      <c r="H351" s="1" t="s">
        <v>3224</v>
      </c>
      <c r="I351" s="1" t="s">
        <v>3614</v>
      </c>
      <c r="J351" s="1" t="s">
        <v>52</v>
      </c>
      <c r="K351" s="1" t="s">
        <v>52</v>
      </c>
      <c r="M351" s="1" t="s">
        <v>52</v>
      </c>
      <c r="O351" s="1" t="s">
        <v>52</v>
      </c>
      <c r="P351" s="1" t="s">
        <v>52</v>
      </c>
      <c r="Q351" s="1" t="s">
        <v>52</v>
      </c>
      <c r="R351" s="1" t="s">
        <v>52</v>
      </c>
      <c r="S351" s="1" t="s">
        <v>52</v>
      </c>
      <c r="T351" s="1" t="s">
        <v>52</v>
      </c>
    </row>
    <row r="352" spans="1:20" ht="20.100000000000001" customHeight="1">
      <c r="A352" s="38" t="s">
        <v>3615</v>
      </c>
      <c r="B352" s="39">
        <v>0</v>
      </c>
      <c r="C352" s="39">
        <v>0</v>
      </c>
      <c r="D352" s="39">
        <v>0</v>
      </c>
      <c r="E352" s="39">
        <v>0</v>
      </c>
      <c r="F352" s="38" t="s">
        <v>52</v>
      </c>
      <c r="G352" s="1" t="s">
        <v>3189</v>
      </c>
      <c r="H352" s="1" t="s">
        <v>3224</v>
      </c>
      <c r="I352" s="1" t="s">
        <v>3616</v>
      </c>
      <c r="J352" s="1" t="s">
        <v>52</v>
      </c>
      <c r="K352" s="1" t="s">
        <v>52</v>
      </c>
      <c r="M352" s="1" t="s">
        <v>52</v>
      </c>
      <c r="O352" s="1" t="s">
        <v>52</v>
      </c>
      <c r="P352" s="1" t="s">
        <v>52</v>
      </c>
      <c r="Q352" s="1" t="s">
        <v>52</v>
      </c>
      <c r="R352" s="1" t="s">
        <v>52</v>
      </c>
      <c r="S352" s="1" t="s">
        <v>52</v>
      </c>
      <c r="T352" s="1" t="s">
        <v>52</v>
      </c>
    </row>
    <row r="353" spans="1:20" ht="20.100000000000001" customHeight="1">
      <c r="A353" s="38" t="s">
        <v>3226</v>
      </c>
      <c r="B353" s="39">
        <v>0</v>
      </c>
      <c r="C353" s="39">
        <v>0</v>
      </c>
      <c r="D353" s="39">
        <v>0</v>
      </c>
      <c r="E353" s="39">
        <v>0</v>
      </c>
      <c r="F353" s="38" t="s">
        <v>52</v>
      </c>
      <c r="G353" s="1" t="s">
        <v>3189</v>
      </c>
      <c r="H353" s="1" t="s">
        <v>3224</v>
      </c>
      <c r="I353" s="1" t="s">
        <v>52</v>
      </c>
      <c r="J353" s="1" t="s">
        <v>52</v>
      </c>
      <c r="K353" s="1" t="s">
        <v>52</v>
      </c>
      <c r="M353" s="1" t="s">
        <v>52</v>
      </c>
      <c r="O353" s="1" t="s">
        <v>52</v>
      </c>
      <c r="P353" s="1" t="s">
        <v>52</v>
      </c>
      <c r="Q353" s="1" t="s">
        <v>52</v>
      </c>
      <c r="R353" s="1" t="s">
        <v>52</v>
      </c>
      <c r="S353" s="1" t="s">
        <v>52</v>
      </c>
      <c r="T353" s="1" t="s">
        <v>52</v>
      </c>
    </row>
    <row r="354" spans="1:20" ht="20.100000000000001" customHeight="1">
      <c r="A354" s="38" t="s">
        <v>3617</v>
      </c>
      <c r="B354" s="39">
        <v>0</v>
      </c>
      <c r="C354" s="39">
        <v>0</v>
      </c>
      <c r="D354" s="39">
        <v>0</v>
      </c>
      <c r="E354" s="39">
        <v>0</v>
      </c>
      <c r="F354" s="38" t="s">
        <v>52</v>
      </c>
      <c r="G354" s="1" t="s">
        <v>3189</v>
      </c>
      <c r="H354" s="1" t="s">
        <v>3224</v>
      </c>
      <c r="I354" s="1" t="s">
        <v>3618</v>
      </c>
      <c r="J354" s="1" t="s">
        <v>52</v>
      </c>
      <c r="K354" s="1" t="s">
        <v>52</v>
      </c>
      <c r="M354" s="1" t="s">
        <v>52</v>
      </c>
      <c r="O354" s="1" t="s">
        <v>52</v>
      </c>
      <c r="P354" s="1" t="s">
        <v>52</v>
      </c>
      <c r="Q354" s="1" t="s">
        <v>52</v>
      </c>
      <c r="R354" s="1" t="s">
        <v>52</v>
      </c>
      <c r="S354" s="1" t="s">
        <v>52</v>
      </c>
      <c r="T354" s="1" t="s">
        <v>52</v>
      </c>
    </row>
    <row r="355" spans="1:20" ht="20.100000000000001" customHeight="1">
      <c r="A355" s="38" t="s">
        <v>3226</v>
      </c>
      <c r="B355" s="39">
        <v>0</v>
      </c>
      <c r="C355" s="39">
        <v>0</v>
      </c>
      <c r="D355" s="39">
        <v>0</v>
      </c>
      <c r="E355" s="39">
        <v>0</v>
      </c>
      <c r="F355" s="38" t="s">
        <v>52</v>
      </c>
      <c r="G355" s="1" t="s">
        <v>3189</v>
      </c>
      <c r="H355" s="1" t="s">
        <v>3224</v>
      </c>
      <c r="I355" s="1" t="s">
        <v>52</v>
      </c>
      <c r="J355" s="1" t="s">
        <v>52</v>
      </c>
      <c r="K355" s="1" t="s">
        <v>52</v>
      </c>
      <c r="M355" s="1" t="s">
        <v>52</v>
      </c>
      <c r="O355" s="1" t="s">
        <v>52</v>
      </c>
      <c r="P355" s="1" t="s">
        <v>52</v>
      </c>
      <c r="Q355" s="1" t="s">
        <v>52</v>
      </c>
      <c r="R355" s="1" t="s">
        <v>52</v>
      </c>
      <c r="S355" s="1" t="s">
        <v>52</v>
      </c>
      <c r="T355" s="1" t="s">
        <v>52</v>
      </c>
    </row>
    <row r="356" spans="1:20" ht="20.100000000000001" customHeight="1">
      <c r="A356" s="38" t="s">
        <v>3619</v>
      </c>
      <c r="B356" s="39">
        <v>0</v>
      </c>
      <c r="C356" s="39">
        <v>0</v>
      </c>
      <c r="D356" s="39">
        <v>0</v>
      </c>
      <c r="E356" s="39">
        <v>0</v>
      </c>
      <c r="F356" s="38" t="s">
        <v>52</v>
      </c>
      <c r="G356" s="1" t="s">
        <v>3189</v>
      </c>
      <c r="H356" s="1" t="s">
        <v>3224</v>
      </c>
      <c r="I356" s="1" t="s">
        <v>3620</v>
      </c>
      <c r="J356" s="1" t="s">
        <v>52</v>
      </c>
      <c r="K356" s="1" t="s">
        <v>52</v>
      </c>
      <c r="M356" s="1" t="s">
        <v>52</v>
      </c>
      <c r="O356" s="1" t="s">
        <v>52</v>
      </c>
      <c r="P356" s="1" t="s">
        <v>52</v>
      </c>
      <c r="Q356" s="1" t="s">
        <v>52</v>
      </c>
      <c r="R356" s="1" t="s">
        <v>52</v>
      </c>
      <c r="S356" s="1" t="s">
        <v>52</v>
      </c>
      <c r="T356" s="1" t="s">
        <v>52</v>
      </c>
    </row>
    <row r="357" spans="1:20" ht="20.100000000000001" customHeight="1">
      <c r="A357" s="38" t="s">
        <v>3621</v>
      </c>
      <c r="B357" s="39">
        <v>0</v>
      </c>
      <c r="C357" s="39">
        <v>0</v>
      </c>
      <c r="D357" s="39">
        <v>0</v>
      </c>
      <c r="E357" s="39">
        <v>0</v>
      </c>
      <c r="F357" s="38" t="s">
        <v>52</v>
      </c>
      <c r="G357" s="1" t="s">
        <v>3189</v>
      </c>
      <c r="H357" s="1" t="s">
        <v>3224</v>
      </c>
      <c r="I357" s="1" t="s">
        <v>3622</v>
      </c>
      <c r="J357" s="1" t="s">
        <v>52</v>
      </c>
      <c r="K357" s="1" t="s">
        <v>52</v>
      </c>
      <c r="M357" s="1" t="s">
        <v>52</v>
      </c>
      <c r="O357" s="1" t="s">
        <v>52</v>
      </c>
      <c r="P357" s="1" t="s">
        <v>52</v>
      </c>
      <c r="Q357" s="1" t="s">
        <v>52</v>
      </c>
      <c r="R357" s="1" t="s">
        <v>52</v>
      </c>
      <c r="S357" s="1" t="s">
        <v>52</v>
      </c>
      <c r="T357" s="1" t="s">
        <v>52</v>
      </c>
    </row>
    <row r="358" spans="1:20" ht="20.100000000000001" customHeight="1">
      <c r="A358" s="38" t="s">
        <v>3623</v>
      </c>
      <c r="B358" s="39">
        <v>0</v>
      </c>
      <c r="C358" s="39">
        <v>0</v>
      </c>
      <c r="D358" s="39">
        <v>0</v>
      </c>
      <c r="E358" s="39">
        <v>0</v>
      </c>
      <c r="F358" s="38" t="s">
        <v>52</v>
      </c>
      <c r="G358" s="1" t="s">
        <v>3189</v>
      </c>
      <c r="H358" s="1" t="s">
        <v>3224</v>
      </c>
      <c r="I358" s="1" t="s">
        <v>3624</v>
      </c>
      <c r="J358" s="1" t="s">
        <v>52</v>
      </c>
      <c r="K358" s="1" t="s">
        <v>52</v>
      </c>
      <c r="M358" s="1" t="s">
        <v>52</v>
      </c>
      <c r="O358" s="1" t="s">
        <v>52</v>
      </c>
      <c r="P358" s="1" t="s">
        <v>52</v>
      </c>
      <c r="Q358" s="1" t="s">
        <v>52</v>
      </c>
      <c r="R358" s="1" t="s">
        <v>52</v>
      </c>
      <c r="S358" s="1" t="s">
        <v>52</v>
      </c>
      <c r="T358" s="1" t="s">
        <v>52</v>
      </c>
    </row>
    <row r="359" spans="1:20" ht="20.100000000000001" customHeight="1">
      <c r="A359" s="38" t="s">
        <v>3625</v>
      </c>
      <c r="B359" s="39">
        <v>0</v>
      </c>
      <c r="C359" s="39">
        <v>502.4</v>
      </c>
      <c r="D359" s="39">
        <v>0</v>
      </c>
      <c r="E359" s="39">
        <v>502.4</v>
      </c>
      <c r="F359" s="38" t="s">
        <v>52</v>
      </c>
      <c r="G359" s="1" t="s">
        <v>3189</v>
      </c>
      <c r="H359" s="1" t="s">
        <v>3224</v>
      </c>
      <c r="I359" s="1" t="s">
        <v>3626</v>
      </c>
      <c r="J359" s="1" t="s">
        <v>52</v>
      </c>
      <c r="K359" s="1" t="s">
        <v>52</v>
      </c>
      <c r="M359" s="1" t="s">
        <v>52</v>
      </c>
      <c r="O359" s="1" t="s">
        <v>52</v>
      </c>
      <c r="P359" s="1" t="s">
        <v>52</v>
      </c>
      <c r="Q359" s="1" t="s">
        <v>52</v>
      </c>
      <c r="R359" s="1" t="s">
        <v>52</v>
      </c>
      <c r="S359" s="1" t="s">
        <v>52</v>
      </c>
      <c r="T359" s="1" t="s">
        <v>52</v>
      </c>
    </row>
    <row r="360" spans="1:20" ht="20.100000000000001" customHeight="1">
      <c r="A360" s="38" t="s">
        <v>3627</v>
      </c>
      <c r="B360" s="39">
        <v>0</v>
      </c>
      <c r="C360" s="39">
        <v>0</v>
      </c>
      <c r="D360" s="39">
        <v>0</v>
      </c>
      <c r="E360" s="39">
        <v>0</v>
      </c>
      <c r="F360" s="38" t="s">
        <v>52</v>
      </c>
      <c r="G360" s="1" t="s">
        <v>3189</v>
      </c>
      <c r="H360" s="1" t="s">
        <v>3224</v>
      </c>
      <c r="I360" s="1" t="s">
        <v>3628</v>
      </c>
      <c r="J360" s="1" t="s">
        <v>52</v>
      </c>
      <c r="K360" s="1" t="s">
        <v>52</v>
      </c>
      <c r="M360" s="1" t="s">
        <v>52</v>
      </c>
      <c r="O360" s="1" t="s">
        <v>52</v>
      </c>
      <c r="P360" s="1" t="s">
        <v>52</v>
      </c>
      <c r="Q360" s="1" t="s">
        <v>52</v>
      </c>
      <c r="R360" s="1" t="s">
        <v>52</v>
      </c>
      <c r="S360" s="1" t="s">
        <v>52</v>
      </c>
      <c r="T360" s="1" t="s">
        <v>52</v>
      </c>
    </row>
    <row r="361" spans="1:20" ht="20.100000000000001" customHeight="1">
      <c r="A361" s="38" t="s">
        <v>3629</v>
      </c>
      <c r="B361" s="39">
        <v>0</v>
      </c>
      <c r="C361" s="39">
        <v>382.3</v>
      </c>
      <c r="D361" s="39">
        <v>0</v>
      </c>
      <c r="E361" s="39">
        <v>382.3</v>
      </c>
      <c r="F361" s="38" t="s">
        <v>52</v>
      </c>
      <c r="G361" s="1" t="s">
        <v>3189</v>
      </c>
      <c r="H361" s="1" t="s">
        <v>3224</v>
      </c>
      <c r="I361" s="1" t="s">
        <v>3630</v>
      </c>
      <c r="J361" s="1" t="s">
        <v>52</v>
      </c>
      <c r="K361" s="1" t="s">
        <v>52</v>
      </c>
      <c r="M361" s="1" t="s">
        <v>52</v>
      </c>
      <c r="O361" s="1" t="s">
        <v>52</v>
      </c>
      <c r="P361" s="1" t="s">
        <v>52</v>
      </c>
      <c r="Q361" s="1" t="s">
        <v>52</v>
      </c>
      <c r="R361" s="1" t="s">
        <v>52</v>
      </c>
      <c r="S361" s="1" t="s">
        <v>52</v>
      </c>
      <c r="T361" s="1" t="s">
        <v>52</v>
      </c>
    </row>
    <row r="362" spans="1:20" ht="20.100000000000001" customHeight="1">
      <c r="A362" s="38" t="s">
        <v>3247</v>
      </c>
      <c r="B362" s="39">
        <v>0</v>
      </c>
      <c r="C362" s="39">
        <v>884.7</v>
      </c>
      <c r="D362" s="39">
        <v>0</v>
      </c>
      <c r="E362" s="39">
        <v>884.7</v>
      </c>
      <c r="F362" s="38" t="s">
        <v>52</v>
      </c>
      <c r="G362" s="1" t="s">
        <v>3189</v>
      </c>
      <c r="H362" s="1" t="s">
        <v>3224</v>
      </c>
      <c r="I362" s="1" t="s">
        <v>3248</v>
      </c>
      <c r="J362" s="1" t="s">
        <v>52</v>
      </c>
      <c r="K362" s="1" t="s">
        <v>52</v>
      </c>
      <c r="M362" s="1" t="s">
        <v>52</v>
      </c>
      <c r="O362" s="1" t="s">
        <v>52</v>
      </c>
      <c r="P362" s="1" t="s">
        <v>52</v>
      </c>
      <c r="Q362" s="1" t="s">
        <v>52</v>
      </c>
      <c r="R362" s="1" t="s">
        <v>52</v>
      </c>
      <c r="S362" s="1" t="s">
        <v>52</v>
      </c>
      <c r="T362" s="1" t="s">
        <v>52</v>
      </c>
    </row>
    <row r="363" spans="1:20" ht="20.100000000000001" customHeight="1">
      <c r="A363" s="38" t="s">
        <v>3226</v>
      </c>
      <c r="B363" s="39">
        <v>0</v>
      </c>
      <c r="C363" s="39">
        <v>0</v>
      </c>
      <c r="D363" s="39">
        <v>0</v>
      </c>
      <c r="E363" s="39">
        <v>0</v>
      </c>
      <c r="F363" s="38" t="s">
        <v>52</v>
      </c>
      <c r="G363" s="1" t="s">
        <v>3189</v>
      </c>
      <c r="H363" s="1" t="s">
        <v>3224</v>
      </c>
      <c r="I363" s="1" t="s">
        <v>52</v>
      </c>
      <c r="J363" s="1" t="s">
        <v>52</v>
      </c>
      <c r="K363" s="1" t="s">
        <v>52</v>
      </c>
      <c r="M363" s="1" t="s">
        <v>52</v>
      </c>
      <c r="O363" s="1" t="s">
        <v>52</v>
      </c>
      <c r="P363" s="1" t="s">
        <v>52</v>
      </c>
      <c r="Q363" s="1" t="s">
        <v>52</v>
      </c>
      <c r="R363" s="1" t="s">
        <v>52</v>
      </c>
      <c r="S363" s="1" t="s">
        <v>52</v>
      </c>
      <c r="T363" s="1" t="s">
        <v>52</v>
      </c>
    </row>
    <row r="364" spans="1:20" ht="20.100000000000001" customHeight="1">
      <c r="A364" s="38" t="s">
        <v>3631</v>
      </c>
      <c r="B364" s="39">
        <v>0</v>
      </c>
      <c r="C364" s="39">
        <v>0</v>
      </c>
      <c r="D364" s="39">
        <v>0</v>
      </c>
      <c r="E364" s="39">
        <v>0</v>
      </c>
      <c r="F364" s="38" t="s">
        <v>52</v>
      </c>
      <c r="G364" s="1" t="s">
        <v>3189</v>
      </c>
      <c r="H364" s="1" t="s">
        <v>3224</v>
      </c>
      <c r="I364" s="1" t="s">
        <v>3632</v>
      </c>
      <c r="J364" s="1" t="s">
        <v>52</v>
      </c>
      <c r="K364" s="1" t="s">
        <v>52</v>
      </c>
      <c r="M364" s="1" t="s">
        <v>52</v>
      </c>
      <c r="O364" s="1" t="s">
        <v>52</v>
      </c>
      <c r="P364" s="1" t="s">
        <v>52</v>
      </c>
      <c r="Q364" s="1" t="s">
        <v>52</v>
      </c>
      <c r="R364" s="1" t="s">
        <v>52</v>
      </c>
      <c r="S364" s="1" t="s">
        <v>52</v>
      </c>
      <c r="T364" s="1" t="s">
        <v>52</v>
      </c>
    </row>
    <row r="365" spans="1:20" ht="20.100000000000001" customHeight="1">
      <c r="A365" s="38" t="s">
        <v>3226</v>
      </c>
      <c r="B365" s="39">
        <v>0</v>
      </c>
      <c r="C365" s="39">
        <v>0</v>
      </c>
      <c r="D365" s="39">
        <v>0</v>
      </c>
      <c r="E365" s="39">
        <v>0</v>
      </c>
      <c r="F365" s="38" t="s">
        <v>52</v>
      </c>
      <c r="G365" s="1" t="s">
        <v>3189</v>
      </c>
      <c r="H365" s="1" t="s">
        <v>3224</v>
      </c>
      <c r="I365" s="1" t="s">
        <v>52</v>
      </c>
      <c r="J365" s="1" t="s">
        <v>52</v>
      </c>
      <c r="K365" s="1" t="s">
        <v>52</v>
      </c>
      <c r="M365" s="1" t="s">
        <v>52</v>
      </c>
      <c r="O365" s="1" t="s">
        <v>52</v>
      </c>
      <c r="P365" s="1" t="s">
        <v>52</v>
      </c>
      <c r="Q365" s="1" t="s">
        <v>52</v>
      </c>
      <c r="R365" s="1" t="s">
        <v>52</v>
      </c>
      <c r="S365" s="1" t="s">
        <v>52</v>
      </c>
      <c r="T365" s="1" t="s">
        <v>52</v>
      </c>
    </row>
    <row r="366" spans="1:20" ht="20.100000000000001" customHeight="1">
      <c r="A366" s="38" t="s">
        <v>3633</v>
      </c>
      <c r="B366" s="39">
        <v>0</v>
      </c>
      <c r="C366" s="39">
        <v>0</v>
      </c>
      <c r="D366" s="39">
        <v>0</v>
      </c>
      <c r="E366" s="39">
        <v>0</v>
      </c>
      <c r="F366" s="38" t="s">
        <v>52</v>
      </c>
      <c r="G366" s="1" t="s">
        <v>3189</v>
      </c>
      <c r="H366" s="1" t="s">
        <v>3224</v>
      </c>
      <c r="I366" s="1" t="s">
        <v>3634</v>
      </c>
      <c r="J366" s="1" t="s">
        <v>52</v>
      </c>
      <c r="K366" s="1" t="s">
        <v>52</v>
      </c>
      <c r="M366" s="1" t="s">
        <v>52</v>
      </c>
      <c r="O366" s="1" t="s">
        <v>52</v>
      </c>
      <c r="P366" s="1" t="s">
        <v>52</v>
      </c>
      <c r="Q366" s="1" t="s">
        <v>52</v>
      </c>
      <c r="R366" s="1" t="s">
        <v>52</v>
      </c>
      <c r="S366" s="1" t="s">
        <v>52</v>
      </c>
      <c r="T366" s="1" t="s">
        <v>52</v>
      </c>
    </row>
    <row r="367" spans="1:20" ht="20.100000000000001" customHeight="1">
      <c r="A367" s="38" t="s">
        <v>3635</v>
      </c>
      <c r="B367" s="39">
        <v>97.5</v>
      </c>
      <c r="C367" s="39">
        <v>0</v>
      </c>
      <c r="D367" s="39">
        <v>0</v>
      </c>
      <c r="E367" s="39">
        <v>97.5</v>
      </c>
      <c r="F367" s="38" t="s">
        <v>52</v>
      </c>
      <c r="G367" s="1" t="s">
        <v>3189</v>
      </c>
      <c r="H367" s="1" t="s">
        <v>3224</v>
      </c>
      <c r="I367" s="1" t="s">
        <v>3636</v>
      </c>
      <c r="J367" s="1" t="s">
        <v>52</v>
      </c>
      <c r="K367" s="1" t="s">
        <v>52</v>
      </c>
      <c r="M367" s="1" t="s">
        <v>52</v>
      </c>
      <c r="O367" s="1" t="s">
        <v>52</v>
      </c>
      <c r="P367" s="1" t="s">
        <v>52</v>
      </c>
      <c r="Q367" s="1" t="s">
        <v>52</v>
      </c>
      <c r="R367" s="1" t="s">
        <v>52</v>
      </c>
      <c r="S367" s="1" t="s">
        <v>52</v>
      </c>
      <c r="T367" s="1" t="s">
        <v>52</v>
      </c>
    </row>
    <row r="368" spans="1:20" ht="20.100000000000001" customHeight="1">
      <c r="A368" s="38" t="s">
        <v>3637</v>
      </c>
      <c r="B368" s="39">
        <v>0</v>
      </c>
      <c r="C368" s="39">
        <v>442.4</v>
      </c>
      <c r="D368" s="39">
        <v>0</v>
      </c>
      <c r="E368" s="39">
        <v>442.4</v>
      </c>
      <c r="F368" s="38" t="s">
        <v>52</v>
      </c>
      <c r="G368" s="1" t="s">
        <v>3189</v>
      </c>
      <c r="H368" s="1" t="s">
        <v>3224</v>
      </c>
      <c r="I368" s="1" t="s">
        <v>3638</v>
      </c>
      <c r="J368" s="1" t="s">
        <v>52</v>
      </c>
      <c r="K368" s="1" t="s">
        <v>52</v>
      </c>
      <c r="M368" s="1" t="s">
        <v>52</v>
      </c>
      <c r="O368" s="1" t="s">
        <v>52</v>
      </c>
      <c r="P368" s="1" t="s">
        <v>52</v>
      </c>
      <c r="Q368" s="1" t="s">
        <v>52</v>
      </c>
      <c r="R368" s="1" t="s">
        <v>52</v>
      </c>
      <c r="S368" s="1" t="s">
        <v>52</v>
      </c>
      <c r="T368" s="1" t="s">
        <v>52</v>
      </c>
    </row>
    <row r="369" spans="1:20" ht="20.100000000000001" customHeight="1">
      <c r="A369" s="38" t="s">
        <v>3639</v>
      </c>
      <c r="B369" s="39">
        <v>0</v>
      </c>
      <c r="C369" s="39">
        <v>0</v>
      </c>
      <c r="D369" s="39">
        <v>67.599999999999994</v>
      </c>
      <c r="E369" s="39">
        <v>67.599999999999994</v>
      </c>
      <c r="F369" s="38" t="s">
        <v>52</v>
      </c>
      <c r="G369" s="1" t="s">
        <v>3189</v>
      </c>
      <c r="H369" s="1" t="s">
        <v>3224</v>
      </c>
      <c r="I369" s="1" t="s">
        <v>3640</v>
      </c>
      <c r="J369" s="1" t="s">
        <v>52</v>
      </c>
      <c r="K369" s="1" t="s">
        <v>52</v>
      </c>
      <c r="M369" s="1" t="s">
        <v>52</v>
      </c>
      <c r="O369" s="1" t="s">
        <v>52</v>
      </c>
      <c r="P369" s="1" t="s">
        <v>52</v>
      </c>
      <c r="Q369" s="1" t="s">
        <v>52</v>
      </c>
      <c r="R369" s="1" t="s">
        <v>52</v>
      </c>
      <c r="S369" s="1" t="s">
        <v>52</v>
      </c>
      <c r="T369" s="1" t="s">
        <v>52</v>
      </c>
    </row>
    <row r="370" spans="1:20" ht="20.100000000000001" customHeight="1">
      <c r="A370" s="38" t="s">
        <v>3247</v>
      </c>
      <c r="B370" s="39">
        <v>97.5</v>
      </c>
      <c r="C370" s="39">
        <v>442.4</v>
      </c>
      <c r="D370" s="39">
        <v>67.599999999999994</v>
      </c>
      <c r="E370" s="39">
        <v>607.5</v>
      </c>
      <c r="F370" s="38" t="s">
        <v>52</v>
      </c>
      <c r="G370" s="1" t="s">
        <v>3189</v>
      </c>
      <c r="H370" s="1" t="s">
        <v>3224</v>
      </c>
      <c r="I370" s="1" t="s">
        <v>3248</v>
      </c>
      <c r="J370" s="1" t="s">
        <v>52</v>
      </c>
      <c r="K370" s="1" t="s">
        <v>52</v>
      </c>
      <c r="M370" s="1" t="s">
        <v>52</v>
      </c>
      <c r="O370" s="1" t="s">
        <v>52</v>
      </c>
      <c r="P370" s="1" t="s">
        <v>52</v>
      </c>
      <c r="Q370" s="1" t="s">
        <v>52</v>
      </c>
      <c r="R370" s="1" t="s">
        <v>52</v>
      </c>
      <c r="S370" s="1" t="s">
        <v>52</v>
      </c>
      <c r="T370" s="1" t="s">
        <v>52</v>
      </c>
    </row>
    <row r="371" spans="1:20" ht="20.100000000000001" customHeight="1">
      <c r="A371" s="38" t="s">
        <v>3226</v>
      </c>
      <c r="B371" s="39">
        <v>0</v>
      </c>
      <c r="C371" s="39">
        <v>0</v>
      </c>
      <c r="D371" s="39">
        <v>0</v>
      </c>
      <c r="E371" s="39">
        <v>0</v>
      </c>
      <c r="F371" s="38" t="s">
        <v>52</v>
      </c>
      <c r="G371" s="1" t="s">
        <v>3189</v>
      </c>
      <c r="H371" s="1" t="s">
        <v>3224</v>
      </c>
      <c r="I371" s="1" t="s">
        <v>52</v>
      </c>
      <c r="J371" s="1" t="s">
        <v>52</v>
      </c>
      <c r="K371" s="1" t="s">
        <v>52</v>
      </c>
      <c r="M371" s="1" t="s">
        <v>52</v>
      </c>
      <c r="O371" s="1" t="s">
        <v>52</v>
      </c>
      <c r="P371" s="1" t="s">
        <v>52</v>
      </c>
      <c r="Q371" s="1" t="s">
        <v>52</v>
      </c>
      <c r="R371" s="1" t="s">
        <v>52</v>
      </c>
      <c r="S371" s="1" t="s">
        <v>52</v>
      </c>
      <c r="T371" s="1" t="s">
        <v>52</v>
      </c>
    </row>
    <row r="372" spans="1:20" ht="20.100000000000001" customHeight="1">
      <c r="A372" s="38" t="s">
        <v>3641</v>
      </c>
      <c r="B372" s="39">
        <v>0</v>
      </c>
      <c r="C372" s="39">
        <v>0</v>
      </c>
      <c r="D372" s="39">
        <v>26.5</v>
      </c>
      <c r="E372" s="39">
        <v>26.5</v>
      </c>
      <c r="F372" s="38" t="s">
        <v>52</v>
      </c>
      <c r="G372" s="1" t="s">
        <v>3189</v>
      </c>
      <c r="H372" s="1" t="s">
        <v>3224</v>
      </c>
      <c r="I372" s="1" t="s">
        <v>3642</v>
      </c>
      <c r="J372" s="1" t="s">
        <v>52</v>
      </c>
      <c r="K372" s="1" t="s">
        <v>52</v>
      </c>
      <c r="M372" s="1" t="s">
        <v>52</v>
      </c>
      <c r="O372" s="1" t="s">
        <v>52</v>
      </c>
      <c r="P372" s="1" t="s">
        <v>52</v>
      </c>
      <c r="Q372" s="1" t="s">
        <v>52</v>
      </c>
      <c r="R372" s="1" t="s">
        <v>52</v>
      </c>
      <c r="S372" s="1" t="s">
        <v>52</v>
      </c>
      <c r="T372" s="1" t="s">
        <v>52</v>
      </c>
    </row>
    <row r="373" spans="1:20" ht="20.100000000000001" customHeight="1">
      <c r="A373" s="38" t="s">
        <v>3247</v>
      </c>
      <c r="B373" s="39">
        <v>0</v>
      </c>
      <c r="C373" s="39">
        <v>0</v>
      </c>
      <c r="D373" s="39">
        <v>26.5</v>
      </c>
      <c r="E373" s="39">
        <v>26.5</v>
      </c>
      <c r="F373" s="38" t="s">
        <v>52</v>
      </c>
      <c r="G373" s="1" t="s">
        <v>3189</v>
      </c>
      <c r="H373" s="1" t="s">
        <v>3224</v>
      </c>
      <c r="I373" s="1" t="s">
        <v>3248</v>
      </c>
      <c r="J373" s="1" t="s">
        <v>52</v>
      </c>
      <c r="K373" s="1" t="s">
        <v>52</v>
      </c>
      <c r="M373" s="1" t="s">
        <v>52</v>
      </c>
      <c r="O373" s="1" t="s">
        <v>52</v>
      </c>
      <c r="P373" s="1" t="s">
        <v>52</v>
      </c>
      <c r="Q373" s="1" t="s">
        <v>52</v>
      </c>
      <c r="R373" s="1" t="s">
        <v>52</v>
      </c>
      <c r="S373" s="1" t="s">
        <v>52</v>
      </c>
      <c r="T373" s="1" t="s">
        <v>52</v>
      </c>
    </row>
    <row r="374" spans="1:20" ht="20.100000000000001" customHeight="1">
      <c r="A374" s="38" t="s">
        <v>3226</v>
      </c>
      <c r="B374" s="39">
        <v>0</v>
      </c>
      <c r="C374" s="39">
        <v>0</v>
      </c>
      <c r="D374" s="39">
        <v>0</v>
      </c>
      <c r="E374" s="39">
        <v>0</v>
      </c>
      <c r="F374" s="38" t="s">
        <v>52</v>
      </c>
      <c r="G374" s="1" t="s">
        <v>3189</v>
      </c>
      <c r="H374" s="1" t="s">
        <v>3224</v>
      </c>
      <c r="I374" s="1" t="s">
        <v>52</v>
      </c>
      <c r="J374" s="1" t="s">
        <v>52</v>
      </c>
      <c r="K374" s="1" t="s">
        <v>52</v>
      </c>
      <c r="M374" s="1" t="s">
        <v>52</v>
      </c>
      <c r="O374" s="1" t="s">
        <v>52</v>
      </c>
      <c r="P374" s="1" t="s">
        <v>52</v>
      </c>
      <c r="Q374" s="1" t="s">
        <v>52</v>
      </c>
      <c r="R374" s="1" t="s">
        <v>52</v>
      </c>
      <c r="S374" s="1" t="s">
        <v>52</v>
      </c>
      <c r="T374" s="1" t="s">
        <v>52</v>
      </c>
    </row>
    <row r="375" spans="1:20" ht="20.100000000000001" customHeight="1">
      <c r="A375" s="42" t="s">
        <v>3249</v>
      </c>
      <c r="B375" s="43">
        <v>97</v>
      </c>
      <c r="C375" s="43">
        <v>1327</v>
      </c>
      <c r="D375" s="43">
        <v>94</v>
      </c>
      <c r="E375" s="43">
        <v>1518</v>
      </c>
      <c r="F375" s="44"/>
    </row>
  </sheetData>
  <phoneticPr fontId="1" type="noConversion"/>
  <pageMargins left="0.78740157480314954" right="0" top="0.39370078740157477" bottom="0.39370078740157477" header="0" footer="0"/>
  <pageSetup paperSize="9" scale="87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1CF3C-7A99-4810-90EA-05F6D5088CF2}">
  <sheetPr>
    <pageSetUpPr fitToPage="1"/>
  </sheetPr>
  <dimension ref="A1:AB263"/>
  <sheetViews>
    <sheetView topLeftCell="B1" zoomScale="84" zoomScaleNormal="84" workbookViewId="0">
      <pane ySplit="4" topLeftCell="A5" activePane="bottomLeft" state="frozen"/>
      <selection activeCell="B1" sqref="B1"/>
      <selection pane="bottomLeft" activeCell="C9" sqref="C9"/>
    </sheetView>
  </sheetViews>
  <sheetFormatPr defaultRowHeight="16.5"/>
  <cols>
    <col min="1" max="1" width="12.625" hidden="1" customWidth="1"/>
    <col min="2" max="3" width="30.625" customWidth="1"/>
    <col min="4" max="4" width="4.625" customWidth="1"/>
    <col min="5" max="5" width="13.625" customWidth="1"/>
    <col min="6" max="6" width="4.625" customWidth="1"/>
    <col min="7" max="7" width="13.625" customWidth="1"/>
    <col min="8" max="8" width="4.625" customWidth="1"/>
    <col min="9" max="9" width="13.625" customWidth="1"/>
    <col min="10" max="10" width="4.625" customWidth="1"/>
    <col min="11" max="11" width="13.625" customWidth="1"/>
    <col min="12" max="12" width="4.625" customWidth="1"/>
    <col min="13" max="13" width="13.625" customWidth="1"/>
    <col min="14" max="14" width="4.625" customWidth="1"/>
    <col min="15" max="22" width="13.625" customWidth="1"/>
    <col min="23" max="23" width="8.625" customWidth="1"/>
    <col min="24" max="24" width="12.625" customWidth="1"/>
    <col min="25" max="27" width="1.625" hidden="1" customWidth="1"/>
    <col min="28" max="28" width="10.625" hidden="1" customWidth="1"/>
  </cols>
  <sheetData>
    <row r="1" spans="1:28" ht="30" customHeight="1">
      <c r="A1" s="287" t="s">
        <v>3643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</row>
    <row r="2" spans="1:28" ht="30" customHeight="1">
      <c r="A2" s="288" t="s">
        <v>1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</row>
    <row r="3" spans="1:28" ht="30" customHeight="1">
      <c r="A3" s="284" t="s">
        <v>979</v>
      </c>
      <c r="B3" s="284" t="s">
        <v>2</v>
      </c>
      <c r="C3" s="284" t="s">
        <v>3216</v>
      </c>
      <c r="D3" s="284" t="s">
        <v>4</v>
      </c>
      <c r="E3" s="284" t="s">
        <v>6</v>
      </c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 t="s">
        <v>981</v>
      </c>
      <c r="Q3" s="284" t="s">
        <v>982</v>
      </c>
      <c r="R3" s="284"/>
      <c r="S3" s="284"/>
      <c r="T3" s="284"/>
      <c r="U3" s="284"/>
      <c r="V3" s="284"/>
      <c r="W3" s="284" t="s">
        <v>984</v>
      </c>
      <c r="X3" s="284" t="s">
        <v>12</v>
      </c>
      <c r="Y3" s="286" t="s">
        <v>3651</v>
      </c>
      <c r="Z3" s="286" t="s">
        <v>3652</v>
      </c>
      <c r="AA3" s="286" t="s">
        <v>3653</v>
      </c>
      <c r="AB3" s="286" t="s">
        <v>48</v>
      </c>
    </row>
    <row r="4" spans="1:28" ht="30" customHeight="1">
      <c r="A4" s="284"/>
      <c r="B4" s="284"/>
      <c r="C4" s="284"/>
      <c r="D4" s="284"/>
      <c r="E4" s="9" t="s">
        <v>3644</v>
      </c>
      <c r="F4" s="9" t="s">
        <v>3645</v>
      </c>
      <c r="G4" s="9" t="s">
        <v>3646</v>
      </c>
      <c r="H4" s="9" t="s">
        <v>3645</v>
      </c>
      <c r="I4" s="9" t="s">
        <v>3647</v>
      </c>
      <c r="J4" s="9" t="s">
        <v>3645</v>
      </c>
      <c r="K4" s="9" t="s">
        <v>3648</v>
      </c>
      <c r="L4" s="9" t="s">
        <v>3645</v>
      </c>
      <c r="M4" s="9" t="s">
        <v>3649</v>
      </c>
      <c r="N4" s="9" t="s">
        <v>3645</v>
      </c>
      <c r="O4" s="9" t="s">
        <v>3650</v>
      </c>
      <c r="P4" s="284"/>
      <c r="Q4" s="9" t="s">
        <v>3644</v>
      </c>
      <c r="R4" s="9" t="s">
        <v>3646</v>
      </c>
      <c r="S4" s="9" t="s">
        <v>3647</v>
      </c>
      <c r="T4" s="9" t="s">
        <v>3648</v>
      </c>
      <c r="U4" s="9" t="s">
        <v>3649</v>
      </c>
      <c r="V4" s="9" t="s">
        <v>3650</v>
      </c>
      <c r="W4" s="284"/>
      <c r="X4" s="284"/>
      <c r="Y4" s="286"/>
      <c r="Z4" s="286"/>
      <c r="AA4" s="286"/>
      <c r="AB4" s="286"/>
    </row>
    <row r="5" spans="1:28" ht="30" customHeight="1">
      <c r="A5" s="18" t="s">
        <v>2309</v>
      </c>
      <c r="B5" s="18" t="s">
        <v>1101</v>
      </c>
      <c r="C5" s="18" t="s">
        <v>1102</v>
      </c>
      <c r="D5" s="45" t="s">
        <v>69</v>
      </c>
      <c r="E5" s="46">
        <v>0</v>
      </c>
      <c r="F5" s="18" t="s">
        <v>52</v>
      </c>
      <c r="G5" s="46">
        <v>0</v>
      </c>
      <c r="H5" s="18" t="s">
        <v>52</v>
      </c>
      <c r="I5" s="46">
        <v>0</v>
      </c>
      <c r="J5" s="18" t="s">
        <v>52</v>
      </c>
      <c r="K5" s="46">
        <v>0</v>
      </c>
      <c r="L5" s="18" t="s">
        <v>52</v>
      </c>
      <c r="M5" s="46">
        <v>0</v>
      </c>
      <c r="N5" s="18" t="s">
        <v>52</v>
      </c>
      <c r="O5" s="46">
        <v>0</v>
      </c>
      <c r="P5" s="46">
        <v>0</v>
      </c>
      <c r="Q5" s="46">
        <v>0</v>
      </c>
      <c r="R5" s="46">
        <v>0</v>
      </c>
      <c r="S5" s="46">
        <v>0</v>
      </c>
      <c r="T5" s="46">
        <v>0</v>
      </c>
      <c r="U5" s="46">
        <v>66538</v>
      </c>
      <c r="V5" s="46">
        <f t="shared" ref="V5:V26" si="0">SMALL(Q5:U5,COUNTIF(Q5:U5,0)+1)</f>
        <v>66538</v>
      </c>
      <c r="W5" s="18" t="s">
        <v>3654</v>
      </c>
      <c r="X5" s="18" t="s">
        <v>2262</v>
      </c>
      <c r="Y5" s="2" t="s">
        <v>52</v>
      </c>
      <c r="Z5" s="2" t="s">
        <v>52</v>
      </c>
      <c r="AA5" s="47"/>
      <c r="AB5" s="2" t="s">
        <v>52</v>
      </c>
    </row>
    <row r="6" spans="1:28" ht="30" customHeight="1">
      <c r="A6" s="18" t="s">
        <v>3142</v>
      </c>
      <c r="B6" s="18" t="s">
        <v>1101</v>
      </c>
      <c r="C6" s="18" t="s">
        <v>3125</v>
      </c>
      <c r="D6" s="45" t="s">
        <v>69</v>
      </c>
      <c r="E6" s="46">
        <v>0</v>
      </c>
      <c r="F6" s="18" t="s">
        <v>52</v>
      </c>
      <c r="G6" s="46">
        <v>0</v>
      </c>
      <c r="H6" s="18" t="s">
        <v>52</v>
      </c>
      <c r="I6" s="46">
        <v>0</v>
      </c>
      <c r="J6" s="18" t="s">
        <v>52</v>
      </c>
      <c r="K6" s="46">
        <v>0</v>
      </c>
      <c r="L6" s="18" t="s">
        <v>52</v>
      </c>
      <c r="M6" s="46">
        <v>0</v>
      </c>
      <c r="N6" s="18" t="s">
        <v>52</v>
      </c>
      <c r="O6" s="46">
        <v>0</v>
      </c>
      <c r="P6" s="46">
        <v>0</v>
      </c>
      <c r="Q6" s="46">
        <v>0</v>
      </c>
      <c r="R6" s="46">
        <v>0</v>
      </c>
      <c r="S6" s="46">
        <v>0</v>
      </c>
      <c r="T6" s="46">
        <v>0</v>
      </c>
      <c r="U6" s="46">
        <v>112342</v>
      </c>
      <c r="V6" s="46">
        <f t="shared" si="0"/>
        <v>112342</v>
      </c>
      <c r="W6" s="18" t="s">
        <v>3655</v>
      </c>
      <c r="X6" s="18" t="s">
        <v>2262</v>
      </c>
      <c r="Y6" s="2" t="s">
        <v>52</v>
      </c>
      <c r="Z6" s="2" t="s">
        <v>52</v>
      </c>
      <c r="AA6" s="47"/>
      <c r="AB6" s="2" t="s">
        <v>52</v>
      </c>
    </row>
    <row r="7" spans="1:28" ht="30" customHeight="1">
      <c r="A7" s="18" t="s">
        <v>2285</v>
      </c>
      <c r="B7" s="18" t="s">
        <v>1101</v>
      </c>
      <c r="C7" s="18" t="s">
        <v>2283</v>
      </c>
      <c r="D7" s="45" t="s">
        <v>69</v>
      </c>
      <c r="E7" s="46">
        <v>0</v>
      </c>
      <c r="F7" s="18" t="s">
        <v>52</v>
      </c>
      <c r="G7" s="46">
        <v>0</v>
      </c>
      <c r="H7" s="18" t="s">
        <v>52</v>
      </c>
      <c r="I7" s="46">
        <v>0</v>
      </c>
      <c r="J7" s="18" t="s">
        <v>52</v>
      </c>
      <c r="K7" s="46">
        <v>0</v>
      </c>
      <c r="L7" s="18" t="s">
        <v>52</v>
      </c>
      <c r="M7" s="46">
        <v>0</v>
      </c>
      <c r="N7" s="18" t="s">
        <v>52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117766</v>
      </c>
      <c r="V7" s="46">
        <f t="shared" si="0"/>
        <v>117766</v>
      </c>
      <c r="W7" s="18" t="s">
        <v>3656</v>
      </c>
      <c r="X7" s="18" t="s">
        <v>2262</v>
      </c>
      <c r="Y7" s="2" t="s">
        <v>52</v>
      </c>
      <c r="Z7" s="2" t="s">
        <v>52</v>
      </c>
      <c r="AA7" s="47"/>
      <c r="AB7" s="2" t="s">
        <v>52</v>
      </c>
    </row>
    <row r="8" spans="1:28" ht="30" customHeight="1">
      <c r="A8" s="18" t="s">
        <v>3195</v>
      </c>
      <c r="B8" s="18" t="s">
        <v>2293</v>
      </c>
      <c r="C8" s="18" t="s">
        <v>3193</v>
      </c>
      <c r="D8" s="45" t="s">
        <v>69</v>
      </c>
      <c r="E8" s="46">
        <v>0</v>
      </c>
      <c r="F8" s="18" t="s">
        <v>52</v>
      </c>
      <c r="G8" s="46">
        <v>0</v>
      </c>
      <c r="H8" s="18" t="s">
        <v>52</v>
      </c>
      <c r="I8" s="46">
        <v>0</v>
      </c>
      <c r="J8" s="18" t="s">
        <v>52</v>
      </c>
      <c r="K8" s="46">
        <v>0</v>
      </c>
      <c r="L8" s="18" t="s">
        <v>52</v>
      </c>
      <c r="M8" s="46">
        <v>0</v>
      </c>
      <c r="N8" s="18" t="s">
        <v>52</v>
      </c>
      <c r="O8" s="46">
        <v>0</v>
      </c>
      <c r="P8" s="46">
        <v>0</v>
      </c>
      <c r="Q8" s="46">
        <v>0</v>
      </c>
      <c r="R8" s="46">
        <v>0</v>
      </c>
      <c r="S8" s="46">
        <v>0</v>
      </c>
      <c r="T8" s="46">
        <v>0</v>
      </c>
      <c r="U8" s="46">
        <v>25662</v>
      </c>
      <c r="V8" s="46">
        <f t="shared" si="0"/>
        <v>25662</v>
      </c>
      <c r="W8" s="18" t="s">
        <v>3657</v>
      </c>
      <c r="X8" s="18" t="s">
        <v>2262</v>
      </c>
      <c r="Y8" s="2" t="s">
        <v>52</v>
      </c>
      <c r="Z8" s="2" t="s">
        <v>52</v>
      </c>
      <c r="AA8" s="47"/>
      <c r="AB8" s="2" t="s">
        <v>52</v>
      </c>
    </row>
    <row r="9" spans="1:28" ht="30" customHeight="1">
      <c r="A9" s="18" t="s">
        <v>3204</v>
      </c>
      <c r="B9" s="18" t="s">
        <v>2293</v>
      </c>
      <c r="C9" s="18" t="s">
        <v>3202</v>
      </c>
      <c r="D9" s="45" t="s">
        <v>69</v>
      </c>
      <c r="E9" s="46">
        <v>0</v>
      </c>
      <c r="F9" s="18" t="s">
        <v>52</v>
      </c>
      <c r="G9" s="46">
        <v>0</v>
      </c>
      <c r="H9" s="18" t="s">
        <v>52</v>
      </c>
      <c r="I9" s="46">
        <v>0</v>
      </c>
      <c r="J9" s="18" t="s">
        <v>52</v>
      </c>
      <c r="K9" s="46">
        <v>0</v>
      </c>
      <c r="L9" s="18" t="s">
        <v>52</v>
      </c>
      <c r="M9" s="46">
        <v>0</v>
      </c>
      <c r="N9" s="18" t="s">
        <v>52</v>
      </c>
      <c r="O9" s="46">
        <v>0</v>
      </c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37391</v>
      </c>
      <c r="V9" s="46">
        <f t="shared" si="0"/>
        <v>37391</v>
      </c>
      <c r="W9" s="18" t="s">
        <v>3658</v>
      </c>
      <c r="X9" s="18" t="s">
        <v>2262</v>
      </c>
      <c r="Y9" s="2" t="s">
        <v>52</v>
      </c>
      <c r="Z9" s="2" t="s">
        <v>52</v>
      </c>
      <c r="AA9" s="47"/>
      <c r="AB9" s="2" t="s">
        <v>52</v>
      </c>
    </row>
    <row r="10" spans="1:28" ht="30" customHeight="1">
      <c r="A10" s="18" t="s">
        <v>3035</v>
      </c>
      <c r="B10" s="18" t="s">
        <v>2293</v>
      </c>
      <c r="C10" s="18" t="s">
        <v>3033</v>
      </c>
      <c r="D10" s="45" t="s">
        <v>69</v>
      </c>
      <c r="E10" s="46">
        <v>0</v>
      </c>
      <c r="F10" s="18" t="s">
        <v>52</v>
      </c>
      <c r="G10" s="46">
        <v>0</v>
      </c>
      <c r="H10" s="18" t="s">
        <v>52</v>
      </c>
      <c r="I10" s="46">
        <v>0</v>
      </c>
      <c r="J10" s="18" t="s">
        <v>52</v>
      </c>
      <c r="K10" s="46">
        <v>0</v>
      </c>
      <c r="L10" s="18" t="s">
        <v>52</v>
      </c>
      <c r="M10" s="46">
        <v>0</v>
      </c>
      <c r="N10" s="18" t="s">
        <v>52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90653</v>
      </c>
      <c r="V10" s="46">
        <f t="shared" si="0"/>
        <v>90653</v>
      </c>
      <c r="W10" s="18" t="s">
        <v>3659</v>
      </c>
      <c r="X10" s="18" t="s">
        <v>2262</v>
      </c>
      <c r="Y10" s="2" t="s">
        <v>52</v>
      </c>
      <c r="Z10" s="2" t="s">
        <v>52</v>
      </c>
      <c r="AA10" s="47"/>
      <c r="AB10" s="2" t="s">
        <v>52</v>
      </c>
    </row>
    <row r="11" spans="1:28" ht="30" customHeight="1">
      <c r="A11" s="18" t="s">
        <v>2296</v>
      </c>
      <c r="B11" s="18" t="s">
        <v>2293</v>
      </c>
      <c r="C11" s="18" t="s">
        <v>2294</v>
      </c>
      <c r="D11" s="45" t="s">
        <v>69</v>
      </c>
      <c r="E11" s="46">
        <v>0</v>
      </c>
      <c r="F11" s="18" t="s">
        <v>52</v>
      </c>
      <c r="G11" s="46">
        <v>0</v>
      </c>
      <c r="H11" s="18" t="s">
        <v>52</v>
      </c>
      <c r="I11" s="46">
        <v>0</v>
      </c>
      <c r="J11" s="18" t="s">
        <v>52</v>
      </c>
      <c r="K11" s="46">
        <v>0</v>
      </c>
      <c r="L11" s="18" t="s">
        <v>52</v>
      </c>
      <c r="M11" s="46">
        <v>0</v>
      </c>
      <c r="N11" s="18" t="s">
        <v>52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147825</v>
      </c>
      <c r="V11" s="46">
        <f t="shared" si="0"/>
        <v>147825</v>
      </c>
      <c r="W11" s="18" t="s">
        <v>3660</v>
      </c>
      <c r="X11" s="18" t="s">
        <v>2262</v>
      </c>
      <c r="Y11" s="2" t="s">
        <v>52</v>
      </c>
      <c r="Z11" s="2" t="s">
        <v>52</v>
      </c>
      <c r="AA11" s="47"/>
      <c r="AB11" s="2" t="s">
        <v>52</v>
      </c>
    </row>
    <row r="12" spans="1:28" ht="30" customHeight="1">
      <c r="A12" s="18" t="s">
        <v>3043</v>
      </c>
      <c r="B12" s="18" t="s">
        <v>2304</v>
      </c>
      <c r="C12" s="18" t="s">
        <v>3033</v>
      </c>
      <c r="D12" s="45" t="s">
        <v>69</v>
      </c>
      <c r="E12" s="46">
        <v>0</v>
      </c>
      <c r="F12" s="18" t="s">
        <v>52</v>
      </c>
      <c r="G12" s="46">
        <v>0</v>
      </c>
      <c r="H12" s="18" t="s">
        <v>52</v>
      </c>
      <c r="I12" s="46">
        <v>0</v>
      </c>
      <c r="J12" s="18" t="s">
        <v>52</v>
      </c>
      <c r="K12" s="46">
        <v>0</v>
      </c>
      <c r="L12" s="18" t="s">
        <v>52</v>
      </c>
      <c r="M12" s="46">
        <v>0</v>
      </c>
      <c r="N12" s="18" t="s">
        <v>52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1634</v>
      </c>
      <c r="V12" s="46">
        <f t="shared" si="0"/>
        <v>1634</v>
      </c>
      <c r="W12" s="18" t="s">
        <v>3661</v>
      </c>
      <c r="X12" s="18" t="s">
        <v>2262</v>
      </c>
      <c r="Y12" s="2" t="s">
        <v>52</v>
      </c>
      <c r="Z12" s="2" t="s">
        <v>52</v>
      </c>
      <c r="AA12" s="47"/>
      <c r="AB12" s="2" t="s">
        <v>52</v>
      </c>
    </row>
    <row r="13" spans="1:28" ht="30" customHeight="1">
      <c r="A13" s="18" t="s">
        <v>2306</v>
      </c>
      <c r="B13" s="18" t="s">
        <v>2304</v>
      </c>
      <c r="C13" s="18" t="s">
        <v>2294</v>
      </c>
      <c r="D13" s="45" t="s">
        <v>69</v>
      </c>
      <c r="E13" s="46">
        <v>0</v>
      </c>
      <c r="F13" s="18" t="s">
        <v>52</v>
      </c>
      <c r="G13" s="46">
        <v>0</v>
      </c>
      <c r="H13" s="18" t="s">
        <v>52</v>
      </c>
      <c r="I13" s="46">
        <v>0</v>
      </c>
      <c r="J13" s="18" t="s">
        <v>52</v>
      </c>
      <c r="K13" s="46">
        <v>0</v>
      </c>
      <c r="L13" s="18" t="s">
        <v>52</v>
      </c>
      <c r="M13" s="46">
        <v>0</v>
      </c>
      <c r="N13" s="18" t="s">
        <v>52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1896</v>
      </c>
      <c r="V13" s="46">
        <f t="shared" si="0"/>
        <v>1896</v>
      </c>
      <c r="W13" s="18" t="s">
        <v>3662</v>
      </c>
      <c r="X13" s="18" t="s">
        <v>2262</v>
      </c>
      <c r="Y13" s="2" t="s">
        <v>52</v>
      </c>
      <c r="Z13" s="2" t="s">
        <v>52</v>
      </c>
      <c r="AA13" s="47"/>
      <c r="AB13" s="2" t="s">
        <v>52</v>
      </c>
    </row>
    <row r="14" spans="1:28" ht="30" customHeight="1">
      <c r="A14" s="18" t="s">
        <v>2325</v>
      </c>
      <c r="B14" s="18" t="s">
        <v>1112</v>
      </c>
      <c r="C14" s="18" t="s">
        <v>1113</v>
      </c>
      <c r="D14" s="45" t="s">
        <v>69</v>
      </c>
      <c r="E14" s="46">
        <v>0</v>
      </c>
      <c r="F14" s="18" t="s">
        <v>52</v>
      </c>
      <c r="G14" s="46">
        <v>0</v>
      </c>
      <c r="H14" s="18" t="s">
        <v>52</v>
      </c>
      <c r="I14" s="46">
        <v>0</v>
      </c>
      <c r="J14" s="18" t="s">
        <v>52</v>
      </c>
      <c r="K14" s="46">
        <v>0</v>
      </c>
      <c r="L14" s="18" t="s">
        <v>52</v>
      </c>
      <c r="M14" s="46">
        <v>0</v>
      </c>
      <c r="N14" s="18" t="s">
        <v>52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6966</v>
      </c>
      <c r="V14" s="46">
        <f t="shared" si="0"/>
        <v>6966</v>
      </c>
      <c r="W14" s="18" t="s">
        <v>3663</v>
      </c>
      <c r="X14" s="18" t="s">
        <v>2262</v>
      </c>
      <c r="Y14" s="2" t="s">
        <v>52</v>
      </c>
      <c r="Z14" s="2" t="s">
        <v>52</v>
      </c>
      <c r="AA14" s="47"/>
      <c r="AB14" s="2" t="s">
        <v>52</v>
      </c>
    </row>
    <row r="15" spans="1:28" ht="30" customHeight="1">
      <c r="A15" s="18" t="s">
        <v>3026</v>
      </c>
      <c r="B15" s="18" t="s">
        <v>3023</v>
      </c>
      <c r="C15" s="18" t="s">
        <v>3024</v>
      </c>
      <c r="D15" s="45" t="s">
        <v>69</v>
      </c>
      <c r="E15" s="46">
        <v>0</v>
      </c>
      <c r="F15" s="18" t="s">
        <v>52</v>
      </c>
      <c r="G15" s="46">
        <v>0</v>
      </c>
      <c r="H15" s="18" t="s">
        <v>52</v>
      </c>
      <c r="I15" s="46">
        <v>0</v>
      </c>
      <c r="J15" s="18" t="s">
        <v>52</v>
      </c>
      <c r="K15" s="46">
        <v>0</v>
      </c>
      <c r="L15" s="18" t="s">
        <v>52</v>
      </c>
      <c r="M15" s="46">
        <v>0</v>
      </c>
      <c r="N15" s="18" t="s">
        <v>52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1673</v>
      </c>
      <c r="V15" s="46">
        <f t="shared" si="0"/>
        <v>1673</v>
      </c>
      <c r="W15" s="18" t="s">
        <v>3664</v>
      </c>
      <c r="X15" s="18" t="s">
        <v>2262</v>
      </c>
      <c r="Y15" s="2" t="s">
        <v>52</v>
      </c>
      <c r="Z15" s="2" t="s">
        <v>52</v>
      </c>
      <c r="AA15" s="47"/>
      <c r="AB15" s="2" t="s">
        <v>52</v>
      </c>
    </row>
    <row r="16" spans="1:28" ht="30" customHeight="1">
      <c r="A16" s="18" t="s">
        <v>2263</v>
      </c>
      <c r="B16" s="18" t="s">
        <v>1264</v>
      </c>
      <c r="C16" s="18" t="s">
        <v>2076</v>
      </c>
      <c r="D16" s="45" t="s">
        <v>69</v>
      </c>
      <c r="E16" s="46">
        <v>0</v>
      </c>
      <c r="F16" s="18" t="s">
        <v>52</v>
      </c>
      <c r="G16" s="46">
        <v>0</v>
      </c>
      <c r="H16" s="18" t="s">
        <v>52</v>
      </c>
      <c r="I16" s="46">
        <v>0</v>
      </c>
      <c r="J16" s="18" t="s">
        <v>52</v>
      </c>
      <c r="K16" s="46">
        <v>0</v>
      </c>
      <c r="L16" s="18" t="s">
        <v>52</v>
      </c>
      <c r="M16" s="46">
        <v>0</v>
      </c>
      <c r="N16" s="18" t="s">
        <v>52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136400</v>
      </c>
      <c r="V16" s="46">
        <f t="shared" si="0"/>
        <v>136400</v>
      </c>
      <c r="W16" s="18" t="s">
        <v>3665</v>
      </c>
      <c r="X16" s="18" t="s">
        <v>2262</v>
      </c>
      <c r="Y16" s="2" t="s">
        <v>52</v>
      </c>
      <c r="Z16" s="2" t="s">
        <v>52</v>
      </c>
      <c r="AA16" s="47"/>
      <c r="AB16" s="2" t="s">
        <v>52</v>
      </c>
    </row>
    <row r="17" spans="1:28" ht="30" customHeight="1">
      <c r="A17" s="18" t="s">
        <v>2662</v>
      </c>
      <c r="B17" s="18" t="s">
        <v>1264</v>
      </c>
      <c r="C17" s="18" t="s">
        <v>1685</v>
      </c>
      <c r="D17" s="45" t="s">
        <v>69</v>
      </c>
      <c r="E17" s="46">
        <v>0</v>
      </c>
      <c r="F17" s="18" t="s">
        <v>52</v>
      </c>
      <c r="G17" s="46">
        <v>0</v>
      </c>
      <c r="H17" s="18" t="s">
        <v>52</v>
      </c>
      <c r="I17" s="46">
        <v>0</v>
      </c>
      <c r="J17" s="18" t="s">
        <v>52</v>
      </c>
      <c r="K17" s="46">
        <v>0</v>
      </c>
      <c r="L17" s="18" t="s">
        <v>52</v>
      </c>
      <c r="M17" s="46">
        <v>0</v>
      </c>
      <c r="N17" s="18" t="s">
        <v>52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233376</v>
      </c>
      <c r="V17" s="46">
        <f t="shared" si="0"/>
        <v>233376</v>
      </c>
      <c r="W17" s="18" t="s">
        <v>3666</v>
      </c>
      <c r="X17" s="18" t="s">
        <v>2262</v>
      </c>
      <c r="Y17" s="2" t="s">
        <v>52</v>
      </c>
      <c r="Z17" s="2" t="s">
        <v>52</v>
      </c>
      <c r="AA17" s="47"/>
      <c r="AB17" s="2" t="s">
        <v>52</v>
      </c>
    </row>
    <row r="18" spans="1:28" ht="30" customHeight="1">
      <c r="A18" s="18" t="s">
        <v>2417</v>
      </c>
      <c r="B18" s="18" t="s">
        <v>1264</v>
      </c>
      <c r="C18" s="18" t="s">
        <v>1265</v>
      </c>
      <c r="D18" s="45" t="s">
        <v>69</v>
      </c>
      <c r="E18" s="46">
        <v>0</v>
      </c>
      <c r="F18" s="18" t="s">
        <v>52</v>
      </c>
      <c r="G18" s="46">
        <v>0</v>
      </c>
      <c r="H18" s="18" t="s">
        <v>52</v>
      </c>
      <c r="I18" s="46">
        <v>0</v>
      </c>
      <c r="J18" s="18" t="s">
        <v>52</v>
      </c>
      <c r="K18" s="46">
        <v>0</v>
      </c>
      <c r="L18" s="18" t="s">
        <v>52</v>
      </c>
      <c r="M18" s="46">
        <v>0</v>
      </c>
      <c r="N18" s="18" t="s">
        <v>52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520694</v>
      </c>
      <c r="V18" s="46">
        <f t="shared" si="0"/>
        <v>520694</v>
      </c>
      <c r="W18" s="18" t="s">
        <v>3667</v>
      </c>
      <c r="X18" s="18" t="s">
        <v>2262</v>
      </c>
      <c r="Y18" s="2" t="s">
        <v>52</v>
      </c>
      <c r="Z18" s="2" t="s">
        <v>52</v>
      </c>
      <c r="AA18" s="47"/>
      <c r="AB18" s="2" t="s">
        <v>52</v>
      </c>
    </row>
    <row r="19" spans="1:28" ht="30" customHeight="1">
      <c r="A19" s="18" t="s">
        <v>2441</v>
      </c>
      <c r="B19" s="18" t="s">
        <v>2439</v>
      </c>
      <c r="C19" s="18" t="s">
        <v>2076</v>
      </c>
      <c r="D19" s="45" t="s">
        <v>69</v>
      </c>
      <c r="E19" s="46">
        <v>0</v>
      </c>
      <c r="F19" s="18" t="s">
        <v>52</v>
      </c>
      <c r="G19" s="46">
        <v>0</v>
      </c>
      <c r="H19" s="18" t="s">
        <v>52</v>
      </c>
      <c r="I19" s="46">
        <v>0</v>
      </c>
      <c r="J19" s="18" t="s">
        <v>52</v>
      </c>
      <c r="K19" s="46">
        <v>0</v>
      </c>
      <c r="L19" s="18" t="s">
        <v>52</v>
      </c>
      <c r="M19" s="46">
        <v>0</v>
      </c>
      <c r="N19" s="18" t="s">
        <v>52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91593</v>
      </c>
      <c r="V19" s="46">
        <f t="shared" si="0"/>
        <v>91593</v>
      </c>
      <c r="W19" s="18" t="s">
        <v>3668</v>
      </c>
      <c r="X19" s="18" t="s">
        <v>2262</v>
      </c>
      <c r="Y19" s="2" t="s">
        <v>52</v>
      </c>
      <c r="Z19" s="2" t="s">
        <v>52</v>
      </c>
      <c r="AA19" s="47"/>
      <c r="AB19" s="2" t="s">
        <v>52</v>
      </c>
    </row>
    <row r="20" spans="1:28" ht="30" customHeight="1">
      <c r="A20" s="18" t="s">
        <v>2432</v>
      </c>
      <c r="B20" s="18" t="s">
        <v>2430</v>
      </c>
      <c r="C20" s="18" t="s">
        <v>1685</v>
      </c>
      <c r="D20" s="45" t="s">
        <v>69</v>
      </c>
      <c r="E20" s="46">
        <v>0</v>
      </c>
      <c r="F20" s="18" t="s">
        <v>52</v>
      </c>
      <c r="G20" s="46">
        <v>0</v>
      </c>
      <c r="H20" s="18" t="s">
        <v>52</v>
      </c>
      <c r="I20" s="46">
        <v>0</v>
      </c>
      <c r="J20" s="18" t="s">
        <v>52</v>
      </c>
      <c r="K20" s="46">
        <v>0</v>
      </c>
      <c r="L20" s="18" t="s">
        <v>52</v>
      </c>
      <c r="M20" s="46">
        <v>0</v>
      </c>
      <c r="N20" s="18" t="s">
        <v>52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67216</v>
      </c>
      <c r="V20" s="46">
        <f t="shared" si="0"/>
        <v>67216</v>
      </c>
      <c r="W20" s="18" t="s">
        <v>3669</v>
      </c>
      <c r="X20" s="18" t="s">
        <v>2262</v>
      </c>
      <c r="Y20" s="2" t="s">
        <v>52</v>
      </c>
      <c r="Z20" s="2" t="s">
        <v>52</v>
      </c>
      <c r="AA20" s="47"/>
      <c r="AB20" s="2" t="s">
        <v>52</v>
      </c>
    </row>
    <row r="21" spans="1:28" ht="30" customHeight="1">
      <c r="A21" s="18" t="s">
        <v>2340</v>
      </c>
      <c r="B21" s="18" t="s">
        <v>1167</v>
      </c>
      <c r="C21" s="18" t="s">
        <v>1168</v>
      </c>
      <c r="D21" s="45" t="s">
        <v>69</v>
      </c>
      <c r="E21" s="46">
        <v>0</v>
      </c>
      <c r="F21" s="18" t="s">
        <v>52</v>
      </c>
      <c r="G21" s="46">
        <v>0</v>
      </c>
      <c r="H21" s="18" t="s">
        <v>52</v>
      </c>
      <c r="I21" s="46">
        <v>0</v>
      </c>
      <c r="J21" s="18" t="s">
        <v>52</v>
      </c>
      <c r="K21" s="46">
        <v>0</v>
      </c>
      <c r="L21" s="18" t="s">
        <v>52</v>
      </c>
      <c r="M21" s="46">
        <v>0</v>
      </c>
      <c r="N21" s="18" t="s">
        <v>52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341000</v>
      </c>
      <c r="V21" s="46">
        <f t="shared" si="0"/>
        <v>341000</v>
      </c>
      <c r="W21" s="18" t="s">
        <v>3670</v>
      </c>
      <c r="X21" s="18" t="s">
        <v>2262</v>
      </c>
      <c r="Y21" s="2" t="s">
        <v>52</v>
      </c>
      <c r="Z21" s="2" t="s">
        <v>52</v>
      </c>
      <c r="AA21" s="47"/>
      <c r="AB21" s="2" t="s">
        <v>52</v>
      </c>
    </row>
    <row r="22" spans="1:28" ht="30" customHeight="1">
      <c r="A22" s="18" t="s">
        <v>2316</v>
      </c>
      <c r="B22" s="18" t="s">
        <v>1107</v>
      </c>
      <c r="C22" s="18" t="s">
        <v>1108</v>
      </c>
      <c r="D22" s="45" t="s">
        <v>69</v>
      </c>
      <c r="E22" s="46">
        <v>0</v>
      </c>
      <c r="F22" s="18" t="s">
        <v>52</v>
      </c>
      <c r="G22" s="46">
        <v>0</v>
      </c>
      <c r="H22" s="18" t="s">
        <v>52</v>
      </c>
      <c r="I22" s="46">
        <v>0</v>
      </c>
      <c r="J22" s="18" t="s">
        <v>52</v>
      </c>
      <c r="K22" s="46">
        <v>0</v>
      </c>
      <c r="L22" s="18" t="s">
        <v>52</v>
      </c>
      <c r="M22" s="46">
        <v>0</v>
      </c>
      <c r="N22" s="18" t="s">
        <v>52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47263</v>
      </c>
      <c r="V22" s="46">
        <f t="shared" si="0"/>
        <v>47263</v>
      </c>
      <c r="W22" s="18" t="s">
        <v>3671</v>
      </c>
      <c r="X22" s="18" t="s">
        <v>2262</v>
      </c>
      <c r="Y22" s="2" t="s">
        <v>52</v>
      </c>
      <c r="Z22" s="2" t="s">
        <v>52</v>
      </c>
      <c r="AA22" s="47"/>
      <c r="AB22" s="2" t="s">
        <v>52</v>
      </c>
    </row>
    <row r="23" spans="1:28" ht="30" customHeight="1">
      <c r="A23" s="18" t="s">
        <v>2940</v>
      </c>
      <c r="B23" s="18" t="s">
        <v>2913</v>
      </c>
      <c r="C23" s="18" t="s">
        <v>2914</v>
      </c>
      <c r="D23" s="45" t="s">
        <v>69</v>
      </c>
      <c r="E23" s="46">
        <v>0</v>
      </c>
      <c r="F23" s="18" t="s">
        <v>52</v>
      </c>
      <c r="G23" s="46">
        <v>0</v>
      </c>
      <c r="H23" s="18" t="s">
        <v>52</v>
      </c>
      <c r="I23" s="46">
        <v>0</v>
      </c>
      <c r="J23" s="18" t="s">
        <v>52</v>
      </c>
      <c r="K23" s="46">
        <v>0</v>
      </c>
      <c r="L23" s="18" t="s">
        <v>52</v>
      </c>
      <c r="M23" s="46">
        <v>0</v>
      </c>
      <c r="N23" s="18" t="s">
        <v>52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40769</v>
      </c>
      <c r="V23" s="46">
        <f t="shared" si="0"/>
        <v>40769</v>
      </c>
      <c r="W23" s="18" t="s">
        <v>3672</v>
      </c>
      <c r="X23" s="18" t="s">
        <v>2262</v>
      </c>
      <c r="Y23" s="2" t="s">
        <v>52</v>
      </c>
      <c r="Z23" s="2" t="s">
        <v>52</v>
      </c>
      <c r="AA23" s="47"/>
      <c r="AB23" s="2" t="s">
        <v>52</v>
      </c>
    </row>
    <row r="24" spans="1:28" ht="30" customHeight="1">
      <c r="A24" s="18" t="s">
        <v>2948</v>
      </c>
      <c r="B24" s="18" t="s">
        <v>2918</v>
      </c>
      <c r="C24" s="18" t="s">
        <v>2919</v>
      </c>
      <c r="D24" s="45" t="s">
        <v>69</v>
      </c>
      <c r="E24" s="46">
        <v>0</v>
      </c>
      <c r="F24" s="18" t="s">
        <v>52</v>
      </c>
      <c r="G24" s="46">
        <v>0</v>
      </c>
      <c r="H24" s="18" t="s">
        <v>52</v>
      </c>
      <c r="I24" s="46">
        <v>0</v>
      </c>
      <c r="J24" s="18" t="s">
        <v>52</v>
      </c>
      <c r="K24" s="46">
        <v>0</v>
      </c>
      <c r="L24" s="18" t="s">
        <v>52</v>
      </c>
      <c r="M24" s="46">
        <v>0</v>
      </c>
      <c r="N24" s="18" t="s">
        <v>52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5696</v>
      </c>
      <c r="V24" s="46">
        <f t="shared" si="0"/>
        <v>5696</v>
      </c>
      <c r="W24" s="18" t="s">
        <v>3673</v>
      </c>
      <c r="X24" s="18" t="s">
        <v>2262</v>
      </c>
      <c r="Y24" s="2" t="s">
        <v>52</v>
      </c>
      <c r="Z24" s="2" t="s">
        <v>52</v>
      </c>
      <c r="AA24" s="47"/>
      <c r="AB24" s="2" t="s">
        <v>52</v>
      </c>
    </row>
    <row r="25" spans="1:28" ht="30" customHeight="1">
      <c r="A25" s="18" t="s">
        <v>2959</v>
      </c>
      <c r="B25" s="18" t="s">
        <v>2923</v>
      </c>
      <c r="C25" s="18" t="s">
        <v>2958</v>
      </c>
      <c r="D25" s="45" t="s">
        <v>69</v>
      </c>
      <c r="E25" s="46">
        <v>0</v>
      </c>
      <c r="F25" s="18" t="s">
        <v>52</v>
      </c>
      <c r="G25" s="46">
        <v>0</v>
      </c>
      <c r="H25" s="18" t="s">
        <v>52</v>
      </c>
      <c r="I25" s="46">
        <v>0</v>
      </c>
      <c r="J25" s="18" t="s">
        <v>52</v>
      </c>
      <c r="K25" s="46">
        <v>0</v>
      </c>
      <c r="L25" s="18" t="s">
        <v>52</v>
      </c>
      <c r="M25" s="46">
        <v>0</v>
      </c>
      <c r="N25" s="18" t="s">
        <v>52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38</v>
      </c>
      <c r="V25" s="46">
        <f t="shared" si="0"/>
        <v>38</v>
      </c>
      <c r="W25" s="18" t="s">
        <v>3674</v>
      </c>
      <c r="X25" s="18" t="s">
        <v>2262</v>
      </c>
      <c r="Y25" s="2" t="s">
        <v>52</v>
      </c>
      <c r="Z25" s="2" t="s">
        <v>52</v>
      </c>
      <c r="AA25" s="47"/>
      <c r="AB25" s="2" t="s">
        <v>52</v>
      </c>
    </row>
    <row r="26" spans="1:28" ht="30" customHeight="1">
      <c r="A26" s="18" t="s">
        <v>2963</v>
      </c>
      <c r="B26" s="18" t="s">
        <v>2928</v>
      </c>
      <c r="C26" s="18" t="s">
        <v>2929</v>
      </c>
      <c r="D26" s="45" t="s">
        <v>69</v>
      </c>
      <c r="E26" s="46">
        <v>0</v>
      </c>
      <c r="F26" s="18" t="s">
        <v>52</v>
      </c>
      <c r="G26" s="46">
        <v>0</v>
      </c>
      <c r="H26" s="18" t="s">
        <v>52</v>
      </c>
      <c r="I26" s="46">
        <v>0</v>
      </c>
      <c r="J26" s="18" t="s">
        <v>52</v>
      </c>
      <c r="K26" s="46">
        <v>0</v>
      </c>
      <c r="L26" s="18" t="s">
        <v>52</v>
      </c>
      <c r="M26" s="46">
        <v>0</v>
      </c>
      <c r="N26" s="18" t="s">
        <v>52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17</v>
      </c>
      <c r="V26" s="46">
        <f t="shared" si="0"/>
        <v>17</v>
      </c>
      <c r="W26" s="18" t="s">
        <v>3675</v>
      </c>
      <c r="X26" s="18" t="s">
        <v>2262</v>
      </c>
      <c r="Y26" s="2" t="s">
        <v>52</v>
      </c>
      <c r="Z26" s="2" t="s">
        <v>52</v>
      </c>
      <c r="AA26" s="47"/>
      <c r="AB26" s="2" t="s">
        <v>52</v>
      </c>
    </row>
    <row r="27" spans="1:28" ht="30" customHeight="1">
      <c r="A27" s="18" t="s">
        <v>1149</v>
      </c>
      <c r="B27" s="18" t="s">
        <v>906</v>
      </c>
      <c r="C27" s="18" t="s">
        <v>1147</v>
      </c>
      <c r="D27" s="45" t="s">
        <v>112</v>
      </c>
      <c r="E27" s="46">
        <v>0</v>
      </c>
      <c r="F27" s="18" t="s">
        <v>52</v>
      </c>
      <c r="G27" s="46">
        <v>0</v>
      </c>
      <c r="H27" s="18" t="s">
        <v>52</v>
      </c>
      <c r="I27" s="46">
        <v>0</v>
      </c>
      <c r="J27" s="18" t="s">
        <v>52</v>
      </c>
      <c r="K27" s="46">
        <v>0</v>
      </c>
      <c r="L27" s="18" t="s">
        <v>52</v>
      </c>
      <c r="M27" s="46">
        <v>0</v>
      </c>
      <c r="N27" s="18" t="s">
        <v>52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18" t="s">
        <v>3676</v>
      </c>
      <c r="X27" s="18" t="s">
        <v>1148</v>
      </c>
      <c r="Y27" s="2" t="s">
        <v>52</v>
      </c>
      <c r="Z27" s="2" t="s">
        <v>52</v>
      </c>
      <c r="AA27" s="47"/>
      <c r="AB27" s="2" t="s">
        <v>52</v>
      </c>
    </row>
    <row r="28" spans="1:28" ht="30" customHeight="1">
      <c r="A28" s="18" t="s">
        <v>908</v>
      </c>
      <c r="B28" s="18" t="s">
        <v>906</v>
      </c>
      <c r="C28" s="18" t="s">
        <v>907</v>
      </c>
      <c r="D28" s="45" t="s">
        <v>112</v>
      </c>
      <c r="E28" s="46">
        <v>0</v>
      </c>
      <c r="F28" s="18" t="s">
        <v>52</v>
      </c>
      <c r="G28" s="46">
        <v>30000</v>
      </c>
      <c r="H28" s="18" t="s">
        <v>3677</v>
      </c>
      <c r="I28" s="46">
        <v>0</v>
      </c>
      <c r="J28" s="18" t="s">
        <v>52</v>
      </c>
      <c r="K28" s="46">
        <v>0</v>
      </c>
      <c r="L28" s="18" t="s">
        <v>52</v>
      </c>
      <c r="M28" s="46">
        <v>0</v>
      </c>
      <c r="N28" s="18" t="s">
        <v>52</v>
      </c>
      <c r="O28" s="46">
        <f>SMALL(E28:M28,COUNTIF(E28:M28,0)+1)</f>
        <v>30000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18" t="s">
        <v>3678</v>
      </c>
      <c r="X28" s="18" t="s">
        <v>52</v>
      </c>
      <c r="Y28" s="2" t="s">
        <v>52</v>
      </c>
      <c r="Z28" s="2" t="s">
        <v>52</v>
      </c>
      <c r="AA28" s="47"/>
      <c r="AB28" s="2" t="s">
        <v>52</v>
      </c>
    </row>
    <row r="29" spans="1:28" ht="30" customHeight="1">
      <c r="A29" s="18" t="s">
        <v>1153</v>
      </c>
      <c r="B29" s="18" t="s">
        <v>1151</v>
      </c>
      <c r="C29" s="18" t="s">
        <v>1152</v>
      </c>
      <c r="D29" s="45" t="s">
        <v>112</v>
      </c>
      <c r="E29" s="46">
        <v>0</v>
      </c>
      <c r="F29" s="18" t="s">
        <v>52</v>
      </c>
      <c r="G29" s="46">
        <v>0</v>
      </c>
      <c r="H29" s="18" t="s">
        <v>52</v>
      </c>
      <c r="I29" s="46">
        <v>0</v>
      </c>
      <c r="J29" s="18" t="s">
        <v>52</v>
      </c>
      <c r="K29" s="46">
        <v>0</v>
      </c>
      <c r="L29" s="18" t="s">
        <v>52</v>
      </c>
      <c r="M29" s="46">
        <v>0</v>
      </c>
      <c r="N29" s="18" t="s">
        <v>52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18" t="s">
        <v>3679</v>
      </c>
      <c r="X29" s="18" t="s">
        <v>1148</v>
      </c>
      <c r="Y29" s="2" t="s">
        <v>52</v>
      </c>
      <c r="Z29" s="2" t="s">
        <v>52</v>
      </c>
      <c r="AA29" s="47"/>
      <c r="AB29" s="2" t="s">
        <v>52</v>
      </c>
    </row>
    <row r="30" spans="1:28" ht="30" customHeight="1">
      <c r="A30" s="18" t="s">
        <v>1754</v>
      </c>
      <c r="B30" s="18" t="s">
        <v>902</v>
      </c>
      <c r="C30" s="18" t="s">
        <v>1152</v>
      </c>
      <c r="D30" s="45" t="s">
        <v>112</v>
      </c>
      <c r="E30" s="46">
        <v>0</v>
      </c>
      <c r="F30" s="18" t="s">
        <v>52</v>
      </c>
      <c r="G30" s="46">
        <v>0</v>
      </c>
      <c r="H30" s="18" t="s">
        <v>52</v>
      </c>
      <c r="I30" s="46">
        <v>0</v>
      </c>
      <c r="J30" s="18" t="s">
        <v>52</v>
      </c>
      <c r="K30" s="46">
        <v>0</v>
      </c>
      <c r="L30" s="18" t="s">
        <v>52</v>
      </c>
      <c r="M30" s="46">
        <v>0</v>
      </c>
      <c r="N30" s="18" t="s">
        <v>52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18" t="s">
        <v>3680</v>
      </c>
      <c r="X30" s="18" t="s">
        <v>1148</v>
      </c>
      <c r="Y30" s="2" t="s">
        <v>52</v>
      </c>
      <c r="Z30" s="2" t="s">
        <v>52</v>
      </c>
      <c r="AA30" s="47"/>
      <c r="AB30" s="2" t="s">
        <v>52</v>
      </c>
    </row>
    <row r="31" spans="1:28" ht="30" customHeight="1">
      <c r="A31" s="18" t="s">
        <v>904</v>
      </c>
      <c r="B31" s="18" t="s">
        <v>902</v>
      </c>
      <c r="C31" s="18" t="s">
        <v>903</v>
      </c>
      <c r="D31" s="45" t="s">
        <v>112</v>
      </c>
      <c r="E31" s="46">
        <v>0</v>
      </c>
      <c r="F31" s="18" t="s">
        <v>52</v>
      </c>
      <c r="G31" s="46">
        <v>30000</v>
      </c>
      <c r="H31" s="18" t="s">
        <v>3677</v>
      </c>
      <c r="I31" s="46">
        <v>33000</v>
      </c>
      <c r="J31" s="18" t="s">
        <v>3681</v>
      </c>
      <c r="K31" s="46">
        <v>29000</v>
      </c>
      <c r="L31" s="18" t="s">
        <v>3682</v>
      </c>
      <c r="M31" s="46">
        <v>0</v>
      </c>
      <c r="N31" s="18" t="s">
        <v>52</v>
      </c>
      <c r="O31" s="46">
        <f t="shared" ref="O31:O51" si="1">SMALL(E31:M31,COUNTIF(E31:M31,0)+1)</f>
        <v>29000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18" t="s">
        <v>3683</v>
      </c>
      <c r="X31" s="18" t="s">
        <v>52</v>
      </c>
      <c r="Y31" s="2" t="s">
        <v>52</v>
      </c>
      <c r="Z31" s="2" t="s">
        <v>52</v>
      </c>
      <c r="AA31" s="47"/>
      <c r="AB31" s="2" t="s">
        <v>52</v>
      </c>
    </row>
    <row r="32" spans="1:28" ht="30" customHeight="1">
      <c r="A32" s="18" t="s">
        <v>1591</v>
      </c>
      <c r="B32" s="18" t="s">
        <v>1589</v>
      </c>
      <c r="C32" s="18" t="s">
        <v>4250</v>
      </c>
      <c r="D32" s="45" t="s">
        <v>83</v>
      </c>
      <c r="E32" s="46">
        <v>4669</v>
      </c>
      <c r="F32" s="18" t="s">
        <v>52</v>
      </c>
      <c r="G32" s="46">
        <v>4938.18</v>
      </c>
      <c r="H32" s="18" t="s">
        <v>3684</v>
      </c>
      <c r="I32" s="46">
        <v>4669.4399999999996</v>
      </c>
      <c r="J32" s="18" t="s">
        <v>3685</v>
      </c>
      <c r="K32" s="46">
        <v>4669.4399999999996</v>
      </c>
      <c r="L32" s="18" t="s">
        <v>3686</v>
      </c>
      <c r="M32" s="46">
        <v>0</v>
      </c>
      <c r="N32" s="18" t="s">
        <v>52</v>
      </c>
      <c r="O32" s="46">
        <f t="shared" si="1"/>
        <v>4669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18" t="s">
        <v>3687</v>
      </c>
      <c r="X32" s="18" t="s">
        <v>52</v>
      </c>
      <c r="Y32" s="2" t="s">
        <v>52</v>
      </c>
      <c r="Z32" s="2" t="s">
        <v>52</v>
      </c>
      <c r="AA32" s="47"/>
      <c r="AB32" s="2" t="s">
        <v>52</v>
      </c>
    </row>
    <row r="33" spans="1:28" ht="30" customHeight="1">
      <c r="A33" s="18" t="s">
        <v>2374</v>
      </c>
      <c r="B33" s="18" t="s">
        <v>2372</v>
      </c>
      <c r="C33" s="18" t="s">
        <v>2373</v>
      </c>
      <c r="D33" s="45" t="s">
        <v>83</v>
      </c>
      <c r="E33" s="46">
        <v>11018</v>
      </c>
      <c r="F33" s="18" t="s">
        <v>52</v>
      </c>
      <c r="G33" s="46">
        <v>11354.47</v>
      </c>
      <c r="H33" s="18" t="s">
        <v>3684</v>
      </c>
      <c r="I33" s="46">
        <v>11556.03</v>
      </c>
      <c r="J33" s="18" t="s">
        <v>3685</v>
      </c>
      <c r="K33" s="46">
        <v>11556.03</v>
      </c>
      <c r="L33" s="18" t="s">
        <v>3686</v>
      </c>
      <c r="M33" s="46">
        <v>0</v>
      </c>
      <c r="N33" s="18" t="s">
        <v>52</v>
      </c>
      <c r="O33" s="46">
        <f t="shared" si="1"/>
        <v>11018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18" t="s">
        <v>3688</v>
      </c>
      <c r="X33" s="18" t="s">
        <v>52</v>
      </c>
      <c r="Y33" s="2" t="s">
        <v>52</v>
      </c>
      <c r="Z33" s="2" t="s">
        <v>52</v>
      </c>
      <c r="AA33" s="47"/>
      <c r="AB33" s="2" t="s">
        <v>52</v>
      </c>
    </row>
    <row r="34" spans="1:28" ht="30" customHeight="1">
      <c r="A34" s="18" t="s">
        <v>1512</v>
      </c>
      <c r="B34" s="18" t="s">
        <v>1510</v>
      </c>
      <c r="C34" s="18" t="s">
        <v>1511</v>
      </c>
      <c r="D34" s="45" t="s">
        <v>83</v>
      </c>
      <c r="E34" s="46">
        <v>4232</v>
      </c>
      <c r="F34" s="18" t="s">
        <v>52</v>
      </c>
      <c r="G34" s="46">
        <v>5811.6</v>
      </c>
      <c r="H34" s="18" t="s">
        <v>3689</v>
      </c>
      <c r="I34" s="46">
        <v>4837.3999999999996</v>
      </c>
      <c r="J34" s="18" t="s">
        <v>3690</v>
      </c>
      <c r="K34" s="46">
        <v>5475.6</v>
      </c>
      <c r="L34" s="18" t="s">
        <v>3686</v>
      </c>
      <c r="M34" s="46">
        <v>0</v>
      </c>
      <c r="N34" s="18" t="s">
        <v>52</v>
      </c>
      <c r="O34" s="46">
        <f t="shared" si="1"/>
        <v>4232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18" t="s">
        <v>3691</v>
      </c>
      <c r="X34" s="18" t="s">
        <v>52</v>
      </c>
      <c r="Y34" s="2" t="s">
        <v>52</v>
      </c>
      <c r="Z34" s="2" t="s">
        <v>52</v>
      </c>
      <c r="AA34" s="47"/>
      <c r="AB34" s="2" t="s">
        <v>52</v>
      </c>
    </row>
    <row r="35" spans="1:28" ht="30" customHeight="1">
      <c r="A35" s="18" t="s">
        <v>2570</v>
      </c>
      <c r="B35" s="18" t="s">
        <v>1510</v>
      </c>
      <c r="C35" s="18" t="s">
        <v>2569</v>
      </c>
      <c r="D35" s="45" t="s">
        <v>83</v>
      </c>
      <c r="E35" s="46">
        <v>5778</v>
      </c>
      <c r="F35" s="18" t="s">
        <v>52</v>
      </c>
      <c r="G35" s="46">
        <v>7625.63</v>
      </c>
      <c r="H35" s="18" t="s">
        <v>3689</v>
      </c>
      <c r="I35" s="46">
        <v>6550.65</v>
      </c>
      <c r="J35" s="18" t="s">
        <v>3690</v>
      </c>
      <c r="K35" s="46">
        <v>6886.5</v>
      </c>
      <c r="L35" s="18" t="s">
        <v>3686</v>
      </c>
      <c r="M35" s="46">
        <v>0</v>
      </c>
      <c r="N35" s="18" t="s">
        <v>52</v>
      </c>
      <c r="O35" s="46">
        <f t="shared" si="1"/>
        <v>5778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18" t="s">
        <v>3692</v>
      </c>
      <c r="X35" s="18" t="s">
        <v>52</v>
      </c>
      <c r="Y35" s="2" t="s">
        <v>52</v>
      </c>
      <c r="Z35" s="2" t="s">
        <v>52</v>
      </c>
      <c r="AA35" s="47"/>
      <c r="AB35" s="2" t="s">
        <v>52</v>
      </c>
    </row>
    <row r="36" spans="1:28" ht="30" customHeight="1">
      <c r="A36" s="18" t="s">
        <v>212</v>
      </c>
      <c r="B36" s="18" t="s">
        <v>209</v>
      </c>
      <c r="C36" s="18" t="s">
        <v>210</v>
      </c>
      <c r="D36" s="45" t="s">
        <v>183</v>
      </c>
      <c r="E36" s="46">
        <v>0</v>
      </c>
      <c r="F36" s="18" t="s">
        <v>3693</v>
      </c>
      <c r="G36" s="46">
        <v>0</v>
      </c>
      <c r="H36" s="18" t="s">
        <v>3694</v>
      </c>
      <c r="I36" s="46">
        <v>438000</v>
      </c>
      <c r="J36" s="18" t="s">
        <v>3695</v>
      </c>
      <c r="K36" s="46">
        <v>0</v>
      </c>
      <c r="L36" s="18" t="s">
        <v>52</v>
      </c>
      <c r="M36" s="46">
        <v>0</v>
      </c>
      <c r="N36" s="18" t="s">
        <v>52</v>
      </c>
      <c r="O36" s="46">
        <f t="shared" si="1"/>
        <v>438000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18" t="s">
        <v>3696</v>
      </c>
      <c r="X36" s="18" t="s">
        <v>211</v>
      </c>
      <c r="Y36" s="2" t="s">
        <v>52</v>
      </c>
      <c r="Z36" s="2" t="s">
        <v>52</v>
      </c>
      <c r="AA36" s="47"/>
      <c r="AB36" s="2" t="s">
        <v>52</v>
      </c>
    </row>
    <row r="37" spans="1:28" ht="30" customHeight="1">
      <c r="A37" s="18" t="s">
        <v>1360</v>
      </c>
      <c r="B37" s="18" t="s">
        <v>209</v>
      </c>
      <c r="C37" s="18" t="s">
        <v>210</v>
      </c>
      <c r="D37" s="45" t="s">
        <v>235</v>
      </c>
      <c r="E37" s="46">
        <v>0</v>
      </c>
      <c r="F37" s="18" t="s">
        <v>3697</v>
      </c>
      <c r="G37" s="46">
        <v>0</v>
      </c>
      <c r="H37" s="18" t="s">
        <v>3698</v>
      </c>
      <c r="I37" s="46">
        <v>438</v>
      </c>
      <c r="J37" s="18" t="s">
        <v>3695</v>
      </c>
      <c r="K37" s="46">
        <v>0</v>
      </c>
      <c r="L37" s="18" t="s">
        <v>52</v>
      </c>
      <c r="M37" s="46">
        <v>0</v>
      </c>
      <c r="N37" s="18" t="s">
        <v>52</v>
      </c>
      <c r="O37" s="46">
        <f t="shared" si="1"/>
        <v>438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18" t="s">
        <v>3699</v>
      </c>
      <c r="X37" s="18" t="s">
        <v>211</v>
      </c>
      <c r="Y37" s="2" t="s">
        <v>52</v>
      </c>
      <c r="Z37" s="2" t="s">
        <v>52</v>
      </c>
      <c r="AA37" s="47"/>
      <c r="AB37" s="2" t="s">
        <v>52</v>
      </c>
    </row>
    <row r="38" spans="1:28" ht="30" customHeight="1">
      <c r="A38" s="18" t="s">
        <v>2785</v>
      </c>
      <c r="B38" s="18" t="s">
        <v>209</v>
      </c>
      <c r="C38" s="18" t="s">
        <v>2784</v>
      </c>
      <c r="D38" s="45" t="s">
        <v>235</v>
      </c>
      <c r="E38" s="46">
        <v>0</v>
      </c>
      <c r="F38" s="18" t="s">
        <v>3700</v>
      </c>
      <c r="G38" s="46">
        <v>2050</v>
      </c>
      <c r="H38" s="18" t="s">
        <v>3701</v>
      </c>
      <c r="I38" s="46">
        <v>0</v>
      </c>
      <c r="J38" s="18" t="s">
        <v>3702</v>
      </c>
      <c r="K38" s="46">
        <v>0</v>
      </c>
      <c r="L38" s="18" t="s">
        <v>52</v>
      </c>
      <c r="M38" s="46">
        <v>0</v>
      </c>
      <c r="N38" s="18" t="s">
        <v>52</v>
      </c>
      <c r="O38" s="46">
        <f t="shared" si="1"/>
        <v>2050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18" t="s">
        <v>3703</v>
      </c>
      <c r="X38" s="18" t="s">
        <v>211</v>
      </c>
      <c r="Y38" s="2" t="s">
        <v>52</v>
      </c>
      <c r="Z38" s="2" t="s">
        <v>52</v>
      </c>
      <c r="AA38" s="47"/>
      <c r="AB38" s="2" t="s">
        <v>52</v>
      </c>
    </row>
    <row r="39" spans="1:28" ht="30" customHeight="1">
      <c r="A39" s="18" t="s">
        <v>2403</v>
      </c>
      <c r="B39" s="18" t="s">
        <v>2400</v>
      </c>
      <c r="C39" s="18" t="s">
        <v>2401</v>
      </c>
      <c r="D39" s="45" t="s">
        <v>112</v>
      </c>
      <c r="E39" s="46">
        <v>0</v>
      </c>
      <c r="F39" s="18" t="s">
        <v>52</v>
      </c>
      <c r="G39" s="46">
        <v>4375</v>
      </c>
      <c r="H39" s="18" t="s">
        <v>3704</v>
      </c>
      <c r="I39" s="46">
        <v>3333.33</v>
      </c>
      <c r="J39" s="18" t="s">
        <v>3705</v>
      </c>
      <c r="K39" s="46">
        <v>0</v>
      </c>
      <c r="L39" s="18" t="s">
        <v>52</v>
      </c>
      <c r="M39" s="46">
        <v>0</v>
      </c>
      <c r="N39" s="18" t="s">
        <v>52</v>
      </c>
      <c r="O39" s="46">
        <f t="shared" si="1"/>
        <v>3333.33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18" t="s">
        <v>3706</v>
      </c>
      <c r="X39" s="18" t="s">
        <v>2402</v>
      </c>
      <c r="Y39" s="2" t="s">
        <v>52</v>
      </c>
      <c r="Z39" s="2" t="s">
        <v>52</v>
      </c>
      <c r="AA39" s="47"/>
      <c r="AB39" s="2" t="s">
        <v>52</v>
      </c>
    </row>
    <row r="40" spans="1:28" ht="30" customHeight="1">
      <c r="A40" s="18" t="s">
        <v>1758</v>
      </c>
      <c r="B40" s="18" t="s">
        <v>4251</v>
      </c>
      <c r="C40" s="18" t="s">
        <v>1757</v>
      </c>
      <c r="D40" s="45" t="s">
        <v>1310</v>
      </c>
      <c r="E40" s="46">
        <v>0</v>
      </c>
      <c r="F40" s="18" t="s">
        <v>52</v>
      </c>
      <c r="G40" s="46">
        <v>0</v>
      </c>
      <c r="H40" s="18" t="s">
        <v>52</v>
      </c>
      <c r="I40" s="46">
        <v>0</v>
      </c>
      <c r="J40" s="18" t="s">
        <v>52</v>
      </c>
      <c r="K40" s="46">
        <v>1777.7</v>
      </c>
      <c r="L40" s="18" t="s">
        <v>3707</v>
      </c>
      <c r="M40" s="46">
        <v>0</v>
      </c>
      <c r="N40" s="18" t="s">
        <v>52</v>
      </c>
      <c r="O40" s="46">
        <f t="shared" si="1"/>
        <v>1777.7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18" t="s">
        <v>3708</v>
      </c>
      <c r="X40" s="18" t="s">
        <v>52</v>
      </c>
      <c r="Y40" s="2" t="s">
        <v>52</v>
      </c>
      <c r="Z40" s="2" t="s">
        <v>52</v>
      </c>
      <c r="AA40" s="47"/>
      <c r="AB40" s="2" t="s">
        <v>52</v>
      </c>
    </row>
    <row r="41" spans="1:28" ht="30" customHeight="1">
      <c r="A41" s="18" t="s">
        <v>1133</v>
      </c>
      <c r="B41" s="18" t="s">
        <v>1131</v>
      </c>
      <c r="C41" s="18" t="s">
        <v>1132</v>
      </c>
      <c r="D41" s="45" t="s">
        <v>83</v>
      </c>
      <c r="E41" s="46">
        <v>613</v>
      </c>
      <c r="F41" s="18" t="s">
        <v>52</v>
      </c>
      <c r="G41" s="46">
        <v>617.33000000000004</v>
      </c>
      <c r="H41" s="18" t="s">
        <v>3709</v>
      </c>
      <c r="I41" s="46">
        <v>805.98</v>
      </c>
      <c r="J41" s="18" t="s">
        <v>3710</v>
      </c>
      <c r="K41" s="46">
        <v>767.64</v>
      </c>
      <c r="L41" s="18" t="s">
        <v>3711</v>
      </c>
      <c r="M41" s="46">
        <v>0</v>
      </c>
      <c r="N41" s="18" t="s">
        <v>52</v>
      </c>
      <c r="O41" s="46">
        <f t="shared" si="1"/>
        <v>613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18" t="s">
        <v>3712</v>
      </c>
      <c r="X41" s="18" t="s">
        <v>52</v>
      </c>
      <c r="Y41" s="2" t="s">
        <v>52</v>
      </c>
      <c r="Z41" s="2" t="s">
        <v>52</v>
      </c>
      <c r="AA41" s="47"/>
      <c r="AB41" s="2" t="s">
        <v>52</v>
      </c>
    </row>
    <row r="42" spans="1:28" ht="30" customHeight="1">
      <c r="A42" s="18" t="s">
        <v>2267</v>
      </c>
      <c r="B42" s="18" t="s">
        <v>2265</v>
      </c>
      <c r="C42" s="18" t="s">
        <v>2266</v>
      </c>
      <c r="D42" s="45" t="s">
        <v>1310</v>
      </c>
      <c r="E42" s="46">
        <v>1590</v>
      </c>
      <c r="F42" s="18" t="s">
        <v>52</v>
      </c>
      <c r="G42" s="46">
        <v>1839.09</v>
      </c>
      <c r="H42" s="18" t="s">
        <v>3704</v>
      </c>
      <c r="I42" s="46">
        <v>1822.72</v>
      </c>
      <c r="J42" s="18" t="s">
        <v>3713</v>
      </c>
      <c r="K42" s="46">
        <v>0</v>
      </c>
      <c r="L42" s="18" t="s">
        <v>52</v>
      </c>
      <c r="M42" s="46">
        <v>0</v>
      </c>
      <c r="N42" s="18" t="s">
        <v>52</v>
      </c>
      <c r="O42" s="46">
        <f t="shared" si="1"/>
        <v>1590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18" t="s">
        <v>3714</v>
      </c>
      <c r="X42" s="18" t="s">
        <v>52</v>
      </c>
      <c r="Y42" s="2" t="s">
        <v>52</v>
      </c>
      <c r="Z42" s="2" t="s">
        <v>52</v>
      </c>
      <c r="AA42" s="47"/>
      <c r="AB42" s="2" t="s">
        <v>52</v>
      </c>
    </row>
    <row r="43" spans="1:28" ht="30" customHeight="1">
      <c r="A43" s="18" t="s">
        <v>2953</v>
      </c>
      <c r="B43" s="18" t="s">
        <v>2951</v>
      </c>
      <c r="C43" s="18" t="s">
        <v>2952</v>
      </c>
      <c r="D43" s="45" t="s">
        <v>1310</v>
      </c>
      <c r="E43" s="46">
        <v>1612</v>
      </c>
      <c r="F43" s="18" t="s">
        <v>52</v>
      </c>
      <c r="G43" s="46">
        <v>1838.18</v>
      </c>
      <c r="H43" s="18" t="s">
        <v>3704</v>
      </c>
      <c r="I43" s="46">
        <v>1827.27</v>
      </c>
      <c r="J43" s="18" t="s">
        <v>3713</v>
      </c>
      <c r="K43" s="46">
        <v>0</v>
      </c>
      <c r="L43" s="18" t="s">
        <v>52</v>
      </c>
      <c r="M43" s="46">
        <v>0</v>
      </c>
      <c r="N43" s="18" t="s">
        <v>52</v>
      </c>
      <c r="O43" s="46">
        <f t="shared" si="1"/>
        <v>1612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18" t="s">
        <v>3715</v>
      </c>
      <c r="X43" s="18" t="s">
        <v>52</v>
      </c>
      <c r="Y43" s="2" t="s">
        <v>52</v>
      </c>
      <c r="Z43" s="2" t="s">
        <v>52</v>
      </c>
      <c r="AA43" s="47"/>
      <c r="AB43" s="2" t="s">
        <v>52</v>
      </c>
    </row>
    <row r="44" spans="1:28" ht="30" customHeight="1">
      <c r="A44" s="18" t="s">
        <v>2407</v>
      </c>
      <c r="B44" s="18" t="s">
        <v>2405</v>
      </c>
      <c r="C44" s="18" t="s">
        <v>2406</v>
      </c>
      <c r="D44" s="45" t="s">
        <v>235</v>
      </c>
      <c r="E44" s="46">
        <v>2076</v>
      </c>
      <c r="F44" s="18" t="s">
        <v>52</v>
      </c>
      <c r="G44" s="46">
        <v>0</v>
      </c>
      <c r="H44" s="18" t="s">
        <v>52</v>
      </c>
      <c r="I44" s="46">
        <v>0</v>
      </c>
      <c r="J44" s="18" t="s">
        <v>52</v>
      </c>
      <c r="K44" s="46">
        <v>0</v>
      </c>
      <c r="L44" s="18" t="s">
        <v>52</v>
      </c>
      <c r="M44" s="46">
        <v>0</v>
      </c>
      <c r="N44" s="18" t="s">
        <v>52</v>
      </c>
      <c r="O44" s="46">
        <f t="shared" si="1"/>
        <v>2076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18" t="s">
        <v>3716</v>
      </c>
      <c r="X44" s="18" t="s">
        <v>52</v>
      </c>
      <c r="Y44" s="2" t="s">
        <v>52</v>
      </c>
      <c r="Z44" s="2" t="s">
        <v>52</v>
      </c>
      <c r="AA44" s="47"/>
      <c r="AB44" s="2" t="s">
        <v>52</v>
      </c>
    </row>
    <row r="45" spans="1:28" ht="30" customHeight="1">
      <c r="A45" s="18" t="s">
        <v>1278</v>
      </c>
      <c r="B45" s="18" t="s">
        <v>1276</v>
      </c>
      <c r="C45" s="18" t="s">
        <v>1277</v>
      </c>
      <c r="D45" s="45" t="s">
        <v>235</v>
      </c>
      <c r="E45" s="46">
        <v>3397</v>
      </c>
      <c r="F45" s="18" t="s">
        <v>52</v>
      </c>
      <c r="G45" s="46">
        <v>3297</v>
      </c>
      <c r="H45" s="18" t="s">
        <v>3717</v>
      </c>
      <c r="I45" s="46">
        <v>4500</v>
      </c>
      <c r="J45" s="18" t="s">
        <v>3718</v>
      </c>
      <c r="K45" s="46">
        <v>0</v>
      </c>
      <c r="L45" s="18" t="s">
        <v>52</v>
      </c>
      <c r="M45" s="46">
        <v>0</v>
      </c>
      <c r="N45" s="18" t="s">
        <v>52</v>
      </c>
      <c r="O45" s="46">
        <f t="shared" si="1"/>
        <v>3297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18" t="s">
        <v>3719</v>
      </c>
      <c r="X45" s="18" t="s">
        <v>52</v>
      </c>
      <c r="Y45" s="2" t="s">
        <v>52</v>
      </c>
      <c r="Z45" s="2" t="s">
        <v>52</v>
      </c>
      <c r="AA45" s="47"/>
      <c r="AB45" s="2" t="s">
        <v>52</v>
      </c>
    </row>
    <row r="46" spans="1:28" ht="30" customHeight="1">
      <c r="A46" s="18" t="s">
        <v>1089</v>
      </c>
      <c r="B46" s="18" t="s">
        <v>1087</v>
      </c>
      <c r="C46" s="18" t="s">
        <v>1088</v>
      </c>
      <c r="D46" s="45" t="s">
        <v>83</v>
      </c>
      <c r="E46" s="46">
        <v>479</v>
      </c>
      <c r="F46" s="18" t="s">
        <v>52</v>
      </c>
      <c r="G46" s="46">
        <v>0</v>
      </c>
      <c r="H46" s="18" t="s">
        <v>52</v>
      </c>
      <c r="I46" s="46">
        <v>0</v>
      </c>
      <c r="J46" s="18" t="s">
        <v>52</v>
      </c>
      <c r="K46" s="46">
        <v>0</v>
      </c>
      <c r="L46" s="18" t="s">
        <v>52</v>
      </c>
      <c r="M46" s="46">
        <v>0</v>
      </c>
      <c r="N46" s="18" t="s">
        <v>52</v>
      </c>
      <c r="O46" s="46">
        <f t="shared" si="1"/>
        <v>479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18" t="s">
        <v>3720</v>
      </c>
      <c r="X46" s="18" t="s">
        <v>52</v>
      </c>
      <c r="Y46" s="2" t="s">
        <v>52</v>
      </c>
      <c r="Z46" s="2" t="s">
        <v>52</v>
      </c>
      <c r="AA46" s="47"/>
      <c r="AB46" s="2" t="s">
        <v>52</v>
      </c>
    </row>
    <row r="47" spans="1:28" ht="30" customHeight="1">
      <c r="A47" s="18" t="s">
        <v>2868</v>
      </c>
      <c r="B47" s="18" t="s">
        <v>233</v>
      </c>
      <c r="C47" s="18" t="s">
        <v>4252</v>
      </c>
      <c r="D47" s="45" t="s">
        <v>235</v>
      </c>
      <c r="E47" s="46">
        <v>1010</v>
      </c>
      <c r="F47" s="18" t="s">
        <v>52</v>
      </c>
      <c r="G47" s="46">
        <v>1270</v>
      </c>
      <c r="H47" s="18" t="s">
        <v>3721</v>
      </c>
      <c r="I47" s="46">
        <v>1100</v>
      </c>
      <c r="J47" s="18" t="s">
        <v>3722</v>
      </c>
      <c r="K47" s="46">
        <v>1010</v>
      </c>
      <c r="L47" s="18" t="s">
        <v>926</v>
      </c>
      <c r="M47" s="46">
        <v>0</v>
      </c>
      <c r="N47" s="18" t="s">
        <v>52</v>
      </c>
      <c r="O47" s="46">
        <f t="shared" si="1"/>
        <v>1010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18" t="s">
        <v>3723</v>
      </c>
      <c r="X47" s="18" t="s">
        <v>52</v>
      </c>
      <c r="Y47" s="2" t="s">
        <v>52</v>
      </c>
      <c r="Z47" s="2" t="s">
        <v>52</v>
      </c>
      <c r="AA47" s="47"/>
      <c r="AB47" s="2" t="s">
        <v>52</v>
      </c>
    </row>
    <row r="48" spans="1:28" ht="30" customHeight="1">
      <c r="A48" s="18" t="s">
        <v>236</v>
      </c>
      <c r="B48" s="18" t="s">
        <v>233</v>
      </c>
      <c r="C48" s="18" t="s">
        <v>234</v>
      </c>
      <c r="D48" s="45" t="s">
        <v>235</v>
      </c>
      <c r="E48" s="46">
        <v>0</v>
      </c>
      <c r="F48" s="18" t="s">
        <v>52</v>
      </c>
      <c r="G48" s="46">
        <v>980</v>
      </c>
      <c r="H48" s="18" t="s">
        <v>3721</v>
      </c>
      <c r="I48" s="46">
        <v>0</v>
      </c>
      <c r="J48" s="18" t="s">
        <v>52</v>
      </c>
      <c r="K48" s="46">
        <v>0</v>
      </c>
      <c r="L48" s="18" t="s">
        <v>52</v>
      </c>
      <c r="M48" s="46">
        <v>0</v>
      </c>
      <c r="N48" s="18" t="s">
        <v>52</v>
      </c>
      <c r="O48" s="46">
        <f t="shared" si="1"/>
        <v>980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18" t="s">
        <v>3724</v>
      </c>
      <c r="X48" s="18" t="s">
        <v>52</v>
      </c>
      <c r="Y48" s="2" t="s">
        <v>52</v>
      </c>
      <c r="Z48" s="2" t="s">
        <v>52</v>
      </c>
      <c r="AA48" s="47"/>
      <c r="AB48" s="2" t="s">
        <v>52</v>
      </c>
    </row>
    <row r="49" spans="1:28" ht="30" customHeight="1">
      <c r="A49" s="18" t="s">
        <v>3159</v>
      </c>
      <c r="B49" s="18" t="s">
        <v>3157</v>
      </c>
      <c r="C49" s="18" t="s">
        <v>4253</v>
      </c>
      <c r="D49" s="45" t="s">
        <v>235</v>
      </c>
      <c r="E49" s="46">
        <v>0</v>
      </c>
      <c r="F49" s="18" t="s">
        <v>52</v>
      </c>
      <c r="G49" s="46">
        <v>5100</v>
      </c>
      <c r="H49" s="18" t="s">
        <v>3725</v>
      </c>
      <c r="I49" s="46">
        <v>0</v>
      </c>
      <c r="J49" s="18" t="s">
        <v>52</v>
      </c>
      <c r="K49" s="46">
        <v>4300</v>
      </c>
      <c r="L49" s="18" t="s">
        <v>3726</v>
      </c>
      <c r="M49" s="46">
        <v>0</v>
      </c>
      <c r="N49" s="18" t="s">
        <v>52</v>
      </c>
      <c r="O49" s="46">
        <f t="shared" si="1"/>
        <v>4300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18" t="s">
        <v>3727</v>
      </c>
      <c r="X49" s="18" t="s">
        <v>52</v>
      </c>
      <c r="Y49" s="2" t="s">
        <v>52</v>
      </c>
      <c r="Z49" s="2" t="s">
        <v>52</v>
      </c>
      <c r="AA49" s="47"/>
      <c r="AB49" s="2" t="s">
        <v>52</v>
      </c>
    </row>
    <row r="50" spans="1:28" ht="30" customHeight="1">
      <c r="A50" s="18" t="s">
        <v>2833</v>
      </c>
      <c r="B50" s="18" t="s">
        <v>2831</v>
      </c>
      <c r="C50" s="257" t="s">
        <v>4254</v>
      </c>
      <c r="D50" s="45" t="s">
        <v>235</v>
      </c>
      <c r="E50" s="46">
        <v>0</v>
      </c>
      <c r="F50" s="18" t="s">
        <v>52</v>
      </c>
      <c r="G50" s="46">
        <v>1440</v>
      </c>
      <c r="H50" s="18" t="s">
        <v>3728</v>
      </c>
      <c r="I50" s="46">
        <v>0</v>
      </c>
      <c r="J50" s="18" t="s">
        <v>52</v>
      </c>
      <c r="K50" s="46">
        <v>1150</v>
      </c>
      <c r="L50" s="18" t="s">
        <v>3729</v>
      </c>
      <c r="M50" s="46">
        <v>0</v>
      </c>
      <c r="N50" s="18" t="s">
        <v>52</v>
      </c>
      <c r="O50" s="46">
        <f t="shared" si="1"/>
        <v>1150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18" t="s">
        <v>3730</v>
      </c>
      <c r="X50" s="18" t="s">
        <v>52</v>
      </c>
      <c r="Y50" s="2" t="s">
        <v>52</v>
      </c>
      <c r="Z50" s="2" t="s">
        <v>52</v>
      </c>
      <c r="AA50" s="47"/>
      <c r="AB50" s="2" t="s">
        <v>52</v>
      </c>
    </row>
    <row r="51" spans="1:28" ht="30" customHeight="1">
      <c r="A51" s="18" t="s">
        <v>1422</v>
      </c>
      <c r="B51" s="18" t="s">
        <v>1420</v>
      </c>
      <c r="C51" s="18" t="s">
        <v>1421</v>
      </c>
      <c r="D51" s="45" t="s">
        <v>235</v>
      </c>
      <c r="E51" s="46">
        <v>0</v>
      </c>
      <c r="F51" s="18" t="s">
        <v>52</v>
      </c>
      <c r="G51" s="46">
        <v>0</v>
      </c>
      <c r="H51" s="18" t="s">
        <v>52</v>
      </c>
      <c r="I51" s="46">
        <v>19390</v>
      </c>
      <c r="J51" s="18" t="s">
        <v>3731</v>
      </c>
      <c r="K51" s="46">
        <v>0</v>
      </c>
      <c r="L51" s="18" t="s">
        <v>52</v>
      </c>
      <c r="M51" s="46">
        <v>0</v>
      </c>
      <c r="N51" s="18" t="s">
        <v>52</v>
      </c>
      <c r="O51" s="46">
        <f t="shared" si="1"/>
        <v>19390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18" t="s">
        <v>3732</v>
      </c>
      <c r="X51" s="18" t="s">
        <v>52</v>
      </c>
      <c r="Y51" s="2" t="s">
        <v>52</v>
      </c>
      <c r="Z51" s="2" t="s">
        <v>52</v>
      </c>
      <c r="AA51" s="47"/>
      <c r="AB51" s="2" t="s">
        <v>52</v>
      </c>
    </row>
    <row r="52" spans="1:28" ht="30" customHeight="1">
      <c r="A52" s="18" t="s">
        <v>173</v>
      </c>
      <c r="B52" s="18" t="s">
        <v>170</v>
      </c>
      <c r="C52" s="18" t="s">
        <v>171</v>
      </c>
      <c r="D52" s="45" t="s">
        <v>172</v>
      </c>
      <c r="E52" s="46">
        <v>0</v>
      </c>
      <c r="F52" s="18" t="s">
        <v>52</v>
      </c>
      <c r="G52" s="46">
        <v>0</v>
      </c>
      <c r="H52" s="18" t="s">
        <v>52</v>
      </c>
      <c r="I52" s="46">
        <v>0</v>
      </c>
      <c r="J52" s="18" t="s">
        <v>52</v>
      </c>
      <c r="K52" s="46">
        <v>0</v>
      </c>
      <c r="L52" s="18" t="s">
        <v>52</v>
      </c>
      <c r="M52" s="46">
        <v>0</v>
      </c>
      <c r="N52" s="18" t="s">
        <v>52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18" t="s">
        <v>3733</v>
      </c>
      <c r="X52" s="18" t="s">
        <v>52</v>
      </c>
      <c r="Y52" s="2" t="s">
        <v>52</v>
      </c>
      <c r="Z52" s="2" t="s">
        <v>52</v>
      </c>
      <c r="AA52" s="47"/>
      <c r="AB52" s="2" t="s">
        <v>52</v>
      </c>
    </row>
    <row r="53" spans="1:28" ht="30" customHeight="1">
      <c r="A53" s="18" t="s">
        <v>176</v>
      </c>
      <c r="B53" s="18" t="s">
        <v>170</v>
      </c>
      <c r="C53" s="18" t="s">
        <v>175</v>
      </c>
      <c r="D53" s="45" t="s">
        <v>172</v>
      </c>
      <c r="E53" s="46">
        <v>0</v>
      </c>
      <c r="F53" s="18" t="s">
        <v>52</v>
      </c>
      <c r="G53" s="46">
        <v>0</v>
      </c>
      <c r="H53" s="18" t="s">
        <v>52</v>
      </c>
      <c r="I53" s="46">
        <v>0</v>
      </c>
      <c r="J53" s="18" t="s">
        <v>52</v>
      </c>
      <c r="K53" s="46">
        <v>0</v>
      </c>
      <c r="L53" s="18" t="s">
        <v>52</v>
      </c>
      <c r="M53" s="46">
        <v>0</v>
      </c>
      <c r="N53" s="18" t="s">
        <v>52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18" t="s">
        <v>3734</v>
      </c>
      <c r="X53" s="18" t="s">
        <v>52</v>
      </c>
      <c r="Y53" s="2" t="s">
        <v>52</v>
      </c>
      <c r="Z53" s="2" t="s">
        <v>52</v>
      </c>
      <c r="AA53" s="47"/>
      <c r="AB53" s="2" t="s">
        <v>52</v>
      </c>
    </row>
    <row r="54" spans="1:28" ht="30" customHeight="1">
      <c r="A54" s="18" t="s">
        <v>179</v>
      </c>
      <c r="B54" s="18" t="s">
        <v>170</v>
      </c>
      <c r="C54" s="18" t="s">
        <v>178</v>
      </c>
      <c r="D54" s="45" t="s">
        <v>172</v>
      </c>
      <c r="E54" s="46">
        <v>0</v>
      </c>
      <c r="F54" s="18" t="s">
        <v>52</v>
      </c>
      <c r="G54" s="46">
        <v>0</v>
      </c>
      <c r="H54" s="18" t="s">
        <v>52</v>
      </c>
      <c r="I54" s="46">
        <v>0</v>
      </c>
      <c r="J54" s="18" t="s">
        <v>52</v>
      </c>
      <c r="K54" s="46">
        <v>0</v>
      </c>
      <c r="L54" s="18" t="s">
        <v>52</v>
      </c>
      <c r="M54" s="46">
        <v>0</v>
      </c>
      <c r="N54" s="18" t="s">
        <v>52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18" t="s">
        <v>3735</v>
      </c>
      <c r="X54" s="18" t="s">
        <v>52</v>
      </c>
      <c r="Y54" s="2" t="s">
        <v>52</v>
      </c>
      <c r="Z54" s="2" t="s">
        <v>52</v>
      </c>
      <c r="AA54" s="47"/>
      <c r="AB54" s="2" t="s">
        <v>52</v>
      </c>
    </row>
    <row r="55" spans="1:28" ht="30" customHeight="1">
      <c r="A55" s="18" t="s">
        <v>940</v>
      </c>
      <c r="B55" s="18" t="s">
        <v>4255</v>
      </c>
      <c r="C55" s="18" t="s">
        <v>171</v>
      </c>
      <c r="D55" s="45" t="s">
        <v>172</v>
      </c>
      <c r="E55" s="46">
        <v>828200</v>
      </c>
      <c r="F55" s="18" t="s">
        <v>52</v>
      </c>
      <c r="G55" s="46">
        <v>0</v>
      </c>
      <c r="H55" s="18" t="s">
        <v>52</v>
      </c>
      <c r="I55" s="46">
        <v>0</v>
      </c>
      <c r="J55" s="18" t="s">
        <v>52</v>
      </c>
      <c r="K55" s="46">
        <v>0</v>
      </c>
      <c r="L55" s="18" t="s">
        <v>52</v>
      </c>
      <c r="M55" s="46">
        <v>0</v>
      </c>
      <c r="N55" s="18" t="s">
        <v>52</v>
      </c>
      <c r="O55" s="46">
        <f t="shared" ref="O55:O78" si="2">SMALL(E55:M55,COUNTIF(E55:M55,0)+1)</f>
        <v>828200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18" t="s">
        <v>3736</v>
      </c>
      <c r="X55" s="18" t="s">
        <v>52</v>
      </c>
      <c r="Y55" s="2" t="s">
        <v>52</v>
      </c>
      <c r="Z55" s="2" t="s">
        <v>52</v>
      </c>
      <c r="AA55" s="47"/>
      <c r="AB55" s="2" t="s">
        <v>52</v>
      </c>
    </row>
    <row r="56" spans="1:28" ht="30" customHeight="1">
      <c r="A56" s="18" t="s">
        <v>943</v>
      </c>
      <c r="B56" s="18" t="s">
        <v>4256</v>
      </c>
      <c r="C56" s="18" t="s">
        <v>175</v>
      </c>
      <c r="D56" s="45" t="s">
        <v>172</v>
      </c>
      <c r="E56" s="46">
        <v>822700</v>
      </c>
      <c r="F56" s="18" t="s">
        <v>52</v>
      </c>
      <c r="G56" s="46">
        <v>0</v>
      </c>
      <c r="H56" s="18" t="s">
        <v>52</v>
      </c>
      <c r="I56" s="46">
        <v>0</v>
      </c>
      <c r="J56" s="18" t="s">
        <v>52</v>
      </c>
      <c r="K56" s="46">
        <v>0</v>
      </c>
      <c r="L56" s="18" t="s">
        <v>52</v>
      </c>
      <c r="M56" s="46">
        <v>0</v>
      </c>
      <c r="N56" s="18" t="s">
        <v>52</v>
      </c>
      <c r="O56" s="46">
        <f t="shared" si="2"/>
        <v>822700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18" t="s">
        <v>3737</v>
      </c>
      <c r="X56" s="18" t="s">
        <v>52</v>
      </c>
      <c r="Y56" s="2" t="s">
        <v>52</v>
      </c>
      <c r="Z56" s="2" t="s">
        <v>52</v>
      </c>
      <c r="AA56" s="47"/>
      <c r="AB56" s="2" t="s">
        <v>52</v>
      </c>
    </row>
    <row r="57" spans="1:28" ht="30" customHeight="1">
      <c r="A57" s="18" t="s">
        <v>946</v>
      </c>
      <c r="B57" s="18" t="s">
        <v>945</v>
      </c>
      <c r="C57" s="18" t="s">
        <v>178</v>
      </c>
      <c r="D57" s="45" t="s">
        <v>172</v>
      </c>
      <c r="E57" s="46">
        <v>822700</v>
      </c>
      <c r="F57" s="18" t="s">
        <v>52</v>
      </c>
      <c r="G57" s="46">
        <v>0</v>
      </c>
      <c r="H57" s="18" t="s">
        <v>52</v>
      </c>
      <c r="I57" s="46">
        <v>0</v>
      </c>
      <c r="J57" s="18" t="s">
        <v>52</v>
      </c>
      <c r="K57" s="46">
        <v>0</v>
      </c>
      <c r="L57" s="18" t="s">
        <v>52</v>
      </c>
      <c r="M57" s="46">
        <v>0</v>
      </c>
      <c r="N57" s="18" t="s">
        <v>52</v>
      </c>
      <c r="O57" s="46">
        <f t="shared" si="2"/>
        <v>822700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18" t="s">
        <v>3738</v>
      </c>
      <c r="X57" s="18" t="s">
        <v>52</v>
      </c>
      <c r="Y57" s="2" t="s">
        <v>52</v>
      </c>
      <c r="Z57" s="2" t="s">
        <v>52</v>
      </c>
      <c r="AA57" s="47"/>
      <c r="AB57" s="2" t="s">
        <v>52</v>
      </c>
    </row>
    <row r="58" spans="1:28" ht="30" customHeight="1">
      <c r="A58" s="18" t="s">
        <v>2414</v>
      </c>
      <c r="B58" s="18" t="s">
        <v>2412</v>
      </c>
      <c r="C58" s="18" t="s">
        <v>2413</v>
      </c>
      <c r="D58" s="45" t="s">
        <v>235</v>
      </c>
      <c r="E58" s="46">
        <v>0</v>
      </c>
      <c r="F58" s="18" t="s">
        <v>52</v>
      </c>
      <c r="G58" s="46">
        <v>1080</v>
      </c>
      <c r="H58" s="18" t="s">
        <v>3739</v>
      </c>
      <c r="I58" s="46">
        <v>0</v>
      </c>
      <c r="J58" s="18" t="s">
        <v>52</v>
      </c>
      <c r="K58" s="46">
        <v>0</v>
      </c>
      <c r="L58" s="18" t="s">
        <v>52</v>
      </c>
      <c r="M58" s="46">
        <v>0</v>
      </c>
      <c r="N58" s="18" t="s">
        <v>52</v>
      </c>
      <c r="O58" s="46">
        <f t="shared" si="2"/>
        <v>1080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18" t="s">
        <v>3740</v>
      </c>
      <c r="X58" s="18" t="s">
        <v>52</v>
      </c>
      <c r="Y58" s="2" t="s">
        <v>52</v>
      </c>
      <c r="Z58" s="2" t="s">
        <v>52</v>
      </c>
      <c r="AA58" s="47"/>
      <c r="AB58" s="2" t="s">
        <v>52</v>
      </c>
    </row>
    <row r="59" spans="1:28" ht="30" customHeight="1">
      <c r="A59" s="18" t="s">
        <v>240</v>
      </c>
      <c r="B59" s="18" t="s">
        <v>238</v>
      </c>
      <c r="C59" s="18" t="s">
        <v>239</v>
      </c>
      <c r="D59" s="45" t="s">
        <v>183</v>
      </c>
      <c r="E59" s="46">
        <v>1010000</v>
      </c>
      <c r="F59" s="18" t="s">
        <v>52</v>
      </c>
      <c r="G59" s="46">
        <v>1090000</v>
      </c>
      <c r="H59" s="18" t="s">
        <v>3741</v>
      </c>
      <c r="I59" s="46">
        <v>1087000</v>
      </c>
      <c r="J59" s="18" t="s">
        <v>3742</v>
      </c>
      <c r="K59" s="46">
        <v>1040000</v>
      </c>
      <c r="L59" s="18" t="s">
        <v>955</v>
      </c>
      <c r="M59" s="46">
        <v>0</v>
      </c>
      <c r="N59" s="18" t="s">
        <v>52</v>
      </c>
      <c r="O59" s="46">
        <f t="shared" si="2"/>
        <v>1010000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18" t="s">
        <v>3743</v>
      </c>
      <c r="X59" s="18" t="s">
        <v>52</v>
      </c>
      <c r="Y59" s="2" t="s">
        <v>52</v>
      </c>
      <c r="Z59" s="2" t="s">
        <v>52</v>
      </c>
      <c r="AA59" s="47"/>
      <c r="AB59" s="2" t="s">
        <v>52</v>
      </c>
    </row>
    <row r="60" spans="1:28" ht="30" customHeight="1">
      <c r="A60" s="18" t="s">
        <v>2850</v>
      </c>
      <c r="B60" s="18" t="s">
        <v>4257</v>
      </c>
      <c r="C60" s="18" t="s">
        <v>2849</v>
      </c>
      <c r="D60" s="45" t="s">
        <v>235</v>
      </c>
      <c r="E60" s="46">
        <v>0</v>
      </c>
      <c r="F60" s="18" t="s">
        <v>52</v>
      </c>
      <c r="G60" s="46">
        <v>0</v>
      </c>
      <c r="H60" s="18" t="s">
        <v>52</v>
      </c>
      <c r="I60" s="46">
        <v>0</v>
      </c>
      <c r="J60" s="18" t="s">
        <v>52</v>
      </c>
      <c r="K60" s="46">
        <v>1000</v>
      </c>
      <c r="L60" s="18" t="s">
        <v>3744</v>
      </c>
      <c r="M60" s="46">
        <v>0</v>
      </c>
      <c r="N60" s="18" t="s">
        <v>52</v>
      </c>
      <c r="O60" s="46">
        <f t="shared" si="2"/>
        <v>1000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18" t="s">
        <v>3745</v>
      </c>
      <c r="X60" s="18" t="s">
        <v>52</v>
      </c>
      <c r="Y60" s="2" t="s">
        <v>52</v>
      </c>
      <c r="Z60" s="2" t="s">
        <v>52</v>
      </c>
      <c r="AA60" s="47"/>
      <c r="AB60" s="2" t="s">
        <v>52</v>
      </c>
    </row>
    <row r="61" spans="1:28" ht="30" customHeight="1">
      <c r="A61" s="18" t="s">
        <v>2687</v>
      </c>
      <c r="B61" s="18" t="s">
        <v>242</v>
      </c>
      <c r="C61" s="18" t="s">
        <v>2686</v>
      </c>
      <c r="D61" s="45" t="s">
        <v>235</v>
      </c>
      <c r="E61" s="46">
        <v>881</v>
      </c>
      <c r="F61" s="18" t="s">
        <v>52</v>
      </c>
      <c r="G61" s="46">
        <v>1070</v>
      </c>
      <c r="H61" s="18" t="s">
        <v>3682</v>
      </c>
      <c r="I61" s="46">
        <v>0</v>
      </c>
      <c r="J61" s="18" t="s">
        <v>52</v>
      </c>
      <c r="K61" s="46">
        <v>920</v>
      </c>
      <c r="L61" s="18" t="s">
        <v>3746</v>
      </c>
      <c r="M61" s="46">
        <v>0</v>
      </c>
      <c r="N61" s="18" t="s">
        <v>52</v>
      </c>
      <c r="O61" s="46">
        <f t="shared" si="2"/>
        <v>881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18" t="s">
        <v>3747</v>
      </c>
      <c r="X61" s="18" t="s">
        <v>52</v>
      </c>
      <c r="Y61" s="2" t="s">
        <v>52</v>
      </c>
      <c r="Z61" s="2" t="s">
        <v>52</v>
      </c>
      <c r="AA61" s="47"/>
      <c r="AB61" s="2" t="s">
        <v>52</v>
      </c>
    </row>
    <row r="62" spans="1:28" ht="30" customHeight="1">
      <c r="A62" s="18" t="s">
        <v>2861</v>
      </c>
      <c r="B62" s="18" t="s">
        <v>242</v>
      </c>
      <c r="C62" s="18" t="s">
        <v>2860</v>
      </c>
      <c r="D62" s="45" t="s">
        <v>235</v>
      </c>
      <c r="E62" s="46">
        <v>0</v>
      </c>
      <c r="F62" s="18" t="s">
        <v>52</v>
      </c>
      <c r="G62" s="46">
        <v>1048.7</v>
      </c>
      <c r="H62" s="18" t="s">
        <v>3682</v>
      </c>
      <c r="I62" s="46">
        <v>0</v>
      </c>
      <c r="J62" s="18" t="s">
        <v>52</v>
      </c>
      <c r="K62" s="46">
        <v>894</v>
      </c>
      <c r="L62" s="18" t="s">
        <v>3746</v>
      </c>
      <c r="M62" s="46">
        <v>0</v>
      </c>
      <c r="N62" s="18" t="s">
        <v>52</v>
      </c>
      <c r="O62" s="46">
        <f t="shared" si="2"/>
        <v>894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18" t="s">
        <v>3748</v>
      </c>
      <c r="X62" s="18" t="s">
        <v>52</v>
      </c>
      <c r="Y62" s="2" t="s">
        <v>52</v>
      </c>
      <c r="Z62" s="2" t="s">
        <v>52</v>
      </c>
      <c r="AA62" s="47"/>
      <c r="AB62" s="2" t="s">
        <v>52</v>
      </c>
    </row>
    <row r="63" spans="1:28" ht="30" customHeight="1">
      <c r="A63" s="18" t="s">
        <v>244</v>
      </c>
      <c r="B63" s="18" t="s">
        <v>242</v>
      </c>
      <c r="C63" s="18" t="s">
        <v>243</v>
      </c>
      <c r="D63" s="45" t="s">
        <v>183</v>
      </c>
      <c r="E63" s="46">
        <v>1092465</v>
      </c>
      <c r="F63" s="18" t="s">
        <v>52</v>
      </c>
      <c r="G63" s="46">
        <v>1193500</v>
      </c>
      <c r="H63" s="18" t="s">
        <v>3682</v>
      </c>
      <c r="I63" s="46">
        <v>0</v>
      </c>
      <c r="J63" s="18" t="s">
        <v>52</v>
      </c>
      <c r="K63" s="46">
        <v>1103500</v>
      </c>
      <c r="L63" s="18" t="s">
        <v>3749</v>
      </c>
      <c r="M63" s="46">
        <v>0</v>
      </c>
      <c r="N63" s="18" t="s">
        <v>52</v>
      </c>
      <c r="O63" s="46">
        <f t="shared" si="2"/>
        <v>1092465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18" t="s">
        <v>3750</v>
      </c>
      <c r="X63" s="18" t="s">
        <v>52</v>
      </c>
      <c r="Y63" s="2" t="s">
        <v>52</v>
      </c>
      <c r="Z63" s="2" t="s">
        <v>52</v>
      </c>
      <c r="AA63" s="47"/>
      <c r="AB63" s="2" t="s">
        <v>52</v>
      </c>
    </row>
    <row r="64" spans="1:28" ht="30" customHeight="1">
      <c r="A64" s="18" t="s">
        <v>2825</v>
      </c>
      <c r="B64" s="18" t="s">
        <v>242</v>
      </c>
      <c r="C64" s="18" t="s">
        <v>2824</v>
      </c>
      <c r="D64" s="45" t="s">
        <v>235</v>
      </c>
      <c r="E64" s="46">
        <v>867</v>
      </c>
      <c r="F64" s="18" t="s">
        <v>52</v>
      </c>
      <c r="G64" s="46">
        <v>1055.9000000000001</v>
      </c>
      <c r="H64" s="18" t="s">
        <v>3682</v>
      </c>
      <c r="I64" s="46">
        <v>0</v>
      </c>
      <c r="J64" s="18" t="s">
        <v>52</v>
      </c>
      <c r="K64" s="46">
        <v>920</v>
      </c>
      <c r="L64" s="18" t="s">
        <v>3746</v>
      </c>
      <c r="M64" s="46">
        <v>0</v>
      </c>
      <c r="N64" s="18" t="s">
        <v>52</v>
      </c>
      <c r="O64" s="46">
        <f t="shared" si="2"/>
        <v>867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18" t="s">
        <v>3751</v>
      </c>
      <c r="X64" s="18" t="s">
        <v>52</v>
      </c>
      <c r="Y64" s="2" t="s">
        <v>52</v>
      </c>
      <c r="Z64" s="2" t="s">
        <v>52</v>
      </c>
      <c r="AA64" s="47"/>
      <c r="AB64" s="2" t="s">
        <v>52</v>
      </c>
    </row>
    <row r="65" spans="1:28" ht="30" customHeight="1">
      <c r="A65" s="18" t="s">
        <v>2670</v>
      </c>
      <c r="B65" s="18" t="s">
        <v>4258</v>
      </c>
      <c r="C65" s="18" t="s">
        <v>2669</v>
      </c>
      <c r="D65" s="45" t="s">
        <v>235</v>
      </c>
      <c r="E65" s="46">
        <v>0</v>
      </c>
      <c r="F65" s="18" t="s">
        <v>52</v>
      </c>
      <c r="G65" s="46">
        <v>0</v>
      </c>
      <c r="H65" s="18" t="s">
        <v>52</v>
      </c>
      <c r="I65" s="46">
        <v>2466.3000000000002</v>
      </c>
      <c r="J65" s="18" t="s">
        <v>3752</v>
      </c>
      <c r="K65" s="46">
        <v>1994</v>
      </c>
      <c r="L65" s="18" t="s">
        <v>3753</v>
      </c>
      <c r="M65" s="46">
        <v>0</v>
      </c>
      <c r="N65" s="18" t="s">
        <v>52</v>
      </c>
      <c r="O65" s="46">
        <f t="shared" si="2"/>
        <v>1994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18" t="s">
        <v>3754</v>
      </c>
      <c r="X65" s="18" t="s">
        <v>52</v>
      </c>
      <c r="Y65" s="2" t="s">
        <v>52</v>
      </c>
      <c r="Z65" s="2" t="s">
        <v>52</v>
      </c>
      <c r="AA65" s="47"/>
      <c r="AB65" s="2" t="s">
        <v>52</v>
      </c>
    </row>
    <row r="66" spans="1:28" ht="30" customHeight="1">
      <c r="A66" s="18" t="s">
        <v>2750</v>
      </c>
      <c r="B66" s="18" t="s">
        <v>2668</v>
      </c>
      <c r="C66" s="18" t="s">
        <v>2749</v>
      </c>
      <c r="D66" s="45" t="s">
        <v>235</v>
      </c>
      <c r="E66" s="46">
        <v>0</v>
      </c>
      <c r="F66" s="18" t="s">
        <v>52</v>
      </c>
      <c r="G66" s="46">
        <v>0</v>
      </c>
      <c r="H66" s="18" t="s">
        <v>52</v>
      </c>
      <c r="I66" s="46">
        <v>1915.1</v>
      </c>
      <c r="J66" s="18" t="s">
        <v>3752</v>
      </c>
      <c r="K66" s="46">
        <v>1595</v>
      </c>
      <c r="L66" s="18" t="s">
        <v>3753</v>
      </c>
      <c r="M66" s="46">
        <v>0</v>
      </c>
      <c r="N66" s="18" t="s">
        <v>52</v>
      </c>
      <c r="O66" s="46">
        <f t="shared" si="2"/>
        <v>1595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18" t="s">
        <v>3755</v>
      </c>
      <c r="X66" s="18" t="s">
        <v>52</v>
      </c>
      <c r="Y66" s="2" t="s">
        <v>52</v>
      </c>
      <c r="Z66" s="2" t="s">
        <v>52</v>
      </c>
      <c r="AA66" s="47"/>
      <c r="AB66" s="2" t="s">
        <v>52</v>
      </c>
    </row>
    <row r="67" spans="1:28" ht="30" customHeight="1">
      <c r="A67" s="18" t="s">
        <v>3090</v>
      </c>
      <c r="B67" s="18" t="s">
        <v>4257</v>
      </c>
      <c r="C67" s="18" t="s">
        <v>3089</v>
      </c>
      <c r="D67" s="45" t="s">
        <v>235</v>
      </c>
      <c r="E67" s="46">
        <v>0</v>
      </c>
      <c r="F67" s="18" t="s">
        <v>52</v>
      </c>
      <c r="G67" s="46">
        <v>1203.0999999999999</v>
      </c>
      <c r="H67" s="18" t="s">
        <v>3756</v>
      </c>
      <c r="I67" s="46">
        <v>1311.7</v>
      </c>
      <c r="J67" s="18" t="s">
        <v>3757</v>
      </c>
      <c r="K67" s="46">
        <v>1000</v>
      </c>
      <c r="L67" s="18" t="s">
        <v>3749</v>
      </c>
      <c r="M67" s="46">
        <v>0</v>
      </c>
      <c r="N67" s="18" t="s">
        <v>52</v>
      </c>
      <c r="O67" s="46">
        <f t="shared" si="2"/>
        <v>1000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18" t="s">
        <v>3758</v>
      </c>
      <c r="X67" s="18" t="s">
        <v>52</v>
      </c>
      <c r="Y67" s="2" t="s">
        <v>52</v>
      </c>
      <c r="Z67" s="2" t="s">
        <v>52</v>
      </c>
      <c r="AA67" s="47"/>
      <c r="AB67" s="2" t="s">
        <v>52</v>
      </c>
    </row>
    <row r="68" spans="1:28" ht="30" customHeight="1">
      <c r="A68" s="18" t="s">
        <v>3097</v>
      </c>
      <c r="B68" s="18" t="s">
        <v>242</v>
      </c>
      <c r="C68" s="18" t="s">
        <v>3096</v>
      </c>
      <c r="D68" s="45" t="s">
        <v>183</v>
      </c>
      <c r="E68" s="46">
        <v>1092465</v>
      </c>
      <c r="F68" s="18" t="s">
        <v>52</v>
      </c>
      <c r="G68" s="46">
        <v>1193500</v>
      </c>
      <c r="H68" s="18" t="s">
        <v>3682</v>
      </c>
      <c r="I68" s="46">
        <v>0</v>
      </c>
      <c r="J68" s="18" t="s">
        <v>52</v>
      </c>
      <c r="K68" s="46">
        <v>1103500</v>
      </c>
      <c r="L68" s="18" t="s">
        <v>3749</v>
      </c>
      <c r="M68" s="46">
        <v>0</v>
      </c>
      <c r="N68" s="18" t="s">
        <v>52</v>
      </c>
      <c r="O68" s="46">
        <f t="shared" si="2"/>
        <v>1092465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18" t="s">
        <v>3759</v>
      </c>
      <c r="X68" s="18" t="s">
        <v>52</v>
      </c>
      <c r="Y68" s="2" t="s">
        <v>52</v>
      </c>
      <c r="Z68" s="2" t="s">
        <v>52</v>
      </c>
      <c r="AA68" s="47"/>
      <c r="AB68" s="2" t="s">
        <v>52</v>
      </c>
    </row>
    <row r="69" spans="1:28" ht="30" customHeight="1">
      <c r="A69" s="18" t="s">
        <v>247</v>
      </c>
      <c r="B69" s="18" t="s">
        <v>242</v>
      </c>
      <c r="C69" s="18" t="s">
        <v>246</v>
      </c>
      <c r="D69" s="45" t="s">
        <v>183</v>
      </c>
      <c r="E69" s="46">
        <v>990000</v>
      </c>
      <c r="F69" s="18" t="s">
        <v>52</v>
      </c>
      <c r="G69" s="46">
        <v>1080000</v>
      </c>
      <c r="H69" s="18" t="s">
        <v>3682</v>
      </c>
      <c r="I69" s="46">
        <v>0</v>
      </c>
      <c r="J69" s="18" t="s">
        <v>52</v>
      </c>
      <c r="K69" s="46">
        <v>1000000</v>
      </c>
      <c r="L69" s="18" t="s">
        <v>3749</v>
      </c>
      <c r="M69" s="46">
        <v>0</v>
      </c>
      <c r="N69" s="18" t="s">
        <v>52</v>
      </c>
      <c r="O69" s="46">
        <f t="shared" si="2"/>
        <v>990000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18" t="s">
        <v>3760</v>
      </c>
      <c r="X69" s="18" t="s">
        <v>52</v>
      </c>
      <c r="Y69" s="2" t="s">
        <v>52</v>
      </c>
      <c r="Z69" s="2" t="s">
        <v>52</v>
      </c>
      <c r="AA69" s="47"/>
      <c r="AB69" s="2" t="s">
        <v>52</v>
      </c>
    </row>
    <row r="70" spans="1:28" ht="30" customHeight="1">
      <c r="A70" s="18" t="s">
        <v>2796</v>
      </c>
      <c r="B70" s="18" t="s">
        <v>4259</v>
      </c>
      <c r="C70" s="18" t="s">
        <v>2795</v>
      </c>
      <c r="D70" s="45" t="s">
        <v>235</v>
      </c>
      <c r="E70" s="46">
        <v>3660</v>
      </c>
      <c r="F70" s="18" t="s">
        <v>52</v>
      </c>
      <c r="G70" s="46">
        <v>4200</v>
      </c>
      <c r="H70" s="18" t="s">
        <v>3761</v>
      </c>
      <c r="I70" s="46">
        <v>4242</v>
      </c>
      <c r="J70" s="18" t="s">
        <v>3762</v>
      </c>
      <c r="K70" s="46">
        <v>3800</v>
      </c>
      <c r="L70" s="18" t="s">
        <v>3763</v>
      </c>
      <c r="M70" s="46">
        <v>0</v>
      </c>
      <c r="N70" s="18" t="s">
        <v>52</v>
      </c>
      <c r="O70" s="46">
        <f t="shared" si="2"/>
        <v>3660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18" t="s">
        <v>3764</v>
      </c>
      <c r="X70" s="18" t="s">
        <v>52</v>
      </c>
      <c r="Y70" s="2" t="s">
        <v>52</v>
      </c>
      <c r="Z70" s="2" t="s">
        <v>52</v>
      </c>
      <c r="AA70" s="47"/>
      <c r="AB70" s="2" t="s">
        <v>52</v>
      </c>
    </row>
    <row r="71" spans="1:28" ht="30" customHeight="1">
      <c r="A71" s="18" t="s">
        <v>2819</v>
      </c>
      <c r="B71" s="18" t="s">
        <v>2794</v>
      </c>
      <c r="C71" s="18" t="s">
        <v>2818</v>
      </c>
      <c r="D71" s="45" t="s">
        <v>235</v>
      </c>
      <c r="E71" s="46">
        <v>3600</v>
      </c>
      <c r="F71" s="18" t="s">
        <v>52</v>
      </c>
      <c r="G71" s="46">
        <v>4150</v>
      </c>
      <c r="H71" s="18" t="s">
        <v>3761</v>
      </c>
      <c r="I71" s="46">
        <v>4191</v>
      </c>
      <c r="J71" s="18" t="s">
        <v>3762</v>
      </c>
      <c r="K71" s="46">
        <v>3750</v>
      </c>
      <c r="L71" s="18" t="s">
        <v>3763</v>
      </c>
      <c r="M71" s="46">
        <v>0</v>
      </c>
      <c r="N71" s="18" t="s">
        <v>52</v>
      </c>
      <c r="O71" s="46">
        <f t="shared" si="2"/>
        <v>3600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18" t="s">
        <v>3765</v>
      </c>
      <c r="X71" s="18" t="s">
        <v>52</v>
      </c>
      <c r="Y71" s="2" t="s">
        <v>52</v>
      </c>
      <c r="Z71" s="2" t="s">
        <v>52</v>
      </c>
      <c r="AA71" s="47"/>
      <c r="AB71" s="2" t="s">
        <v>52</v>
      </c>
    </row>
    <row r="72" spans="1:28" ht="30" customHeight="1">
      <c r="A72" s="18" t="s">
        <v>3073</v>
      </c>
      <c r="B72" s="18" t="s">
        <v>2794</v>
      </c>
      <c r="C72" s="18" t="s">
        <v>3072</v>
      </c>
      <c r="D72" s="45" t="s">
        <v>235</v>
      </c>
      <c r="E72" s="46">
        <v>3750</v>
      </c>
      <c r="F72" s="18" t="s">
        <v>52</v>
      </c>
      <c r="G72" s="46">
        <v>4000</v>
      </c>
      <c r="H72" s="18" t="s">
        <v>3761</v>
      </c>
      <c r="I72" s="46">
        <v>4545</v>
      </c>
      <c r="J72" s="18" t="s">
        <v>3762</v>
      </c>
      <c r="K72" s="46">
        <v>4100</v>
      </c>
      <c r="L72" s="18" t="s">
        <v>3763</v>
      </c>
      <c r="M72" s="46">
        <v>0</v>
      </c>
      <c r="N72" s="18" t="s">
        <v>52</v>
      </c>
      <c r="O72" s="46">
        <f t="shared" si="2"/>
        <v>3750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18" t="s">
        <v>3766</v>
      </c>
      <c r="X72" s="18" t="s">
        <v>52</v>
      </c>
      <c r="Y72" s="2" t="s">
        <v>52</v>
      </c>
      <c r="Z72" s="2" t="s">
        <v>52</v>
      </c>
      <c r="AA72" s="47"/>
      <c r="AB72" s="2" t="s">
        <v>52</v>
      </c>
    </row>
    <row r="73" spans="1:28" ht="30" customHeight="1">
      <c r="A73" s="18" t="s">
        <v>3165</v>
      </c>
      <c r="B73" s="18" t="s">
        <v>2794</v>
      </c>
      <c r="C73" s="18" t="s">
        <v>3164</v>
      </c>
      <c r="D73" s="45" t="s">
        <v>235</v>
      </c>
      <c r="E73" s="46">
        <v>0</v>
      </c>
      <c r="F73" s="18" t="s">
        <v>52</v>
      </c>
      <c r="G73" s="46">
        <v>4000</v>
      </c>
      <c r="H73" s="18" t="s">
        <v>3761</v>
      </c>
      <c r="I73" s="46">
        <v>4040</v>
      </c>
      <c r="J73" s="18" t="s">
        <v>3762</v>
      </c>
      <c r="K73" s="46">
        <v>3600</v>
      </c>
      <c r="L73" s="18" t="s">
        <v>3767</v>
      </c>
      <c r="M73" s="46">
        <v>0</v>
      </c>
      <c r="N73" s="18" t="s">
        <v>52</v>
      </c>
      <c r="O73" s="46">
        <f t="shared" si="2"/>
        <v>3600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18" t="s">
        <v>3768</v>
      </c>
      <c r="X73" s="18" t="s">
        <v>52</v>
      </c>
      <c r="Y73" s="2" t="s">
        <v>52</v>
      </c>
      <c r="Z73" s="2" t="s">
        <v>52</v>
      </c>
      <c r="AA73" s="47"/>
      <c r="AB73" s="2" t="s">
        <v>52</v>
      </c>
    </row>
    <row r="74" spans="1:28" ht="30" customHeight="1">
      <c r="A74" s="18" t="s">
        <v>2229</v>
      </c>
      <c r="B74" s="18" t="s">
        <v>4260</v>
      </c>
      <c r="C74" s="18" t="s">
        <v>2228</v>
      </c>
      <c r="D74" s="45" t="s">
        <v>1697</v>
      </c>
      <c r="E74" s="46">
        <v>0</v>
      </c>
      <c r="F74" s="18" t="s">
        <v>52</v>
      </c>
      <c r="G74" s="46">
        <v>131000</v>
      </c>
      <c r="H74" s="18" t="s">
        <v>3769</v>
      </c>
      <c r="I74" s="46">
        <v>131000</v>
      </c>
      <c r="J74" s="18" t="s">
        <v>3770</v>
      </c>
      <c r="K74" s="46">
        <v>201600</v>
      </c>
      <c r="L74" s="18" t="s">
        <v>3771</v>
      </c>
      <c r="M74" s="46">
        <v>0</v>
      </c>
      <c r="N74" s="18" t="s">
        <v>52</v>
      </c>
      <c r="O74" s="46">
        <f t="shared" si="2"/>
        <v>131000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18" t="s">
        <v>3772</v>
      </c>
      <c r="X74" s="18" t="s">
        <v>52</v>
      </c>
      <c r="Y74" s="2" t="s">
        <v>52</v>
      </c>
      <c r="Z74" s="2" t="s">
        <v>52</v>
      </c>
      <c r="AA74" s="47"/>
      <c r="AB74" s="2" t="s">
        <v>52</v>
      </c>
    </row>
    <row r="75" spans="1:28" ht="30" customHeight="1">
      <c r="A75" s="18" t="s">
        <v>1052</v>
      </c>
      <c r="B75" s="18" t="s">
        <v>4261</v>
      </c>
      <c r="C75" s="18" t="s">
        <v>1051</v>
      </c>
      <c r="D75" s="45" t="s">
        <v>112</v>
      </c>
      <c r="E75" s="46">
        <v>571556</v>
      </c>
      <c r="F75" s="18" t="s">
        <v>52</v>
      </c>
      <c r="G75" s="46">
        <v>634730.53</v>
      </c>
      <c r="H75" s="18" t="s">
        <v>3773</v>
      </c>
      <c r="I75" s="46">
        <v>571556.88</v>
      </c>
      <c r="J75" s="18" t="s">
        <v>3761</v>
      </c>
      <c r="K75" s="46">
        <v>628897.5</v>
      </c>
      <c r="L75" s="18" t="s">
        <v>3774</v>
      </c>
      <c r="M75" s="46">
        <v>0</v>
      </c>
      <c r="N75" s="18" t="s">
        <v>52</v>
      </c>
      <c r="O75" s="46">
        <f t="shared" si="2"/>
        <v>571556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18" t="s">
        <v>3775</v>
      </c>
      <c r="X75" s="18" t="s">
        <v>52</v>
      </c>
      <c r="Y75" s="2" t="s">
        <v>52</v>
      </c>
      <c r="Z75" s="2" t="s">
        <v>52</v>
      </c>
      <c r="AA75" s="47"/>
      <c r="AB75" s="2" t="s">
        <v>52</v>
      </c>
    </row>
    <row r="76" spans="1:28" ht="30" customHeight="1">
      <c r="A76" s="18" t="s">
        <v>1546</v>
      </c>
      <c r="B76" s="18" t="s">
        <v>4262</v>
      </c>
      <c r="C76" s="18" t="s">
        <v>1545</v>
      </c>
      <c r="D76" s="45" t="s">
        <v>83</v>
      </c>
      <c r="E76" s="46">
        <v>0</v>
      </c>
      <c r="F76" s="18" t="s">
        <v>52</v>
      </c>
      <c r="G76" s="46">
        <v>0</v>
      </c>
      <c r="H76" s="18" t="s">
        <v>52</v>
      </c>
      <c r="I76" s="46">
        <v>0</v>
      </c>
      <c r="J76" s="18" t="s">
        <v>52</v>
      </c>
      <c r="K76" s="46">
        <v>52000</v>
      </c>
      <c r="L76" s="18" t="s">
        <v>3776</v>
      </c>
      <c r="M76" s="46">
        <v>0</v>
      </c>
      <c r="N76" s="18" t="s">
        <v>52</v>
      </c>
      <c r="O76" s="46">
        <f t="shared" si="2"/>
        <v>52000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18" t="s">
        <v>3777</v>
      </c>
      <c r="X76" s="18" t="s">
        <v>52</v>
      </c>
      <c r="Y76" s="2" t="s">
        <v>52</v>
      </c>
      <c r="Z76" s="2" t="s">
        <v>52</v>
      </c>
      <c r="AA76" s="47"/>
      <c r="AB76" s="2" t="s">
        <v>52</v>
      </c>
    </row>
    <row r="77" spans="1:28" ht="30" customHeight="1">
      <c r="A77" s="18" t="s">
        <v>912</v>
      </c>
      <c r="B77" s="18" t="s">
        <v>910</v>
      </c>
      <c r="C77" s="18" t="s">
        <v>911</v>
      </c>
      <c r="D77" s="45" t="s">
        <v>112</v>
      </c>
      <c r="E77" s="46">
        <v>0</v>
      </c>
      <c r="F77" s="18" t="s">
        <v>52</v>
      </c>
      <c r="G77" s="46">
        <v>26000</v>
      </c>
      <c r="H77" s="18" t="s">
        <v>3677</v>
      </c>
      <c r="I77" s="46">
        <v>0</v>
      </c>
      <c r="J77" s="18" t="s">
        <v>52</v>
      </c>
      <c r="K77" s="46">
        <v>24000</v>
      </c>
      <c r="L77" s="18" t="s">
        <v>3682</v>
      </c>
      <c r="M77" s="46">
        <v>0</v>
      </c>
      <c r="N77" s="18" t="s">
        <v>52</v>
      </c>
      <c r="O77" s="46">
        <f t="shared" si="2"/>
        <v>24000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18" t="s">
        <v>3778</v>
      </c>
      <c r="X77" s="18" t="s">
        <v>52</v>
      </c>
      <c r="Y77" s="2" t="s">
        <v>52</v>
      </c>
      <c r="Z77" s="2" t="s">
        <v>52</v>
      </c>
      <c r="AA77" s="47"/>
      <c r="AB77" s="2" t="s">
        <v>52</v>
      </c>
    </row>
    <row r="78" spans="1:28" ht="30" customHeight="1">
      <c r="A78" s="18" t="s">
        <v>1291</v>
      </c>
      <c r="B78" s="18" t="s">
        <v>1289</v>
      </c>
      <c r="C78" s="18" t="s">
        <v>1290</v>
      </c>
      <c r="D78" s="45" t="s">
        <v>235</v>
      </c>
      <c r="E78" s="46">
        <v>0</v>
      </c>
      <c r="F78" s="18" t="s">
        <v>52</v>
      </c>
      <c r="G78" s="46">
        <v>400</v>
      </c>
      <c r="H78" s="18" t="s">
        <v>3779</v>
      </c>
      <c r="I78" s="46">
        <v>0</v>
      </c>
      <c r="J78" s="18" t="s">
        <v>52</v>
      </c>
      <c r="K78" s="46">
        <v>0</v>
      </c>
      <c r="L78" s="18" t="s">
        <v>52</v>
      </c>
      <c r="M78" s="46">
        <v>0</v>
      </c>
      <c r="N78" s="18" t="s">
        <v>52</v>
      </c>
      <c r="O78" s="46">
        <f t="shared" si="2"/>
        <v>400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18" t="s">
        <v>3780</v>
      </c>
      <c r="X78" s="18" t="s">
        <v>52</v>
      </c>
      <c r="Y78" s="2" t="s">
        <v>52</v>
      </c>
      <c r="Z78" s="2" t="s">
        <v>52</v>
      </c>
      <c r="AA78" s="47"/>
      <c r="AB78" s="2" t="s">
        <v>52</v>
      </c>
    </row>
    <row r="79" spans="1:28" ht="30" customHeight="1">
      <c r="A79" s="18" t="s">
        <v>154</v>
      </c>
      <c r="B79" s="18" t="s">
        <v>151</v>
      </c>
      <c r="C79" s="18" t="s">
        <v>152</v>
      </c>
      <c r="D79" s="45" t="s">
        <v>112</v>
      </c>
      <c r="E79" s="46">
        <v>0</v>
      </c>
      <c r="F79" s="18" t="s">
        <v>52</v>
      </c>
      <c r="G79" s="46">
        <v>0</v>
      </c>
      <c r="H79" s="18" t="s">
        <v>52</v>
      </c>
      <c r="I79" s="46">
        <v>0</v>
      </c>
      <c r="J79" s="18" t="s">
        <v>52</v>
      </c>
      <c r="K79" s="46">
        <v>0</v>
      </c>
      <c r="L79" s="18" t="s">
        <v>52</v>
      </c>
      <c r="M79" s="46">
        <v>0</v>
      </c>
      <c r="N79" s="18" t="s">
        <v>52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18" t="s">
        <v>3781</v>
      </c>
      <c r="X79" s="18" t="s">
        <v>153</v>
      </c>
      <c r="Y79" s="2" t="s">
        <v>52</v>
      </c>
      <c r="Z79" s="2" t="s">
        <v>52</v>
      </c>
      <c r="AA79" s="47"/>
      <c r="AB79" s="2" t="s">
        <v>52</v>
      </c>
    </row>
    <row r="80" spans="1:28" ht="30" customHeight="1">
      <c r="A80" s="18" t="s">
        <v>2188</v>
      </c>
      <c r="B80" s="18" t="s">
        <v>151</v>
      </c>
      <c r="C80" s="18" t="s">
        <v>2187</v>
      </c>
      <c r="D80" s="45" t="s">
        <v>112</v>
      </c>
      <c r="E80" s="46">
        <v>0</v>
      </c>
      <c r="F80" s="18" t="s">
        <v>52</v>
      </c>
      <c r="G80" s="46">
        <v>0</v>
      </c>
      <c r="H80" s="18" t="s">
        <v>52</v>
      </c>
      <c r="I80" s="46">
        <v>0</v>
      </c>
      <c r="J80" s="18" t="s">
        <v>52</v>
      </c>
      <c r="K80" s="46">
        <v>0</v>
      </c>
      <c r="L80" s="18" t="s">
        <v>52</v>
      </c>
      <c r="M80" s="46">
        <v>0</v>
      </c>
      <c r="N80" s="18" t="s">
        <v>52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18" t="s">
        <v>3782</v>
      </c>
      <c r="X80" s="18" t="s">
        <v>153</v>
      </c>
      <c r="Y80" s="2" t="s">
        <v>52</v>
      </c>
      <c r="Z80" s="2" t="s">
        <v>52</v>
      </c>
      <c r="AA80" s="47"/>
      <c r="AB80" s="2" t="s">
        <v>52</v>
      </c>
    </row>
    <row r="81" spans="1:28" ht="30" customHeight="1">
      <c r="A81" s="18" t="s">
        <v>937</v>
      </c>
      <c r="B81" s="18" t="s">
        <v>935</v>
      </c>
      <c r="C81" s="18" t="s">
        <v>936</v>
      </c>
      <c r="D81" s="45" t="s">
        <v>112</v>
      </c>
      <c r="E81" s="46">
        <v>104590</v>
      </c>
      <c r="F81" s="18" t="s">
        <v>52</v>
      </c>
      <c r="G81" s="46">
        <v>0</v>
      </c>
      <c r="H81" s="18" t="s">
        <v>52</v>
      </c>
      <c r="I81" s="46">
        <v>0</v>
      </c>
      <c r="J81" s="18" t="s">
        <v>52</v>
      </c>
      <c r="K81" s="46">
        <v>0</v>
      </c>
      <c r="L81" s="18" t="s">
        <v>52</v>
      </c>
      <c r="M81" s="46">
        <v>0</v>
      </c>
      <c r="N81" s="18" t="s">
        <v>52</v>
      </c>
      <c r="O81" s="46">
        <f>SMALL(E81:M81,COUNTIF(E81:M81,0)+1)</f>
        <v>104590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18" t="s">
        <v>3783</v>
      </c>
      <c r="X81" s="18" t="s">
        <v>157</v>
      </c>
      <c r="Y81" s="2" t="s">
        <v>52</v>
      </c>
      <c r="Z81" s="2" t="s">
        <v>52</v>
      </c>
      <c r="AA81" s="47"/>
      <c r="AB81" s="2" t="s">
        <v>52</v>
      </c>
    </row>
    <row r="82" spans="1:28" ht="30" customHeight="1">
      <c r="A82" s="18" t="s">
        <v>158</v>
      </c>
      <c r="B82" s="18" t="s">
        <v>151</v>
      </c>
      <c r="C82" s="18" t="s">
        <v>156</v>
      </c>
      <c r="D82" s="45" t="s">
        <v>112</v>
      </c>
      <c r="E82" s="46">
        <v>0</v>
      </c>
      <c r="F82" s="18" t="s">
        <v>52</v>
      </c>
      <c r="G82" s="46">
        <v>0</v>
      </c>
      <c r="H82" s="18" t="s">
        <v>52</v>
      </c>
      <c r="I82" s="46">
        <v>0</v>
      </c>
      <c r="J82" s="18" t="s">
        <v>52</v>
      </c>
      <c r="K82" s="46">
        <v>0</v>
      </c>
      <c r="L82" s="18" t="s">
        <v>52</v>
      </c>
      <c r="M82" s="46">
        <v>0</v>
      </c>
      <c r="N82" s="18" t="s">
        <v>52</v>
      </c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18" t="s">
        <v>3784</v>
      </c>
      <c r="X82" s="18" t="s">
        <v>157</v>
      </c>
      <c r="Y82" s="2" t="s">
        <v>52</v>
      </c>
      <c r="Z82" s="2" t="s">
        <v>52</v>
      </c>
      <c r="AA82" s="47"/>
      <c r="AB82" s="2" t="s">
        <v>52</v>
      </c>
    </row>
    <row r="83" spans="1:28" ht="30" customHeight="1">
      <c r="A83" s="18" t="s">
        <v>929</v>
      </c>
      <c r="B83" s="18" t="s">
        <v>4263</v>
      </c>
      <c r="C83" s="18" t="s">
        <v>928</v>
      </c>
      <c r="D83" s="45" t="s">
        <v>112</v>
      </c>
      <c r="E83" s="46">
        <v>117140</v>
      </c>
      <c r="F83" s="18" t="s">
        <v>52</v>
      </c>
      <c r="G83" s="46">
        <v>0</v>
      </c>
      <c r="H83" s="18" t="s">
        <v>52</v>
      </c>
      <c r="I83" s="46">
        <v>0</v>
      </c>
      <c r="J83" s="18" t="s">
        <v>52</v>
      </c>
      <c r="K83" s="46">
        <v>0</v>
      </c>
      <c r="L83" s="18" t="s">
        <v>52</v>
      </c>
      <c r="M83" s="46">
        <v>0</v>
      </c>
      <c r="N83" s="18" t="s">
        <v>52</v>
      </c>
      <c r="O83" s="46">
        <f>SMALL(E83:M83,COUNTIF(E83:M83,0)+1)</f>
        <v>117140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18" t="s">
        <v>3785</v>
      </c>
      <c r="X83" s="18" t="s">
        <v>153</v>
      </c>
      <c r="Y83" s="2" t="s">
        <v>52</v>
      </c>
      <c r="Z83" s="2" t="s">
        <v>52</v>
      </c>
      <c r="AA83" s="47"/>
      <c r="AB83" s="2" t="s">
        <v>52</v>
      </c>
    </row>
    <row r="84" spans="1:28" ht="30" customHeight="1">
      <c r="A84" s="18" t="s">
        <v>933</v>
      </c>
      <c r="B84" s="18" t="s">
        <v>4264</v>
      </c>
      <c r="C84" s="18" t="s">
        <v>932</v>
      </c>
      <c r="D84" s="45" t="s">
        <v>112</v>
      </c>
      <c r="E84" s="46">
        <v>106330</v>
      </c>
      <c r="F84" s="18" t="s">
        <v>52</v>
      </c>
      <c r="G84" s="46">
        <v>0</v>
      </c>
      <c r="H84" s="18" t="s">
        <v>52</v>
      </c>
      <c r="I84" s="46">
        <v>0</v>
      </c>
      <c r="J84" s="18" t="s">
        <v>52</v>
      </c>
      <c r="K84" s="46">
        <v>0</v>
      </c>
      <c r="L84" s="18" t="s">
        <v>52</v>
      </c>
      <c r="M84" s="46">
        <v>0</v>
      </c>
      <c r="N84" s="18" t="s">
        <v>52</v>
      </c>
      <c r="O84" s="46">
        <f>SMALL(E84:M84,COUNTIF(E84:M84,0)+1)</f>
        <v>106330</v>
      </c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18" t="s">
        <v>3786</v>
      </c>
      <c r="X84" s="18" t="s">
        <v>153</v>
      </c>
      <c r="Y84" s="2" t="s">
        <v>52</v>
      </c>
      <c r="Z84" s="2" t="s">
        <v>52</v>
      </c>
      <c r="AA84" s="47"/>
      <c r="AB84" s="2" t="s">
        <v>52</v>
      </c>
    </row>
    <row r="85" spans="1:28" ht="30" customHeight="1">
      <c r="A85" s="18" t="s">
        <v>1752</v>
      </c>
      <c r="B85" s="18" t="s">
        <v>897</v>
      </c>
      <c r="C85" s="18" t="s">
        <v>1751</v>
      </c>
      <c r="D85" s="45" t="s">
        <v>235</v>
      </c>
      <c r="E85" s="46">
        <v>0</v>
      </c>
      <c r="F85" s="18" t="s">
        <v>52</v>
      </c>
      <c r="G85" s="46">
        <v>0</v>
      </c>
      <c r="H85" s="18" t="s">
        <v>52</v>
      </c>
      <c r="I85" s="46">
        <v>0</v>
      </c>
      <c r="J85" s="18" t="s">
        <v>52</v>
      </c>
      <c r="K85" s="46">
        <v>0</v>
      </c>
      <c r="L85" s="18" t="s">
        <v>52</v>
      </c>
      <c r="M85" s="46">
        <v>0</v>
      </c>
      <c r="N85" s="18" t="s">
        <v>52</v>
      </c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18" t="s">
        <v>3787</v>
      </c>
      <c r="X85" s="18" t="s">
        <v>1148</v>
      </c>
      <c r="Y85" s="2" t="s">
        <v>52</v>
      </c>
      <c r="Z85" s="2" t="s">
        <v>52</v>
      </c>
      <c r="AA85" s="47"/>
      <c r="AB85" s="2" t="s">
        <v>52</v>
      </c>
    </row>
    <row r="86" spans="1:28" ht="30" customHeight="1">
      <c r="A86" s="18" t="s">
        <v>900</v>
      </c>
      <c r="B86" s="18" t="s">
        <v>897</v>
      </c>
      <c r="C86" s="18" t="s">
        <v>898</v>
      </c>
      <c r="D86" s="45" t="s">
        <v>899</v>
      </c>
      <c r="E86" s="46">
        <v>0</v>
      </c>
      <c r="F86" s="18" t="s">
        <v>52</v>
      </c>
      <c r="G86" s="46">
        <v>7545.45</v>
      </c>
      <c r="H86" s="18" t="s">
        <v>3788</v>
      </c>
      <c r="I86" s="46">
        <v>9000</v>
      </c>
      <c r="J86" s="18" t="s">
        <v>3682</v>
      </c>
      <c r="K86" s="46">
        <v>7545.4</v>
      </c>
      <c r="L86" s="18" t="s">
        <v>3789</v>
      </c>
      <c r="M86" s="46">
        <v>0</v>
      </c>
      <c r="N86" s="18" t="s">
        <v>52</v>
      </c>
      <c r="O86" s="46">
        <f t="shared" ref="O86:O92" si="3">SMALL(E86:M86,COUNTIF(E86:M86,0)+1)</f>
        <v>7545.4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18" t="s">
        <v>3790</v>
      </c>
      <c r="X86" s="18" t="s">
        <v>52</v>
      </c>
      <c r="Y86" s="2" t="s">
        <v>52</v>
      </c>
      <c r="Z86" s="2" t="s">
        <v>52</v>
      </c>
      <c r="AA86" s="47"/>
      <c r="AB86" s="2" t="s">
        <v>52</v>
      </c>
    </row>
    <row r="87" spans="1:28" ht="30" customHeight="1">
      <c r="A87" s="18" t="s">
        <v>2901</v>
      </c>
      <c r="B87" s="18" t="s">
        <v>897</v>
      </c>
      <c r="C87" s="18" t="s">
        <v>2900</v>
      </c>
      <c r="D87" s="45" t="s">
        <v>235</v>
      </c>
      <c r="E87" s="46">
        <v>0</v>
      </c>
      <c r="F87" s="18" t="s">
        <v>52</v>
      </c>
      <c r="G87" s="46">
        <v>168.18</v>
      </c>
      <c r="H87" s="18" t="s">
        <v>3788</v>
      </c>
      <c r="I87" s="46">
        <v>186.36</v>
      </c>
      <c r="J87" s="18" t="s">
        <v>3682</v>
      </c>
      <c r="K87" s="46">
        <v>188.6</v>
      </c>
      <c r="L87" s="18" t="s">
        <v>3789</v>
      </c>
      <c r="M87" s="46">
        <v>0</v>
      </c>
      <c r="N87" s="18" t="s">
        <v>52</v>
      </c>
      <c r="O87" s="46">
        <f t="shared" si="3"/>
        <v>168.18</v>
      </c>
      <c r="P87" s="46">
        <v>0</v>
      </c>
      <c r="Q87" s="46">
        <v>0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18" t="s">
        <v>3791</v>
      </c>
      <c r="X87" s="18" t="s">
        <v>52</v>
      </c>
      <c r="Y87" s="2" t="s">
        <v>52</v>
      </c>
      <c r="Z87" s="2" t="s">
        <v>52</v>
      </c>
      <c r="AA87" s="47"/>
      <c r="AB87" s="2" t="s">
        <v>52</v>
      </c>
    </row>
    <row r="88" spans="1:28" ht="30" customHeight="1">
      <c r="A88" s="18" t="s">
        <v>3134</v>
      </c>
      <c r="B88" s="18" t="s">
        <v>3132</v>
      </c>
      <c r="C88" s="18" t="s">
        <v>3133</v>
      </c>
      <c r="D88" s="45" t="s">
        <v>83</v>
      </c>
      <c r="E88" s="46">
        <v>0</v>
      </c>
      <c r="F88" s="18" t="s">
        <v>52</v>
      </c>
      <c r="G88" s="46">
        <v>2170</v>
      </c>
      <c r="H88" s="18" t="s">
        <v>3792</v>
      </c>
      <c r="I88" s="46">
        <v>2101</v>
      </c>
      <c r="J88" s="18" t="s">
        <v>3741</v>
      </c>
      <c r="K88" s="46">
        <v>2390</v>
      </c>
      <c r="L88" s="18" t="s">
        <v>3793</v>
      </c>
      <c r="M88" s="46">
        <v>0</v>
      </c>
      <c r="N88" s="18" t="s">
        <v>52</v>
      </c>
      <c r="O88" s="46">
        <f t="shared" si="3"/>
        <v>2101</v>
      </c>
      <c r="P88" s="46">
        <v>0</v>
      </c>
      <c r="Q88" s="46">
        <v>0</v>
      </c>
      <c r="R88" s="46">
        <v>0</v>
      </c>
      <c r="S88" s="46">
        <v>0</v>
      </c>
      <c r="T88" s="46">
        <v>0</v>
      </c>
      <c r="U88" s="46">
        <v>0</v>
      </c>
      <c r="V88" s="46">
        <v>0</v>
      </c>
      <c r="W88" s="18" t="s">
        <v>3794</v>
      </c>
      <c r="X88" s="18" t="s">
        <v>52</v>
      </c>
      <c r="Y88" s="2" t="s">
        <v>52</v>
      </c>
      <c r="Z88" s="2" t="s">
        <v>52</v>
      </c>
      <c r="AA88" s="47"/>
      <c r="AB88" s="2" t="s">
        <v>52</v>
      </c>
    </row>
    <row r="89" spans="1:28" ht="30" customHeight="1">
      <c r="A89" s="18" t="s">
        <v>2070</v>
      </c>
      <c r="B89" s="18" t="s">
        <v>2068</v>
      </c>
      <c r="C89" s="18" t="s">
        <v>4265</v>
      </c>
      <c r="D89" s="45" t="s">
        <v>488</v>
      </c>
      <c r="E89" s="46">
        <v>0</v>
      </c>
      <c r="F89" s="18" t="s">
        <v>52</v>
      </c>
      <c r="G89" s="46">
        <v>245000</v>
      </c>
      <c r="H89" s="18" t="s">
        <v>3795</v>
      </c>
      <c r="I89" s="46">
        <v>0</v>
      </c>
      <c r="J89" s="18" t="s">
        <v>52</v>
      </c>
      <c r="K89" s="46">
        <v>0</v>
      </c>
      <c r="L89" s="18" t="s">
        <v>52</v>
      </c>
      <c r="M89" s="46">
        <v>0</v>
      </c>
      <c r="N89" s="18" t="s">
        <v>52</v>
      </c>
      <c r="O89" s="46">
        <f t="shared" si="3"/>
        <v>245000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18" t="s">
        <v>3796</v>
      </c>
      <c r="X89" s="18" t="s">
        <v>52</v>
      </c>
      <c r="Y89" s="2" t="s">
        <v>52</v>
      </c>
      <c r="Z89" s="2" t="s">
        <v>52</v>
      </c>
      <c r="AA89" s="47"/>
      <c r="AB89" s="2" t="s">
        <v>52</v>
      </c>
    </row>
    <row r="90" spans="1:28" ht="30" customHeight="1">
      <c r="A90" s="18" t="s">
        <v>2074</v>
      </c>
      <c r="B90" s="18" t="s">
        <v>2072</v>
      </c>
      <c r="C90" s="18" t="s">
        <v>4266</v>
      </c>
      <c r="D90" s="45" t="s">
        <v>256</v>
      </c>
      <c r="E90" s="46">
        <v>0</v>
      </c>
      <c r="F90" s="18" t="s">
        <v>52</v>
      </c>
      <c r="G90" s="46">
        <v>0</v>
      </c>
      <c r="H90" s="18" t="s">
        <v>52</v>
      </c>
      <c r="I90" s="46">
        <v>0</v>
      </c>
      <c r="J90" s="18" t="s">
        <v>52</v>
      </c>
      <c r="K90" s="46">
        <v>595000</v>
      </c>
      <c r="L90" s="18" t="s">
        <v>3797</v>
      </c>
      <c r="M90" s="46">
        <v>0</v>
      </c>
      <c r="N90" s="18" t="s">
        <v>52</v>
      </c>
      <c r="O90" s="46">
        <f t="shared" si="3"/>
        <v>595000</v>
      </c>
      <c r="P90" s="46">
        <v>0</v>
      </c>
      <c r="Q90" s="46">
        <v>0</v>
      </c>
      <c r="R90" s="46">
        <v>0</v>
      </c>
      <c r="S90" s="46">
        <v>0</v>
      </c>
      <c r="T90" s="46">
        <v>0</v>
      </c>
      <c r="U90" s="46">
        <v>0</v>
      </c>
      <c r="V90" s="46">
        <v>0</v>
      </c>
      <c r="W90" s="18" t="s">
        <v>3798</v>
      </c>
      <c r="X90" s="18" t="s">
        <v>52</v>
      </c>
      <c r="Y90" s="2" t="s">
        <v>52</v>
      </c>
      <c r="Z90" s="2" t="s">
        <v>52</v>
      </c>
      <c r="AA90" s="47"/>
      <c r="AB90" s="2" t="s">
        <v>52</v>
      </c>
    </row>
    <row r="91" spans="1:28" ht="30" customHeight="1">
      <c r="A91" s="18" t="s">
        <v>1083</v>
      </c>
      <c r="B91" s="18" t="s">
        <v>1081</v>
      </c>
      <c r="C91" s="18" t="s">
        <v>1082</v>
      </c>
      <c r="D91" s="45" t="s">
        <v>83</v>
      </c>
      <c r="E91" s="46">
        <v>0</v>
      </c>
      <c r="F91" s="18" t="s">
        <v>52</v>
      </c>
      <c r="G91" s="46">
        <v>700</v>
      </c>
      <c r="H91" s="18" t="s">
        <v>3799</v>
      </c>
      <c r="I91" s="46">
        <v>0</v>
      </c>
      <c r="J91" s="18" t="s">
        <v>52</v>
      </c>
      <c r="K91" s="46">
        <v>0</v>
      </c>
      <c r="L91" s="18" t="s">
        <v>52</v>
      </c>
      <c r="M91" s="46">
        <v>0</v>
      </c>
      <c r="N91" s="18" t="s">
        <v>52</v>
      </c>
      <c r="O91" s="46">
        <f t="shared" si="3"/>
        <v>700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18" t="s">
        <v>3800</v>
      </c>
      <c r="X91" s="18" t="s">
        <v>52</v>
      </c>
      <c r="Y91" s="2" t="s">
        <v>52</v>
      </c>
      <c r="Z91" s="2" t="s">
        <v>52</v>
      </c>
      <c r="AA91" s="47"/>
      <c r="AB91" s="2" t="s">
        <v>52</v>
      </c>
    </row>
    <row r="92" spans="1:28" ht="30" customHeight="1">
      <c r="A92" s="18" t="s">
        <v>312</v>
      </c>
      <c r="B92" s="18" t="s">
        <v>4267</v>
      </c>
      <c r="C92" s="18" t="s">
        <v>310</v>
      </c>
      <c r="D92" s="45" t="s">
        <v>311</v>
      </c>
      <c r="E92" s="46">
        <v>0</v>
      </c>
      <c r="F92" s="18" t="s">
        <v>52</v>
      </c>
      <c r="G92" s="46">
        <v>90</v>
      </c>
      <c r="H92" s="18" t="s">
        <v>3801</v>
      </c>
      <c r="I92" s="46">
        <v>0</v>
      </c>
      <c r="J92" s="18" t="s">
        <v>52</v>
      </c>
      <c r="K92" s="46">
        <v>100</v>
      </c>
      <c r="L92" s="18" t="s">
        <v>3802</v>
      </c>
      <c r="M92" s="46">
        <v>0</v>
      </c>
      <c r="N92" s="18" t="s">
        <v>52</v>
      </c>
      <c r="O92" s="46">
        <f t="shared" si="3"/>
        <v>90</v>
      </c>
      <c r="P92" s="46">
        <v>0</v>
      </c>
      <c r="Q92" s="46">
        <v>0</v>
      </c>
      <c r="R92" s="46">
        <v>0</v>
      </c>
      <c r="S92" s="46">
        <v>0</v>
      </c>
      <c r="T92" s="46">
        <v>0</v>
      </c>
      <c r="U92" s="46">
        <v>0</v>
      </c>
      <c r="V92" s="46">
        <v>0</v>
      </c>
      <c r="W92" s="18" t="s">
        <v>3803</v>
      </c>
      <c r="X92" s="18" t="s">
        <v>52</v>
      </c>
      <c r="Y92" s="2" t="s">
        <v>52</v>
      </c>
      <c r="Z92" s="2" t="s">
        <v>52</v>
      </c>
      <c r="AA92" s="47"/>
      <c r="AB92" s="2" t="s">
        <v>52</v>
      </c>
    </row>
    <row r="93" spans="1:28" ht="30" customHeight="1">
      <c r="A93" s="18" t="s">
        <v>1337</v>
      </c>
      <c r="B93" s="18" t="s">
        <v>309</v>
      </c>
      <c r="C93" s="18" t="s">
        <v>1336</v>
      </c>
      <c r="D93" s="45" t="s">
        <v>311</v>
      </c>
      <c r="E93" s="46">
        <v>0</v>
      </c>
      <c r="F93" s="18" t="s">
        <v>52</v>
      </c>
      <c r="G93" s="46">
        <v>0</v>
      </c>
      <c r="H93" s="18" t="s">
        <v>52</v>
      </c>
      <c r="I93" s="46">
        <v>0</v>
      </c>
      <c r="J93" s="18" t="s">
        <v>52</v>
      </c>
      <c r="K93" s="46">
        <v>0</v>
      </c>
      <c r="L93" s="18" t="s">
        <v>52</v>
      </c>
      <c r="M93" s="46">
        <v>0</v>
      </c>
      <c r="N93" s="18" t="s">
        <v>52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18" t="s">
        <v>3804</v>
      </c>
      <c r="X93" s="18" t="s">
        <v>1148</v>
      </c>
      <c r="Y93" s="2" t="s">
        <v>52</v>
      </c>
      <c r="Z93" s="2" t="s">
        <v>52</v>
      </c>
      <c r="AA93" s="47"/>
      <c r="AB93" s="2" t="s">
        <v>52</v>
      </c>
    </row>
    <row r="94" spans="1:28" ht="30" customHeight="1">
      <c r="A94" s="18" t="s">
        <v>1390</v>
      </c>
      <c r="B94" s="18" t="s">
        <v>4268</v>
      </c>
      <c r="C94" s="18" t="s">
        <v>1389</v>
      </c>
      <c r="D94" s="45" t="s">
        <v>83</v>
      </c>
      <c r="E94" s="46">
        <v>0</v>
      </c>
      <c r="F94" s="18" t="s">
        <v>52</v>
      </c>
      <c r="G94" s="46">
        <v>57000</v>
      </c>
      <c r="H94" s="18" t="s">
        <v>3805</v>
      </c>
      <c r="I94" s="46">
        <v>57000</v>
      </c>
      <c r="J94" s="18" t="s">
        <v>3806</v>
      </c>
      <c r="K94" s="46">
        <v>37000</v>
      </c>
      <c r="L94" s="18" t="s">
        <v>3807</v>
      </c>
      <c r="M94" s="46">
        <v>0</v>
      </c>
      <c r="N94" s="18" t="s">
        <v>52</v>
      </c>
      <c r="O94" s="46">
        <f t="shared" ref="O94:O109" si="4">SMALL(E94:M94,COUNTIF(E94:M94,0)+1)</f>
        <v>37000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18" t="s">
        <v>3808</v>
      </c>
      <c r="X94" s="18" t="s">
        <v>52</v>
      </c>
      <c r="Y94" s="2" t="s">
        <v>52</v>
      </c>
      <c r="Z94" s="2" t="s">
        <v>52</v>
      </c>
      <c r="AA94" s="47"/>
      <c r="AB94" s="2" t="s">
        <v>52</v>
      </c>
    </row>
    <row r="95" spans="1:28" ht="30" customHeight="1">
      <c r="A95" s="18" t="s">
        <v>1410</v>
      </c>
      <c r="B95" s="18" t="s">
        <v>1388</v>
      </c>
      <c r="C95" s="18" t="s">
        <v>1409</v>
      </c>
      <c r="D95" s="45" t="s">
        <v>83</v>
      </c>
      <c r="E95" s="46">
        <v>0</v>
      </c>
      <c r="F95" s="18" t="s">
        <v>52</v>
      </c>
      <c r="G95" s="46">
        <v>58500</v>
      </c>
      <c r="H95" s="18" t="s">
        <v>3805</v>
      </c>
      <c r="I95" s="46">
        <v>0</v>
      </c>
      <c r="J95" s="18" t="s">
        <v>52</v>
      </c>
      <c r="K95" s="46">
        <v>0</v>
      </c>
      <c r="L95" s="18" t="s">
        <v>52</v>
      </c>
      <c r="M95" s="46">
        <v>0</v>
      </c>
      <c r="N95" s="18" t="s">
        <v>52</v>
      </c>
      <c r="O95" s="46">
        <f t="shared" si="4"/>
        <v>58500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18" t="s">
        <v>3809</v>
      </c>
      <c r="X95" s="18" t="s">
        <v>52</v>
      </c>
      <c r="Y95" s="2" t="s">
        <v>52</v>
      </c>
      <c r="Z95" s="2" t="s">
        <v>52</v>
      </c>
      <c r="AA95" s="47"/>
      <c r="AB95" s="2" t="s">
        <v>52</v>
      </c>
    </row>
    <row r="96" spans="1:28" ht="30" customHeight="1">
      <c r="A96" s="18" t="s">
        <v>1427</v>
      </c>
      <c r="B96" s="18" t="s">
        <v>1388</v>
      </c>
      <c r="C96" s="18" t="s">
        <v>1426</v>
      </c>
      <c r="D96" s="45" t="s">
        <v>83</v>
      </c>
      <c r="E96" s="46">
        <v>0</v>
      </c>
      <c r="F96" s="18" t="s">
        <v>52</v>
      </c>
      <c r="G96" s="46">
        <v>0</v>
      </c>
      <c r="H96" s="18" t="s">
        <v>52</v>
      </c>
      <c r="I96" s="46">
        <v>0</v>
      </c>
      <c r="J96" s="18" t="s">
        <v>52</v>
      </c>
      <c r="K96" s="46">
        <v>75000</v>
      </c>
      <c r="L96" s="18" t="s">
        <v>3810</v>
      </c>
      <c r="M96" s="46">
        <v>0</v>
      </c>
      <c r="N96" s="18" t="s">
        <v>52</v>
      </c>
      <c r="O96" s="46">
        <f t="shared" si="4"/>
        <v>75000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18" t="s">
        <v>3811</v>
      </c>
      <c r="X96" s="18" t="s">
        <v>52</v>
      </c>
      <c r="Y96" s="2" t="s">
        <v>52</v>
      </c>
      <c r="Z96" s="2" t="s">
        <v>52</v>
      </c>
      <c r="AA96" s="47"/>
      <c r="AB96" s="2" t="s">
        <v>52</v>
      </c>
    </row>
    <row r="97" spans="1:28" ht="30" customHeight="1">
      <c r="A97" s="18" t="s">
        <v>383</v>
      </c>
      <c r="B97" s="18" t="s">
        <v>381</v>
      </c>
      <c r="C97" s="18" t="s">
        <v>382</v>
      </c>
      <c r="D97" s="45" t="s">
        <v>83</v>
      </c>
      <c r="E97" s="46">
        <v>0</v>
      </c>
      <c r="F97" s="18" t="s">
        <v>52</v>
      </c>
      <c r="G97" s="46">
        <v>19000</v>
      </c>
      <c r="H97" s="18" t="s">
        <v>3812</v>
      </c>
      <c r="I97" s="46">
        <v>0</v>
      </c>
      <c r="J97" s="18" t="s">
        <v>52</v>
      </c>
      <c r="K97" s="46">
        <v>15000</v>
      </c>
      <c r="L97" s="18" t="s">
        <v>3807</v>
      </c>
      <c r="M97" s="46">
        <v>0</v>
      </c>
      <c r="N97" s="18" t="s">
        <v>52</v>
      </c>
      <c r="O97" s="46">
        <f t="shared" si="4"/>
        <v>15000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18" t="s">
        <v>3813</v>
      </c>
      <c r="X97" s="18" t="s">
        <v>52</v>
      </c>
      <c r="Y97" s="2" t="s">
        <v>52</v>
      </c>
      <c r="Z97" s="2" t="s">
        <v>52</v>
      </c>
      <c r="AA97" s="47"/>
      <c r="AB97" s="2" t="s">
        <v>52</v>
      </c>
    </row>
    <row r="98" spans="1:28" ht="30" customHeight="1">
      <c r="A98" s="18" t="s">
        <v>386</v>
      </c>
      <c r="B98" s="18" t="s">
        <v>385</v>
      </c>
      <c r="C98" s="18" t="s">
        <v>385</v>
      </c>
      <c r="D98" s="45" t="s">
        <v>83</v>
      </c>
      <c r="E98" s="46">
        <v>0</v>
      </c>
      <c r="F98" s="18" t="s">
        <v>52</v>
      </c>
      <c r="G98" s="46">
        <v>21000</v>
      </c>
      <c r="H98" s="18" t="s">
        <v>3814</v>
      </c>
      <c r="I98" s="46">
        <v>0</v>
      </c>
      <c r="J98" s="18" t="s">
        <v>52</v>
      </c>
      <c r="K98" s="46">
        <v>0</v>
      </c>
      <c r="L98" s="18" t="s">
        <v>52</v>
      </c>
      <c r="M98" s="46">
        <v>0</v>
      </c>
      <c r="N98" s="18" t="s">
        <v>52</v>
      </c>
      <c r="O98" s="46">
        <f t="shared" si="4"/>
        <v>21000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18" t="s">
        <v>3815</v>
      </c>
      <c r="X98" s="18" t="s">
        <v>52</v>
      </c>
      <c r="Y98" s="2" t="s">
        <v>52</v>
      </c>
      <c r="Z98" s="2" t="s">
        <v>52</v>
      </c>
      <c r="AA98" s="47"/>
      <c r="AB98" s="2" t="s">
        <v>52</v>
      </c>
    </row>
    <row r="99" spans="1:28" ht="30" customHeight="1">
      <c r="A99" s="18" t="s">
        <v>376</v>
      </c>
      <c r="B99" s="18" t="s">
        <v>374</v>
      </c>
      <c r="C99" s="18" t="s">
        <v>375</v>
      </c>
      <c r="D99" s="45" t="s">
        <v>83</v>
      </c>
      <c r="E99" s="46">
        <v>0</v>
      </c>
      <c r="F99" s="18" t="s">
        <v>52</v>
      </c>
      <c r="G99" s="46">
        <v>18000</v>
      </c>
      <c r="H99" s="18" t="s">
        <v>3814</v>
      </c>
      <c r="I99" s="46">
        <v>0</v>
      </c>
      <c r="J99" s="18" t="s">
        <v>52</v>
      </c>
      <c r="K99" s="46">
        <v>12000</v>
      </c>
      <c r="L99" s="18" t="s">
        <v>3807</v>
      </c>
      <c r="M99" s="46">
        <v>0</v>
      </c>
      <c r="N99" s="18" t="s">
        <v>52</v>
      </c>
      <c r="O99" s="46">
        <f t="shared" si="4"/>
        <v>12000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18" t="s">
        <v>3816</v>
      </c>
      <c r="X99" s="18" t="s">
        <v>52</v>
      </c>
      <c r="Y99" s="2" t="s">
        <v>52</v>
      </c>
      <c r="Z99" s="2" t="s">
        <v>52</v>
      </c>
      <c r="AA99" s="47"/>
      <c r="AB99" s="2" t="s">
        <v>52</v>
      </c>
    </row>
    <row r="100" spans="1:28" ht="30" customHeight="1">
      <c r="A100" s="18" t="s">
        <v>379</v>
      </c>
      <c r="B100" s="18" t="s">
        <v>378</v>
      </c>
      <c r="C100" s="18" t="s">
        <v>375</v>
      </c>
      <c r="D100" s="45" t="s">
        <v>83</v>
      </c>
      <c r="E100" s="46">
        <v>0</v>
      </c>
      <c r="F100" s="18" t="s">
        <v>52</v>
      </c>
      <c r="G100" s="46">
        <v>18000</v>
      </c>
      <c r="H100" s="18" t="s">
        <v>3814</v>
      </c>
      <c r="I100" s="46">
        <v>0</v>
      </c>
      <c r="J100" s="18" t="s">
        <v>52</v>
      </c>
      <c r="K100" s="46">
        <v>12000</v>
      </c>
      <c r="L100" s="18" t="s">
        <v>3807</v>
      </c>
      <c r="M100" s="46">
        <v>0</v>
      </c>
      <c r="N100" s="18" t="s">
        <v>52</v>
      </c>
      <c r="O100" s="46">
        <f t="shared" si="4"/>
        <v>12000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18" t="s">
        <v>3817</v>
      </c>
      <c r="X100" s="18" t="s">
        <v>52</v>
      </c>
      <c r="Y100" s="2" t="s">
        <v>52</v>
      </c>
      <c r="Z100" s="2" t="s">
        <v>52</v>
      </c>
      <c r="AA100" s="47"/>
      <c r="AB100" s="2" t="s">
        <v>52</v>
      </c>
    </row>
    <row r="101" spans="1:28" ht="30" customHeight="1">
      <c r="A101" s="18" t="s">
        <v>390</v>
      </c>
      <c r="B101" s="18" t="s">
        <v>388</v>
      </c>
      <c r="C101" s="18" t="s">
        <v>389</v>
      </c>
      <c r="D101" s="45" t="s">
        <v>83</v>
      </c>
      <c r="E101" s="46">
        <v>31000</v>
      </c>
      <c r="F101" s="18" t="s">
        <v>52</v>
      </c>
      <c r="G101" s="46">
        <v>35000</v>
      </c>
      <c r="H101" s="18" t="s">
        <v>3818</v>
      </c>
      <c r="I101" s="46">
        <v>31000</v>
      </c>
      <c r="J101" s="18" t="s">
        <v>3819</v>
      </c>
      <c r="K101" s="46">
        <v>35000</v>
      </c>
      <c r="L101" s="18" t="s">
        <v>3820</v>
      </c>
      <c r="M101" s="46">
        <v>0</v>
      </c>
      <c r="N101" s="18" t="s">
        <v>52</v>
      </c>
      <c r="O101" s="46">
        <f t="shared" si="4"/>
        <v>31000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18" t="s">
        <v>3821</v>
      </c>
      <c r="X101" s="18" t="s">
        <v>52</v>
      </c>
      <c r="Y101" s="2" t="s">
        <v>52</v>
      </c>
      <c r="Z101" s="2" t="s">
        <v>52</v>
      </c>
      <c r="AA101" s="47"/>
      <c r="AB101" s="2" t="s">
        <v>52</v>
      </c>
    </row>
    <row r="102" spans="1:28" ht="30" customHeight="1">
      <c r="A102" s="18" t="s">
        <v>1623</v>
      </c>
      <c r="B102" s="18" t="s">
        <v>1621</v>
      </c>
      <c r="C102" s="18" t="s">
        <v>1622</v>
      </c>
      <c r="D102" s="45" t="s">
        <v>83</v>
      </c>
      <c r="E102" s="46">
        <v>3395</v>
      </c>
      <c r="F102" s="18" t="s">
        <v>52</v>
      </c>
      <c r="G102" s="46">
        <v>4660</v>
      </c>
      <c r="H102" s="18" t="s">
        <v>3822</v>
      </c>
      <c r="I102" s="46">
        <v>0</v>
      </c>
      <c r="J102" s="18" t="s">
        <v>52</v>
      </c>
      <c r="K102" s="46">
        <v>0</v>
      </c>
      <c r="L102" s="18" t="s">
        <v>52</v>
      </c>
      <c r="M102" s="46">
        <v>0</v>
      </c>
      <c r="N102" s="18" t="s">
        <v>52</v>
      </c>
      <c r="O102" s="46">
        <f t="shared" si="4"/>
        <v>3395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18" t="s">
        <v>3823</v>
      </c>
      <c r="X102" s="18" t="s">
        <v>52</v>
      </c>
      <c r="Y102" s="2" t="s">
        <v>52</v>
      </c>
      <c r="Z102" s="2" t="s">
        <v>52</v>
      </c>
      <c r="AA102" s="47"/>
      <c r="AB102" s="2" t="s">
        <v>52</v>
      </c>
    </row>
    <row r="103" spans="1:28" ht="30" customHeight="1">
      <c r="A103" s="18" t="s">
        <v>2000</v>
      </c>
      <c r="B103" s="18" t="s">
        <v>1998</v>
      </c>
      <c r="C103" s="18" t="s">
        <v>1999</v>
      </c>
      <c r="D103" s="45" t="s">
        <v>83</v>
      </c>
      <c r="E103" s="46">
        <v>0</v>
      </c>
      <c r="F103" s="18" t="s">
        <v>52</v>
      </c>
      <c r="G103" s="46">
        <v>25000</v>
      </c>
      <c r="H103" s="18" t="s">
        <v>3824</v>
      </c>
      <c r="I103" s="46">
        <v>0</v>
      </c>
      <c r="J103" s="18" t="s">
        <v>52</v>
      </c>
      <c r="K103" s="46">
        <v>0</v>
      </c>
      <c r="L103" s="18" t="s">
        <v>52</v>
      </c>
      <c r="M103" s="46">
        <v>0</v>
      </c>
      <c r="N103" s="18" t="s">
        <v>52</v>
      </c>
      <c r="O103" s="46">
        <f t="shared" si="4"/>
        <v>25000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18" t="s">
        <v>3825</v>
      </c>
      <c r="X103" s="18" t="s">
        <v>52</v>
      </c>
      <c r="Y103" s="2" t="s">
        <v>52</v>
      </c>
      <c r="Z103" s="2" t="s">
        <v>52</v>
      </c>
      <c r="AA103" s="47"/>
      <c r="AB103" s="2" t="s">
        <v>52</v>
      </c>
    </row>
    <row r="104" spans="1:28" ht="30" customHeight="1">
      <c r="A104" s="18" t="s">
        <v>2905</v>
      </c>
      <c r="B104" s="18" t="s">
        <v>2903</v>
      </c>
      <c r="C104" s="18" t="s">
        <v>2904</v>
      </c>
      <c r="D104" s="45" t="s">
        <v>1310</v>
      </c>
      <c r="E104" s="46">
        <v>0</v>
      </c>
      <c r="F104" s="18" t="s">
        <v>52</v>
      </c>
      <c r="G104" s="46">
        <v>0</v>
      </c>
      <c r="H104" s="18" t="s">
        <v>52</v>
      </c>
      <c r="I104" s="46">
        <v>0</v>
      </c>
      <c r="J104" s="18" t="s">
        <v>52</v>
      </c>
      <c r="K104" s="46">
        <v>4000</v>
      </c>
      <c r="L104" s="18" t="s">
        <v>52</v>
      </c>
      <c r="M104" s="46">
        <v>4000</v>
      </c>
      <c r="N104" s="18" t="s">
        <v>52</v>
      </c>
      <c r="O104" s="46">
        <f t="shared" si="4"/>
        <v>4000</v>
      </c>
      <c r="P104" s="46">
        <v>0</v>
      </c>
      <c r="Q104" s="46">
        <v>0</v>
      </c>
      <c r="R104" s="46">
        <v>0</v>
      </c>
      <c r="S104" s="46">
        <v>0</v>
      </c>
      <c r="T104" s="46">
        <v>0</v>
      </c>
      <c r="U104" s="46">
        <v>0</v>
      </c>
      <c r="V104" s="46">
        <v>0</v>
      </c>
      <c r="W104" s="18" t="s">
        <v>3826</v>
      </c>
      <c r="X104" s="18" t="s">
        <v>52</v>
      </c>
      <c r="Y104" s="2" t="s">
        <v>52</v>
      </c>
      <c r="Z104" s="2" t="s">
        <v>52</v>
      </c>
      <c r="AA104" s="47"/>
      <c r="AB104" s="2" t="s">
        <v>52</v>
      </c>
    </row>
    <row r="105" spans="1:28" ht="30" customHeight="1">
      <c r="A105" s="18" t="s">
        <v>2893</v>
      </c>
      <c r="B105" s="18" t="s">
        <v>1121</v>
      </c>
      <c r="C105" s="18" t="s">
        <v>2892</v>
      </c>
      <c r="D105" s="45" t="s">
        <v>83</v>
      </c>
      <c r="E105" s="46">
        <v>3390</v>
      </c>
      <c r="F105" s="18" t="s">
        <v>52</v>
      </c>
      <c r="G105" s="46">
        <v>2962.96</v>
      </c>
      <c r="H105" s="18" t="s">
        <v>3827</v>
      </c>
      <c r="I105" s="46">
        <v>0</v>
      </c>
      <c r="J105" s="18" t="s">
        <v>52</v>
      </c>
      <c r="K105" s="46">
        <v>2962.9</v>
      </c>
      <c r="L105" s="18" t="s">
        <v>3828</v>
      </c>
      <c r="M105" s="46">
        <v>0</v>
      </c>
      <c r="N105" s="18" t="s">
        <v>52</v>
      </c>
      <c r="O105" s="46">
        <f t="shared" si="4"/>
        <v>2962.9</v>
      </c>
      <c r="P105" s="46">
        <v>0</v>
      </c>
      <c r="Q105" s="46">
        <v>0</v>
      </c>
      <c r="R105" s="46">
        <v>0</v>
      </c>
      <c r="S105" s="46">
        <v>0</v>
      </c>
      <c r="T105" s="46">
        <v>0</v>
      </c>
      <c r="U105" s="46">
        <v>0</v>
      </c>
      <c r="V105" s="46">
        <v>0</v>
      </c>
      <c r="W105" s="18" t="s">
        <v>3829</v>
      </c>
      <c r="X105" s="18" t="s">
        <v>52</v>
      </c>
      <c r="Y105" s="2" t="s">
        <v>52</v>
      </c>
      <c r="Z105" s="2" t="s">
        <v>52</v>
      </c>
      <c r="AA105" s="47"/>
      <c r="AB105" s="2" t="s">
        <v>52</v>
      </c>
    </row>
    <row r="106" spans="1:28" ht="30" customHeight="1">
      <c r="A106" s="18" t="s">
        <v>1123</v>
      </c>
      <c r="B106" s="18" t="s">
        <v>1121</v>
      </c>
      <c r="C106" s="18" t="s">
        <v>1122</v>
      </c>
      <c r="D106" s="45" t="s">
        <v>83</v>
      </c>
      <c r="E106" s="46">
        <v>0</v>
      </c>
      <c r="F106" s="18" t="s">
        <v>52</v>
      </c>
      <c r="G106" s="46">
        <v>19259.258999999998</v>
      </c>
      <c r="H106" s="18" t="s">
        <v>3827</v>
      </c>
      <c r="I106" s="46">
        <v>0</v>
      </c>
      <c r="J106" s="18" t="s">
        <v>52</v>
      </c>
      <c r="K106" s="46">
        <v>19259.258999999998</v>
      </c>
      <c r="L106" s="18" t="s">
        <v>3828</v>
      </c>
      <c r="M106" s="46">
        <v>0</v>
      </c>
      <c r="N106" s="18" t="s">
        <v>52</v>
      </c>
      <c r="O106" s="46">
        <f t="shared" si="4"/>
        <v>19259.258999999998</v>
      </c>
      <c r="P106" s="46">
        <v>0</v>
      </c>
      <c r="Q106" s="46">
        <v>0</v>
      </c>
      <c r="R106" s="46">
        <v>0</v>
      </c>
      <c r="S106" s="46">
        <v>0</v>
      </c>
      <c r="T106" s="46">
        <v>0</v>
      </c>
      <c r="U106" s="46">
        <v>0</v>
      </c>
      <c r="V106" s="46">
        <v>0</v>
      </c>
      <c r="W106" s="18" t="s">
        <v>3830</v>
      </c>
      <c r="X106" s="18" t="s">
        <v>52</v>
      </c>
      <c r="Y106" s="2" t="s">
        <v>52</v>
      </c>
      <c r="Z106" s="2" t="s">
        <v>52</v>
      </c>
      <c r="AA106" s="47"/>
      <c r="AB106" s="2" t="s">
        <v>52</v>
      </c>
    </row>
    <row r="107" spans="1:28" ht="30" customHeight="1">
      <c r="A107" s="18" t="s">
        <v>1811</v>
      </c>
      <c r="B107" s="18" t="s">
        <v>1809</v>
      </c>
      <c r="C107" s="18" t="s">
        <v>1810</v>
      </c>
      <c r="D107" s="45" t="s">
        <v>251</v>
      </c>
      <c r="E107" s="46">
        <v>97750</v>
      </c>
      <c r="F107" s="18" t="s">
        <v>52</v>
      </c>
      <c r="G107" s="46">
        <v>0</v>
      </c>
      <c r="H107" s="18" t="s">
        <v>52</v>
      </c>
      <c r="I107" s="46">
        <v>0</v>
      </c>
      <c r="J107" s="18" t="s">
        <v>52</v>
      </c>
      <c r="K107" s="46">
        <v>0</v>
      </c>
      <c r="L107" s="18" t="s">
        <v>52</v>
      </c>
      <c r="M107" s="46">
        <v>0</v>
      </c>
      <c r="N107" s="18" t="s">
        <v>52</v>
      </c>
      <c r="O107" s="46">
        <f t="shared" si="4"/>
        <v>97750</v>
      </c>
      <c r="P107" s="46">
        <v>0</v>
      </c>
      <c r="Q107" s="46">
        <v>0</v>
      </c>
      <c r="R107" s="46">
        <v>0</v>
      </c>
      <c r="S107" s="46">
        <v>0</v>
      </c>
      <c r="T107" s="46">
        <v>0</v>
      </c>
      <c r="U107" s="46">
        <v>0</v>
      </c>
      <c r="V107" s="46">
        <v>0</v>
      </c>
      <c r="W107" s="18" t="s">
        <v>3831</v>
      </c>
      <c r="X107" s="18" t="s">
        <v>52</v>
      </c>
      <c r="Y107" s="2" t="s">
        <v>52</v>
      </c>
      <c r="Z107" s="2" t="s">
        <v>52</v>
      </c>
      <c r="AA107" s="47"/>
      <c r="AB107" s="2" t="s">
        <v>52</v>
      </c>
    </row>
    <row r="108" spans="1:28" ht="30" customHeight="1">
      <c r="A108" s="18" t="s">
        <v>527</v>
      </c>
      <c r="B108" s="18" t="s">
        <v>4269</v>
      </c>
      <c r="C108" s="18" t="s">
        <v>526</v>
      </c>
      <c r="D108" s="45" t="s">
        <v>83</v>
      </c>
      <c r="E108" s="46">
        <v>0</v>
      </c>
      <c r="F108" s="18" t="s">
        <v>52</v>
      </c>
      <c r="G108" s="46">
        <v>0</v>
      </c>
      <c r="H108" s="18" t="s">
        <v>52</v>
      </c>
      <c r="I108" s="46">
        <v>0</v>
      </c>
      <c r="J108" s="18" t="s">
        <v>52</v>
      </c>
      <c r="K108" s="46">
        <v>76600</v>
      </c>
      <c r="L108" s="18" t="s">
        <v>3832</v>
      </c>
      <c r="M108" s="46">
        <v>53600</v>
      </c>
      <c r="N108" s="18" t="s">
        <v>52</v>
      </c>
      <c r="O108" s="46">
        <f t="shared" si="4"/>
        <v>53600</v>
      </c>
      <c r="P108" s="46">
        <v>0</v>
      </c>
      <c r="Q108" s="46">
        <v>0</v>
      </c>
      <c r="R108" s="46">
        <v>0</v>
      </c>
      <c r="S108" s="46">
        <v>0</v>
      </c>
      <c r="T108" s="46">
        <v>0</v>
      </c>
      <c r="U108" s="46">
        <v>0</v>
      </c>
      <c r="V108" s="46">
        <v>0</v>
      </c>
      <c r="W108" s="18" t="s">
        <v>3833</v>
      </c>
      <c r="X108" s="18" t="s">
        <v>503</v>
      </c>
      <c r="Y108" s="2" t="s">
        <v>52</v>
      </c>
      <c r="Z108" s="2" t="s">
        <v>52</v>
      </c>
      <c r="AA108" s="47"/>
      <c r="AB108" s="2" t="s">
        <v>52</v>
      </c>
    </row>
    <row r="109" spans="1:28" ht="30" customHeight="1">
      <c r="A109" s="18" t="s">
        <v>530</v>
      </c>
      <c r="B109" s="18" t="s">
        <v>525</v>
      </c>
      <c r="C109" s="18" t="s">
        <v>529</v>
      </c>
      <c r="D109" s="45" t="s">
        <v>83</v>
      </c>
      <c r="E109" s="46">
        <v>0</v>
      </c>
      <c r="F109" s="18" t="s">
        <v>52</v>
      </c>
      <c r="G109" s="46">
        <v>0</v>
      </c>
      <c r="H109" s="18" t="s">
        <v>52</v>
      </c>
      <c r="I109" s="46">
        <v>0</v>
      </c>
      <c r="J109" s="18" t="s">
        <v>52</v>
      </c>
      <c r="K109" s="46">
        <v>71600</v>
      </c>
      <c r="L109" s="18" t="s">
        <v>3832</v>
      </c>
      <c r="M109" s="46">
        <v>49400</v>
      </c>
      <c r="N109" s="18" t="s">
        <v>52</v>
      </c>
      <c r="O109" s="46">
        <f t="shared" si="4"/>
        <v>49400</v>
      </c>
      <c r="P109" s="46">
        <v>0</v>
      </c>
      <c r="Q109" s="46">
        <v>0</v>
      </c>
      <c r="R109" s="46">
        <v>0</v>
      </c>
      <c r="S109" s="46">
        <v>0</v>
      </c>
      <c r="T109" s="46">
        <v>0</v>
      </c>
      <c r="U109" s="46">
        <v>0</v>
      </c>
      <c r="V109" s="46">
        <v>0</v>
      </c>
      <c r="W109" s="18" t="s">
        <v>3834</v>
      </c>
      <c r="X109" s="18" t="s">
        <v>503</v>
      </c>
      <c r="Y109" s="2" t="s">
        <v>52</v>
      </c>
      <c r="Z109" s="2" t="s">
        <v>52</v>
      </c>
      <c r="AA109" s="47"/>
      <c r="AB109" s="2" t="s">
        <v>52</v>
      </c>
    </row>
    <row r="110" spans="1:28" ht="30" customHeight="1">
      <c r="A110" s="18" t="s">
        <v>534</v>
      </c>
      <c r="B110" s="18" t="s">
        <v>532</v>
      </c>
      <c r="C110" s="18" t="s">
        <v>533</v>
      </c>
      <c r="D110" s="45" t="s">
        <v>69</v>
      </c>
      <c r="E110" s="46">
        <v>0</v>
      </c>
      <c r="F110" s="18" t="s">
        <v>52</v>
      </c>
      <c r="G110" s="46">
        <v>0</v>
      </c>
      <c r="H110" s="18" t="s">
        <v>52</v>
      </c>
      <c r="I110" s="46">
        <v>0</v>
      </c>
      <c r="J110" s="18" t="s">
        <v>52</v>
      </c>
      <c r="K110" s="46">
        <v>0</v>
      </c>
      <c r="L110" s="18" t="s">
        <v>52</v>
      </c>
      <c r="M110" s="46">
        <v>0</v>
      </c>
      <c r="N110" s="18" t="s">
        <v>52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6">
        <v>170000</v>
      </c>
      <c r="V110" s="46">
        <f>SMALL(Q110:U110,COUNTIF(Q110:U110,0)+1)</f>
        <v>170000</v>
      </c>
      <c r="W110" s="18" t="s">
        <v>3835</v>
      </c>
      <c r="X110" s="18" t="s">
        <v>503</v>
      </c>
      <c r="Y110" s="2" t="s">
        <v>52</v>
      </c>
      <c r="Z110" s="2" t="s">
        <v>52</v>
      </c>
      <c r="AA110" s="47"/>
      <c r="AB110" s="2" t="s">
        <v>52</v>
      </c>
    </row>
    <row r="111" spans="1:28" ht="30" customHeight="1">
      <c r="A111" s="18" t="s">
        <v>2170</v>
      </c>
      <c r="B111" s="18" t="s">
        <v>2168</v>
      </c>
      <c r="C111" s="18" t="s">
        <v>2169</v>
      </c>
      <c r="D111" s="45" t="s">
        <v>83</v>
      </c>
      <c r="E111" s="46">
        <v>0</v>
      </c>
      <c r="F111" s="18" t="s">
        <v>52</v>
      </c>
      <c r="G111" s="46">
        <v>0</v>
      </c>
      <c r="H111" s="18" t="s">
        <v>52</v>
      </c>
      <c r="I111" s="46">
        <v>0</v>
      </c>
      <c r="J111" s="18" t="s">
        <v>52</v>
      </c>
      <c r="K111" s="46">
        <v>182000</v>
      </c>
      <c r="L111" s="18" t="s">
        <v>3836</v>
      </c>
      <c r="M111" s="46">
        <v>0</v>
      </c>
      <c r="N111" s="18" t="s">
        <v>52</v>
      </c>
      <c r="O111" s="46">
        <f t="shared" ref="O111:O142" si="5">SMALL(E111:M111,COUNTIF(E111:M111,0)+1)</f>
        <v>182000</v>
      </c>
      <c r="P111" s="46">
        <v>0</v>
      </c>
      <c r="Q111" s="46">
        <v>0</v>
      </c>
      <c r="R111" s="46">
        <v>0</v>
      </c>
      <c r="S111" s="46">
        <v>0</v>
      </c>
      <c r="T111" s="46">
        <v>0</v>
      </c>
      <c r="U111" s="46">
        <v>0</v>
      </c>
      <c r="V111" s="46">
        <v>0</v>
      </c>
      <c r="W111" s="18" t="s">
        <v>3837</v>
      </c>
      <c r="X111" s="18" t="s">
        <v>52</v>
      </c>
      <c r="Y111" s="2" t="s">
        <v>52</v>
      </c>
      <c r="Z111" s="2" t="s">
        <v>52</v>
      </c>
      <c r="AA111" s="47"/>
      <c r="AB111" s="2" t="s">
        <v>52</v>
      </c>
    </row>
    <row r="112" spans="1:28" ht="30" customHeight="1">
      <c r="A112" s="18" t="s">
        <v>1872</v>
      </c>
      <c r="B112" s="18" t="s">
        <v>1870</v>
      </c>
      <c r="C112" s="18" t="s">
        <v>1871</v>
      </c>
      <c r="D112" s="45" t="s">
        <v>218</v>
      </c>
      <c r="E112" s="46">
        <v>0</v>
      </c>
      <c r="F112" s="18" t="s">
        <v>52</v>
      </c>
      <c r="G112" s="46">
        <v>0</v>
      </c>
      <c r="H112" s="18" t="s">
        <v>52</v>
      </c>
      <c r="I112" s="46">
        <v>0</v>
      </c>
      <c r="J112" s="18" t="s">
        <v>52</v>
      </c>
      <c r="K112" s="46">
        <v>2500</v>
      </c>
      <c r="L112" s="18" t="s">
        <v>3838</v>
      </c>
      <c r="M112" s="46">
        <v>0</v>
      </c>
      <c r="N112" s="18" t="s">
        <v>52</v>
      </c>
      <c r="O112" s="46">
        <f t="shared" si="5"/>
        <v>2500</v>
      </c>
      <c r="P112" s="46">
        <v>0</v>
      </c>
      <c r="Q112" s="46">
        <v>0</v>
      </c>
      <c r="R112" s="46">
        <v>0</v>
      </c>
      <c r="S112" s="46">
        <v>0</v>
      </c>
      <c r="T112" s="46">
        <v>0</v>
      </c>
      <c r="U112" s="46">
        <v>0</v>
      </c>
      <c r="V112" s="46">
        <v>0</v>
      </c>
      <c r="W112" s="18" t="s">
        <v>3839</v>
      </c>
      <c r="X112" s="18" t="s">
        <v>52</v>
      </c>
      <c r="Y112" s="2" t="s">
        <v>52</v>
      </c>
      <c r="Z112" s="2" t="s">
        <v>52</v>
      </c>
      <c r="AA112" s="47"/>
      <c r="AB112" s="2" t="s">
        <v>52</v>
      </c>
    </row>
    <row r="113" spans="1:28" ht="30" customHeight="1">
      <c r="A113" s="18" t="s">
        <v>2617</v>
      </c>
      <c r="B113" s="18" t="s">
        <v>2615</v>
      </c>
      <c r="C113" s="18" t="s">
        <v>2616</v>
      </c>
      <c r="D113" s="45" t="s">
        <v>83</v>
      </c>
      <c r="E113" s="46">
        <v>242</v>
      </c>
      <c r="F113" s="18" t="s">
        <v>52</v>
      </c>
      <c r="G113" s="46">
        <v>296.88</v>
      </c>
      <c r="H113" s="18" t="s">
        <v>3840</v>
      </c>
      <c r="I113" s="46">
        <v>0</v>
      </c>
      <c r="J113" s="18" t="s">
        <v>52</v>
      </c>
      <c r="K113" s="46">
        <v>255.7</v>
      </c>
      <c r="L113" s="18" t="s">
        <v>3841</v>
      </c>
      <c r="M113" s="46">
        <v>0</v>
      </c>
      <c r="N113" s="18" t="s">
        <v>52</v>
      </c>
      <c r="O113" s="46">
        <f t="shared" si="5"/>
        <v>242</v>
      </c>
      <c r="P113" s="46">
        <v>0</v>
      </c>
      <c r="Q113" s="46">
        <v>0</v>
      </c>
      <c r="R113" s="46">
        <v>0</v>
      </c>
      <c r="S113" s="46">
        <v>0</v>
      </c>
      <c r="T113" s="46">
        <v>0</v>
      </c>
      <c r="U113" s="46">
        <v>0</v>
      </c>
      <c r="V113" s="46">
        <v>0</v>
      </c>
      <c r="W113" s="18" t="s">
        <v>3842</v>
      </c>
      <c r="X113" s="18" t="s">
        <v>52</v>
      </c>
      <c r="Y113" s="2" t="s">
        <v>52</v>
      </c>
      <c r="Z113" s="2" t="s">
        <v>52</v>
      </c>
      <c r="AA113" s="47"/>
      <c r="AB113" s="2" t="s">
        <v>52</v>
      </c>
    </row>
    <row r="114" spans="1:28" ht="30" customHeight="1">
      <c r="A114" s="18" t="s">
        <v>2620</v>
      </c>
      <c r="B114" s="18" t="s">
        <v>2619</v>
      </c>
      <c r="C114" s="18" t="s">
        <v>52</v>
      </c>
      <c r="D114" s="45" t="s">
        <v>83</v>
      </c>
      <c r="E114" s="46">
        <v>0</v>
      </c>
      <c r="F114" s="18" t="s">
        <v>52</v>
      </c>
      <c r="G114" s="46">
        <v>2939.6</v>
      </c>
      <c r="H114" s="18" t="s">
        <v>3843</v>
      </c>
      <c r="I114" s="46">
        <v>0</v>
      </c>
      <c r="J114" s="18" t="s">
        <v>52</v>
      </c>
      <c r="K114" s="46">
        <v>0</v>
      </c>
      <c r="L114" s="18" t="s">
        <v>52</v>
      </c>
      <c r="M114" s="46">
        <v>0</v>
      </c>
      <c r="N114" s="18" t="s">
        <v>52</v>
      </c>
      <c r="O114" s="46">
        <f t="shared" si="5"/>
        <v>2939.6</v>
      </c>
      <c r="P114" s="46">
        <v>0</v>
      </c>
      <c r="Q114" s="46">
        <v>0</v>
      </c>
      <c r="R114" s="46">
        <v>0</v>
      </c>
      <c r="S114" s="46">
        <v>0</v>
      </c>
      <c r="T114" s="46">
        <v>0</v>
      </c>
      <c r="U114" s="46">
        <v>0</v>
      </c>
      <c r="V114" s="46">
        <v>0</v>
      </c>
      <c r="W114" s="18" t="s">
        <v>3844</v>
      </c>
      <c r="X114" s="18" t="s">
        <v>52</v>
      </c>
      <c r="Y114" s="2" t="s">
        <v>52</v>
      </c>
      <c r="Z114" s="2" t="s">
        <v>52</v>
      </c>
      <c r="AA114" s="47"/>
      <c r="AB114" s="2" t="s">
        <v>52</v>
      </c>
    </row>
    <row r="115" spans="1:28" ht="30" customHeight="1">
      <c r="A115" s="18" t="s">
        <v>2566</v>
      </c>
      <c r="B115" s="18" t="s">
        <v>2564</v>
      </c>
      <c r="C115" s="18" t="s">
        <v>2565</v>
      </c>
      <c r="D115" s="45" t="s">
        <v>83</v>
      </c>
      <c r="E115" s="46">
        <v>0</v>
      </c>
      <c r="F115" s="18" t="s">
        <v>52</v>
      </c>
      <c r="G115" s="46">
        <v>30000</v>
      </c>
      <c r="H115" s="18" t="s">
        <v>3845</v>
      </c>
      <c r="I115" s="46">
        <v>0</v>
      </c>
      <c r="J115" s="18" t="s">
        <v>52</v>
      </c>
      <c r="K115" s="46">
        <v>30000</v>
      </c>
      <c r="L115" s="18" t="s">
        <v>3846</v>
      </c>
      <c r="M115" s="46">
        <v>0</v>
      </c>
      <c r="N115" s="18" t="s">
        <v>52</v>
      </c>
      <c r="O115" s="46">
        <f t="shared" si="5"/>
        <v>30000</v>
      </c>
      <c r="P115" s="46">
        <v>0</v>
      </c>
      <c r="Q115" s="46">
        <v>0</v>
      </c>
      <c r="R115" s="46">
        <v>0</v>
      </c>
      <c r="S115" s="46">
        <v>0</v>
      </c>
      <c r="T115" s="46">
        <v>0</v>
      </c>
      <c r="U115" s="46">
        <v>0</v>
      </c>
      <c r="V115" s="46">
        <v>0</v>
      </c>
      <c r="W115" s="18" t="s">
        <v>3847</v>
      </c>
      <c r="X115" s="18" t="s">
        <v>425</v>
      </c>
      <c r="Y115" s="2" t="s">
        <v>52</v>
      </c>
      <c r="Z115" s="2" t="s">
        <v>52</v>
      </c>
      <c r="AA115" s="47"/>
      <c r="AB115" s="2" t="s">
        <v>52</v>
      </c>
    </row>
    <row r="116" spans="1:28" ht="30" customHeight="1">
      <c r="A116" s="18" t="s">
        <v>1575</v>
      </c>
      <c r="B116" s="18" t="s">
        <v>1573</v>
      </c>
      <c r="C116" s="18" t="s">
        <v>1574</v>
      </c>
      <c r="D116" s="45" t="s">
        <v>83</v>
      </c>
      <c r="E116" s="46">
        <v>2962</v>
      </c>
      <c r="F116" s="18" t="s">
        <v>52</v>
      </c>
      <c r="G116" s="46">
        <v>2962.96</v>
      </c>
      <c r="H116" s="18" t="s">
        <v>3848</v>
      </c>
      <c r="I116" s="46">
        <v>3177.77</v>
      </c>
      <c r="J116" s="18" t="s">
        <v>3849</v>
      </c>
      <c r="K116" s="46">
        <v>2901.23</v>
      </c>
      <c r="L116" s="18" t="s">
        <v>3689</v>
      </c>
      <c r="M116" s="46">
        <v>0</v>
      </c>
      <c r="N116" s="18" t="s">
        <v>52</v>
      </c>
      <c r="O116" s="46">
        <f t="shared" si="5"/>
        <v>2901.23</v>
      </c>
      <c r="P116" s="46">
        <v>0</v>
      </c>
      <c r="Q116" s="46">
        <v>0</v>
      </c>
      <c r="R116" s="46">
        <v>0</v>
      </c>
      <c r="S116" s="46">
        <v>0</v>
      </c>
      <c r="T116" s="46">
        <v>0</v>
      </c>
      <c r="U116" s="46">
        <v>0</v>
      </c>
      <c r="V116" s="46">
        <v>0</v>
      </c>
      <c r="W116" s="18" t="s">
        <v>3850</v>
      </c>
      <c r="X116" s="18" t="s">
        <v>52</v>
      </c>
      <c r="Y116" s="2" t="s">
        <v>52</v>
      </c>
      <c r="Z116" s="2" t="s">
        <v>52</v>
      </c>
      <c r="AA116" s="47"/>
      <c r="AB116" s="2" t="s">
        <v>52</v>
      </c>
    </row>
    <row r="117" spans="1:28" ht="30" customHeight="1">
      <c r="A117" s="18" t="s">
        <v>1600</v>
      </c>
      <c r="B117" s="18" t="s">
        <v>1573</v>
      </c>
      <c r="C117" s="18" t="s">
        <v>1599</v>
      </c>
      <c r="D117" s="45" t="s">
        <v>83</v>
      </c>
      <c r="E117" s="46">
        <v>4166</v>
      </c>
      <c r="F117" s="18" t="s">
        <v>52</v>
      </c>
      <c r="G117" s="46">
        <v>4166.66</v>
      </c>
      <c r="H117" s="18" t="s">
        <v>3848</v>
      </c>
      <c r="I117" s="46">
        <v>4277.7700000000004</v>
      </c>
      <c r="J117" s="18" t="s">
        <v>3849</v>
      </c>
      <c r="K117" s="46">
        <v>3889</v>
      </c>
      <c r="L117" s="18" t="s">
        <v>3689</v>
      </c>
      <c r="M117" s="46">
        <v>0</v>
      </c>
      <c r="N117" s="18" t="s">
        <v>52</v>
      </c>
      <c r="O117" s="46">
        <f t="shared" si="5"/>
        <v>3889</v>
      </c>
      <c r="P117" s="46">
        <v>0</v>
      </c>
      <c r="Q117" s="46">
        <v>0</v>
      </c>
      <c r="R117" s="46">
        <v>0</v>
      </c>
      <c r="S117" s="46">
        <v>0</v>
      </c>
      <c r="T117" s="46">
        <v>0</v>
      </c>
      <c r="U117" s="46">
        <v>0</v>
      </c>
      <c r="V117" s="46">
        <v>0</v>
      </c>
      <c r="W117" s="18" t="s">
        <v>3851</v>
      </c>
      <c r="X117" s="18" t="s">
        <v>52</v>
      </c>
      <c r="Y117" s="2" t="s">
        <v>52</v>
      </c>
      <c r="Z117" s="2" t="s">
        <v>52</v>
      </c>
      <c r="AA117" s="47"/>
      <c r="AB117" s="2" t="s">
        <v>52</v>
      </c>
    </row>
    <row r="118" spans="1:28" ht="30" customHeight="1">
      <c r="A118" s="18" t="s">
        <v>426</v>
      </c>
      <c r="B118" s="18" t="s">
        <v>423</v>
      </c>
      <c r="C118" s="18" t="s">
        <v>424</v>
      </c>
      <c r="D118" s="45" t="s">
        <v>83</v>
      </c>
      <c r="E118" s="46">
        <v>0</v>
      </c>
      <c r="F118" s="18" t="s">
        <v>52</v>
      </c>
      <c r="G118" s="46">
        <v>0</v>
      </c>
      <c r="H118" s="18" t="s">
        <v>52</v>
      </c>
      <c r="I118" s="46">
        <v>0</v>
      </c>
      <c r="J118" s="18" t="s">
        <v>52</v>
      </c>
      <c r="K118" s="46">
        <v>58273</v>
      </c>
      <c r="L118" s="18" t="s">
        <v>3852</v>
      </c>
      <c r="M118" s="46">
        <v>0</v>
      </c>
      <c r="N118" s="18" t="s">
        <v>52</v>
      </c>
      <c r="O118" s="46">
        <f t="shared" si="5"/>
        <v>58273</v>
      </c>
      <c r="P118" s="46">
        <v>0</v>
      </c>
      <c r="Q118" s="46">
        <v>0</v>
      </c>
      <c r="R118" s="46">
        <v>0</v>
      </c>
      <c r="S118" s="46">
        <v>0</v>
      </c>
      <c r="T118" s="46">
        <v>0</v>
      </c>
      <c r="U118" s="46">
        <v>0</v>
      </c>
      <c r="V118" s="46">
        <v>0</v>
      </c>
      <c r="W118" s="18" t="s">
        <v>3853</v>
      </c>
      <c r="X118" s="18" t="s">
        <v>425</v>
      </c>
      <c r="Y118" s="2" t="s">
        <v>52</v>
      </c>
      <c r="Z118" s="2" t="s">
        <v>52</v>
      </c>
      <c r="AA118" s="47"/>
      <c r="AB118" s="2" t="s">
        <v>52</v>
      </c>
    </row>
    <row r="119" spans="1:28" ht="30" customHeight="1">
      <c r="A119" s="18" t="s">
        <v>1855</v>
      </c>
      <c r="B119" s="18" t="s">
        <v>1835</v>
      </c>
      <c r="C119" s="18" t="s">
        <v>4270</v>
      </c>
      <c r="D119" s="45" t="s">
        <v>218</v>
      </c>
      <c r="E119" s="46">
        <v>0</v>
      </c>
      <c r="F119" s="18" t="s">
        <v>52</v>
      </c>
      <c r="G119" s="46">
        <v>0</v>
      </c>
      <c r="H119" s="18" t="s">
        <v>52</v>
      </c>
      <c r="I119" s="46">
        <v>1550</v>
      </c>
      <c r="J119" s="18" t="s">
        <v>3854</v>
      </c>
      <c r="K119" s="46">
        <v>1160</v>
      </c>
      <c r="L119" s="18" t="s">
        <v>3855</v>
      </c>
      <c r="M119" s="46">
        <v>0</v>
      </c>
      <c r="N119" s="18" t="s">
        <v>52</v>
      </c>
      <c r="O119" s="46">
        <f t="shared" si="5"/>
        <v>1160</v>
      </c>
      <c r="P119" s="46">
        <v>0</v>
      </c>
      <c r="Q119" s="46">
        <v>0</v>
      </c>
      <c r="R119" s="46">
        <v>0</v>
      </c>
      <c r="S119" s="46">
        <v>0</v>
      </c>
      <c r="T119" s="46">
        <v>0</v>
      </c>
      <c r="U119" s="46">
        <v>0</v>
      </c>
      <c r="V119" s="46">
        <v>0</v>
      </c>
      <c r="W119" s="18" t="s">
        <v>3856</v>
      </c>
      <c r="X119" s="18" t="s">
        <v>52</v>
      </c>
      <c r="Y119" s="2" t="s">
        <v>52</v>
      </c>
      <c r="Z119" s="2" t="s">
        <v>52</v>
      </c>
      <c r="AA119" s="47"/>
      <c r="AB119" s="2" t="s">
        <v>52</v>
      </c>
    </row>
    <row r="120" spans="1:28" ht="30" customHeight="1">
      <c r="A120" s="18" t="s">
        <v>1837</v>
      </c>
      <c r="B120" s="18" t="s">
        <v>1835</v>
      </c>
      <c r="C120" s="18" t="s">
        <v>4271</v>
      </c>
      <c r="D120" s="45" t="s">
        <v>251</v>
      </c>
      <c r="E120" s="258">
        <v>540</v>
      </c>
      <c r="F120" s="18" t="s">
        <v>52</v>
      </c>
      <c r="G120" s="46">
        <v>570</v>
      </c>
      <c r="H120" s="18" t="s">
        <v>3857</v>
      </c>
      <c r="I120" s="46">
        <v>0</v>
      </c>
      <c r="J120" s="18" t="s">
        <v>52</v>
      </c>
      <c r="K120" s="46">
        <v>860</v>
      </c>
      <c r="L120" s="18" t="s">
        <v>3855</v>
      </c>
      <c r="M120" s="46">
        <v>0</v>
      </c>
      <c r="N120" s="18" t="s">
        <v>52</v>
      </c>
      <c r="O120" s="46">
        <f t="shared" si="5"/>
        <v>540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18" t="s">
        <v>3858</v>
      </c>
      <c r="X120" s="18" t="s">
        <v>52</v>
      </c>
      <c r="Y120" s="2" t="s">
        <v>52</v>
      </c>
      <c r="Z120" s="2" t="s">
        <v>52</v>
      </c>
      <c r="AA120" s="47"/>
      <c r="AB120" s="2" t="s">
        <v>52</v>
      </c>
    </row>
    <row r="121" spans="1:28" ht="30" customHeight="1">
      <c r="A121" s="18" t="s">
        <v>1840</v>
      </c>
      <c r="B121" s="18" t="s">
        <v>1835</v>
      </c>
      <c r="C121" s="18" t="s">
        <v>1839</v>
      </c>
      <c r="D121" s="45" t="s">
        <v>218</v>
      </c>
      <c r="E121" s="258">
        <v>0</v>
      </c>
      <c r="F121" s="18" t="s">
        <v>52</v>
      </c>
      <c r="G121" s="46">
        <v>0</v>
      </c>
      <c r="H121" s="18" t="s">
        <v>52</v>
      </c>
      <c r="I121" s="46">
        <v>1290</v>
      </c>
      <c r="J121" s="18" t="s">
        <v>3854</v>
      </c>
      <c r="K121" s="46">
        <v>1560</v>
      </c>
      <c r="L121" s="18" t="s">
        <v>3855</v>
      </c>
      <c r="M121" s="46">
        <v>0</v>
      </c>
      <c r="N121" s="18" t="s">
        <v>52</v>
      </c>
      <c r="O121" s="46">
        <f t="shared" si="5"/>
        <v>1290</v>
      </c>
      <c r="P121" s="46">
        <v>0</v>
      </c>
      <c r="Q121" s="46">
        <v>0</v>
      </c>
      <c r="R121" s="46">
        <v>0</v>
      </c>
      <c r="S121" s="46">
        <v>0</v>
      </c>
      <c r="T121" s="46">
        <v>0</v>
      </c>
      <c r="U121" s="46">
        <v>0</v>
      </c>
      <c r="V121" s="46">
        <v>0</v>
      </c>
      <c r="W121" s="18" t="s">
        <v>3859</v>
      </c>
      <c r="X121" s="18" t="s">
        <v>52</v>
      </c>
      <c r="Y121" s="2" t="s">
        <v>52</v>
      </c>
      <c r="Z121" s="2" t="s">
        <v>52</v>
      </c>
      <c r="AA121" s="47"/>
      <c r="AB121" s="2" t="s">
        <v>52</v>
      </c>
    </row>
    <row r="122" spans="1:28" ht="30" customHeight="1">
      <c r="A122" s="18" t="s">
        <v>1843</v>
      </c>
      <c r="B122" s="18" t="s">
        <v>1835</v>
      </c>
      <c r="C122" s="18" t="s">
        <v>1842</v>
      </c>
      <c r="D122" s="45" t="s">
        <v>218</v>
      </c>
      <c r="E122" s="258">
        <v>0</v>
      </c>
      <c r="F122" s="18" t="s">
        <v>52</v>
      </c>
      <c r="G122" s="46">
        <v>0</v>
      </c>
      <c r="H122" s="18" t="s">
        <v>52</v>
      </c>
      <c r="I122" s="46">
        <v>800</v>
      </c>
      <c r="J122" s="18" t="s">
        <v>3854</v>
      </c>
      <c r="K122" s="46">
        <v>980</v>
      </c>
      <c r="L122" s="18" t="s">
        <v>3855</v>
      </c>
      <c r="M122" s="46">
        <v>0</v>
      </c>
      <c r="N122" s="18" t="s">
        <v>52</v>
      </c>
      <c r="O122" s="46">
        <f t="shared" si="5"/>
        <v>800</v>
      </c>
      <c r="P122" s="46">
        <v>0</v>
      </c>
      <c r="Q122" s="46">
        <v>0</v>
      </c>
      <c r="R122" s="46">
        <v>0</v>
      </c>
      <c r="S122" s="46">
        <v>0</v>
      </c>
      <c r="T122" s="46">
        <v>0</v>
      </c>
      <c r="U122" s="46">
        <v>0</v>
      </c>
      <c r="V122" s="46">
        <v>0</v>
      </c>
      <c r="W122" s="18" t="s">
        <v>3860</v>
      </c>
      <c r="X122" s="18" t="s">
        <v>52</v>
      </c>
      <c r="Y122" s="2" t="s">
        <v>52</v>
      </c>
      <c r="Z122" s="2" t="s">
        <v>52</v>
      </c>
      <c r="AA122" s="47"/>
      <c r="AB122" s="2" t="s">
        <v>52</v>
      </c>
    </row>
    <row r="123" spans="1:28" ht="30" customHeight="1">
      <c r="A123" s="18" t="s">
        <v>1846</v>
      </c>
      <c r="B123" s="18" t="s">
        <v>1835</v>
      </c>
      <c r="C123" s="18" t="s">
        <v>1845</v>
      </c>
      <c r="D123" s="45" t="s">
        <v>256</v>
      </c>
      <c r="E123" s="258">
        <v>0</v>
      </c>
      <c r="F123" s="18" t="s">
        <v>52</v>
      </c>
      <c r="G123" s="46">
        <v>0</v>
      </c>
      <c r="H123" s="18" t="s">
        <v>52</v>
      </c>
      <c r="I123" s="46">
        <v>0</v>
      </c>
      <c r="J123" s="18" t="s">
        <v>52</v>
      </c>
      <c r="K123" s="46">
        <v>310</v>
      </c>
      <c r="L123" s="18" t="s">
        <v>3855</v>
      </c>
      <c r="M123" s="46">
        <v>0</v>
      </c>
      <c r="N123" s="18" t="s">
        <v>52</v>
      </c>
      <c r="O123" s="46">
        <f t="shared" si="5"/>
        <v>310</v>
      </c>
      <c r="P123" s="46">
        <v>0</v>
      </c>
      <c r="Q123" s="46">
        <v>0</v>
      </c>
      <c r="R123" s="46">
        <v>0</v>
      </c>
      <c r="S123" s="46">
        <v>0</v>
      </c>
      <c r="T123" s="46">
        <v>0</v>
      </c>
      <c r="U123" s="46">
        <v>0</v>
      </c>
      <c r="V123" s="46">
        <v>0</v>
      </c>
      <c r="W123" s="18" t="s">
        <v>3861</v>
      </c>
      <c r="X123" s="18" t="s">
        <v>52</v>
      </c>
      <c r="Y123" s="2" t="s">
        <v>52</v>
      </c>
      <c r="Z123" s="2" t="s">
        <v>52</v>
      </c>
      <c r="AA123" s="47"/>
      <c r="AB123" s="2" t="s">
        <v>52</v>
      </c>
    </row>
    <row r="124" spans="1:28" ht="30" customHeight="1">
      <c r="A124" s="18" t="s">
        <v>1849</v>
      </c>
      <c r="B124" s="18" t="s">
        <v>1835</v>
      </c>
      <c r="C124" s="18" t="s">
        <v>1848</v>
      </c>
      <c r="D124" s="45" t="s">
        <v>256</v>
      </c>
      <c r="E124" s="258">
        <v>0</v>
      </c>
      <c r="F124" s="18" t="s">
        <v>52</v>
      </c>
      <c r="G124" s="46">
        <v>0</v>
      </c>
      <c r="H124" s="18" t="s">
        <v>52</v>
      </c>
      <c r="I124" s="46">
        <v>0</v>
      </c>
      <c r="J124" s="18" t="s">
        <v>52</v>
      </c>
      <c r="K124" s="46">
        <v>111</v>
      </c>
      <c r="L124" s="18" t="s">
        <v>52</v>
      </c>
      <c r="M124" s="46">
        <v>111</v>
      </c>
      <c r="N124" s="18" t="s">
        <v>52</v>
      </c>
      <c r="O124" s="46">
        <f t="shared" si="5"/>
        <v>111</v>
      </c>
      <c r="P124" s="46">
        <v>0</v>
      </c>
      <c r="Q124" s="46">
        <v>0</v>
      </c>
      <c r="R124" s="46">
        <v>0</v>
      </c>
      <c r="S124" s="46">
        <v>0</v>
      </c>
      <c r="T124" s="46">
        <v>0</v>
      </c>
      <c r="U124" s="46">
        <v>0</v>
      </c>
      <c r="V124" s="46">
        <v>0</v>
      </c>
      <c r="W124" s="18" t="s">
        <v>3862</v>
      </c>
      <c r="X124" s="18" t="s">
        <v>52</v>
      </c>
      <c r="Y124" s="2" t="s">
        <v>52</v>
      </c>
      <c r="Z124" s="2" t="s">
        <v>52</v>
      </c>
      <c r="AA124" s="47"/>
      <c r="AB124" s="2" t="s">
        <v>52</v>
      </c>
    </row>
    <row r="125" spans="1:28" ht="30" customHeight="1">
      <c r="A125" s="18" t="s">
        <v>1852</v>
      </c>
      <c r="B125" s="18" t="s">
        <v>1835</v>
      </c>
      <c r="C125" s="18" t="s">
        <v>1851</v>
      </c>
      <c r="D125" s="45" t="s">
        <v>256</v>
      </c>
      <c r="E125" s="258">
        <v>0</v>
      </c>
      <c r="F125" s="18" t="s">
        <v>52</v>
      </c>
      <c r="G125" s="46">
        <v>0</v>
      </c>
      <c r="H125" s="18" t="s">
        <v>52</v>
      </c>
      <c r="I125" s="46">
        <v>0</v>
      </c>
      <c r="J125" s="18" t="s">
        <v>52</v>
      </c>
      <c r="K125" s="46">
        <v>107</v>
      </c>
      <c r="L125" s="18" t="s">
        <v>52</v>
      </c>
      <c r="M125" s="46">
        <v>107</v>
      </c>
      <c r="N125" s="18" t="s">
        <v>52</v>
      </c>
      <c r="O125" s="46">
        <f t="shared" si="5"/>
        <v>107</v>
      </c>
      <c r="P125" s="46">
        <v>0</v>
      </c>
      <c r="Q125" s="46">
        <v>0</v>
      </c>
      <c r="R125" s="46">
        <v>0</v>
      </c>
      <c r="S125" s="46">
        <v>0</v>
      </c>
      <c r="T125" s="46">
        <v>0</v>
      </c>
      <c r="U125" s="46">
        <v>0</v>
      </c>
      <c r="V125" s="46">
        <v>0</v>
      </c>
      <c r="W125" s="18" t="s">
        <v>3863</v>
      </c>
      <c r="X125" s="18" t="s">
        <v>52</v>
      </c>
      <c r="Y125" s="2" t="s">
        <v>52</v>
      </c>
      <c r="Z125" s="2" t="s">
        <v>52</v>
      </c>
      <c r="AA125" s="47"/>
      <c r="AB125" s="2" t="s">
        <v>52</v>
      </c>
    </row>
    <row r="126" spans="1:28" ht="30" customHeight="1">
      <c r="A126" s="18" t="s">
        <v>1858</v>
      </c>
      <c r="B126" s="18" t="s">
        <v>1835</v>
      </c>
      <c r="C126" s="18" t="s">
        <v>1857</v>
      </c>
      <c r="D126" s="45" t="s">
        <v>251</v>
      </c>
      <c r="E126" s="258">
        <v>0</v>
      </c>
      <c r="F126" s="18" t="s">
        <v>52</v>
      </c>
      <c r="G126" s="46">
        <v>0</v>
      </c>
      <c r="H126" s="18" t="s">
        <v>52</v>
      </c>
      <c r="I126" s="46">
        <v>0</v>
      </c>
      <c r="J126" s="18" t="s">
        <v>52</v>
      </c>
      <c r="K126" s="46">
        <v>60</v>
      </c>
      <c r="L126" s="18" t="s">
        <v>52</v>
      </c>
      <c r="M126" s="46">
        <v>60</v>
      </c>
      <c r="N126" s="18" t="s">
        <v>52</v>
      </c>
      <c r="O126" s="46">
        <f t="shared" si="5"/>
        <v>60</v>
      </c>
      <c r="P126" s="46">
        <v>0</v>
      </c>
      <c r="Q126" s="46">
        <v>0</v>
      </c>
      <c r="R126" s="46">
        <v>0</v>
      </c>
      <c r="S126" s="46">
        <v>0</v>
      </c>
      <c r="T126" s="46">
        <v>0</v>
      </c>
      <c r="U126" s="46">
        <v>0</v>
      </c>
      <c r="V126" s="46">
        <v>0</v>
      </c>
      <c r="W126" s="18" t="s">
        <v>3864</v>
      </c>
      <c r="X126" s="18" t="s">
        <v>52</v>
      </c>
      <c r="Y126" s="2" t="s">
        <v>52</v>
      </c>
      <c r="Z126" s="2" t="s">
        <v>52</v>
      </c>
      <c r="AA126" s="47"/>
      <c r="AB126" s="2" t="s">
        <v>52</v>
      </c>
    </row>
    <row r="127" spans="1:28" ht="30" customHeight="1">
      <c r="A127" s="18" t="s">
        <v>1861</v>
      </c>
      <c r="B127" s="18" t="s">
        <v>1835</v>
      </c>
      <c r="C127" s="18" t="s">
        <v>1860</v>
      </c>
      <c r="D127" s="45" t="s">
        <v>251</v>
      </c>
      <c r="E127" s="258">
        <v>0</v>
      </c>
      <c r="F127" s="18" t="s">
        <v>52</v>
      </c>
      <c r="G127" s="46">
        <v>0</v>
      </c>
      <c r="H127" s="18" t="s">
        <v>52</v>
      </c>
      <c r="I127" s="46">
        <v>0</v>
      </c>
      <c r="J127" s="18" t="s">
        <v>52</v>
      </c>
      <c r="K127" s="46">
        <v>80</v>
      </c>
      <c r="L127" s="18" t="s">
        <v>52</v>
      </c>
      <c r="M127" s="46">
        <v>80</v>
      </c>
      <c r="N127" s="18" t="s">
        <v>52</v>
      </c>
      <c r="O127" s="46">
        <f t="shared" si="5"/>
        <v>80</v>
      </c>
      <c r="P127" s="46">
        <v>0</v>
      </c>
      <c r="Q127" s="46">
        <v>0</v>
      </c>
      <c r="R127" s="46">
        <v>0</v>
      </c>
      <c r="S127" s="46">
        <v>0</v>
      </c>
      <c r="T127" s="46">
        <v>0</v>
      </c>
      <c r="U127" s="46">
        <v>0</v>
      </c>
      <c r="V127" s="46">
        <v>0</v>
      </c>
      <c r="W127" s="18" t="s">
        <v>3865</v>
      </c>
      <c r="X127" s="18" t="s">
        <v>52</v>
      </c>
      <c r="Y127" s="2" t="s">
        <v>52</v>
      </c>
      <c r="Z127" s="2" t="s">
        <v>52</v>
      </c>
      <c r="AA127" s="47"/>
      <c r="AB127" s="2" t="s">
        <v>52</v>
      </c>
    </row>
    <row r="128" spans="1:28" ht="30" customHeight="1">
      <c r="A128" s="18" t="s">
        <v>1924</v>
      </c>
      <c r="B128" s="18" t="s">
        <v>1835</v>
      </c>
      <c r="C128" s="18" t="s">
        <v>1923</v>
      </c>
      <c r="D128" s="45" t="s">
        <v>218</v>
      </c>
      <c r="E128" s="258">
        <v>0</v>
      </c>
      <c r="F128" s="18" t="s">
        <v>52</v>
      </c>
      <c r="G128" s="46">
        <v>0</v>
      </c>
      <c r="H128" s="18" t="s">
        <v>52</v>
      </c>
      <c r="I128" s="46">
        <v>1450</v>
      </c>
      <c r="J128" s="18" t="s">
        <v>3866</v>
      </c>
      <c r="K128" s="46">
        <v>2660</v>
      </c>
      <c r="L128" s="18" t="s">
        <v>3855</v>
      </c>
      <c r="M128" s="46">
        <v>0</v>
      </c>
      <c r="N128" s="18" t="s">
        <v>52</v>
      </c>
      <c r="O128" s="46">
        <f t="shared" si="5"/>
        <v>1450</v>
      </c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6">
        <v>0</v>
      </c>
      <c r="V128" s="46">
        <v>0</v>
      </c>
      <c r="W128" s="18" t="s">
        <v>3867</v>
      </c>
      <c r="X128" s="18" t="s">
        <v>52</v>
      </c>
      <c r="Y128" s="2" t="s">
        <v>52</v>
      </c>
      <c r="Z128" s="2" t="s">
        <v>52</v>
      </c>
      <c r="AA128" s="47"/>
      <c r="AB128" s="2" t="s">
        <v>52</v>
      </c>
    </row>
    <row r="129" spans="1:28" ht="30" customHeight="1">
      <c r="A129" s="18" t="s">
        <v>2180</v>
      </c>
      <c r="B129" s="18" t="s">
        <v>4272</v>
      </c>
      <c r="C129" s="18" t="s">
        <v>2179</v>
      </c>
      <c r="D129" s="45" t="s">
        <v>502</v>
      </c>
      <c r="E129" s="258">
        <v>0</v>
      </c>
      <c r="F129" s="18" t="s">
        <v>52</v>
      </c>
      <c r="G129" s="46">
        <v>0</v>
      </c>
      <c r="H129" s="18" t="s">
        <v>52</v>
      </c>
      <c r="I129" s="46">
        <v>0</v>
      </c>
      <c r="J129" s="18" t="s">
        <v>52</v>
      </c>
      <c r="K129" s="46">
        <v>0</v>
      </c>
      <c r="L129" s="18" t="s">
        <v>52</v>
      </c>
      <c r="M129" s="46">
        <v>6000000</v>
      </c>
      <c r="N129" s="18" t="s">
        <v>52</v>
      </c>
      <c r="O129" s="46">
        <f t="shared" si="5"/>
        <v>6000000</v>
      </c>
      <c r="P129" s="46">
        <v>0</v>
      </c>
      <c r="Q129" s="46">
        <v>0</v>
      </c>
      <c r="R129" s="46">
        <v>0</v>
      </c>
      <c r="S129" s="46">
        <v>0</v>
      </c>
      <c r="T129" s="46">
        <v>0</v>
      </c>
      <c r="U129" s="46">
        <v>0</v>
      </c>
      <c r="V129" s="46">
        <v>0</v>
      </c>
      <c r="W129" s="18" t="s">
        <v>3868</v>
      </c>
      <c r="X129" s="18" t="s">
        <v>503</v>
      </c>
      <c r="Y129" s="2" t="s">
        <v>52</v>
      </c>
      <c r="Z129" s="2" t="s">
        <v>52</v>
      </c>
      <c r="AA129" s="47"/>
      <c r="AB129" s="2" t="s">
        <v>52</v>
      </c>
    </row>
    <row r="130" spans="1:28" ht="30" customHeight="1">
      <c r="A130" s="18" t="s">
        <v>2184</v>
      </c>
      <c r="B130" s="18" t="s">
        <v>2182</v>
      </c>
      <c r="C130" s="18" t="s">
        <v>2183</v>
      </c>
      <c r="D130" s="45" t="s">
        <v>502</v>
      </c>
      <c r="E130" s="258">
        <v>0</v>
      </c>
      <c r="F130" s="18" t="s">
        <v>52</v>
      </c>
      <c r="G130" s="46">
        <v>0</v>
      </c>
      <c r="H130" s="18" t="s">
        <v>52</v>
      </c>
      <c r="I130" s="46">
        <v>0</v>
      </c>
      <c r="J130" s="18" t="s">
        <v>52</v>
      </c>
      <c r="K130" s="46">
        <v>0</v>
      </c>
      <c r="L130" s="18" t="s">
        <v>52</v>
      </c>
      <c r="M130" s="46">
        <v>4000000</v>
      </c>
      <c r="N130" s="18" t="s">
        <v>52</v>
      </c>
      <c r="O130" s="46">
        <f t="shared" si="5"/>
        <v>4000000</v>
      </c>
      <c r="P130" s="46">
        <v>0</v>
      </c>
      <c r="Q130" s="46">
        <v>0</v>
      </c>
      <c r="R130" s="46">
        <v>0</v>
      </c>
      <c r="S130" s="46">
        <v>0</v>
      </c>
      <c r="T130" s="46">
        <v>0</v>
      </c>
      <c r="U130" s="46">
        <v>0</v>
      </c>
      <c r="V130" s="46">
        <v>0</v>
      </c>
      <c r="W130" s="18" t="s">
        <v>3869</v>
      </c>
      <c r="X130" s="18" t="s">
        <v>503</v>
      </c>
      <c r="Y130" s="2" t="s">
        <v>52</v>
      </c>
      <c r="Z130" s="2" t="s">
        <v>52</v>
      </c>
      <c r="AA130" s="47"/>
      <c r="AB130" s="2" t="s">
        <v>52</v>
      </c>
    </row>
    <row r="131" spans="1:28" ht="30" customHeight="1">
      <c r="A131" s="18" t="s">
        <v>1631</v>
      </c>
      <c r="B131" s="18" t="s">
        <v>4277</v>
      </c>
      <c r="C131" s="18" t="s">
        <v>1630</v>
      </c>
      <c r="D131" s="45" t="s">
        <v>218</v>
      </c>
      <c r="E131" s="258">
        <v>200</v>
      </c>
      <c r="F131" s="18" t="s">
        <v>52</v>
      </c>
      <c r="G131" s="46">
        <v>700</v>
      </c>
      <c r="H131" s="18" t="s">
        <v>3870</v>
      </c>
      <c r="I131" s="46">
        <v>0</v>
      </c>
      <c r="J131" s="18" t="s">
        <v>52</v>
      </c>
      <c r="K131" s="46">
        <v>0</v>
      </c>
      <c r="L131" s="18" t="s">
        <v>52</v>
      </c>
      <c r="M131" s="46">
        <v>0</v>
      </c>
      <c r="N131" s="18" t="s">
        <v>52</v>
      </c>
      <c r="O131" s="46">
        <f t="shared" si="5"/>
        <v>200</v>
      </c>
      <c r="P131" s="46">
        <v>0</v>
      </c>
      <c r="Q131" s="46">
        <v>0</v>
      </c>
      <c r="R131" s="46">
        <v>0</v>
      </c>
      <c r="S131" s="46">
        <v>0</v>
      </c>
      <c r="T131" s="46">
        <v>0</v>
      </c>
      <c r="U131" s="46">
        <v>0</v>
      </c>
      <c r="V131" s="46">
        <v>0</v>
      </c>
      <c r="W131" s="18" t="s">
        <v>3871</v>
      </c>
      <c r="X131" s="18" t="s">
        <v>52</v>
      </c>
      <c r="Y131" s="2" t="s">
        <v>52</v>
      </c>
      <c r="Z131" s="2" t="s">
        <v>52</v>
      </c>
      <c r="AA131" s="47"/>
      <c r="AB131" s="2" t="s">
        <v>52</v>
      </c>
    </row>
    <row r="132" spans="1:28" ht="30" customHeight="1">
      <c r="A132" s="18" t="s">
        <v>1635</v>
      </c>
      <c r="B132" s="18" t="s">
        <v>1633</v>
      </c>
      <c r="C132" s="18" t="s">
        <v>52</v>
      </c>
      <c r="D132" s="45" t="s">
        <v>1634</v>
      </c>
      <c r="E132" s="46">
        <v>30</v>
      </c>
      <c r="F132" s="18" t="s">
        <v>52</v>
      </c>
      <c r="G132" s="46">
        <v>0</v>
      </c>
      <c r="H132" s="18" t="s">
        <v>52</v>
      </c>
      <c r="I132" s="46">
        <v>0</v>
      </c>
      <c r="J132" s="18" t="s">
        <v>52</v>
      </c>
      <c r="K132" s="46">
        <v>0</v>
      </c>
      <c r="L132" s="18" t="s">
        <v>52</v>
      </c>
      <c r="M132" s="46">
        <v>0</v>
      </c>
      <c r="N132" s="18" t="s">
        <v>52</v>
      </c>
      <c r="O132" s="46">
        <f t="shared" si="5"/>
        <v>30</v>
      </c>
      <c r="P132" s="46">
        <v>0</v>
      </c>
      <c r="Q132" s="46">
        <v>0</v>
      </c>
      <c r="R132" s="46">
        <v>0</v>
      </c>
      <c r="S132" s="46">
        <v>0</v>
      </c>
      <c r="T132" s="46">
        <v>0</v>
      </c>
      <c r="U132" s="46">
        <v>0</v>
      </c>
      <c r="V132" s="46">
        <v>0</v>
      </c>
      <c r="W132" s="18" t="s">
        <v>3872</v>
      </c>
      <c r="X132" s="18" t="s">
        <v>52</v>
      </c>
      <c r="Y132" s="2" t="s">
        <v>52</v>
      </c>
      <c r="Z132" s="2" t="s">
        <v>52</v>
      </c>
      <c r="AA132" s="47"/>
      <c r="AB132" s="2" t="s">
        <v>52</v>
      </c>
    </row>
    <row r="133" spans="1:28" ht="30" customHeight="1">
      <c r="A133" s="18" t="s">
        <v>1604</v>
      </c>
      <c r="B133" s="18" t="s">
        <v>4273</v>
      </c>
      <c r="C133" s="18" t="s">
        <v>1603</v>
      </c>
      <c r="D133" s="45" t="s">
        <v>218</v>
      </c>
      <c r="E133" s="46">
        <v>0</v>
      </c>
      <c r="F133" s="18" t="s">
        <v>52</v>
      </c>
      <c r="G133" s="46">
        <v>2680</v>
      </c>
      <c r="H133" s="18" t="s">
        <v>3873</v>
      </c>
      <c r="I133" s="46">
        <v>0</v>
      </c>
      <c r="J133" s="18" t="s">
        <v>52</v>
      </c>
      <c r="K133" s="46">
        <v>2680</v>
      </c>
      <c r="L133" s="18" t="s">
        <v>3855</v>
      </c>
      <c r="M133" s="46">
        <v>0</v>
      </c>
      <c r="N133" s="18" t="s">
        <v>52</v>
      </c>
      <c r="O133" s="46">
        <f t="shared" si="5"/>
        <v>2680</v>
      </c>
      <c r="P133" s="46">
        <v>0</v>
      </c>
      <c r="Q133" s="46">
        <v>0</v>
      </c>
      <c r="R133" s="46">
        <v>0</v>
      </c>
      <c r="S133" s="46">
        <v>0</v>
      </c>
      <c r="T133" s="46">
        <v>0</v>
      </c>
      <c r="U133" s="46">
        <v>0</v>
      </c>
      <c r="V133" s="46">
        <v>0</v>
      </c>
      <c r="W133" s="18" t="s">
        <v>3874</v>
      </c>
      <c r="X133" s="18" t="s">
        <v>52</v>
      </c>
      <c r="Y133" s="2" t="s">
        <v>52</v>
      </c>
      <c r="Z133" s="2" t="s">
        <v>52</v>
      </c>
      <c r="AA133" s="47"/>
      <c r="AB133" s="2" t="s">
        <v>52</v>
      </c>
    </row>
    <row r="134" spans="1:28" ht="30" customHeight="1">
      <c r="A134" s="18" t="s">
        <v>1608</v>
      </c>
      <c r="B134" s="18" t="s">
        <v>1606</v>
      </c>
      <c r="C134" s="18" t="s">
        <v>1607</v>
      </c>
      <c r="D134" s="45" t="s">
        <v>218</v>
      </c>
      <c r="E134" s="46">
        <v>0</v>
      </c>
      <c r="F134" s="18" t="s">
        <v>52</v>
      </c>
      <c r="G134" s="46">
        <v>2940</v>
      </c>
      <c r="H134" s="18" t="s">
        <v>3873</v>
      </c>
      <c r="I134" s="46">
        <v>0</v>
      </c>
      <c r="J134" s="18" t="s">
        <v>52</v>
      </c>
      <c r="K134" s="46">
        <v>2940</v>
      </c>
      <c r="L134" s="18" t="s">
        <v>3855</v>
      </c>
      <c r="M134" s="46">
        <v>0</v>
      </c>
      <c r="N134" s="18" t="s">
        <v>52</v>
      </c>
      <c r="O134" s="46">
        <f t="shared" si="5"/>
        <v>2940</v>
      </c>
      <c r="P134" s="46">
        <v>0</v>
      </c>
      <c r="Q134" s="46">
        <v>0</v>
      </c>
      <c r="R134" s="46">
        <v>0</v>
      </c>
      <c r="S134" s="46">
        <v>0</v>
      </c>
      <c r="T134" s="46">
        <v>0</v>
      </c>
      <c r="U134" s="46">
        <v>0</v>
      </c>
      <c r="V134" s="46">
        <v>0</v>
      </c>
      <c r="W134" s="18" t="s">
        <v>3875</v>
      </c>
      <c r="X134" s="18" t="s">
        <v>52</v>
      </c>
      <c r="Y134" s="2" t="s">
        <v>52</v>
      </c>
      <c r="Z134" s="2" t="s">
        <v>52</v>
      </c>
      <c r="AA134" s="47"/>
      <c r="AB134" s="2" t="s">
        <v>52</v>
      </c>
    </row>
    <row r="135" spans="1:28" ht="30" customHeight="1">
      <c r="A135" s="18" t="s">
        <v>1502</v>
      </c>
      <c r="B135" s="18" t="s">
        <v>1500</v>
      </c>
      <c r="C135" s="18" t="s">
        <v>4274</v>
      </c>
      <c r="D135" s="45" t="s">
        <v>83</v>
      </c>
      <c r="E135" s="46">
        <v>0</v>
      </c>
      <c r="F135" s="18" t="s">
        <v>52</v>
      </c>
      <c r="G135" s="46">
        <v>0</v>
      </c>
      <c r="H135" s="18" t="s">
        <v>52</v>
      </c>
      <c r="I135" s="46">
        <v>0</v>
      </c>
      <c r="J135" s="18" t="s">
        <v>52</v>
      </c>
      <c r="K135" s="46">
        <v>19600</v>
      </c>
      <c r="L135" s="18" t="s">
        <v>3876</v>
      </c>
      <c r="M135" s="46">
        <v>0</v>
      </c>
      <c r="N135" s="18" t="s">
        <v>52</v>
      </c>
      <c r="O135" s="46">
        <f t="shared" si="5"/>
        <v>19600</v>
      </c>
      <c r="P135" s="46">
        <v>0</v>
      </c>
      <c r="Q135" s="46">
        <v>0</v>
      </c>
      <c r="R135" s="46">
        <v>0</v>
      </c>
      <c r="S135" s="46">
        <v>0</v>
      </c>
      <c r="T135" s="46">
        <v>0</v>
      </c>
      <c r="U135" s="46">
        <v>0</v>
      </c>
      <c r="V135" s="46">
        <v>0</v>
      </c>
      <c r="W135" s="18" t="s">
        <v>3877</v>
      </c>
      <c r="X135" s="18" t="s">
        <v>52</v>
      </c>
      <c r="Y135" s="2" t="s">
        <v>52</v>
      </c>
      <c r="Z135" s="2" t="s">
        <v>52</v>
      </c>
      <c r="AA135" s="47"/>
      <c r="AB135" s="2" t="s">
        <v>52</v>
      </c>
    </row>
    <row r="136" spans="1:28" ht="30" customHeight="1">
      <c r="A136" s="18" t="s">
        <v>1438</v>
      </c>
      <c r="B136" s="18" t="s">
        <v>1436</v>
      </c>
      <c r="C136" s="18" t="s">
        <v>1437</v>
      </c>
      <c r="D136" s="45" t="s">
        <v>83</v>
      </c>
      <c r="E136" s="46">
        <v>0</v>
      </c>
      <c r="F136" s="18" t="s">
        <v>52</v>
      </c>
      <c r="G136" s="46">
        <v>0</v>
      </c>
      <c r="H136" s="18" t="s">
        <v>52</v>
      </c>
      <c r="I136" s="46">
        <v>0</v>
      </c>
      <c r="J136" s="18" t="s">
        <v>52</v>
      </c>
      <c r="K136" s="46">
        <v>210000</v>
      </c>
      <c r="L136" s="18" t="s">
        <v>3878</v>
      </c>
      <c r="M136" s="46">
        <v>0</v>
      </c>
      <c r="N136" s="18" t="s">
        <v>52</v>
      </c>
      <c r="O136" s="46">
        <f t="shared" si="5"/>
        <v>210000</v>
      </c>
      <c r="P136" s="46">
        <v>0</v>
      </c>
      <c r="Q136" s="46">
        <v>0</v>
      </c>
      <c r="R136" s="46">
        <v>0</v>
      </c>
      <c r="S136" s="46">
        <v>0</v>
      </c>
      <c r="T136" s="46">
        <v>0</v>
      </c>
      <c r="U136" s="46">
        <v>0</v>
      </c>
      <c r="V136" s="46">
        <v>0</v>
      </c>
      <c r="W136" s="18" t="s">
        <v>3879</v>
      </c>
      <c r="X136" s="18" t="s">
        <v>52</v>
      </c>
      <c r="Y136" s="2" t="s">
        <v>52</v>
      </c>
      <c r="Z136" s="2" t="s">
        <v>52</v>
      </c>
      <c r="AA136" s="47"/>
      <c r="AB136" s="2" t="s">
        <v>52</v>
      </c>
    </row>
    <row r="137" spans="1:28" ht="30" customHeight="1">
      <c r="A137" s="18" t="s">
        <v>789</v>
      </c>
      <c r="B137" s="18" t="s">
        <v>787</v>
      </c>
      <c r="C137" s="18" t="s">
        <v>788</v>
      </c>
      <c r="D137" s="45" t="s">
        <v>83</v>
      </c>
      <c r="E137" s="46">
        <v>0</v>
      </c>
      <c r="F137" s="18" t="s">
        <v>52</v>
      </c>
      <c r="G137" s="46">
        <v>51500</v>
      </c>
      <c r="H137" s="18" t="s">
        <v>3880</v>
      </c>
      <c r="I137" s="46">
        <v>0</v>
      </c>
      <c r="J137" s="18" t="s">
        <v>52</v>
      </c>
      <c r="K137" s="46">
        <v>51500</v>
      </c>
      <c r="L137" s="18" t="s">
        <v>3881</v>
      </c>
      <c r="M137" s="46">
        <v>0</v>
      </c>
      <c r="N137" s="18" t="s">
        <v>52</v>
      </c>
      <c r="O137" s="46">
        <f t="shared" si="5"/>
        <v>51500</v>
      </c>
      <c r="P137" s="46">
        <v>0</v>
      </c>
      <c r="Q137" s="46">
        <v>0</v>
      </c>
      <c r="R137" s="46">
        <v>0</v>
      </c>
      <c r="S137" s="46">
        <v>0</v>
      </c>
      <c r="T137" s="46">
        <v>0</v>
      </c>
      <c r="U137" s="46">
        <v>0</v>
      </c>
      <c r="V137" s="46">
        <v>0</v>
      </c>
      <c r="W137" s="18" t="s">
        <v>3882</v>
      </c>
      <c r="X137" s="18" t="s">
        <v>52</v>
      </c>
      <c r="Y137" s="2" t="s">
        <v>52</v>
      </c>
      <c r="Z137" s="2" t="s">
        <v>52</v>
      </c>
      <c r="AA137" s="47"/>
      <c r="AB137" s="2" t="s">
        <v>52</v>
      </c>
    </row>
    <row r="138" spans="1:28" ht="30" customHeight="1">
      <c r="A138" s="18" t="s">
        <v>741</v>
      </c>
      <c r="B138" s="18" t="s">
        <v>739</v>
      </c>
      <c r="C138" s="18" t="s">
        <v>740</v>
      </c>
      <c r="D138" s="45" t="s">
        <v>488</v>
      </c>
      <c r="E138" s="46">
        <v>0</v>
      </c>
      <c r="F138" s="18" t="s">
        <v>52</v>
      </c>
      <c r="G138" s="46">
        <v>0</v>
      </c>
      <c r="H138" s="18" t="s">
        <v>52</v>
      </c>
      <c r="I138" s="46">
        <v>0</v>
      </c>
      <c r="J138" s="18" t="s">
        <v>52</v>
      </c>
      <c r="K138" s="46">
        <v>0</v>
      </c>
      <c r="L138" s="18" t="s">
        <v>52</v>
      </c>
      <c r="M138" s="46">
        <v>519750</v>
      </c>
      <c r="N138" s="18" t="s">
        <v>52</v>
      </c>
      <c r="O138" s="46">
        <f t="shared" si="5"/>
        <v>519750</v>
      </c>
      <c r="P138" s="46">
        <v>57750</v>
      </c>
      <c r="Q138" s="46">
        <v>0</v>
      </c>
      <c r="R138" s="46">
        <v>0</v>
      </c>
      <c r="S138" s="46">
        <v>0</v>
      </c>
      <c r="T138" s="46">
        <v>0</v>
      </c>
      <c r="U138" s="46">
        <v>0</v>
      </c>
      <c r="V138" s="46">
        <v>0</v>
      </c>
      <c r="W138" s="18" t="s">
        <v>3883</v>
      </c>
      <c r="X138" s="18" t="s">
        <v>503</v>
      </c>
      <c r="Y138" s="2" t="s">
        <v>52</v>
      </c>
      <c r="Z138" s="2" t="s">
        <v>52</v>
      </c>
      <c r="AA138" s="47"/>
      <c r="AB138" s="2" t="s">
        <v>52</v>
      </c>
    </row>
    <row r="139" spans="1:28" ht="30" customHeight="1">
      <c r="A139" s="18" t="s">
        <v>745</v>
      </c>
      <c r="B139" s="18" t="s">
        <v>743</v>
      </c>
      <c r="C139" s="18" t="s">
        <v>744</v>
      </c>
      <c r="D139" s="45" t="s">
        <v>488</v>
      </c>
      <c r="E139" s="46">
        <v>0</v>
      </c>
      <c r="F139" s="18" t="s">
        <v>52</v>
      </c>
      <c r="G139" s="46">
        <v>0</v>
      </c>
      <c r="H139" s="18" t="s">
        <v>52</v>
      </c>
      <c r="I139" s="46">
        <v>0</v>
      </c>
      <c r="J139" s="18" t="s">
        <v>52</v>
      </c>
      <c r="K139" s="46">
        <v>0</v>
      </c>
      <c r="L139" s="18" t="s">
        <v>52</v>
      </c>
      <c r="M139" s="46">
        <v>657000</v>
      </c>
      <c r="N139" s="18" t="s">
        <v>52</v>
      </c>
      <c r="O139" s="46">
        <f t="shared" si="5"/>
        <v>657000</v>
      </c>
      <c r="P139" s="46">
        <v>73000</v>
      </c>
      <c r="Q139" s="46">
        <v>0</v>
      </c>
      <c r="R139" s="46">
        <v>0</v>
      </c>
      <c r="S139" s="46">
        <v>0</v>
      </c>
      <c r="T139" s="46">
        <v>0</v>
      </c>
      <c r="U139" s="46">
        <v>0</v>
      </c>
      <c r="V139" s="46">
        <v>0</v>
      </c>
      <c r="W139" s="18" t="s">
        <v>3884</v>
      </c>
      <c r="X139" s="18" t="s">
        <v>503</v>
      </c>
      <c r="Y139" s="2" t="s">
        <v>52</v>
      </c>
      <c r="Z139" s="2" t="s">
        <v>52</v>
      </c>
      <c r="AA139" s="47"/>
      <c r="AB139" s="2" t="s">
        <v>52</v>
      </c>
    </row>
    <row r="140" spans="1:28" ht="30" customHeight="1">
      <c r="A140" s="18" t="s">
        <v>749</v>
      </c>
      <c r="B140" s="18" t="s">
        <v>747</v>
      </c>
      <c r="C140" s="18" t="s">
        <v>748</v>
      </c>
      <c r="D140" s="45" t="s">
        <v>488</v>
      </c>
      <c r="E140" s="46">
        <v>0</v>
      </c>
      <c r="F140" s="18" t="s">
        <v>52</v>
      </c>
      <c r="G140" s="46">
        <v>0</v>
      </c>
      <c r="H140" s="18" t="s">
        <v>52</v>
      </c>
      <c r="I140" s="46">
        <v>0</v>
      </c>
      <c r="J140" s="18" t="s">
        <v>52</v>
      </c>
      <c r="K140" s="46">
        <v>0</v>
      </c>
      <c r="L140" s="18" t="s">
        <v>52</v>
      </c>
      <c r="M140" s="46">
        <v>1360305</v>
      </c>
      <c r="N140" s="18" t="s">
        <v>52</v>
      </c>
      <c r="O140" s="46">
        <f t="shared" si="5"/>
        <v>1360305</v>
      </c>
      <c r="P140" s="46">
        <v>151145</v>
      </c>
      <c r="Q140" s="46">
        <v>0</v>
      </c>
      <c r="R140" s="46">
        <v>0</v>
      </c>
      <c r="S140" s="46">
        <v>0</v>
      </c>
      <c r="T140" s="46">
        <v>0</v>
      </c>
      <c r="U140" s="46">
        <v>0</v>
      </c>
      <c r="V140" s="46">
        <v>0</v>
      </c>
      <c r="W140" s="18" t="s">
        <v>3885</v>
      </c>
      <c r="X140" s="18" t="s">
        <v>503</v>
      </c>
      <c r="Y140" s="2" t="s">
        <v>52</v>
      </c>
      <c r="Z140" s="2" t="s">
        <v>52</v>
      </c>
      <c r="AA140" s="47"/>
      <c r="AB140" s="2" t="s">
        <v>52</v>
      </c>
    </row>
    <row r="141" spans="1:28" ht="30" customHeight="1">
      <c r="A141" s="18" t="s">
        <v>753</v>
      </c>
      <c r="B141" s="18" t="s">
        <v>751</v>
      </c>
      <c r="C141" s="18" t="s">
        <v>752</v>
      </c>
      <c r="D141" s="45" t="s">
        <v>488</v>
      </c>
      <c r="E141" s="46">
        <v>0</v>
      </c>
      <c r="F141" s="18" t="s">
        <v>52</v>
      </c>
      <c r="G141" s="46">
        <v>0</v>
      </c>
      <c r="H141" s="18" t="s">
        <v>52</v>
      </c>
      <c r="I141" s="46">
        <v>0</v>
      </c>
      <c r="J141" s="18" t="s">
        <v>52</v>
      </c>
      <c r="K141" s="46">
        <v>0</v>
      </c>
      <c r="L141" s="18" t="s">
        <v>52</v>
      </c>
      <c r="M141" s="46">
        <v>450000</v>
      </c>
      <c r="N141" s="18" t="s">
        <v>52</v>
      </c>
      <c r="O141" s="46">
        <f t="shared" si="5"/>
        <v>450000</v>
      </c>
      <c r="P141" s="46">
        <v>50000</v>
      </c>
      <c r="Q141" s="46">
        <v>0</v>
      </c>
      <c r="R141" s="46">
        <v>0</v>
      </c>
      <c r="S141" s="46">
        <v>0</v>
      </c>
      <c r="T141" s="46">
        <v>0</v>
      </c>
      <c r="U141" s="46">
        <v>0</v>
      </c>
      <c r="V141" s="46">
        <v>0</v>
      </c>
      <c r="W141" s="18" t="s">
        <v>3886</v>
      </c>
      <c r="X141" s="18" t="s">
        <v>503</v>
      </c>
      <c r="Y141" s="2" t="s">
        <v>52</v>
      </c>
      <c r="Z141" s="2" t="s">
        <v>52</v>
      </c>
      <c r="AA141" s="47"/>
      <c r="AB141" s="2" t="s">
        <v>52</v>
      </c>
    </row>
    <row r="142" spans="1:28" ht="30" customHeight="1">
      <c r="A142" s="18" t="s">
        <v>757</v>
      </c>
      <c r="B142" s="18" t="s">
        <v>755</v>
      </c>
      <c r="C142" s="18" t="s">
        <v>756</v>
      </c>
      <c r="D142" s="45" t="s">
        <v>488</v>
      </c>
      <c r="E142" s="46">
        <v>0</v>
      </c>
      <c r="F142" s="18" t="s">
        <v>52</v>
      </c>
      <c r="G142" s="46">
        <v>0</v>
      </c>
      <c r="H142" s="18" t="s">
        <v>52</v>
      </c>
      <c r="I142" s="46">
        <v>0</v>
      </c>
      <c r="J142" s="18" t="s">
        <v>52</v>
      </c>
      <c r="K142" s="46">
        <v>0</v>
      </c>
      <c r="L142" s="18" t="s">
        <v>52</v>
      </c>
      <c r="M142" s="46">
        <v>459000</v>
      </c>
      <c r="N142" s="18" t="s">
        <v>52</v>
      </c>
      <c r="O142" s="46">
        <f t="shared" si="5"/>
        <v>459000</v>
      </c>
      <c r="P142" s="46">
        <v>51000</v>
      </c>
      <c r="Q142" s="46">
        <v>0</v>
      </c>
      <c r="R142" s="46">
        <v>0</v>
      </c>
      <c r="S142" s="46">
        <v>0</v>
      </c>
      <c r="T142" s="46">
        <v>0</v>
      </c>
      <c r="U142" s="46">
        <v>0</v>
      </c>
      <c r="V142" s="46">
        <v>0</v>
      </c>
      <c r="W142" s="18" t="s">
        <v>3887</v>
      </c>
      <c r="X142" s="18" t="s">
        <v>503</v>
      </c>
      <c r="Y142" s="2" t="s">
        <v>52</v>
      </c>
      <c r="Z142" s="2" t="s">
        <v>52</v>
      </c>
      <c r="AA142" s="47"/>
      <c r="AB142" s="2" t="s">
        <v>52</v>
      </c>
    </row>
    <row r="143" spans="1:28" ht="30" customHeight="1">
      <c r="A143" s="18" t="s">
        <v>761</v>
      </c>
      <c r="B143" s="18" t="s">
        <v>759</v>
      </c>
      <c r="C143" s="18" t="s">
        <v>760</v>
      </c>
      <c r="D143" s="45" t="s">
        <v>488</v>
      </c>
      <c r="E143" s="46">
        <v>0</v>
      </c>
      <c r="F143" s="18" t="s">
        <v>52</v>
      </c>
      <c r="G143" s="46">
        <v>0</v>
      </c>
      <c r="H143" s="18" t="s">
        <v>52</v>
      </c>
      <c r="I143" s="46">
        <v>0</v>
      </c>
      <c r="J143" s="18" t="s">
        <v>52</v>
      </c>
      <c r="K143" s="46">
        <v>0</v>
      </c>
      <c r="L143" s="18" t="s">
        <v>52</v>
      </c>
      <c r="M143" s="46">
        <v>819000</v>
      </c>
      <c r="N143" s="18" t="s">
        <v>52</v>
      </c>
      <c r="O143" s="46">
        <f t="shared" ref="O143:O174" si="6">SMALL(E143:M143,COUNTIF(E143:M143,0)+1)</f>
        <v>819000</v>
      </c>
      <c r="P143" s="46">
        <v>91000</v>
      </c>
      <c r="Q143" s="46">
        <v>0</v>
      </c>
      <c r="R143" s="46">
        <v>0</v>
      </c>
      <c r="S143" s="46">
        <v>0</v>
      </c>
      <c r="T143" s="46">
        <v>0</v>
      </c>
      <c r="U143" s="46">
        <v>0</v>
      </c>
      <c r="V143" s="46">
        <v>0</v>
      </c>
      <c r="W143" s="18" t="s">
        <v>3888</v>
      </c>
      <c r="X143" s="18" t="s">
        <v>503</v>
      </c>
      <c r="Y143" s="2" t="s">
        <v>52</v>
      </c>
      <c r="Z143" s="2" t="s">
        <v>52</v>
      </c>
      <c r="AA143" s="47"/>
      <c r="AB143" s="2" t="s">
        <v>52</v>
      </c>
    </row>
    <row r="144" spans="1:28" ht="30" customHeight="1">
      <c r="A144" s="18" t="s">
        <v>765</v>
      </c>
      <c r="B144" s="18" t="s">
        <v>763</v>
      </c>
      <c r="C144" s="18" t="s">
        <v>764</v>
      </c>
      <c r="D144" s="45" t="s">
        <v>488</v>
      </c>
      <c r="E144" s="46">
        <v>0</v>
      </c>
      <c r="F144" s="18" t="s">
        <v>52</v>
      </c>
      <c r="G144" s="46">
        <v>0</v>
      </c>
      <c r="H144" s="18" t="s">
        <v>52</v>
      </c>
      <c r="I144" s="46">
        <v>0</v>
      </c>
      <c r="J144" s="18" t="s">
        <v>52</v>
      </c>
      <c r="K144" s="46">
        <v>0</v>
      </c>
      <c r="L144" s="18" t="s">
        <v>52</v>
      </c>
      <c r="M144" s="46">
        <v>774000</v>
      </c>
      <c r="N144" s="18" t="s">
        <v>52</v>
      </c>
      <c r="O144" s="46">
        <f t="shared" si="6"/>
        <v>774000</v>
      </c>
      <c r="P144" s="46">
        <v>86000</v>
      </c>
      <c r="Q144" s="46">
        <v>0</v>
      </c>
      <c r="R144" s="46">
        <v>0</v>
      </c>
      <c r="S144" s="46">
        <v>0</v>
      </c>
      <c r="T144" s="46">
        <v>0</v>
      </c>
      <c r="U144" s="46">
        <v>0</v>
      </c>
      <c r="V144" s="46">
        <v>0</v>
      </c>
      <c r="W144" s="18" t="s">
        <v>3889</v>
      </c>
      <c r="X144" s="18" t="s">
        <v>503</v>
      </c>
      <c r="Y144" s="2" t="s">
        <v>52</v>
      </c>
      <c r="Z144" s="2" t="s">
        <v>52</v>
      </c>
      <c r="AA144" s="47"/>
      <c r="AB144" s="2" t="s">
        <v>52</v>
      </c>
    </row>
    <row r="145" spans="1:28" ht="30" customHeight="1">
      <c r="A145" s="18" t="s">
        <v>769</v>
      </c>
      <c r="B145" s="18" t="s">
        <v>767</v>
      </c>
      <c r="C145" s="18" t="s">
        <v>768</v>
      </c>
      <c r="D145" s="45" t="s">
        <v>488</v>
      </c>
      <c r="E145" s="46">
        <v>0</v>
      </c>
      <c r="F145" s="18" t="s">
        <v>52</v>
      </c>
      <c r="G145" s="46">
        <v>0</v>
      </c>
      <c r="H145" s="18" t="s">
        <v>52</v>
      </c>
      <c r="I145" s="46">
        <v>0</v>
      </c>
      <c r="J145" s="18" t="s">
        <v>52</v>
      </c>
      <c r="K145" s="46">
        <v>0</v>
      </c>
      <c r="L145" s="18" t="s">
        <v>52</v>
      </c>
      <c r="M145" s="46">
        <v>70200</v>
      </c>
      <c r="N145" s="18" t="s">
        <v>52</v>
      </c>
      <c r="O145" s="46">
        <f t="shared" si="6"/>
        <v>70200</v>
      </c>
      <c r="P145" s="46">
        <v>7800</v>
      </c>
      <c r="Q145" s="46">
        <v>0</v>
      </c>
      <c r="R145" s="46">
        <v>0</v>
      </c>
      <c r="S145" s="46">
        <v>0</v>
      </c>
      <c r="T145" s="46">
        <v>0</v>
      </c>
      <c r="U145" s="46">
        <v>0</v>
      </c>
      <c r="V145" s="46">
        <v>0</v>
      </c>
      <c r="W145" s="18" t="s">
        <v>3890</v>
      </c>
      <c r="X145" s="18" t="s">
        <v>503</v>
      </c>
      <c r="Y145" s="2" t="s">
        <v>52</v>
      </c>
      <c r="Z145" s="2" t="s">
        <v>52</v>
      </c>
      <c r="AA145" s="47"/>
      <c r="AB145" s="2" t="s">
        <v>52</v>
      </c>
    </row>
    <row r="146" spans="1:28" ht="30" customHeight="1">
      <c r="A146" s="18" t="s">
        <v>773</v>
      </c>
      <c r="B146" s="18" t="s">
        <v>771</v>
      </c>
      <c r="C146" s="18" t="s">
        <v>772</v>
      </c>
      <c r="D146" s="45" t="s">
        <v>488</v>
      </c>
      <c r="E146" s="46">
        <v>0</v>
      </c>
      <c r="F146" s="18" t="s">
        <v>52</v>
      </c>
      <c r="G146" s="46">
        <v>0</v>
      </c>
      <c r="H146" s="18" t="s">
        <v>52</v>
      </c>
      <c r="I146" s="46">
        <v>0</v>
      </c>
      <c r="J146" s="18" t="s">
        <v>52</v>
      </c>
      <c r="K146" s="46">
        <v>0</v>
      </c>
      <c r="L146" s="18" t="s">
        <v>52</v>
      </c>
      <c r="M146" s="46">
        <v>67500</v>
      </c>
      <c r="N146" s="18" t="s">
        <v>52</v>
      </c>
      <c r="O146" s="46">
        <f t="shared" si="6"/>
        <v>67500</v>
      </c>
      <c r="P146" s="46">
        <v>7500</v>
      </c>
      <c r="Q146" s="46">
        <v>0</v>
      </c>
      <c r="R146" s="46">
        <v>0</v>
      </c>
      <c r="S146" s="46">
        <v>0</v>
      </c>
      <c r="T146" s="46">
        <v>0</v>
      </c>
      <c r="U146" s="46">
        <v>0</v>
      </c>
      <c r="V146" s="46">
        <v>0</v>
      </c>
      <c r="W146" s="18" t="s">
        <v>3891</v>
      </c>
      <c r="X146" s="18" t="s">
        <v>503</v>
      </c>
      <c r="Y146" s="2" t="s">
        <v>52</v>
      </c>
      <c r="Z146" s="2" t="s">
        <v>52</v>
      </c>
      <c r="AA146" s="47"/>
      <c r="AB146" s="2" t="s">
        <v>52</v>
      </c>
    </row>
    <row r="147" spans="1:28" ht="30" customHeight="1">
      <c r="A147" s="18" t="s">
        <v>777</v>
      </c>
      <c r="B147" s="18" t="s">
        <v>775</v>
      </c>
      <c r="C147" s="18" t="s">
        <v>776</v>
      </c>
      <c r="D147" s="45" t="s">
        <v>488</v>
      </c>
      <c r="E147" s="46">
        <v>0</v>
      </c>
      <c r="F147" s="18" t="s">
        <v>52</v>
      </c>
      <c r="G147" s="46">
        <v>0</v>
      </c>
      <c r="H147" s="18" t="s">
        <v>52</v>
      </c>
      <c r="I147" s="46">
        <v>0</v>
      </c>
      <c r="J147" s="18" t="s">
        <v>52</v>
      </c>
      <c r="K147" s="46">
        <v>0</v>
      </c>
      <c r="L147" s="18" t="s">
        <v>52</v>
      </c>
      <c r="M147" s="46">
        <v>27000</v>
      </c>
      <c r="N147" s="18" t="s">
        <v>52</v>
      </c>
      <c r="O147" s="46">
        <f t="shared" si="6"/>
        <v>27000</v>
      </c>
      <c r="P147" s="46">
        <v>3000</v>
      </c>
      <c r="Q147" s="46">
        <v>0</v>
      </c>
      <c r="R147" s="46">
        <v>0</v>
      </c>
      <c r="S147" s="46">
        <v>0</v>
      </c>
      <c r="T147" s="46">
        <v>0</v>
      </c>
      <c r="U147" s="46">
        <v>0</v>
      </c>
      <c r="V147" s="46">
        <v>0</v>
      </c>
      <c r="W147" s="18" t="s">
        <v>3892</v>
      </c>
      <c r="X147" s="18" t="s">
        <v>503</v>
      </c>
      <c r="Y147" s="2" t="s">
        <v>52</v>
      </c>
      <c r="Z147" s="2" t="s">
        <v>52</v>
      </c>
      <c r="AA147" s="47"/>
      <c r="AB147" s="2" t="s">
        <v>52</v>
      </c>
    </row>
    <row r="148" spans="1:28" ht="30" customHeight="1">
      <c r="A148" s="18" t="s">
        <v>781</v>
      </c>
      <c r="B148" s="18" t="s">
        <v>779</v>
      </c>
      <c r="C148" s="18" t="s">
        <v>780</v>
      </c>
      <c r="D148" s="45" t="s">
        <v>488</v>
      </c>
      <c r="E148" s="46">
        <v>0</v>
      </c>
      <c r="F148" s="18" t="s">
        <v>52</v>
      </c>
      <c r="G148" s="46">
        <v>0</v>
      </c>
      <c r="H148" s="18" t="s">
        <v>52</v>
      </c>
      <c r="I148" s="46">
        <v>0</v>
      </c>
      <c r="J148" s="18" t="s">
        <v>52</v>
      </c>
      <c r="K148" s="46">
        <v>0</v>
      </c>
      <c r="L148" s="18" t="s">
        <v>52</v>
      </c>
      <c r="M148" s="46">
        <v>49500</v>
      </c>
      <c r="N148" s="18" t="s">
        <v>52</v>
      </c>
      <c r="O148" s="46">
        <f t="shared" si="6"/>
        <v>49500</v>
      </c>
      <c r="P148" s="46">
        <v>5500</v>
      </c>
      <c r="Q148" s="46">
        <v>0</v>
      </c>
      <c r="R148" s="46">
        <v>0</v>
      </c>
      <c r="S148" s="46">
        <v>0</v>
      </c>
      <c r="T148" s="46">
        <v>0</v>
      </c>
      <c r="U148" s="46">
        <v>0</v>
      </c>
      <c r="V148" s="46">
        <v>0</v>
      </c>
      <c r="W148" s="18" t="s">
        <v>3893</v>
      </c>
      <c r="X148" s="18" t="s">
        <v>503</v>
      </c>
      <c r="Y148" s="2" t="s">
        <v>52</v>
      </c>
      <c r="Z148" s="2" t="s">
        <v>52</v>
      </c>
      <c r="AA148" s="47"/>
      <c r="AB148" s="2" t="s">
        <v>52</v>
      </c>
    </row>
    <row r="149" spans="1:28" ht="30" customHeight="1">
      <c r="A149" s="18" t="s">
        <v>785</v>
      </c>
      <c r="B149" s="18" t="s">
        <v>783</v>
      </c>
      <c r="C149" s="18" t="s">
        <v>784</v>
      </c>
      <c r="D149" s="45" t="s">
        <v>488</v>
      </c>
      <c r="E149" s="46">
        <v>0</v>
      </c>
      <c r="F149" s="18" t="s">
        <v>52</v>
      </c>
      <c r="G149" s="46">
        <v>0</v>
      </c>
      <c r="H149" s="18" t="s">
        <v>52</v>
      </c>
      <c r="I149" s="46">
        <v>0</v>
      </c>
      <c r="J149" s="18" t="s">
        <v>52</v>
      </c>
      <c r="K149" s="46">
        <v>0</v>
      </c>
      <c r="L149" s="18" t="s">
        <v>52</v>
      </c>
      <c r="M149" s="46">
        <v>5400</v>
      </c>
      <c r="N149" s="18" t="s">
        <v>52</v>
      </c>
      <c r="O149" s="46">
        <f t="shared" si="6"/>
        <v>5400</v>
      </c>
      <c r="P149" s="46">
        <v>600</v>
      </c>
      <c r="Q149" s="46">
        <v>0</v>
      </c>
      <c r="R149" s="46">
        <v>0</v>
      </c>
      <c r="S149" s="46">
        <v>0</v>
      </c>
      <c r="T149" s="46">
        <v>0</v>
      </c>
      <c r="U149" s="46">
        <v>0</v>
      </c>
      <c r="V149" s="46">
        <v>0</v>
      </c>
      <c r="W149" s="18" t="s">
        <v>3894</v>
      </c>
      <c r="X149" s="18" t="s">
        <v>503</v>
      </c>
      <c r="Y149" s="2" t="s">
        <v>52</v>
      </c>
      <c r="Z149" s="2" t="s">
        <v>52</v>
      </c>
      <c r="AA149" s="47"/>
      <c r="AB149" s="2" t="s">
        <v>52</v>
      </c>
    </row>
    <row r="150" spans="1:28" ht="30" customHeight="1">
      <c r="A150" s="18" t="s">
        <v>1017</v>
      </c>
      <c r="B150" s="18" t="s">
        <v>1015</v>
      </c>
      <c r="C150" s="18" t="s">
        <v>1016</v>
      </c>
      <c r="D150" s="45" t="s">
        <v>251</v>
      </c>
      <c r="E150" s="46">
        <v>27739</v>
      </c>
      <c r="F150" s="18" t="s">
        <v>52</v>
      </c>
      <c r="G150" s="46">
        <v>0</v>
      </c>
      <c r="H150" s="18" t="s">
        <v>52</v>
      </c>
      <c r="I150" s="46">
        <v>0</v>
      </c>
      <c r="J150" s="18" t="s">
        <v>52</v>
      </c>
      <c r="K150" s="46">
        <v>34400</v>
      </c>
      <c r="L150" s="18" t="s">
        <v>3895</v>
      </c>
      <c r="M150" s="46">
        <v>0</v>
      </c>
      <c r="N150" s="18" t="s">
        <v>52</v>
      </c>
      <c r="O150" s="46">
        <f t="shared" si="6"/>
        <v>27739</v>
      </c>
      <c r="P150" s="46">
        <v>0</v>
      </c>
      <c r="Q150" s="46">
        <v>0</v>
      </c>
      <c r="R150" s="46">
        <v>0</v>
      </c>
      <c r="S150" s="46">
        <v>0</v>
      </c>
      <c r="T150" s="46">
        <v>0</v>
      </c>
      <c r="U150" s="46">
        <v>0</v>
      </c>
      <c r="V150" s="46">
        <v>0</v>
      </c>
      <c r="W150" s="18" t="s">
        <v>3896</v>
      </c>
      <c r="X150" s="18" t="s">
        <v>52</v>
      </c>
      <c r="Y150" s="2" t="s">
        <v>52</v>
      </c>
      <c r="Z150" s="2" t="s">
        <v>52</v>
      </c>
      <c r="AA150" s="47"/>
      <c r="AB150" s="2" t="s">
        <v>52</v>
      </c>
    </row>
    <row r="151" spans="1:28" ht="30" customHeight="1">
      <c r="A151" s="18" t="s">
        <v>1020</v>
      </c>
      <c r="B151" s="18" t="s">
        <v>1015</v>
      </c>
      <c r="C151" s="18" t="s">
        <v>1019</v>
      </c>
      <c r="D151" s="45" t="s">
        <v>251</v>
      </c>
      <c r="E151" s="46">
        <v>9246</v>
      </c>
      <c r="F151" s="18" t="s">
        <v>52</v>
      </c>
      <c r="G151" s="46">
        <v>10000</v>
      </c>
      <c r="H151" s="18" t="s">
        <v>3897</v>
      </c>
      <c r="I151" s="46">
        <v>0</v>
      </c>
      <c r="J151" s="18" t="s">
        <v>52</v>
      </c>
      <c r="K151" s="46">
        <v>10200</v>
      </c>
      <c r="L151" s="18" t="s">
        <v>3895</v>
      </c>
      <c r="M151" s="46">
        <v>0</v>
      </c>
      <c r="N151" s="18" t="s">
        <v>52</v>
      </c>
      <c r="O151" s="46">
        <f t="shared" si="6"/>
        <v>9246</v>
      </c>
      <c r="P151" s="46">
        <v>0</v>
      </c>
      <c r="Q151" s="46">
        <v>0</v>
      </c>
      <c r="R151" s="46">
        <v>0</v>
      </c>
      <c r="S151" s="46">
        <v>0</v>
      </c>
      <c r="T151" s="46">
        <v>0</v>
      </c>
      <c r="U151" s="46">
        <v>0</v>
      </c>
      <c r="V151" s="46">
        <v>0</v>
      </c>
      <c r="W151" s="18" t="s">
        <v>3898</v>
      </c>
      <c r="X151" s="18" t="s">
        <v>52</v>
      </c>
      <c r="Y151" s="2" t="s">
        <v>52</v>
      </c>
      <c r="Z151" s="2" t="s">
        <v>52</v>
      </c>
      <c r="AA151" s="47"/>
      <c r="AB151" s="2" t="s">
        <v>52</v>
      </c>
    </row>
    <row r="152" spans="1:28" ht="30" customHeight="1">
      <c r="A152" s="18" t="s">
        <v>1023</v>
      </c>
      <c r="B152" s="18" t="s">
        <v>1015</v>
      </c>
      <c r="C152" s="18" t="s">
        <v>1022</v>
      </c>
      <c r="D152" s="45" t="s">
        <v>251</v>
      </c>
      <c r="E152" s="46">
        <v>0</v>
      </c>
      <c r="F152" s="18" t="s">
        <v>52</v>
      </c>
      <c r="G152" s="46">
        <v>25000</v>
      </c>
      <c r="H152" s="18" t="s">
        <v>3897</v>
      </c>
      <c r="I152" s="46">
        <v>0</v>
      </c>
      <c r="J152" s="18" t="s">
        <v>52</v>
      </c>
      <c r="K152" s="46">
        <v>30000</v>
      </c>
      <c r="L152" s="18" t="s">
        <v>3895</v>
      </c>
      <c r="M152" s="46">
        <v>0</v>
      </c>
      <c r="N152" s="18" t="s">
        <v>52</v>
      </c>
      <c r="O152" s="46">
        <f t="shared" si="6"/>
        <v>25000</v>
      </c>
      <c r="P152" s="46">
        <v>0</v>
      </c>
      <c r="Q152" s="46">
        <v>0</v>
      </c>
      <c r="R152" s="46">
        <v>0</v>
      </c>
      <c r="S152" s="46">
        <v>0</v>
      </c>
      <c r="T152" s="46">
        <v>0</v>
      </c>
      <c r="U152" s="46">
        <v>0</v>
      </c>
      <c r="V152" s="46">
        <v>0</v>
      </c>
      <c r="W152" s="18" t="s">
        <v>3899</v>
      </c>
      <c r="X152" s="18" t="s">
        <v>52</v>
      </c>
      <c r="Y152" s="2" t="s">
        <v>52</v>
      </c>
      <c r="Z152" s="2" t="s">
        <v>52</v>
      </c>
      <c r="AA152" s="47"/>
      <c r="AB152" s="2" t="s">
        <v>52</v>
      </c>
    </row>
    <row r="153" spans="1:28" ht="30" customHeight="1">
      <c r="A153" s="18" t="s">
        <v>1029</v>
      </c>
      <c r="B153" s="18" t="s">
        <v>1015</v>
      </c>
      <c r="C153" s="18" t="s">
        <v>1028</v>
      </c>
      <c r="D153" s="45" t="s">
        <v>251</v>
      </c>
      <c r="E153" s="46">
        <v>0</v>
      </c>
      <c r="F153" s="18" t="s">
        <v>52</v>
      </c>
      <c r="G153" s="46">
        <v>0</v>
      </c>
      <c r="H153" s="18" t="s">
        <v>52</v>
      </c>
      <c r="I153" s="46">
        <v>0</v>
      </c>
      <c r="J153" s="18" t="s">
        <v>52</v>
      </c>
      <c r="K153" s="46">
        <v>1200</v>
      </c>
      <c r="L153" s="18" t="s">
        <v>3900</v>
      </c>
      <c r="M153" s="46">
        <v>0</v>
      </c>
      <c r="N153" s="18" t="s">
        <v>52</v>
      </c>
      <c r="O153" s="46">
        <f t="shared" si="6"/>
        <v>1200</v>
      </c>
      <c r="P153" s="46">
        <v>0</v>
      </c>
      <c r="Q153" s="46">
        <v>0</v>
      </c>
      <c r="R153" s="46">
        <v>0</v>
      </c>
      <c r="S153" s="46">
        <v>0</v>
      </c>
      <c r="T153" s="46">
        <v>0</v>
      </c>
      <c r="U153" s="46">
        <v>0</v>
      </c>
      <c r="V153" s="46">
        <v>0</v>
      </c>
      <c r="W153" s="18" t="s">
        <v>3901</v>
      </c>
      <c r="X153" s="18" t="s">
        <v>52</v>
      </c>
      <c r="Y153" s="2" t="s">
        <v>52</v>
      </c>
      <c r="Z153" s="2" t="s">
        <v>52</v>
      </c>
      <c r="AA153" s="47"/>
      <c r="AB153" s="2" t="s">
        <v>52</v>
      </c>
    </row>
    <row r="154" spans="1:28" ht="30" customHeight="1">
      <c r="A154" s="18" t="s">
        <v>1032</v>
      </c>
      <c r="B154" s="18" t="s">
        <v>1015</v>
      </c>
      <c r="C154" s="18" t="s">
        <v>1031</v>
      </c>
      <c r="D154" s="45" t="s">
        <v>251</v>
      </c>
      <c r="E154" s="46">
        <v>0</v>
      </c>
      <c r="F154" s="18" t="s">
        <v>52</v>
      </c>
      <c r="G154" s="46">
        <v>0</v>
      </c>
      <c r="H154" s="18" t="s">
        <v>52</v>
      </c>
      <c r="I154" s="46">
        <v>0</v>
      </c>
      <c r="J154" s="18" t="s">
        <v>52</v>
      </c>
      <c r="K154" s="46">
        <v>2400</v>
      </c>
      <c r="L154" s="18" t="s">
        <v>3900</v>
      </c>
      <c r="M154" s="46">
        <v>0</v>
      </c>
      <c r="N154" s="18" t="s">
        <v>52</v>
      </c>
      <c r="O154" s="46">
        <f t="shared" si="6"/>
        <v>2400</v>
      </c>
      <c r="P154" s="46">
        <v>0</v>
      </c>
      <c r="Q154" s="46">
        <v>0</v>
      </c>
      <c r="R154" s="46">
        <v>0</v>
      </c>
      <c r="S154" s="46">
        <v>0</v>
      </c>
      <c r="T154" s="46">
        <v>0</v>
      </c>
      <c r="U154" s="46">
        <v>0</v>
      </c>
      <c r="V154" s="46">
        <v>0</v>
      </c>
      <c r="W154" s="18" t="s">
        <v>3902</v>
      </c>
      <c r="X154" s="18" t="s">
        <v>52</v>
      </c>
      <c r="Y154" s="2" t="s">
        <v>52</v>
      </c>
      <c r="Z154" s="2" t="s">
        <v>52</v>
      </c>
      <c r="AA154" s="47"/>
      <c r="AB154" s="2" t="s">
        <v>52</v>
      </c>
    </row>
    <row r="155" spans="1:28" ht="30" customHeight="1">
      <c r="A155" s="18" t="s">
        <v>1026</v>
      </c>
      <c r="B155" s="18" t="s">
        <v>1015</v>
      </c>
      <c r="C155" s="18" t="s">
        <v>1025</v>
      </c>
      <c r="D155" s="45" t="s">
        <v>251</v>
      </c>
      <c r="E155" s="46">
        <v>0</v>
      </c>
      <c r="F155" s="18" t="s">
        <v>52</v>
      </c>
      <c r="G155" s="46">
        <v>0</v>
      </c>
      <c r="H155" s="18" t="s">
        <v>52</v>
      </c>
      <c r="I155" s="46">
        <v>0</v>
      </c>
      <c r="J155" s="18" t="s">
        <v>52</v>
      </c>
      <c r="K155" s="46">
        <v>800</v>
      </c>
      <c r="L155" s="18" t="s">
        <v>3900</v>
      </c>
      <c r="M155" s="46">
        <v>0</v>
      </c>
      <c r="N155" s="18" t="s">
        <v>52</v>
      </c>
      <c r="O155" s="46">
        <f t="shared" si="6"/>
        <v>800</v>
      </c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18" t="s">
        <v>3903</v>
      </c>
      <c r="X155" s="18" t="s">
        <v>52</v>
      </c>
      <c r="Y155" s="2" t="s">
        <v>52</v>
      </c>
      <c r="Z155" s="2" t="s">
        <v>52</v>
      </c>
      <c r="AA155" s="47"/>
      <c r="AB155" s="2" t="s">
        <v>52</v>
      </c>
    </row>
    <row r="156" spans="1:28" ht="30" customHeight="1">
      <c r="A156" s="18" t="s">
        <v>1035</v>
      </c>
      <c r="B156" s="18" t="s">
        <v>1015</v>
      </c>
      <c r="C156" s="18" t="s">
        <v>1034</v>
      </c>
      <c r="D156" s="45" t="s">
        <v>251</v>
      </c>
      <c r="E156" s="46">
        <v>0</v>
      </c>
      <c r="F156" s="18" t="s">
        <v>52</v>
      </c>
      <c r="G156" s="46">
        <v>9500</v>
      </c>
      <c r="H156" s="18" t="s">
        <v>3897</v>
      </c>
      <c r="I156" s="46">
        <v>0</v>
      </c>
      <c r="J156" s="18" t="s">
        <v>52</v>
      </c>
      <c r="K156" s="46">
        <v>0</v>
      </c>
      <c r="L156" s="18" t="s">
        <v>52</v>
      </c>
      <c r="M156" s="46">
        <v>0</v>
      </c>
      <c r="N156" s="18" t="s">
        <v>52</v>
      </c>
      <c r="O156" s="46">
        <f t="shared" si="6"/>
        <v>9500</v>
      </c>
      <c r="P156" s="46">
        <v>0</v>
      </c>
      <c r="Q156" s="46">
        <v>0</v>
      </c>
      <c r="R156" s="46">
        <v>0</v>
      </c>
      <c r="S156" s="46">
        <v>0</v>
      </c>
      <c r="T156" s="46">
        <v>0</v>
      </c>
      <c r="U156" s="46">
        <v>0</v>
      </c>
      <c r="V156" s="46">
        <v>0</v>
      </c>
      <c r="W156" s="18" t="s">
        <v>3904</v>
      </c>
      <c r="X156" s="18" t="s">
        <v>52</v>
      </c>
      <c r="Y156" s="2" t="s">
        <v>52</v>
      </c>
      <c r="Z156" s="2" t="s">
        <v>52</v>
      </c>
      <c r="AA156" s="47"/>
      <c r="AB156" s="2" t="s">
        <v>52</v>
      </c>
    </row>
    <row r="157" spans="1:28" ht="30" customHeight="1">
      <c r="A157" s="18" t="s">
        <v>1038</v>
      </c>
      <c r="B157" s="18" t="s">
        <v>1015</v>
      </c>
      <c r="C157" s="18" t="s">
        <v>1037</v>
      </c>
      <c r="D157" s="45" t="s">
        <v>251</v>
      </c>
      <c r="E157" s="46">
        <v>0</v>
      </c>
      <c r="F157" s="18" t="s">
        <v>52</v>
      </c>
      <c r="G157" s="46">
        <v>11000</v>
      </c>
      <c r="H157" s="18" t="s">
        <v>3897</v>
      </c>
      <c r="I157" s="46">
        <v>0</v>
      </c>
      <c r="J157" s="18" t="s">
        <v>52</v>
      </c>
      <c r="K157" s="46">
        <v>12500</v>
      </c>
      <c r="L157" s="18" t="s">
        <v>3895</v>
      </c>
      <c r="M157" s="46">
        <v>0</v>
      </c>
      <c r="N157" s="18" t="s">
        <v>52</v>
      </c>
      <c r="O157" s="46">
        <f t="shared" si="6"/>
        <v>11000</v>
      </c>
      <c r="P157" s="46">
        <v>0</v>
      </c>
      <c r="Q157" s="46">
        <v>0</v>
      </c>
      <c r="R157" s="46">
        <v>0</v>
      </c>
      <c r="S157" s="46">
        <v>0</v>
      </c>
      <c r="T157" s="46">
        <v>0</v>
      </c>
      <c r="U157" s="46">
        <v>0</v>
      </c>
      <c r="V157" s="46">
        <v>0</v>
      </c>
      <c r="W157" s="18" t="s">
        <v>3905</v>
      </c>
      <c r="X157" s="18" t="s">
        <v>52</v>
      </c>
      <c r="Y157" s="2" t="s">
        <v>52</v>
      </c>
      <c r="Z157" s="2" t="s">
        <v>52</v>
      </c>
      <c r="AA157" s="47"/>
      <c r="AB157" s="2" t="s">
        <v>52</v>
      </c>
    </row>
    <row r="158" spans="1:28" ht="30" customHeight="1">
      <c r="A158" s="18" t="s">
        <v>1042</v>
      </c>
      <c r="B158" s="18" t="s">
        <v>1015</v>
      </c>
      <c r="C158" s="18" t="s">
        <v>1040</v>
      </c>
      <c r="D158" s="45" t="s">
        <v>1041</v>
      </c>
      <c r="E158" s="46">
        <v>0</v>
      </c>
      <c r="F158" s="18" t="s">
        <v>52</v>
      </c>
      <c r="G158" s="46">
        <v>0</v>
      </c>
      <c r="H158" s="18" t="s">
        <v>52</v>
      </c>
      <c r="I158" s="46">
        <v>0</v>
      </c>
      <c r="J158" s="18" t="s">
        <v>52</v>
      </c>
      <c r="K158" s="46">
        <v>23000</v>
      </c>
      <c r="L158" s="18" t="s">
        <v>3906</v>
      </c>
      <c r="M158" s="46">
        <v>0</v>
      </c>
      <c r="N158" s="18" t="s">
        <v>52</v>
      </c>
      <c r="O158" s="46">
        <f t="shared" si="6"/>
        <v>23000</v>
      </c>
      <c r="P158" s="46">
        <v>0</v>
      </c>
      <c r="Q158" s="46">
        <v>0</v>
      </c>
      <c r="R158" s="46">
        <v>0</v>
      </c>
      <c r="S158" s="46">
        <v>0</v>
      </c>
      <c r="T158" s="46">
        <v>0</v>
      </c>
      <c r="U158" s="46">
        <v>0</v>
      </c>
      <c r="V158" s="46">
        <v>0</v>
      </c>
      <c r="W158" s="18" t="s">
        <v>3907</v>
      </c>
      <c r="X158" s="18" t="s">
        <v>52</v>
      </c>
      <c r="Y158" s="2" t="s">
        <v>52</v>
      </c>
      <c r="Z158" s="2" t="s">
        <v>52</v>
      </c>
      <c r="AA158" s="47"/>
      <c r="AB158" s="2" t="s">
        <v>52</v>
      </c>
    </row>
    <row r="159" spans="1:28" ht="30" customHeight="1">
      <c r="A159" s="18" t="s">
        <v>2354</v>
      </c>
      <c r="B159" s="18" t="s">
        <v>2352</v>
      </c>
      <c r="C159" s="18" t="s">
        <v>2353</v>
      </c>
      <c r="D159" s="45" t="s">
        <v>311</v>
      </c>
      <c r="E159" s="46">
        <v>26885</v>
      </c>
      <c r="F159" s="18" t="s">
        <v>52</v>
      </c>
      <c r="G159" s="46">
        <v>29000</v>
      </c>
      <c r="H159" s="18" t="s">
        <v>3897</v>
      </c>
      <c r="I159" s="46">
        <v>0</v>
      </c>
      <c r="J159" s="18" t="s">
        <v>52</v>
      </c>
      <c r="K159" s="46">
        <v>28500</v>
      </c>
      <c r="L159" s="18" t="s">
        <v>3906</v>
      </c>
      <c r="M159" s="46">
        <v>0</v>
      </c>
      <c r="N159" s="18" t="s">
        <v>52</v>
      </c>
      <c r="O159" s="46">
        <f t="shared" si="6"/>
        <v>26885</v>
      </c>
      <c r="P159" s="46">
        <v>0</v>
      </c>
      <c r="Q159" s="46">
        <v>0</v>
      </c>
      <c r="R159" s="46">
        <v>0</v>
      </c>
      <c r="S159" s="46">
        <v>0</v>
      </c>
      <c r="T159" s="46">
        <v>0</v>
      </c>
      <c r="U159" s="46">
        <v>0</v>
      </c>
      <c r="V159" s="46">
        <v>0</v>
      </c>
      <c r="W159" s="18" t="s">
        <v>3908</v>
      </c>
      <c r="X159" s="18" t="s">
        <v>52</v>
      </c>
      <c r="Y159" s="2" t="s">
        <v>52</v>
      </c>
      <c r="Z159" s="2" t="s">
        <v>52</v>
      </c>
      <c r="AA159" s="47"/>
      <c r="AB159" s="2" t="s">
        <v>52</v>
      </c>
    </row>
    <row r="160" spans="1:28" ht="30" customHeight="1">
      <c r="A160" s="18" t="s">
        <v>1003</v>
      </c>
      <c r="B160" s="18" t="s">
        <v>1000</v>
      </c>
      <c r="C160" s="18" t="s">
        <v>1001</v>
      </c>
      <c r="D160" s="45" t="s">
        <v>251</v>
      </c>
      <c r="E160" s="46">
        <v>3204160</v>
      </c>
      <c r="F160" s="18" t="s">
        <v>52</v>
      </c>
      <c r="G160" s="46">
        <v>3400000</v>
      </c>
      <c r="H160" s="18" t="s">
        <v>3909</v>
      </c>
      <c r="I160" s="46">
        <v>0</v>
      </c>
      <c r="J160" s="18" t="s">
        <v>52</v>
      </c>
      <c r="K160" s="46">
        <v>3200000</v>
      </c>
      <c r="L160" s="18" t="s">
        <v>3910</v>
      </c>
      <c r="M160" s="46">
        <v>0</v>
      </c>
      <c r="N160" s="18" t="s">
        <v>52</v>
      </c>
      <c r="O160" s="46">
        <f t="shared" si="6"/>
        <v>3200000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18" t="s">
        <v>3911</v>
      </c>
      <c r="X160" s="18" t="s">
        <v>52</v>
      </c>
      <c r="Y160" s="2" t="s">
        <v>52</v>
      </c>
      <c r="Z160" s="2" t="s">
        <v>52</v>
      </c>
      <c r="AA160" s="47"/>
      <c r="AB160" s="2" t="s">
        <v>52</v>
      </c>
    </row>
    <row r="161" spans="1:28" ht="30" customHeight="1">
      <c r="A161" s="18" t="s">
        <v>2153</v>
      </c>
      <c r="B161" s="18" t="s">
        <v>2151</v>
      </c>
      <c r="C161" s="18" t="s">
        <v>2152</v>
      </c>
      <c r="D161" s="45" t="s">
        <v>218</v>
      </c>
      <c r="E161" s="46">
        <v>0</v>
      </c>
      <c r="F161" s="18" t="s">
        <v>52</v>
      </c>
      <c r="G161" s="46">
        <v>0</v>
      </c>
      <c r="H161" s="18" t="s">
        <v>52</v>
      </c>
      <c r="I161" s="46">
        <v>0</v>
      </c>
      <c r="J161" s="18" t="s">
        <v>52</v>
      </c>
      <c r="K161" s="46">
        <v>235</v>
      </c>
      <c r="L161" s="18" t="s">
        <v>3912</v>
      </c>
      <c r="M161" s="46">
        <v>0</v>
      </c>
      <c r="N161" s="18" t="s">
        <v>52</v>
      </c>
      <c r="O161" s="46">
        <f t="shared" si="6"/>
        <v>235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18" t="s">
        <v>3913</v>
      </c>
      <c r="X161" s="18" t="s">
        <v>52</v>
      </c>
      <c r="Y161" s="2" t="s">
        <v>52</v>
      </c>
      <c r="Z161" s="2" t="s">
        <v>52</v>
      </c>
      <c r="AA161" s="47"/>
      <c r="AB161" s="2" t="s">
        <v>52</v>
      </c>
    </row>
    <row r="162" spans="1:28" ht="30" customHeight="1">
      <c r="A162" s="18" t="s">
        <v>2149</v>
      </c>
      <c r="B162" s="18" t="s">
        <v>2148</v>
      </c>
      <c r="C162" s="18" t="s">
        <v>2145</v>
      </c>
      <c r="D162" s="45" t="s">
        <v>251</v>
      </c>
      <c r="E162" s="46">
        <v>0</v>
      </c>
      <c r="F162" s="18" t="s">
        <v>52</v>
      </c>
      <c r="G162" s="46">
        <v>0</v>
      </c>
      <c r="H162" s="18" t="s">
        <v>52</v>
      </c>
      <c r="I162" s="46">
        <v>0</v>
      </c>
      <c r="J162" s="18" t="s">
        <v>52</v>
      </c>
      <c r="K162" s="46">
        <v>3854</v>
      </c>
      <c r="L162" s="18" t="s">
        <v>3914</v>
      </c>
      <c r="M162" s="46">
        <v>0</v>
      </c>
      <c r="N162" s="18" t="s">
        <v>52</v>
      </c>
      <c r="O162" s="46">
        <f t="shared" si="6"/>
        <v>3854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18" t="s">
        <v>3915</v>
      </c>
      <c r="X162" s="18" t="s">
        <v>52</v>
      </c>
      <c r="Y162" s="2" t="s">
        <v>52</v>
      </c>
      <c r="Z162" s="2" t="s">
        <v>52</v>
      </c>
      <c r="AA162" s="47"/>
      <c r="AB162" s="2" t="s">
        <v>52</v>
      </c>
    </row>
    <row r="163" spans="1:28" ht="30" customHeight="1">
      <c r="A163" s="18" t="s">
        <v>2146</v>
      </c>
      <c r="B163" s="18" t="s">
        <v>2144</v>
      </c>
      <c r="C163" s="18" t="s">
        <v>2145</v>
      </c>
      <c r="D163" s="45" t="s">
        <v>251</v>
      </c>
      <c r="E163" s="46">
        <v>0</v>
      </c>
      <c r="F163" s="18" t="s">
        <v>52</v>
      </c>
      <c r="G163" s="46">
        <v>0</v>
      </c>
      <c r="H163" s="18" t="s">
        <v>52</v>
      </c>
      <c r="I163" s="46">
        <v>0</v>
      </c>
      <c r="J163" s="18" t="s">
        <v>52</v>
      </c>
      <c r="K163" s="46">
        <v>0</v>
      </c>
      <c r="L163" s="18" t="s">
        <v>52</v>
      </c>
      <c r="M163" s="46">
        <v>10200</v>
      </c>
      <c r="N163" s="18" t="s">
        <v>3916</v>
      </c>
      <c r="O163" s="46">
        <f t="shared" si="6"/>
        <v>10200</v>
      </c>
      <c r="P163" s="46">
        <v>0</v>
      </c>
      <c r="Q163" s="46">
        <v>0</v>
      </c>
      <c r="R163" s="46">
        <v>0</v>
      </c>
      <c r="S163" s="46">
        <v>0</v>
      </c>
      <c r="T163" s="46">
        <v>0</v>
      </c>
      <c r="U163" s="46">
        <v>0</v>
      </c>
      <c r="V163" s="46">
        <v>0</v>
      </c>
      <c r="W163" s="18" t="s">
        <v>3917</v>
      </c>
      <c r="X163" s="18" t="s">
        <v>52</v>
      </c>
      <c r="Y163" s="2" t="s">
        <v>52</v>
      </c>
      <c r="Z163" s="2" t="s">
        <v>52</v>
      </c>
      <c r="AA163" s="47"/>
      <c r="AB163" s="2" t="s">
        <v>52</v>
      </c>
    </row>
    <row r="164" spans="1:28" ht="30" customHeight="1">
      <c r="A164" s="18" t="s">
        <v>1197</v>
      </c>
      <c r="B164" s="18" t="s">
        <v>1195</v>
      </c>
      <c r="C164" s="18" t="s">
        <v>1196</v>
      </c>
      <c r="D164" s="45" t="s">
        <v>235</v>
      </c>
      <c r="E164" s="46">
        <v>1554</v>
      </c>
      <c r="F164" s="18" t="s">
        <v>52</v>
      </c>
      <c r="G164" s="46">
        <v>1780</v>
      </c>
      <c r="H164" s="18" t="s">
        <v>3918</v>
      </c>
      <c r="I164" s="46">
        <v>1830</v>
      </c>
      <c r="J164" s="18" t="s">
        <v>3919</v>
      </c>
      <c r="K164" s="46">
        <v>1620</v>
      </c>
      <c r="L164" s="18" t="s">
        <v>3920</v>
      </c>
      <c r="M164" s="46">
        <v>0</v>
      </c>
      <c r="N164" s="18" t="s">
        <v>52</v>
      </c>
      <c r="O164" s="46">
        <f t="shared" si="6"/>
        <v>1554</v>
      </c>
      <c r="P164" s="46">
        <v>0</v>
      </c>
      <c r="Q164" s="46">
        <v>0</v>
      </c>
      <c r="R164" s="46">
        <v>0</v>
      </c>
      <c r="S164" s="46">
        <v>0</v>
      </c>
      <c r="T164" s="46">
        <v>0</v>
      </c>
      <c r="U164" s="46">
        <v>0</v>
      </c>
      <c r="V164" s="46">
        <v>0</v>
      </c>
      <c r="W164" s="18" t="s">
        <v>3921</v>
      </c>
      <c r="X164" s="18" t="s">
        <v>52</v>
      </c>
      <c r="Y164" s="2" t="s">
        <v>52</v>
      </c>
      <c r="Z164" s="2" t="s">
        <v>52</v>
      </c>
      <c r="AA164" s="47"/>
      <c r="AB164" s="2" t="s">
        <v>52</v>
      </c>
    </row>
    <row r="165" spans="1:28" ht="30" customHeight="1">
      <c r="A165" s="18" t="s">
        <v>1616</v>
      </c>
      <c r="B165" s="18" t="s">
        <v>1614</v>
      </c>
      <c r="C165" s="18" t="s">
        <v>1615</v>
      </c>
      <c r="D165" s="45" t="s">
        <v>251</v>
      </c>
      <c r="E165" s="46">
        <v>0</v>
      </c>
      <c r="F165" s="18" t="s">
        <v>52</v>
      </c>
      <c r="G165" s="46">
        <v>10.1</v>
      </c>
      <c r="H165" s="18" t="s">
        <v>3922</v>
      </c>
      <c r="I165" s="46">
        <v>0</v>
      </c>
      <c r="J165" s="18" t="s">
        <v>52</v>
      </c>
      <c r="K165" s="46">
        <v>11</v>
      </c>
      <c r="L165" s="18" t="s">
        <v>3728</v>
      </c>
      <c r="M165" s="46">
        <v>0</v>
      </c>
      <c r="N165" s="18" t="s">
        <v>52</v>
      </c>
      <c r="O165" s="46">
        <f t="shared" si="6"/>
        <v>10.1</v>
      </c>
      <c r="P165" s="46">
        <v>0</v>
      </c>
      <c r="Q165" s="46">
        <v>0</v>
      </c>
      <c r="R165" s="46">
        <v>0</v>
      </c>
      <c r="S165" s="46">
        <v>0</v>
      </c>
      <c r="T165" s="46">
        <v>0</v>
      </c>
      <c r="U165" s="46">
        <v>0</v>
      </c>
      <c r="V165" s="46">
        <v>0</v>
      </c>
      <c r="W165" s="18" t="s">
        <v>3923</v>
      </c>
      <c r="X165" s="18" t="s">
        <v>52</v>
      </c>
      <c r="Y165" s="2" t="s">
        <v>52</v>
      </c>
      <c r="Z165" s="2" t="s">
        <v>52</v>
      </c>
      <c r="AA165" s="47"/>
      <c r="AB165" s="2" t="s">
        <v>52</v>
      </c>
    </row>
    <row r="166" spans="1:28" ht="30" customHeight="1">
      <c r="A166" s="18" t="s">
        <v>1619</v>
      </c>
      <c r="B166" s="18" t="s">
        <v>1614</v>
      </c>
      <c r="C166" s="18" t="s">
        <v>1618</v>
      </c>
      <c r="D166" s="45" t="s">
        <v>251</v>
      </c>
      <c r="E166" s="46">
        <v>0</v>
      </c>
      <c r="F166" s="18" t="s">
        <v>52</v>
      </c>
      <c r="G166" s="46">
        <v>11.5</v>
      </c>
      <c r="H166" s="18" t="s">
        <v>3922</v>
      </c>
      <c r="I166" s="46">
        <v>0</v>
      </c>
      <c r="J166" s="18" t="s">
        <v>52</v>
      </c>
      <c r="K166" s="46">
        <v>13</v>
      </c>
      <c r="L166" s="18" t="s">
        <v>3728</v>
      </c>
      <c r="M166" s="46">
        <v>0</v>
      </c>
      <c r="N166" s="18" t="s">
        <v>52</v>
      </c>
      <c r="O166" s="46">
        <f t="shared" si="6"/>
        <v>11.5</v>
      </c>
      <c r="P166" s="46">
        <v>0</v>
      </c>
      <c r="Q166" s="46">
        <v>0</v>
      </c>
      <c r="R166" s="46">
        <v>0</v>
      </c>
      <c r="S166" s="46">
        <v>0</v>
      </c>
      <c r="T166" s="46">
        <v>0</v>
      </c>
      <c r="U166" s="46">
        <v>0</v>
      </c>
      <c r="V166" s="46">
        <v>0</v>
      </c>
      <c r="W166" s="18" t="s">
        <v>3924</v>
      </c>
      <c r="X166" s="18" t="s">
        <v>52</v>
      </c>
      <c r="Y166" s="2" t="s">
        <v>52</v>
      </c>
      <c r="Z166" s="2" t="s">
        <v>52</v>
      </c>
      <c r="AA166" s="47"/>
      <c r="AB166" s="2" t="s">
        <v>52</v>
      </c>
    </row>
    <row r="167" spans="1:28" ht="30" customHeight="1">
      <c r="A167" s="18" t="s">
        <v>252</v>
      </c>
      <c r="B167" s="18" t="s">
        <v>249</v>
      </c>
      <c r="C167" s="18" t="s">
        <v>250</v>
      </c>
      <c r="D167" s="45" t="s">
        <v>251</v>
      </c>
      <c r="E167" s="46">
        <v>1766</v>
      </c>
      <c r="F167" s="18" t="s">
        <v>52</v>
      </c>
      <c r="G167" s="46">
        <v>2700</v>
      </c>
      <c r="H167" s="18" t="s">
        <v>3925</v>
      </c>
      <c r="I167" s="46">
        <v>0</v>
      </c>
      <c r="J167" s="18" t="s">
        <v>52</v>
      </c>
      <c r="K167" s="46">
        <v>0</v>
      </c>
      <c r="L167" s="18" t="s">
        <v>52</v>
      </c>
      <c r="M167" s="46">
        <v>0</v>
      </c>
      <c r="N167" s="18" t="s">
        <v>52</v>
      </c>
      <c r="O167" s="46">
        <f t="shared" si="6"/>
        <v>1766</v>
      </c>
      <c r="P167" s="46">
        <v>0</v>
      </c>
      <c r="Q167" s="46">
        <v>0</v>
      </c>
      <c r="R167" s="46">
        <v>0</v>
      </c>
      <c r="S167" s="46">
        <v>0</v>
      </c>
      <c r="T167" s="46">
        <v>0</v>
      </c>
      <c r="U167" s="46">
        <v>0</v>
      </c>
      <c r="V167" s="46">
        <v>0</v>
      </c>
      <c r="W167" s="18" t="s">
        <v>3926</v>
      </c>
      <c r="X167" s="18" t="s">
        <v>52</v>
      </c>
      <c r="Y167" s="2" t="s">
        <v>52</v>
      </c>
      <c r="Z167" s="2" t="s">
        <v>52</v>
      </c>
      <c r="AA167" s="47"/>
      <c r="AB167" s="2" t="s">
        <v>52</v>
      </c>
    </row>
    <row r="168" spans="1:28" ht="30" customHeight="1">
      <c r="A168" s="18" t="s">
        <v>257</v>
      </c>
      <c r="B168" s="18" t="s">
        <v>254</v>
      </c>
      <c r="C168" s="18" t="s">
        <v>255</v>
      </c>
      <c r="D168" s="45" t="s">
        <v>256</v>
      </c>
      <c r="E168" s="46">
        <v>521</v>
      </c>
      <c r="F168" s="18" t="s">
        <v>52</v>
      </c>
      <c r="G168" s="46">
        <v>525</v>
      </c>
      <c r="H168" s="18" t="s">
        <v>3927</v>
      </c>
      <c r="I168" s="46">
        <v>665</v>
      </c>
      <c r="J168" s="18" t="s">
        <v>3928</v>
      </c>
      <c r="K168" s="46">
        <v>535</v>
      </c>
      <c r="L168" s="18" t="s">
        <v>3928</v>
      </c>
      <c r="M168" s="46">
        <v>0</v>
      </c>
      <c r="N168" s="18" t="s">
        <v>52</v>
      </c>
      <c r="O168" s="46">
        <f t="shared" si="6"/>
        <v>521</v>
      </c>
      <c r="P168" s="46">
        <v>0</v>
      </c>
      <c r="Q168" s="46">
        <v>0</v>
      </c>
      <c r="R168" s="46">
        <v>0</v>
      </c>
      <c r="S168" s="46">
        <v>0</v>
      </c>
      <c r="T168" s="46">
        <v>0</v>
      </c>
      <c r="U168" s="46">
        <v>0</v>
      </c>
      <c r="V168" s="46">
        <v>0</v>
      </c>
      <c r="W168" s="18" t="s">
        <v>3929</v>
      </c>
      <c r="X168" s="18" t="s">
        <v>52</v>
      </c>
      <c r="Y168" s="2" t="s">
        <v>52</v>
      </c>
      <c r="Z168" s="2" t="s">
        <v>52</v>
      </c>
      <c r="AA168" s="47"/>
      <c r="AB168" s="2" t="s">
        <v>52</v>
      </c>
    </row>
    <row r="169" spans="1:28" ht="30" customHeight="1">
      <c r="A169" s="18" t="s">
        <v>2410</v>
      </c>
      <c r="B169" s="18" t="s">
        <v>2140</v>
      </c>
      <c r="C169" s="18" t="s">
        <v>2409</v>
      </c>
      <c r="D169" s="45" t="s">
        <v>251</v>
      </c>
      <c r="E169" s="46">
        <v>755</v>
      </c>
      <c r="F169" s="18" t="s">
        <v>52</v>
      </c>
      <c r="G169" s="46">
        <v>948</v>
      </c>
      <c r="H169" s="18" t="s">
        <v>3857</v>
      </c>
      <c r="I169" s="46">
        <v>943</v>
      </c>
      <c r="J169" s="18" t="s">
        <v>3928</v>
      </c>
      <c r="K169" s="46">
        <v>1011</v>
      </c>
      <c r="L169" s="18" t="s">
        <v>3731</v>
      </c>
      <c r="M169" s="46">
        <v>0</v>
      </c>
      <c r="N169" s="18" t="s">
        <v>52</v>
      </c>
      <c r="O169" s="46">
        <f t="shared" si="6"/>
        <v>755</v>
      </c>
      <c r="P169" s="46">
        <v>0</v>
      </c>
      <c r="Q169" s="46">
        <v>0</v>
      </c>
      <c r="R169" s="46">
        <v>0</v>
      </c>
      <c r="S169" s="46">
        <v>0</v>
      </c>
      <c r="T169" s="46">
        <v>0</v>
      </c>
      <c r="U169" s="46">
        <v>0</v>
      </c>
      <c r="V169" s="46">
        <v>0</v>
      </c>
      <c r="W169" s="18" t="s">
        <v>3930</v>
      </c>
      <c r="X169" s="18" t="s">
        <v>52</v>
      </c>
      <c r="Y169" s="2" t="s">
        <v>52</v>
      </c>
      <c r="Z169" s="2" t="s">
        <v>52</v>
      </c>
      <c r="AA169" s="47"/>
      <c r="AB169" s="2" t="s">
        <v>52</v>
      </c>
    </row>
    <row r="170" spans="1:28" ht="30" customHeight="1">
      <c r="A170" s="18" t="s">
        <v>2242</v>
      </c>
      <c r="B170" s="18" t="s">
        <v>2140</v>
      </c>
      <c r="C170" s="18" t="s">
        <v>2241</v>
      </c>
      <c r="D170" s="45" t="s">
        <v>251</v>
      </c>
      <c r="E170" s="46">
        <v>340</v>
      </c>
      <c r="F170" s="18" t="s">
        <v>52</v>
      </c>
      <c r="G170" s="46">
        <v>414</v>
      </c>
      <c r="H170" s="18" t="s">
        <v>3927</v>
      </c>
      <c r="I170" s="46">
        <v>419</v>
      </c>
      <c r="J170" s="18" t="s">
        <v>3728</v>
      </c>
      <c r="K170" s="46">
        <v>371</v>
      </c>
      <c r="L170" s="18" t="s">
        <v>3931</v>
      </c>
      <c r="M170" s="46">
        <v>0</v>
      </c>
      <c r="N170" s="18" t="s">
        <v>52</v>
      </c>
      <c r="O170" s="46">
        <f t="shared" si="6"/>
        <v>340</v>
      </c>
      <c r="P170" s="46">
        <v>0</v>
      </c>
      <c r="Q170" s="46">
        <v>0</v>
      </c>
      <c r="R170" s="46">
        <v>0</v>
      </c>
      <c r="S170" s="46">
        <v>0</v>
      </c>
      <c r="T170" s="46">
        <v>0</v>
      </c>
      <c r="U170" s="46">
        <v>0</v>
      </c>
      <c r="V170" s="46">
        <v>0</v>
      </c>
      <c r="W170" s="18" t="s">
        <v>3932</v>
      </c>
      <c r="X170" s="18" t="s">
        <v>52</v>
      </c>
      <c r="Y170" s="2" t="s">
        <v>52</v>
      </c>
      <c r="Z170" s="2" t="s">
        <v>52</v>
      </c>
      <c r="AA170" s="47"/>
      <c r="AB170" s="2" t="s">
        <v>52</v>
      </c>
    </row>
    <row r="171" spans="1:28" ht="30" customHeight="1">
      <c r="A171" s="18" t="s">
        <v>2142</v>
      </c>
      <c r="B171" s="18" t="s">
        <v>2140</v>
      </c>
      <c r="C171" s="18" t="s">
        <v>2141</v>
      </c>
      <c r="D171" s="45" t="s">
        <v>251</v>
      </c>
      <c r="E171" s="46">
        <v>2187</v>
      </c>
      <c r="F171" s="18" t="s">
        <v>52</v>
      </c>
      <c r="G171" s="46">
        <v>2679</v>
      </c>
      <c r="H171" s="18" t="s">
        <v>3927</v>
      </c>
      <c r="I171" s="46">
        <v>2751</v>
      </c>
      <c r="J171" s="18" t="s">
        <v>3728</v>
      </c>
      <c r="K171" s="46">
        <v>0</v>
      </c>
      <c r="L171" s="18" t="s">
        <v>52</v>
      </c>
      <c r="M171" s="46">
        <v>0</v>
      </c>
      <c r="N171" s="18" t="s">
        <v>52</v>
      </c>
      <c r="O171" s="46">
        <f t="shared" si="6"/>
        <v>2187</v>
      </c>
      <c r="P171" s="46">
        <v>0</v>
      </c>
      <c r="Q171" s="46">
        <v>0</v>
      </c>
      <c r="R171" s="46">
        <v>0</v>
      </c>
      <c r="S171" s="46">
        <v>0</v>
      </c>
      <c r="T171" s="46">
        <v>0</v>
      </c>
      <c r="U171" s="46">
        <v>0</v>
      </c>
      <c r="V171" s="46">
        <v>0</v>
      </c>
      <c r="W171" s="18" t="s">
        <v>3933</v>
      </c>
      <c r="X171" s="18" t="s">
        <v>52</v>
      </c>
      <c r="Y171" s="2" t="s">
        <v>52</v>
      </c>
      <c r="Z171" s="2" t="s">
        <v>52</v>
      </c>
      <c r="AA171" s="47"/>
      <c r="AB171" s="2" t="s">
        <v>52</v>
      </c>
    </row>
    <row r="172" spans="1:28" ht="30" customHeight="1">
      <c r="A172" s="18" t="s">
        <v>2574</v>
      </c>
      <c r="B172" s="18" t="s">
        <v>2572</v>
      </c>
      <c r="C172" s="18" t="s">
        <v>2573</v>
      </c>
      <c r="D172" s="45" t="s">
        <v>235</v>
      </c>
      <c r="E172" s="46">
        <v>1387</v>
      </c>
      <c r="F172" s="18" t="s">
        <v>52</v>
      </c>
      <c r="G172" s="46">
        <v>1460</v>
      </c>
      <c r="H172" s="18" t="s">
        <v>3918</v>
      </c>
      <c r="I172" s="46">
        <v>1850.5</v>
      </c>
      <c r="J172" s="18" t="s">
        <v>3934</v>
      </c>
      <c r="K172" s="46">
        <v>1651.7</v>
      </c>
      <c r="L172" s="18" t="s">
        <v>3935</v>
      </c>
      <c r="M172" s="46">
        <v>0</v>
      </c>
      <c r="N172" s="18" t="s">
        <v>52</v>
      </c>
      <c r="O172" s="46">
        <f t="shared" si="6"/>
        <v>1387</v>
      </c>
      <c r="P172" s="46">
        <v>0</v>
      </c>
      <c r="Q172" s="46">
        <v>0</v>
      </c>
      <c r="R172" s="46">
        <v>0</v>
      </c>
      <c r="S172" s="46">
        <v>0</v>
      </c>
      <c r="T172" s="46">
        <v>0</v>
      </c>
      <c r="U172" s="46">
        <v>0</v>
      </c>
      <c r="V172" s="46">
        <v>0</v>
      </c>
      <c r="W172" s="18" t="s">
        <v>3936</v>
      </c>
      <c r="X172" s="18" t="s">
        <v>52</v>
      </c>
      <c r="Y172" s="2" t="s">
        <v>52</v>
      </c>
      <c r="Z172" s="2" t="s">
        <v>52</v>
      </c>
      <c r="AA172" s="47"/>
      <c r="AB172" s="2" t="s">
        <v>52</v>
      </c>
    </row>
    <row r="173" spans="1:28" ht="30" customHeight="1">
      <c r="A173" s="18" t="s">
        <v>1627</v>
      </c>
      <c r="B173" s="18" t="s">
        <v>1625</v>
      </c>
      <c r="C173" s="18" t="s">
        <v>1626</v>
      </c>
      <c r="D173" s="45" t="s">
        <v>251</v>
      </c>
      <c r="E173" s="46">
        <v>0</v>
      </c>
      <c r="F173" s="18" t="s">
        <v>52</v>
      </c>
      <c r="G173" s="46">
        <v>82</v>
      </c>
      <c r="H173" s="18" t="s">
        <v>3937</v>
      </c>
      <c r="I173" s="46">
        <v>0</v>
      </c>
      <c r="J173" s="18" t="s">
        <v>52</v>
      </c>
      <c r="K173" s="46">
        <v>0</v>
      </c>
      <c r="L173" s="18" t="s">
        <v>52</v>
      </c>
      <c r="M173" s="46">
        <v>0</v>
      </c>
      <c r="N173" s="18" t="s">
        <v>52</v>
      </c>
      <c r="O173" s="46">
        <f t="shared" si="6"/>
        <v>82</v>
      </c>
      <c r="P173" s="46">
        <v>0</v>
      </c>
      <c r="Q173" s="46">
        <v>0</v>
      </c>
      <c r="R173" s="46">
        <v>0</v>
      </c>
      <c r="S173" s="46">
        <v>0</v>
      </c>
      <c r="T173" s="46">
        <v>0</v>
      </c>
      <c r="U173" s="46">
        <v>0</v>
      </c>
      <c r="V173" s="46">
        <v>0</v>
      </c>
      <c r="W173" s="18" t="s">
        <v>3938</v>
      </c>
      <c r="X173" s="18" t="s">
        <v>52</v>
      </c>
      <c r="Y173" s="2" t="s">
        <v>52</v>
      </c>
      <c r="Z173" s="2" t="s">
        <v>52</v>
      </c>
      <c r="AA173" s="47"/>
      <c r="AB173" s="2" t="s">
        <v>52</v>
      </c>
    </row>
    <row r="174" spans="1:28" ht="30" customHeight="1">
      <c r="A174" s="18" t="s">
        <v>2674</v>
      </c>
      <c r="B174" s="18" t="s">
        <v>2672</v>
      </c>
      <c r="C174" s="18" t="s">
        <v>2673</v>
      </c>
      <c r="D174" s="45" t="s">
        <v>251</v>
      </c>
      <c r="E174" s="46">
        <v>0</v>
      </c>
      <c r="F174" s="18" t="s">
        <v>52</v>
      </c>
      <c r="G174" s="46">
        <v>0</v>
      </c>
      <c r="H174" s="18" t="s">
        <v>52</v>
      </c>
      <c r="I174" s="46">
        <v>7.2</v>
      </c>
      <c r="J174" s="18" t="s">
        <v>3939</v>
      </c>
      <c r="K174" s="46">
        <v>0</v>
      </c>
      <c r="L174" s="18" t="s">
        <v>52</v>
      </c>
      <c r="M174" s="46">
        <v>0</v>
      </c>
      <c r="N174" s="18" t="s">
        <v>52</v>
      </c>
      <c r="O174" s="46">
        <f t="shared" si="6"/>
        <v>7.2</v>
      </c>
      <c r="P174" s="46">
        <v>0</v>
      </c>
      <c r="Q174" s="46">
        <v>0</v>
      </c>
      <c r="R174" s="46">
        <v>0</v>
      </c>
      <c r="S174" s="46">
        <v>0</v>
      </c>
      <c r="T174" s="46">
        <v>0</v>
      </c>
      <c r="U174" s="46">
        <v>0</v>
      </c>
      <c r="V174" s="46">
        <v>0</v>
      </c>
      <c r="W174" s="18" t="s">
        <v>3940</v>
      </c>
      <c r="X174" s="18" t="s">
        <v>52</v>
      </c>
      <c r="Y174" s="2" t="s">
        <v>52</v>
      </c>
      <c r="Z174" s="2" t="s">
        <v>52</v>
      </c>
      <c r="AA174" s="47"/>
      <c r="AB174" s="2" t="s">
        <v>52</v>
      </c>
    </row>
    <row r="175" spans="1:28" ht="30" customHeight="1">
      <c r="A175" s="18" t="s">
        <v>1886</v>
      </c>
      <c r="B175" s="18" t="s">
        <v>1884</v>
      </c>
      <c r="C175" s="18" t="s">
        <v>1885</v>
      </c>
      <c r="D175" s="45" t="s">
        <v>251</v>
      </c>
      <c r="E175" s="46">
        <v>0</v>
      </c>
      <c r="F175" s="18" t="s">
        <v>52</v>
      </c>
      <c r="G175" s="46">
        <v>180</v>
      </c>
      <c r="H175" s="18" t="s">
        <v>3925</v>
      </c>
      <c r="I175" s="46">
        <v>160</v>
      </c>
      <c r="J175" s="18" t="s">
        <v>3739</v>
      </c>
      <c r="K175" s="46">
        <v>160</v>
      </c>
      <c r="L175" s="18" t="s">
        <v>3941</v>
      </c>
      <c r="M175" s="46">
        <v>0</v>
      </c>
      <c r="N175" s="18" t="s">
        <v>52</v>
      </c>
      <c r="O175" s="46">
        <f t="shared" ref="O175:O206" si="7">SMALL(E175:M175,COUNTIF(E175:M175,0)+1)</f>
        <v>160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V175" s="46">
        <v>0</v>
      </c>
      <c r="W175" s="18" t="s">
        <v>3942</v>
      </c>
      <c r="X175" s="18" t="s">
        <v>52</v>
      </c>
      <c r="Y175" s="2" t="s">
        <v>52</v>
      </c>
      <c r="Z175" s="2" t="s">
        <v>52</v>
      </c>
      <c r="AA175" s="47"/>
      <c r="AB175" s="2" t="s">
        <v>52</v>
      </c>
    </row>
    <row r="176" spans="1:28" ht="30" customHeight="1">
      <c r="A176" s="18" t="s">
        <v>1612</v>
      </c>
      <c r="B176" s="18" t="s">
        <v>1610</v>
      </c>
      <c r="C176" s="18" t="s">
        <v>1611</v>
      </c>
      <c r="D176" s="45" t="s">
        <v>251</v>
      </c>
      <c r="E176" s="46">
        <v>0</v>
      </c>
      <c r="F176" s="18" t="s">
        <v>52</v>
      </c>
      <c r="G176" s="46">
        <v>0</v>
      </c>
      <c r="H176" s="18" t="s">
        <v>52</v>
      </c>
      <c r="I176" s="46">
        <v>0</v>
      </c>
      <c r="J176" s="18" t="s">
        <v>52</v>
      </c>
      <c r="K176" s="46">
        <v>240</v>
      </c>
      <c r="L176" s="18" t="s">
        <v>3943</v>
      </c>
      <c r="M176" s="46">
        <v>0</v>
      </c>
      <c r="N176" s="18" t="s">
        <v>52</v>
      </c>
      <c r="O176" s="46">
        <f t="shared" si="7"/>
        <v>240</v>
      </c>
      <c r="P176" s="46">
        <v>0</v>
      </c>
      <c r="Q176" s="46">
        <v>0</v>
      </c>
      <c r="R176" s="46">
        <v>0</v>
      </c>
      <c r="S176" s="46">
        <v>0</v>
      </c>
      <c r="T176" s="46">
        <v>0</v>
      </c>
      <c r="U176" s="46">
        <v>0</v>
      </c>
      <c r="V176" s="46">
        <v>0</v>
      </c>
      <c r="W176" s="18" t="s">
        <v>3944</v>
      </c>
      <c r="X176" s="18" t="s">
        <v>52</v>
      </c>
      <c r="Y176" s="2" t="s">
        <v>52</v>
      </c>
      <c r="Z176" s="2" t="s">
        <v>52</v>
      </c>
      <c r="AA176" s="47"/>
      <c r="AB176" s="2" t="s">
        <v>52</v>
      </c>
    </row>
    <row r="177" spans="1:28" ht="30" customHeight="1">
      <c r="A177" s="18" t="s">
        <v>3110</v>
      </c>
      <c r="B177" s="18" t="s">
        <v>3107</v>
      </c>
      <c r="C177" s="18" t="s">
        <v>3108</v>
      </c>
      <c r="D177" s="45" t="s">
        <v>3109</v>
      </c>
      <c r="E177" s="46">
        <v>0</v>
      </c>
      <c r="F177" s="18" t="s">
        <v>52</v>
      </c>
      <c r="G177" s="46">
        <v>0</v>
      </c>
      <c r="H177" s="18" t="s">
        <v>52</v>
      </c>
      <c r="I177" s="46">
        <v>0</v>
      </c>
      <c r="J177" s="18" t="s">
        <v>52</v>
      </c>
      <c r="K177" s="46">
        <v>0</v>
      </c>
      <c r="L177" s="18" t="s">
        <v>52</v>
      </c>
      <c r="M177" s="46">
        <v>174</v>
      </c>
      <c r="N177" s="18" t="s">
        <v>52</v>
      </c>
      <c r="O177" s="46">
        <f t="shared" si="7"/>
        <v>174</v>
      </c>
      <c r="P177" s="46">
        <v>0</v>
      </c>
      <c r="Q177" s="46">
        <v>0</v>
      </c>
      <c r="R177" s="46">
        <v>0</v>
      </c>
      <c r="S177" s="46">
        <v>0</v>
      </c>
      <c r="T177" s="46">
        <v>0</v>
      </c>
      <c r="U177" s="46">
        <v>0</v>
      </c>
      <c r="V177" s="46">
        <v>0</v>
      </c>
      <c r="W177" s="18" t="s">
        <v>3945</v>
      </c>
      <c r="X177" s="18" t="s">
        <v>52</v>
      </c>
      <c r="Y177" s="2" t="s">
        <v>52</v>
      </c>
      <c r="Z177" s="2" t="s">
        <v>52</v>
      </c>
      <c r="AA177" s="47"/>
      <c r="AB177" s="2" t="s">
        <v>52</v>
      </c>
    </row>
    <row r="178" spans="1:28" ht="30" customHeight="1">
      <c r="A178" s="18" t="s">
        <v>3105</v>
      </c>
      <c r="B178" s="18" t="s">
        <v>3103</v>
      </c>
      <c r="C178" s="18" t="s">
        <v>3104</v>
      </c>
      <c r="D178" s="45" t="s">
        <v>488</v>
      </c>
      <c r="E178" s="46">
        <v>0</v>
      </c>
      <c r="F178" s="18" t="s">
        <v>52</v>
      </c>
      <c r="G178" s="46">
        <v>0</v>
      </c>
      <c r="H178" s="18" t="s">
        <v>52</v>
      </c>
      <c r="I178" s="46">
        <v>0</v>
      </c>
      <c r="J178" s="18" t="s">
        <v>52</v>
      </c>
      <c r="K178" s="46">
        <v>2000</v>
      </c>
      <c r="L178" s="18" t="s">
        <v>3739</v>
      </c>
      <c r="M178" s="46">
        <v>0</v>
      </c>
      <c r="N178" s="18" t="s">
        <v>52</v>
      </c>
      <c r="O178" s="46">
        <f t="shared" si="7"/>
        <v>2000</v>
      </c>
      <c r="P178" s="46">
        <v>0</v>
      </c>
      <c r="Q178" s="46">
        <v>0</v>
      </c>
      <c r="R178" s="46">
        <v>0</v>
      </c>
      <c r="S178" s="46">
        <v>0</v>
      </c>
      <c r="T178" s="46">
        <v>0</v>
      </c>
      <c r="U178" s="46">
        <v>0</v>
      </c>
      <c r="V178" s="46">
        <v>0</v>
      </c>
      <c r="W178" s="18" t="s">
        <v>3946</v>
      </c>
      <c r="X178" s="18" t="s">
        <v>52</v>
      </c>
      <c r="Y178" s="2" t="s">
        <v>52</v>
      </c>
      <c r="Z178" s="2" t="s">
        <v>52</v>
      </c>
      <c r="AA178" s="47"/>
      <c r="AB178" s="2" t="s">
        <v>52</v>
      </c>
    </row>
    <row r="179" spans="1:28" ht="30" customHeight="1">
      <c r="A179" s="18" t="s">
        <v>1833</v>
      </c>
      <c r="B179" s="18" t="s">
        <v>1831</v>
      </c>
      <c r="C179" s="18" t="s">
        <v>1832</v>
      </c>
      <c r="D179" s="45" t="s">
        <v>251</v>
      </c>
      <c r="E179" s="46">
        <v>0</v>
      </c>
      <c r="F179" s="18" t="s">
        <v>52</v>
      </c>
      <c r="G179" s="46">
        <v>0</v>
      </c>
      <c r="H179" s="18" t="s">
        <v>52</v>
      </c>
      <c r="I179" s="46">
        <v>0</v>
      </c>
      <c r="J179" s="18" t="s">
        <v>52</v>
      </c>
      <c r="K179" s="46">
        <v>230</v>
      </c>
      <c r="L179" s="18" t="s">
        <v>3855</v>
      </c>
      <c r="M179" s="46">
        <v>180</v>
      </c>
      <c r="N179" s="18" t="s">
        <v>52</v>
      </c>
      <c r="O179" s="46">
        <f t="shared" si="7"/>
        <v>180</v>
      </c>
      <c r="P179" s="46">
        <v>0</v>
      </c>
      <c r="Q179" s="46">
        <v>0</v>
      </c>
      <c r="R179" s="46">
        <v>0</v>
      </c>
      <c r="S179" s="46">
        <v>0</v>
      </c>
      <c r="T179" s="46">
        <v>0</v>
      </c>
      <c r="U179" s="46">
        <v>0</v>
      </c>
      <c r="V179" s="46">
        <v>0</v>
      </c>
      <c r="W179" s="18" t="s">
        <v>3947</v>
      </c>
      <c r="X179" s="18" t="s">
        <v>52</v>
      </c>
      <c r="Y179" s="2" t="s">
        <v>52</v>
      </c>
      <c r="Z179" s="2" t="s">
        <v>52</v>
      </c>
      <c r="AA179" s="47"/>
      <c r="AB179" s="2" t="s">
        <v>52</v>
      </c>
    </row>
    <row r="180" spans="1:28" ht="30" customHeight="1">
      <c r="A180" s="18" t="s">
        <v>1794</v>
      </c>
      <c r="B180" s="18" t="s">
        <v>1792</v>
      </c>
      <c r="C180" s="18" t="s">
        <v>1793</v>
      </c>
      <c r="D180" s="45" t="s">
        <v>251</v>
      </c>
      <c r="E180" s="46">
        <v>0</v>
      </c>
      <c r="F180" s="18" t="s">
        <v>52</v>
      </c>
      <c r="G180" s="46">
        <v>0</v>
      </c>
      <c r="H180" s="18" t="s">
        <v>52</v>
      </c>
      <c r="I180" s="46">
        <v>0</v>
      </c>
      <c r="J180" s="18" t="s">
        <v>52</v>
      </c>
      <c r="K180" s="46">
        <v>1690</v>
      </c>
      <c r="L180" s="18" t="s">
        <v>3948</v>
      </c>
      <c r="M180" s="46">
        <v>0</v>
      </c>
      <c r="N180" s="18" t="s">
        <v>52</v>
      </c>
      <c r="O180" s="46">
        <f t="shared" si="7"/>
        <v>1690</v>
      </c>
      <c r="P180" s="46">
        <v>0</v>
      </c>
      <c r="Q180" s="46">
        <v>0</v>
      </c>
      <c r="R180" s="46">
        <v>0</v>
      </c>
      <c r="S180" s="46">
        <v>0</v>
      </c>
      <c r="T180" s="46">
        <v>0</v>
      </c>
      <c r="U180" s="46">
        <v>0</v>
      </c>
      <c r="V180" s="46">
        <v>0</v>
      </c>
      <c r="W180" s="18" t="s">
        <v>3949</v>
      </c>
      <c r="X180" s="18" t="s">
        <v>52</v>
      </c>
      <c r="Y180" s="2" t="s">
        <v>52</v>
      </c>
      <c r="Z180" s="2" t="s">
        <v>52</v>
      </c>
      <c r="AA180" s="47"/>
      <c r="AB180" s="2" t="s">
        <v>52</v>
      </c>
    </row>
    <row r="181" spans="1:28" ht="30" customHeight="1">
      <c r="A181" s="18" t="s">
        <v>1322</v>
      </c>
      <c r="B181" s="18" t="s">
        <v>1320</v>
      </c>
      <c r="C181" s="18" t="s">
        <v>1321</v>
      </c>
      <c r="D181" s="45" t="s">
        <v>1041</v>
      </c>
      <c r="E181" s="46">
        <v>323</v>
      </c>
      <c r="F181" s="18" t="s">
        <v>52</v>
      </c>
      <c r="G181" s="46">
        <v>530</v>
      </c>
      <c r="H181" s="18" t="s">
        <v>3950</v>
      </c>
      <c r="I181" s="46">
        <v>385</v>
      </c>
      <c r="J181" s="18" t="s">
        <v>3951</v>
      </c>
      <c r="K181" s="46">
        <v>340</v>
      </c>
      <c r="L181" s="18" t="s">
        <v>3952</v>
      </c>
      <c r="M181" s="46">
        <v>0</v>
      </c>
      <c r="N181" s="18" t="s">
        <v>52</v>
      </c>
      <c r="O181" s="46">
        <f t="shared" si="7"/>
        <v>323</v>
      </c>
      <c r="P181" s="46">
        <v>0</v>
      </c>
      <c r="Q181" s="46">
        <v>0</v>
      </c>
      <c r="R181" s="46">
        <v>0</v>
      </c>
      <c r="S181" s="46">
        <v>0</v>
      </c>
      <c r="T181" s="46">
        <v>0</v>
      </c>
      <c r="U181" s="46">
        <v>0</v>
      </c>
      <c r="V181" s="46">
        <v>0</v>
      </c>
      <c r="W181" s="18" t="s">
        <v>3953</v>
      </c>
      <c r="X181" s="18" t="s">
        <v>52</v>
      </c>
      <c r="Y181" s="2" t="s">
        <v>52</v>
      </c>
      <c r="Z181" s="2" t="s">
        <v>52</v>
      </c>
      <c r="AA181" s="47"/>
      <c r="AB181" s="2" t="s">
        <v>52</v>
      </c>
    </row>
    <row r="182" spans="1:28" ht="30" customHeight="1">
      <c r="A182" s="18" t="s">
        <v>2623</v>
      </c>
      <c r="B182" s="18" t="s">
        <v>2555</v>
      </c>
      <c r="C182" s="18" t="s">
        <v>2622</v>
      </c>
      <c r="D182" s="45" t="s">
        <v>235</v>
      </c>
      <c r="E182" s="46">
        <v>1352</v>
      </c>
      <c r="F182" s="18" t="s">
        <v>52</v>
      </c>
      <c r="G182" s="46">
        <v>3200</v>
      </c>
      <c r="H182" s="18" t="s">
        <v>3840</v>
      </c>
      <c r="I182" s="46">
        <v>0</v>
      </c>
      <c r="J182" s="18" t="s">
        <v>52</v>
      </c>
      <c r="K182" s="46">
        <v>0</v>
      </c>
      <c r="L182" s="18" t="s">
        <v>52</v>
      </c>
      <c r="M182" s="46">
        <v>0</v>
      </c>
      <c r="N182" s="18" t="s">
        <v>52</v>
      </c>
      <c r="O182" s="46">
        <f t="shared" si="7"/>
        <v>1352</v>
      </c>
      <c r="P182" s="46">
        <v>0</v>
      </c>
      <c r="Q182" s="46">
        <v>0</v>
      </c>
      <c r="R182" s="46">
        <v>0</v>
      </c>
      <c r="S182" s="46">
        <v>0</v>
      </c>
      <c r="T182" s="46">
        <v>0</v>
      </c>
      <c r="U182" s="46">
        <v>0</v>
      </c>
      <c r="V182" s="46">
        <v>0</v>
      </c>
      <c r="W182" s="18" t="s">
        <v>3954</v>
      </c>
      <c r="X182" s="18" t="s">
        <v>52</v>
      </c>
      <c r="Y182" s="2" t="s">
        <v>52</v>
      </c>
      <c r="Z182" s="2" t="s">
        <v>52</v>
      </c>
      <c r="AA182" s="47"/>
      <c r="AB182" s="2" t="s">
        <v>52</v>
      </c>
    </row>
    <row r="183" spans="1:28" ht="30" customHeight="1">
      <c r="A183" s="18" t="s">
        <v>2557</v>
      </c>
      <c r="B183" s="18" t="s">
        <v>2555</v>
      </c>
      <c r="C183" s="18" t="s">
        <v>2556</v>
      </c>
      <c r="D183" s="45" t="s">
        <v>235</v>
      </c>
      <c r="E183" s="46">
        <v>2496</v>
      </c>
      <c r="F183" s="18" t="s">
        <v>52</v>
      </c>
      <c r="G183" s="46">
        <v>0</v>
      </c>
      <c r="H183" s="18" t="s">
        <v>52</v>
      </c>
      <c r="I183" s="46">
        <v>0</v>
      </c>
      <c r="J183" s="18" t="s">
        <v>52</v>
      </c>
      <c r="K183" s="46">
        <v>0</v>
      </c>
      <c r="L183" s="18" t="s">
        <v>52</v>
      </c>
      <c r="M183" s="46">
        <v>0</v>
      </c>
      <c r="N183" s="18" t="s">
        <v>52</v>
      </c>
      <c r="O183" s="46">
        <f t="shared" si="7"/>
        <v>2496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18" t="s">
        <v>3955</v>
      </c>
      <c r="X183" s="18" t="s">
        <v>52</v>
      </c>
      <c r="Y183" s="2" t="s">
        <v>52</v>
      </c>
      <c r="Z183" s="2" t="s">
        <v>52</v>
      </c>
      <c r="AA183" s="47"/>
      <c r="AB183" s="2" t="s">
        <v>52</v>
      </c>
    </row>
    <row r="184" spans="1:28" ht="30" customHeight="1">
      <c r="A184" s="18" t="s">
        <v>2677</v>
      </c>
      <c r="B184" s="18" t="s">
        <v>2555</v>
      </c>
      <c r="C184" s="18" t="s">
        <v>2676</v>
      </c>
      <c r="D184" s="45" t="s">
        <v>235</v>
      </c>
      <c r="E184" s="46">
        <v>2540</v>
      </c>
      <c r="F184" s="18" t="s">
        <v>52</v>
      </c>
      <c r="G184" s="46">
        <v>2800</v>
      </c>
      <c r="H184" s="18" t="s">
        <v>3956</v>
      </c>
      <c r="I184" s="46">
        <v>0</v>
      </c>
      <c r="J184" s="18" t="s">
        <v>52</v>
      </c>
      <c r="K184" s="46">
        <v>0</v>
      </c>
      <c r="L184" s="18" t="s">
        <v>52</v>
      </c>
      <c r="M184" s="46">
        <v>0</v>
      </c>
      <c r="N184" s="18" t="s">
        <v>52</v>
      </c>
      <c r="O184" s="46">
        <f t="shared" si="7"/>
        <v>2540</v>
      </c>
      <c r="P184" s="46">
        <v>0</v>
      </c>
      <c r="Q184" s="46">
        <v>0</v>
      </c>
      <c r="R184" s="46">
        <v>0</v>
      </c>
      <c r="S184" s="46">
        <v>0</v>
      </c>
      <c r="T184" s="46">
        <v>0</v>
      </c>
      <c r="U184" s="46">
        <v>0</v>
      </c>
      <c r="V184" s="46">
        <v>0</v>
      </c>
      <c r="W184" s="18" t="s">
        <v>3957</v>
      </c>
      <c r="X184" s="18" t="s">
        <v>52</v>
      </c>
      <c r="Y184" s="2" t="s">
        <v>52</v>
      </c>
      <c r="Z184" s="2" t="s">
        <v>52</v>
      </c>
      <c r="AA184" s="47"/>
      <c r="AB184" s="2" t="s">
        <v>52</v>
      </c>
    </row>
    <row r="185" spans="1:28" ht="30" customHeight="1">
      <c r="A185" s="18" t="s">
        <v>1093</v>
      </c>
      <c r="B185" s="18" t="s">
        <v>1091</v>
      </c>
      <c r="C185" s="18" t="s">
        <v>1092</v>
      </c>
      <c r="D185" s="45" t="s">
        <v>235</v>
      </c>
      <c r="E185" s="46">
        <v>0</v>
      </c>
      <c r="F185" s="18" t="s">
        <v>52</v>
      </c>
      <c r="G185" s="46">
        <v>540</v>
      </c>
      <c r="H185" s="18" t="s">
        <v>3848</v>
      </c>
      <c r="I185" s="46">
        <v>575.52</v>
      </c>
      <c r="J185" s="18" t="s">
        <v>3849</v>
      </c>
      <c r="K185" s="46">
        <v>0</v>
      </c>
      <c r="L185" s="18" t="s">
        <v>52</v>
      </c>
      <c r="M185" s="46">
        <v>0</v>
      </c>
      <c r="N185" s="18" t="s">
        <v>52</v>
      </c>
      <c r="O185" s="46">
        <f t="shared" si="7"/>
        <v>540</v>
      </c>
      <c r="P185" s="46">
        <v>0</v>
      </c>
      <c r="Q185" s="46">
        <v>0</v>
      </c>
      <c r="R185" s="46">
        <v>0</v>
      </c>
      <c r="S185" s="46">
        <v>0</v>
      </c>
      <c r="T185" s="46">
        <v>0</v>
      </c>
      <c r="U185" s="46">
        <v>0</v>
      </c>
      <c r="V185" s="46">
        <v>0</v>
      </c>
      <c r="W185" s="18" t="s">
        <v>3958</v>
      </c>
      <c r="X185" s="18" t="s">
        <v>52</v>
      </c>
      <c r="Y185" s="2" t="s">
        <v>52</v>
      </c>
      <c r="Z185" s="2" t="s">
        <v>52</v>
      </c>
      <c r="AA185" s="47"/>
      <c r="AB185" s="2" t="s">
        <v>52</v>
      </c>
    </row>
    <row r="186" spans="1:28" ht="30" customHeight="1">
      <c r="A186" s="18" t="s">
        <v>1516</v>
      </c>
      <c r="B186" s="257" t="s">
        <v>1514</v>
      </c>
      <c r="C186" s="18" t="s">
        <v>1515</v>
      </c>
      <c r="D186" s="45" t="s">
        <v>235</v>
      </c>
      <c r="E186" s="46">
        <v>0</v>
      </c>
      <c r="F186" s="18" t="s">
        <v>52</v>
      </c>
      <c r="G186" s="46">
        <v>11000</v>
      </c>
      <c r="H186" s="18" t="s">
        <v>3956</v>
      </c>
      <c r="I186" s="46">
        <v>0</v>
      </c>
      <c r="J186" s="18" t="s">
        <v>52</v>
      </c>
      <c r="K186" s="46">
        <v>0</v>
      </c>
      <c r="L186" s="18" t="s">
        <v>52</v>
      </c>
      <c r="M186" s="46">
        <v>0</v>
      </c>
      <c r="N186" s="18" t="s">
        <v>52</v>
      </c>
      <c r="O186" s="46">
        <f t="shared" si="7"/>
        <v>11000</v>
      </c>
      <c r="P186" s="46">
        <v>0</v>
      </c>
      <c r="Q186" s="46">
        <v>0</v>
      </c>
      <c r="R186" s="46">
        <v>0</v>
      </c>
      <c r="S186" s="46">
        <v>0</v>
      </c>
      <c r="T186" s="46">
        <v>0</v>
      </c>
      <c r="U186" s="46">
        <v>0</v>
      </c>
      <c r="V186" s="46">
        <v>0</v>
      </c>
      <c r="W186" s="18" t="s">
        <v>3959</v>
      </c>
      <c r="X186" s="18" t="s">
        <v>52</v>
      </c>
      <c r="Y186" s="2" t="s">
        <v>52</v>
      </c>
      <c r="Z186" s="2" t="s">
        <v>52</v>
      </c>
      <c r="AA186" s="47"/>
      <c r="AB186" s="2" t="s">
        <v>52</v>
      </c>
    </row>
    <row r="187" spans="1:28" ht="30" customHeight="1">
      <c r="A187" s="18" t="s">
        <v>2985</v>
      </c>
      <c r="B187" s="18" t="s">
        <v>1298</v>
      </c>
      <c r="C187" s="18" t="s">
        <v>2984</v>
      </c>
      <c r="D187" s="45" t="s">
        <v>235</v>
      </c>
      <c r="E187" s="46">
        <v>0</v>
      </c>
      <c r="F187" s="18" t="s">
        <v>52</v>
      </c>
      <c r="G187" s="46">
        <v>0</v>
      </c>
      <c r="H187" s="18" t="s">
        <v>52</v>
      </c>
      <c r="I187" s="46">
        <v>0</v>
      </c>
      <c r="J187" s="18" t="s">
        <v>52</v>
      </c>
      <c r="K187" s="46">
        <v>4849.1000000000004</v>
      </c>
      <c r="L187" s="18" t="s">
        <v>3960</v>
      </c>
      <c r="M187" s="46">
        <v>0</v>
      </c>
      <c r="N187" s="18" t="s">
        <v>52</v>
      </c>
      <c r="O187" s="46">
        <f t="shared" si="7"/>
        <v>4849.1000000000004</v>
      </c>
      <c r="P187" s="46">
        <v>0</v>
      </c>
      <c r="Q187" s="46">
        <v>0</v>
      </c>
      <c r="R187" s="46">
        <v>0</v>
      </c>
      <c r="S187" s="46">
        <v>0</v>
      </c>
      <c r="T187" s="46">
        <v>0</v>
      </c>
      <c r="U187" s="46">
        <v>0</v>
      </c>
      <c r="V187" s="46">
        <v>0</v>
      </c>
      <c r="W187" s="18" t="s">
        <v>3961</v>
      </c>
      <c r="X187" s="18" t="s">
        <v>1300</v>
      </c>
      <c r="Y187" s="2" t="s">
        <v>52</v>
      </c>
      <c r="Z187" s="2" t="s">
        <v>52</v>
      </c>
      <c r="AA187" s="47"/>
      <c r="AB187" s="2" t="s">
        <v>52</v>
      </c>
    </row>
    <row r="188" spans="1:28" ht="30" customHeight="1">
      <c r="A188" s="18" t="s">
        <v>1301</v>
      </c>
      <c r="B188" s="18" t="s">
        <v>1298</v>
      </c>
      <c r="C188" s="18" t="s">
        <v>1299</v>
      </c>
      <c r="D188" s="45" t="s">
        <v>235</v>
      </c>
      <c r="E188" s="46">
        <v>3125.16</v>
      </c>
      <c r="F188" s="18" t="s">
        <v>52</v>
      </c>
      <c r="G188" s="46">
        <v>0</v>
      </c>
      <c r="H188" s="18" t="s">
        <v>52</v>
      </c>
      <c r="I188" s="46">
        <v>0</v>
      </c>
      <c r="J188" s="18" t="s">
        <v>52</v>
      </c>
      <c r="K188" s="46">
        <v>4849.1000000000004</v>
      </c>
      <c r="L188" s="18" t="s">
        <v>3960</v>
      </c>
      <c r="M188" s="46">
        <v>0</v>
      </c>
      <c r="N188" s="18" t="s">
        <v>52</v>
      </c>
      <c r="O188" s="46">
        <f t="shared" si="7"/>
        <v>3125.16</v>
      </c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6">
        <v>0</v>
      </c>
      <c r="V188" s="46">
        <v>0</v>
      </c>
      <c r="W188" s="18" t="s">
        <v>3962</v>
      </c>
      <c r="X188" s="18" t="s">
        <v>1300</v>
      </c>
      <c r="Y188" s="2" t="s">
        <v>52</v>
      </c>
      <c r="Z188" s="2" t="s">
        <v>52</v>
      </c>
      <c r="AA188" s="47"/>
      <c r="AB188" s="2" t="s">
        <v>52</v>
      </c>
    </row>
    <row r="189" spans="1:28" ht="30" customHeight="1">
      <c r="A189" s="18" t="s">
        <v>2999</v>
      </c>
      <c r="B189" s="18" t="s">
        <v>2997</v>
      </c>
      <c r="C189" s="18" t="s">
        <v>2998</v>
      </c>
      <c r="D189" s="45" t="s">
        <v>1310</v>
      </c>
      <c r="E189" s="46">
        <v>0</v>
      </c>
      <c r="F189" s="18" t="s">
        <v>52</v>
      </c>
      <c r="G189" s="46">
        <v>0</v>
      </c>
      <c r="H189" s="18" t="s">
        <v>52</v>
      </c>
      <c r="I189" s="46">
        <v>0</v>
      </c>
      <c r="J189" s="18" t="s">
        <v>52</v>
      </c>
      <c r="K189" s="46">
        <v>10067.200000000001</v>
      </c>
      <c r="L189" s="18" t="s">
        <v>3963</v>
      </c>
      <c r="M189" s="46">
        <v>0</v>
      </c>
      <c r="N189" s="18" t="s">
        <v>52</v>
      </c>
      <c r="O189" s="46">
        <f t="shared" si="7"/>
        <v>10067.200000000001</v>
      </c>
      <c r="P189" s="46">
        <v>0</v>
      </c>
      <c r="Q189" s="46">
        <v>0</v>
      </c>
      <c r="R189" s="46">
        <v>0</v>
      </c>
      <c r="S189" s="46">
        <v>0</v>
      </c>
      <c r="T189" s="46">
        <v>0</v>
      </c>
      <c r="U189" s="46">
        <v>0</v>
      </c>
      <c r="V189" s="46">
        <v>0</v>
      </c>
      <c r="W189" s="18" t="s">
        <v>3964</v>
      </c>
      <c r="X189" s="18" t="s">
        <v>52</v>
      </c>
      <c r="Y189" s="2" t="s">
        <v>52</v>
      </c>
      <c r="Z189" s="2" t="s">
        <v>52</v>
      </c>
      <c r="AA189" s="47"/>
      <c r="AB189" s="2" t="s">
        <v>52</v>
      </c>
    </row>
    <row r="190" spans="1:28" ht="30" customHeight="1">
      <c r="A190" s="18" t="s">
        <v>3019</v>
      </c>
      <c r="B190" s="18" t="s">
        <v>2997</v>
      </c>
      <c r="C190" s="18" t="s">
        <v>3018</v>
      </c>
      <c r="D190" s="45" t="s">
        <v>1310</v>
      </c>
      <c r="E190" s="46">
        <v>0</v>
      </c>
      <c r="F190" s="18" t="s">
        <v>52</v>
      </c>
      <c r="G190" s="46">
        <v>0</v>
      </c>
      <c r="H190" s="18" t="s">
        <v>52</v>
      </c>
      <c r="I190" s="46">
        <v>0</v>
      </c>
      <c r="J190" s="18" t="s">
        <v>52</v>
      </c>
      <c r="K190" s="46">
        <v>16582</v>
      </c>
      <c r="L190" s="18" t="s">
        <v>3963</v>
      </c>
      <c r="M190" s="46">
        <v>0</v>
      </c>
      <c r="N190" s="18" t="s">
        <v>52</v>
      </c>
      <c r="O190" s="46">
        <f t="shared" si="7"/>
        <v>16582</v>
      </c>
      <c r="P190" s="46">
        <v>0</v>
      </c>
      <c r="Q190" s="46">
        <v>0</v>
      </c>
      <c r="R190" s="46">
        <v>0</v>
      </c>
      <c r="S190" s="46">
        <v>0</v>
      </c>
      <c r="T190" s="46">
        <v>0</v>
      </c>
      <c r="U190" s="46">
        <v>0</v>
      </c>
      <c r="V190" s="46">
        <v>0</v>
      </c>
      <c r="W190" s="18" t="s">
        <v>3965</v>
      </c>
      <c r="X190" s="18" t="s">
        <v>52</v>
      </c>
      <c r="Y190" s="2" t="s">
        <v>52</v>
      </c>
      <c r="Z190" s="2" t="s">
        <v>52</v>
      </c>
      <c r="AA190" s="47"/>
      <c r="AB190" s="2" t="s">
        <v>52</v>
      </c>
    </row>
    <row r="191" spans="1:28" ht="30" customHeight="1">
      <c r="A191" s="18" t="s">
        <v>2981</v>
      </c>
      <c r="B191" s="18" t="s">
        <v>2979</v>
      </c>
      <c r="C191" s="18" t="s">
        <v>2980</v>
      </c>
      <c r="D191" s="45" t="s">
        <v>1310</v>
      </c>
      <c r="E191" s="46">
        <v>3727</v>
      </c>
      <c r="F191" s="18" t="s">
        <v>52</v>
      </c>
      <c r="G191" s="46">
        <v>0</v>
      </c>
      <c r="H191" s="18" t="s">
        <v>52</v>
      </c>
      <c r="I191" s="46">
        <v>0</v>
      </c>
      <c r="J191" s="18" t="s">
        <v>52</v>
      </c>
      <c r="K191" s="46">
        <v>0</v>
      </c>
      <c r="L191" s="18" t="s">
        <v>52</v>
      </c>
      <c r="M191" s="46">
        <v>0</v>
      </c>
      <c r="N191" s="18" t="s">
        <v>52</v>
      </c>
      <c r="O191" s="46">
        <f t="shared" si="7"/>
        <v>3727</v>
      </c>
      <c r="P191" s="46">
        <v>0</v>
      </c>
      <c r="Q191" s="46">
        <v>0</v>
      </c>
      <c r="R191" s="46">
        <v>0</v>
      </c>
      <c r="S191" s="46">
        <v>0</v>
      </c>
      <c r="T191" s="46">
        <v>0</v>
      </c>
      <c r="U191" s="46">
        <v>0</v>
      </c>
      <c r="V191" s="46">
        <v>0</v>
      </c>
      <c r="W191" s="18" t="s">
        <v>3966</v>
      </c>
      <c r="X191" s="18" t="s">
        <v>52</v>
      </c>
      <c r="Y191" s="2" t="s">
        <v>52</v>
      </c>
      <c r="Z191" s="2" t="s">
        <v>52</v>
      </c>
      <c r="AA191" s="47"/>
      <c r="AB191" s="2" t="s">
        <v>52</v>
      </c>
    </row>
    <row r="192" spans="1:28" ht="30" customHeight="1">
      <c r="A192" s="18" t="s">
        <v>1311</v>
      </c>
      <c r="B192" s="18" t="s">
        <v>1308</v>
      </c>
      <c r="C192" s="18" t="s">
        <v>1309</v>
      </c>
      <c r="D192" s="45" t="s">
        <v>1310</v>
      </c>
      <c r="E192" s="46">
        <v>11211</v>
      </c>
      <c r="F192" s="18" t="s">
        <v>52</v>
      </c>
      <c r="G192" s="46">
        <v>10000</v>
      </c>
      <c r="H192" s="18" t="s">
        <v>3967</v>
      </c>
      <c r="I192" s="46">
        <v>0</v>
      </c>
      <c r="J192" s="18" t="s">
        <v>52</v>
      </c>
      <c r="K192" s="46">
        <v>10477.700000000001</v>
      </c>
      <c r="L192" s="18" t="s">
        <v>3963</v>
      </c>
      <c r="M192" s="46">
        <v>0</v>
      </c>
      <c r="N192" s="18" t="s">
        <v>52</v>
      </c>
      <c r="O192" s="46">
        <f t="shared" si="7"/>
        <v>10000</v>
      </c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6">
        <v>0</v>
      </c>
      <c r="V192" s="46">
        <v>0</v>
      </c>
      <c r="W192" s="18" t="s">
        <v>3968</v>
      </c>
      <c r="X192" s="18" t="s">
        <v>52</v>
      </c>
      <c r="Y192" s="2" t="s">
        <v>52</v>
      </c>
      <c r="Z192" s="2" t="s">
        <v>52</v>
      </c>
      <c r="AA192" s="47"/>
      <c r="AB192" s="2" t="s">
        <v>52</v>
      </c>
    </row>
    <row r="193" spans="1:28" ht="30" customHeight="1">
      <c r="A193" s="18" t="s">
        <v>2737</v>
      </c>
      <c r="B193" s="18" t="s">
        <v>1308</v>
      </c>
      <c r="C193" s="18" t="s">
        <v>2736</v>
      </c>
      <c r="D193" s="45" t="s">
        <v>1310</v>
      </c>
      <c r="E193" s="46">
        <v>8400</v>
      </c>
      <c r="F193" s="18" t="s">
        <v>52</v>
      </c>
      <c r="G193" s="46">
        <v>0</v>
      </c>
      <c r="H193" s="18" t="s">
        <v>52</v>
      </c>
      <c r="I193" s="46">
        <v>0</v>
      </c>
      <c r="J193" s="18" t="s">
        <v>52</v>
      </c>
      <c r="K193" s="46">
        <v>11350</v>
      </c>
      <c r="L193" s="18" t="s">
        <v>3963</v>
      </c>
      <c r="M193" s="46">
        <v>0</v>
      </c>
      <c r="N193" s="18" t="s">
        <v>52</v>
      </c>
      <c r="O193" s="46">
        <f t="shared" si="7"/>
        <v>8400</v>
      </c>
      <c r="P193" s="46">
        <v>0</v>
      </c>
      <c r="Q193" s="46">
        <v>0</v>
      </c>
      <c r="R193" s="46">
        <v>0</v>
      </c>
      <c r="S193" s="46">
        <v>0</v>
      </c>
      <c r="T193" s="46">
        <v>0</v>
      </c>
      <c r="U193" s="46">
        <v>0</v>
      </c>
      <c r="V193" s="46">
        <v>0</v>
      </c>
      <c r="W193" s="18" t="s">
        <v>3969</v>
      </c>
      <c r="X193" s="18" t="s">
        <v>52</v>
      </c>
      <c r="Y193" s="2" t="s">
        <v>52</v>
      </c>
      <c r="Z193" s="2" t="s">
        <v>52</v>
      </c>
      <c r="AA193" s="47"/>
      <c r="AB193" s="2" t="s">
        <v>52</v>
      </c>
    </row>
    <row r="194" spans="1:28" ht="30" customHeight="1">
      <c r="A194" s="18" t="s">
        <v>2728</v>
      </c>
      <c r="B194" s="18" t="s">
        <v>2726</v>
      </c>
      <c r="C194" s="18" t="s">
        <v>2727</v>
      </c>
      <c r="D194" s="45" t="s">
        <v>1310</v>
      </c>
      <c r="E194" s="46">
        <v>6066</v>
      </c>
      <c r="F194" s="18" t="s">
        <v>52</v>
      </c>
      <c r="G194" s="46">
        <v>12666.66</v>
      </c>
      <c r="H194" s="18" t="s">
        <v>3970</v>
      </c>
      <c r="I194" s="46">
        <v>0</v>
      </c>
      <c r="J194" s="18" t="s">
        <v>52</v>
      </c>
      <c r="K194" s="46">
        <v>10555.5</v>
      </c>
      <c r="L194" s="18" t="s">
        <v>3971</v>
      </c>
      <c r="M194" s="46">
        <v>0</v>
      </c>
      <c r="N194" s="18" t="s">
        <v>52</v>
      </c>
      <c r="O194" s="46">
        <f t="shared" si="7"/>
        <v>6066</v>
      </c>
      <c r="P194" s="46">
        <v>0</v>
      </c>
      <c r="Q194" s="46">
        <v>0</v>
      </c>
      <c r="R194" s="46">
        <v>0</v>
      </c>
      <c r="S194" s="46">
        <v>0</v>
      </c>
      <c r="T194" s="46">
        <v>0</v>
      </c>
      <c r="U194" s="46">
        <v>0</v>
      </c>
      <c r="V194" s="46">
        <v>0</v>
      </c>
      <c r="W194" s="18" t="s">
        <v>3972</v>
      </c>
      <c r="X194" s="18" t="s">
        <v>52</v>
      </c>
      <c r="Y194" s="2" t="s">
        <v>52</v>
      </c>
      <c r="Z194" s="2" t="s">
        <v>52</v>
      </c>
      <c r="AA194" s="47"/>
      <c r="AB194" s="2" t="s">
        <v>52</v>
      </c>
    </row>
    <row r="195" spans="1:28" ht="30" customHeight="1">
      <c r="A195" s="18" t="s">
        <v>2881</v>
      </c>
      <c r="B195" s="18" t="s">
        <v>2726</v>
      </c>
      <c r="C195" s="18" t="s">
        <v>2880</v>
      </c>
      <c r="D195" s="45" t="s">
        <v>1310</v>
      </c>
      <c r="E195" s="46">
        <v>5116</v>
      </c>
      <c r="F195" s="18" t="s">
        <v>52</v>
      </c>
      <c r="G195" s="46">
        <v>6666.66</v>
      </c>
      <c r="H195" s="18" t="s">
        <v>3967</v>
      </c>
      <c r="I195" s="46">
        <v>7266.66</v>
      </c>
      <c r="J195" s="18" t="s">
        <v>3973</v>
      </c>
      <c r="K195" s="46">
        <v>7166.6</v>
      </c>
      <c r="L195" s="18" t="s">
        <v>3971</v>
      </c>
      <c r="M195" s="46">
        <v>0</v>
      </c>
      <c r="N195" s="18" t="s">
        <v>52</v>
      </c>
      <c r="O195" s="46">
        <f t="shared" si="7"/>
        <v>5116</v>
      </c>
      <c r="P195" s="46">
        <v>0</v>
      </c>
      <c r="Q195" s="46">
        <v>0</v>
      </c>
      <c r="R195" s="46">
        <v>0</v>
      </c>
      <c r="S195" s="46">
        <v>0</v>
      </c>
      <c r="T195" s="46">
        <v>0</v>
      </c>
      <c r="U195" s="46">
        <v>0</v>
      </c>
      <c r="V195" s="46">
        <v>0</v>
      </c>
      <c r="W195" s="18" t="s">
        <v>3974</v>
      </c>
      <c r="X195" s="18" t="s">
        <v>52</v>
      </c>
      <c r="Y195" s="2" t="s">
        <v>52</v>
      </c>
      <c r="Z195" s="2" t="s">
        <v>52</v>
      </c>
      <c r="AA195" s="47"/>
      <c r="AB195" s="2" t="s">
        <v>52</v>
      </c>
    </row>
    <row r="196" spans="1:28" ht="30" customHeight="1">
      <c r="A196" s="18" t="s">
        <v>3179</v>
      </c>
      <c r="B196" s="18" t="s">
        <v>3177</v>
      </c>
      <c r="C196" s="18" t="s">
        <v>3178</v>
      </c>
      <c r="D196" s="45" t="s">
        <v>1310</v>
      </c>
      <c r="E196" s="46">
        <v>0</v>
      </c>
      <c r="F196" s="18" t="s">
        <v>52</v>
      </c>
      <c r="G196" s="46">
        <v>8800</v>
      </c>
      <c r="H196" s="18" t="s">
        <v>3975</v>
      </c>
      <c r="I196" s="46">
        <v>9244.44</v>
      </c>
      <c r="J196" s="18" t="s">
        <v>3976</v>
      </c>
      <c r="K196" s="46">
        <v>0</v>
      </c>
      <c r="L196" s="18" t="s">
        <v>52</v>
      </c>
      <c r="M196" s="46">
        <v>0</v>
      </c>
      <c r="N196" s="18" t="s">
        <v>52</v>
      </c>
      <c r="O196" s="46">
        <f t="shared" si="7"/>
        <v>8800</v>
      </c>
      <c r="P196" s="46">
        <v>0</v>
      </c>
      <c r="Q196" s="46">
        <v>0</v>
      </c>
      <c r="R196" s="46">
        <v>0</v>
      </c>
      <c r="S196" s="46">
        <v>0</v>
      </c>
      <c r="T196" s="46">
        <v>0</v>
      </c>
      <c r="U196" s="46">
        <v>0</v>
      </c>
      <c r="V196" s="46">
        <v>0</v>
      </c>
      <c r="W196" s="18" t="s">
        <v>3977</v>
      </c>
      <c r="X196" s="18" t="s">
        <v>52</v>
      </c>
      <c r="Y196" s="2" t="s">
        <v>52</v>
      </c>
      <c r="Z196" s="2" t="s">
        <v>52</v>
      </c>
      <c r="AA196" s="47"/>
      <c r="AB196" s="2" t="s">
        <v>52</v>
      </c>
    </row>
    <row r="197" spans="1:28" ht="30" customHeight="1">
      <c r="A197" s="18" t="s">
        <v>3183</v>
      </c>
      <c r="B197" s="18" t="s">
        <v>3181</v>
      </c>
      <c r="C197" s="18" t="s">
        <v>3182</v>
      </c>
      <c r="D197" s="45" t="s">
        <v>235</v>
      </c>
      <c r="E197" s="46">
        <v>0</v>
      </c>
      <c r="F197" s="18" t="s">
        <v>52</v>
      </c>
      <c r="G197" s="46">
        <v>0</v>
      </c>
      <c r="H197" s="18" t="s">
        <v>52</v>
      </c>
      <c r="I197" s="46">
        <v>0</v>
      </c>
      <c r="J197" s="18" t="s">
        <v>52</v>
      </c>
      <c r="K197" s="46">
        <v>6000</v>
      </c>
      <c r="L197" s="18" t="s">
        <v>3978</v>
      </c>
      <c r="M197" s="46">
        <v>0</v>
      </c>
      <c r="N197" s="18" t="s">
        <v>52</v>
      </c>
      <c r="O197" s="46">
        <f t="shared" si="7"/>
        <v>6000</v>
      </c>
      <c r="P197" s="46">
        <v>0</v>
      </c>
      <c r="Q197" s="46">
        <v>0</v>
      </c>
      <c r="R197" s="46">
        <v>0</v>
      </c>
      <c r="S197" s="46">
        <v>0</v>
      </c>
      <c r="T197" s="46">
        <v>0</v>
      </c>
      <c r="U197" s="46">
        <v>0</v>
      </c>
      <c r="V197" s="46">
        <v>0</v>
      </c>
      <c r="W197" s="18" t="s">
        <v>3979</v>
      </c>
      <c r="X197" s="18" t="s">
        <v>52</v>
      </c>
      <c r="Y197" s="2" t="s">
        <v>52</v>
      </c>
      <c r="Z197" s="2" t="s">
        <v>52</v>
      </c>
      <c r="AA197" s="47"/>
      <c r="AB197" s="2" t="s">
        <v>52</v>
      </c>
    </row>
    <row r="198" spans="1:28" ht="30" customHeight="1">
      <c r="A198" s="18" t="s">
        <v>1977</v>
      </c>
      <c r="B198" s="18" t="s">
        <v>1637</v>
      </c>
      <c r="C198" s="18" t="s">
        <v>1976</v>
      </c>
      <c r="D198" s="45" t="s">
        <v>1310</v>
      </c>
      <c r="E198" s="46">
        <v>10371</v>
      </c>
      <c r="F198" s="18" t="s">
        <v>52</v>
      </c>
      <c r="G198" s="46">
        <v>18518.509999999998</v>
      </c>
      <c r="H198" s="18" t="s">
        <v>3980</v>
      </c>
      <c r="I198" s="46">
        <v>0</v>
      </c>
      <c r="J198" s="18" t="s">
        <v>52</v>
      </c>
      <c r="K198" s="46">
        <v>0</v>
      </c>
      <c r="L198" s="18" t="s">
        <v>52</v>
      </c>
      <c r="M198" s="46">
        <v>0</v>
      </c>
      <c r="N198" s="18" t="s">
        <v>52</v>
      </c>
      <c r="O198" s="46">
        <f t="shared" si="7"/>
        <v>10371</v>
      </c>
      <c r="P198" s="46">
        <v>0</v>
      </c>
      <c r="Q198" s="46">
        <v>0</v>
      </c>
      <c r="R198" s="46">
        <v>0</v>
      </c>
      <c r="S198" s="46">
        <v>0</v>
      </c>
      <c r="T198" s="46">
        <v>0</v>
      </c>
      <c r="U198" s="46">
        <v>0</v>
      </c>
      <c r="V198" s="46">
        <v>0</v>
      </c>
      <c r="W198" s="18" t="s">
        <v>3981</v>
      </c>
      <c r="X198" s="18" t="s">
        <v>52</v>
      </c>
      <c r="Y198" s="2" t="s">
        <v>52</v>
      </c>
      <c r="Z198" s="2" t="s">
        <v>52</v>
      </c>
      <c r="AA198" s="47"/>
      <c r="AB198" s="2" t="s">
        <v>52</v>
      </c>
    </row>
    <row r="199" spans="1:28" ht="30" customHeight="1">
      <c r="A199" s="18" t="s">
        <v>1639</v>
      </c>
      <c r="B199" s="18" t="s">
        <v>1637</v>
      </c>
      <c r="C199" s="18" t="s">
        <v>1638</v>
      </c>
      <c r="D199" s="45" t="s">
        <v>1310</v>
      </c>
      <c r="E199" s="46">
        <v>14960</v>
      </c>
      <c r="F199" s="18" t="s">
        <v>52</v>
      </c>
      <c r="G199" s="46">
        <v>15000</v>
      </c>
      <c r="H199" s="18" t="s">
        <v>3980</v>
      </c>
      <c r="I199" s="46">
        <v>0</v>
      </c>
      <c r="J199" s="18" t="s">
        <v>52</v>
      </c>
      <c r="K199" s="46">
        <v>0</v>
      </c>
      <c r="L199" s="18" t="s">
        <v>52</v>
      </c>
      <c r="M199" s="46">
        <v>0</v>
      </c>
      <c r="N199" s="18" t="s">
        <v>52</v>
      </c>
      <c r="O199" s="46">
        <f t="shared" si="7"/>
        <v>14960</v>
      </c>
      <c r="P199" s="46">
        <v>0</v>
      </c>
      <c r="Q199" s="46">
        <v>0</v>
      </c>
      <c r="R199" s="46">
        <v>0</v>
      </c>
      <c r="S199" s="46">
        <v>0</v>
      </c>
      <c r="T199" s="46">
        <v>0</v>
      </c>
      <c r="U199" s="46">
        <v>0</v>
      </c>
      <c r="V199" s="46">
        <v>0</v>
      </c>
      <c r="W199" s="18" t="s">
        <v>3982</v>
      </c>
      <c r="X199" s="18" t="s">
        <v>52</v>
      </c>
      <c r="Y199" s="2" t="s">
        <v>52</v>
      </c>
      <c r="Z199" s="2" t="s">
        <v>52</v>
      </c>
      <c r="AA199" s="47"/>
      <c r="AB199" s="2" t="s">
        <v>52</v>
      </c>
    </row>
    <row r="200" spans="1:28" ht="30" customHeight="1">
      <c r="A200" s="18" t="s">
        <v>1986</v>
      </c>
      <c r="B200" s="18" t="s">
        <v>1637</v>
      </c>
      <c r="C200" s="18" t="s">
        <v>1985</v>
      </c>
      <c r="D200" s="45" t="s">
        <v>1310</v>
      </c>
      <c r="E200" s="46">
        <v>5318</v>
      </c>
      <c r="F200" s="18" t="s">
        <v>52</v>
      </c>
      <c r="G200" s="46">
        <v>6666.66</v>
      </c>
      <c r="H200" s="18" t="s">
        <v>3980</v>
      </c>
      <c r="I200" s="46">
        <v>0</v>
      </c>
      <c r="J200" s="18" t="s">
        <v>52</v>
      </c>
      <c r="K200" s="46">
        <v>0</v>
      </c>
      <c r="L200" s="18" t="s">
        <v>52</v>
      </c>
      <c r="M200" s="46">
        <v>0</v>
      </c>
      <c r="N200" s="18" t="s">
        <v>52</v>
      </c>
      <c r="O200" s="46">
        <f t="shared" si="7"/>
        <v>5318</v>
      </c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18" t="s">
        <v>3983</v>
      </c>
      <c r="X200" s="18" t="s">
        <v>52</v>
      </c>
      <c r="Y200" s="2" t="s">
        <v>52</v>
      </c>
      <c r="Z200" s="2" t="s">
        <v>52</v>
      </c>
      <c r="AA200" s="47"/>
      <c r="AB200" s="2" t="s">
        <v>52</v>
      </c>
    </row>
    <row r="201" spans="1:28" ht="30" customHeight="1">
      <c r="A201" s="18" t="s">
        <v>2598</v>
      </c>
      <c r="B201" s="18" t="s">
        <v>2596</v>
      </c>
      <c r="C201" s="18" t="s">
        <v>2597</v>
      </c>
      <c r="D201" s="45" t="s">
        <v>1310</v>
      </c>
      <c r="E201" s="46">
        <v>0</v>
      </c>
      <c r="F201" s="18" t="s">
        <v>52</v>
      </c>
      <c r="G201" s="46">
        <v>9500</v>
      </c>
      <c r="H201" s="18" t="s">
        <v>3984</v>
      </c>
      <c r="I201" s="46">
        <v>0</v>
      </c>
      <c r="J201" s="18" t="s">
        <v>52</v>
      </c>
      <c r="K201" s="46">
        <v>9500</v>
      </c>
      <c r="L201" s="18" t="s">
        <v>3985</v>
      </c>
      <c r="M201" s="46">
        <v>0</v>
      </c>
      <c r="N201" s="18" t="s">
        <v>52</v>
      </c>
      <c r="O201" s="46">
        <f t="shared" si="7"/>
        <v>9500</v>
      </c>
      <c r="P201" s="46">
        <v>0</v>
      </c>
      <c r="Q201" s="46">
        <v>0</v>
      </c>
      <c r="R201" s="46">
        <v>0</v>
      </c>
      <c r="S201" s="46">
        <v>0</v>
      </c>
      <c r="T201" s="46">
        <v>0</v>
      </c>
      <c r="U201" s="46">
        <v>0</v>
      </c>
      <c r="V201" s="46">
        <v>0</v>
      </c>
      <c r="W201" s="18" t="s">
        <v>3986</v>
      </c>
      <c r="X201" s="18" t="s">
        <v>52</v>
      </c>
      <c r="Y201" s="2" t="s">
        <v>52</v>
      </c>
      <c r="Z201" s="2" t="s">
        <v>52</v>
      </c>
      <c r="AA201" s="47"/>
      <c r="AB201" s="2" t="s">
        <v>52</v>
      </c>
    </row>
    <row r="202" spans="1:28" ht="30" customHeight="1">
      <c r="A202" s="18" t="s">
        <v>2601</v>
      </c>
      <c r="B202" s="18" t="s">
        <v>1313</v>
      </c>
      <c r="C202" s="18" t="s">
        <v>2600</v>
      </c>
      <c r="D202" s="45" t="s">
        <v>1310</v>
      </c>
      <c r="E202" s="46">
        <v>0</v>
      </c>
      <c r="F202" s="18" t="s">
        <v>52</v>
      </c>
      <c r="G202" s="46">
        <v>3494.44</v>
      </c>
      <c r="H202" s="18" t="s">
        <v>3967</v>
      </c>
      <c r="I202" s="46">
        <v>4466.66</v>
      </c>
      <c r="J202" s="18" t="s">
        <v>3987</v>
      </c>
      <c r="K202" s="46">
        <v>2700</v>
      </c>
      <c r="L202" s="18" t="s">
        <v>3988</v>
      </c>
      <c r="M202" s="46">
        <v>0</v>
      </c>
      <c r="N202" s="18" t="s">
        <v>52</v>
      </c>
      <c r="O202" s="46">
        <f t="shared" si="7"/>
        <v>2700</v>
      </c>
      <c r="P202" s="46">
        <v>0</v>
      </c>
      <c r="Q202" s="46">
        <v>0</v>
      </c>
      <c r="R202" s="46">
        <v>0</v>
      </c>
      <c r="S202" s="46">
        <v>0</v>
      </c>
      <c r="T202" s="46">
        <v>0</v>
      </c>
      <c r="U202" s="46">
        <v>0</v>
      </c>
      <c r="V202" s="46">
        <v>0</v>
      </c>
      <c r="W202" s="18" t="s">
        <v>3989</v>
      </c>
      <c r="X202" s="18" t="s">
        <v>52</v>
      </c>
      <c r="Y202" s="2" t="s">
        <v>52</v>
      </c>
      <c r="Z202" s="2" t="s">
        <v>52</v>
      </c>
      <c r="AA202" s="47"/>
      <c r="AB202" s="2" t="s">
        <v>52</v>
      </c>
    </row>
    <row r="203" spans="1:28" ht="30" customHeight="1">
      <c r="A203" s="18" t="s">
        <v>1315</v>
      </c>
      <c r="B203" s="18" t="s">
        <v>1313</v>
      </c>
      <c r="C203" s="18" t="s">
        <v>1314</v>
      </c>
      <c r="D203" s="45" t="s">
        <v>1310</v>
      </c>
      <c r="E203" s="46">
        <v>0</v>
      </c>
      <c r="F203" s="18" t="s">
        <v>52</v>
      </c>
      <c r="G203" s="46">
        <v>3583.33</v>
      </c>
      <c r="H203" s="18" t="s">
        <v>3967</v>
      </c>
      <c r="I203" s="46">
        <v>4666.66</v>
      </c>
      <c r="J203" s="18" t="s">
        <v>3987</v>
      </c>
      <c r="K203" s="46">
        <v>2700</v>
      </c>
      <c r="L203" s="18" t="s">
        <v>3988</v>
      </c>
      <c r="M203" s="46">
        <v>0</v>
      </c>
      <c r="N203" s="18" t="s">
        <v>52</v>
      </c>
      <c r="O203" s="46">
        <f t="shared" si="7"/>
        <v>2700</v>
      </c>
      <c r="P203" s="46">
        <v>0</v>
      </c>
      <c r="Q203" s="46">
        <v>0</v>
      </c>
      <c r="R203" s="46">
        <v>0</v>
      </c>
      <c r="S203" s="46">
        <v>0</v>
      </c>
      <c r="T203" s="46">
        <v>0</v>
      </c>
      <c r="U203" s="46">
        <v>0</v>
      </c>
      <c r="V203" s="46">
        <v>0</v>
      </c>
      <c r="W203" s="18" t="s">
        <v>3990</v>
      </c>
      <c r="X203" s="18" t="s">
        <v>52</v>
      </c>
      <c r="Y203" s="2" t="s">
        <v>52</v>
      </c>
      <c r="Z203" s="2" t="s">
        <v>52</v>
      </c>
      <c r="AA203" s="47"/>
      <c r="AB203" s="2" t="s">
        <v>52</v>
      </c>
    </row>
    <row r="204" spans="1:28" ht="30" customHeight="1">
      <c r="A204" s="18" t="s">
        <v>3081</v>
      </c>
      <c r="B204" s="18" t="s">
        <v>3078</v>
      </c>
      <c r="C204" s="18" t="s">
        <v>3079</v>
      </c>
      <c r="D204" s="45" t="s">
        <v>235</v>
      </c>
      <c r="E204" s="46">
        <v>0</v>
      </c>
      <c r="F204" s="18" t="s">
        <v>52</v>
      </c>
      <c r="G204" s="46">
        <v>0</v>
      </c>
      <c r="H204" s="18" t="s">
        <v>52</v>
      </c>
      <c r="I204" s="46">
        <v>0</v>
      </c>
      <c r="J204" s="18" t="s">
        <v>52</v>
      </c>
      <c r="K204" s="46">
        <v>30000</v>
      </c>
      <c r="L204" s="18" t="s">
        <v>3991</v>
      </c>
      <c r="M204" s="46">
        <v>0</v>
      </c>
      <c r="N204" s="18" t="s">
        <v>52</v>
      </c>
      <c r="O204" s="46">
        <f t="shared" si="7"/>
        <v>30000</v>
      </c>
      <c r="P204" s="46">
        <v>0</v>
      </c>
      <c r="Q204" s="46">
        <v>0</v>
      </c>
      <c r="R204" s="46">
        <v>0</v>
      </c>
      <c r="S204" s="46">
        <v>0</v>
      </c>
      <c r="T204" s="46">
        <v>0</v>
      </c>
      <c r="U204" s="46">
        <v>0</v>
      </c>
      <c r="V204" s="46">
        <v>0</v>
      </c>
      <c r="W204" s="18" t="s">
        <v>3992</v>
      </c>
      <c r="X204" s="18" t="s">
        <v>3080</v>
      </c>
      <c r="Y204" s="2" t="s">
        <v>52</v>
      </c>
      <c r="Z204" s="2" t="s">
        <v>52</v>
      </c>
      <c r="AA204" s="47"/>
      <c r="AB204" s="2" t="s">
        <v>52</v>
      </c>
    </row>
    <row r="205" spans="1:28" ht="30" customHeight="1">
      <c r="A205" s="18" t="s">
        <v>3084</v>
      </c>
      <c r="B205" s="18" t="s">
        <v>1313</v>
      </c>
      <c r="C205" s="18" t="s">
        <v>3083</v>
      </c>
      <c r="D205" s="45" t="s">
        <v>1310</v>
      </c>
      <c r="E205" s="46">
        <v>0</v>
      </c>
      <c r="F205" s="18" t="s">
        <v>52</v>
      </c>
      <c r="G205" s="46">
        <v>4011.1</v>
      </c>
      <c r="H205" s="18" t="s">
        <v>3993</v>
      </c>
      <c r="I205" s="46">
        <v>0</v>
      </c>
      <c r="J205" s="18" t="s">
        <v>52</v>
      </c>
      <c r="K205" s="46">
        <v>6737.7</v>
      </c>
      <c r="L205" s="18" t="s">
        <v>3994</v>
      </c>
      <c r="M205" s="46">
        <v>0</v>
      </c>
      <c r="N205" s="18" t="s">
        <v>52</v>
      </c>
      <c r="O205" s="46">
        <f t="shared" si="7"/>
        <v>4011.1</v>
      </c>
      <c r="P205" s="46">
        <v>0</v>
      </c>
      <c r="Q205" s="46">
        <v>0</v>
      </c>
      <c r="R205" s="46">
        <v>0</v>
      </c>
      <c r="S205" s="46">
        <v>0</v>
      </c>
      <c r="T205" s="46">
        <v>0</v>
      </c>
      <c r="U205" s="46">
        <v>0</v>
      </c>
      <c r="V205" s="46">
        <v>0</v>
      </c>
      <c r="W205" s="18" t="s">
        <v>3995</v>
      </c>
      <c r="X205" s="18" t="s">
        <v>52</v>
      </c>
      <c r="Y205" s="2" t="s">
        <v>52</v>
      </c>
      <c r="Z205" s="2" t="s">
        <v>52</v>
      </c>
      <c r="AA205" s="47"/>
      <c r="AB205" s="2" t="s">
        <v>52</v>
      </c>
    </row>
    <row r="206" spans="1:28" ht="30" customHeight="1">
      <c r="A206" s="18" t="s">
        <v>2225</v>
      </c>
      <c r="B206" s="18" t="s">
        <v>2223</v>
      </c>
      <c r="C206" s="18" t="s">
        <v>2224</v>
      </c>
      <c r="D206" s="45" t="s">
        <v>2219</v>
      </c>
      <c r="E206" s="46">
        <v>0</v>
      </c>
      <c r="F206" s="18" t="s">
        <v>52</v>
      </c>
      <c r="G206" s="46">
        <v>136190</v>
      </c>
      <c r="H206" s="18" t="s">
        <v>3996</v>
      </c>
      <c r="I206" s="46">
        <v>121300</v>
      </c>
      <c r="J206" s="18" t="s">
        <v>3997</v>
      </c>
      <c r="K206" s="46">
        <v>0</v>
      </c>
      <c r="L206" s="18" t="s">
        <v>52</v>
      </c>
      <c r="M206" s="46">
        <v>0</v>
      </c>
      <c r="N206" s="18" t="s">
        <v>52</v>
      </c>
      <c r="O206" s="46">
        <f t="shared" si="7"/>
        <v>121300</v>
      </c>
      <c r="P206" s="46">
        <v>0</v>
      </c>
      <c r="Q206" s="46">
        <v>0</v>
      </c>
      <c r="R206" s="46">
        <v>0</v>
      </c>
      <c r="S206" s="46">
        <v>0</v>
      </c>
      <c r="T206" s="46">
        <v>0</v>
      </c>
      <c r="U206" s="46">
        <v>0</v>
      </c>
      <c r="V206" s="46">
        <v>0</v>
      </c>
      <c r="W206" s="18" t="s">
        <v>3998</v>
      </c>
      <c r="X206" s="18" t="s">
        <v>52</v>
      </c>
      <c r="Y206" s="2" t="s">
        <v>52</v>
      </c>
      <c r="Z206" s="2" t="s">
        <v>52</v>
      </c>
      <c r="AA206" s="47"/>
      <c r="AB206" s="2" t="s">
        <v>52</v>
      </c>
    </row>
    <row r="207" spans="1:28" ht="30" customHeight="1">
      <c r="A207" s="18" t="s">
        <v>2119</v>
      </c>
      <c r="B207" s="18" t="s">
        <v>2116</v>
      </c>
      <c r="C207" s="18" t="s">
        <v>2117</v>
      </c>
      <c r="D207" s="45" t="s">
        <v>251</v>
      </c>
      <c r="E207" s="46">
        <v>0</v>
      </c>
      <c r="F207" s="18" t="s">
        <v>52</v>
      </c>
      <c r="G207" s="46">
        <v>40000</v>
      </c>
      <c r="H207" s="18" t="s">
        <v>3999</v>
      </c>
      <c r="I207" s="46">
        <v>0</v>
      </c>
      <c r="J207" s="18" t="s">
        <v>52</v>
      </c>
      <c r="K207" s="46">
        <v>0</v>
      </c>
      <c r="L207" s="18" t="s">
        <v>52</v>
      </c>
      <c r="M207" s="46">
        <v>0</v>
      </c>
      <c r="N207" s="18" t="s">
        <v>52</v>
      </c>
      <c r="O207" s="46">
        <f t="shared" ref="O207:O220" si="8">SMALL(E207:M207,COUNTIF(E207:M207,0)+1)</f>
        <v>40000</v>
      </c>
      <c r="P207" s="46">
        <v>0</v>
      </c>
      <c r="Q207" s="46">
        <v>0</v>
      </c>
      <c r="R207" s="46">
        <v>0</v>
      </c>
      <c r="S207" s="46">
        <v>0</v>
      </c>
      <c r="T207" s="46">
        <v>0</v>
      </c>
      <c r="U207" s="46">
        <v>0</v>
      </c>
      <c r="V207" s="46">
        <v>0</v>
      </c>
      <c r="W207" s="18" t="s">
        <v>4000</v>
      </c>
      <c r="X207" s="18" t="s">
        <v>2118</v>
      </c>
      <c r="Y207" s="2" t="s">
        <v>52</v>
      </c>
      <c r="Z207" s="2" t="s">
        <v>52</v>
      </c>
      <c r="AA207" s="47"/>
      <c r="AB207" s="2" t="s">
        <v>52</v>
      </c>
    </row>
    <row r="208" spans="1:28" ht="30" customHeight="1">
      <c r="A208" s="18" t="s">
        <v>2090</v>
      </c>
      <c r="B208" s="18" t="s">
        <v>4276</v>
      </c>
      <c r="C208" s="18" t="s">
        <v>2089</v>
      </c>
      <c r="D208" s="45" t="s">
        <v>218</v>
      </c>
      <c r="E208" s="46">
        <v>0</v>
      </c>
      <c r="F208" s="18" t="s">
        <v>52</v>
      </c>
      <c r="G208" s="46">
        <v>14210</v>
      </c>
      <c r="H208" s="18" t="s">
        <v>4001</v>
      </c>
      <c r="I208" s="46">
        <v>18425</v>
      </c>
      <c r="J208" s="18" t="s">
        <v>4002</v>
      </c>
      <c r="K208" s="46">
        <v>12490</v>
      </c>
      <c r="L208" s="18" t="s">
        <v>4003</v>
      </c>
      <c r="M208" s="46">
        <v>0</v>
      </c>
      <c r="N208" s="18" t="s">
        <v>52</v>
      </c>
      <c r="O208" s="46">
        <f t="shared" si="8"/>
        <v>12490</v>
      </c>
      <c r="P208" s="46">
        <v>0</v>
      </c>
      <c r="Q208" s="46">
        <v>0</v>
      </c>
      <c r="R208" s="46">
        <v>0</v>
      </c>
      <c r="S208" s="46">
        <v>0</v>
      </c>
      <c r="T208" s="46">
        <v>0</v>
      </c>
      <c r="U208" s="46">
        <v>0</v>
      </c>
      <c r="V208" s="46">
        <v>0</v>
      </c>
      <c r="W208" s="18" t="s">
        <v>4004</v>
      </c>
      <c r="X208" s="18" t="s">
        <v>52</v>
      </c>
      <c r="Y208" s="2" t="s">
        <v>52</v>
      </c>
      <c r="Z208" s="2" t="s">
        <v>52</v>
      </c>
      <c r="AA208" s="47"/>
      <c r="AB208" s="2" t="s">
        <v>52</v>
      </c>
    </row>
    <row r="209" spans="1:28" ht="30" customHeight="1">
      <c r="A209" s="18" t="s">
        <v>2102</v>
      </c>
      <c r="B209" s="18" t="s">
        <v>2088</v>
      </c>
      <c r="C209" s="18" t="s">
        <v>2101</v>
      </c>
      <c r="D209" s="45" t="s">
        <v>218</v>
      </c>
      <c r="E209" s="46">
        <v>0</v>
      </c>
      <c r="F209" s="18" t="s">
        <v>52</v>
      </c>
      <c r="G209" s="46">
        <v>31117.5</v>
      </c>
      <c r="H209" s="18" t="s">
        <v>4001</v>
      </c>
      <c r="I209" s="46">
        <v>42275</v>
      </c>
      <c r="J209" s="18" t="s">
        <v>4002</v>
      </c>
      <c r="K209" s="46">
        <v>27347.5</v>
      </c>
      <c r="L209" s="18" t="s">
        <v>4003</v>
      </c>
      <c r="M209" s="46">
        <v>0</v>
      </c>
      <c r="N209" s="18" t="s">
        <v>52</v>
      </c>
      <c r="O209" s="46">
        <f t="shared" si="8"/>
        <v>27347.5</v>
      </c>
      <c r="P209" s="46">
        <v>0</v>
      </c>
      <c r="Q209" s="46">
        <v>0</v>
      </c>
      <c r="R209" s="46">
        <v>0</v>
      </c>
      <c r="S209" s="46">
        <v>0</v>
      </c>
      <c r="T209" s="46">
        <v>0</v>
      </c>
      <c r="U209" s="46">
        <v>0</v>
      </c>
      <c r="V209" s="46">
        <v>0</v>
      </c>
      <c r="W209" s="18" t="s">
        <v>4005</v>
      </c>
      <c r="X209" s="18" t="s">
        <v>52</v>
      </c>
      <c r="Y209" s="2" t="s">
        <v>52</v>
      </c>
      <c r="Z209" s="2" t="s">
        <v>52</v>
      </c>
      <c r="AA209" s="47"/>
      <c r="AB209" s="2" t="s">
        <v>52</v>
      </c>
    </row>
    <row r="210" spans="1:28" ht="30" customHeight="1">
      <c r="A210" s="18" t="s">
        <v>219</v>
      </c>
      <c r="B210" s="18" t="s">
        <v>216</v>
      </c>
      <c r="C210" s="18" t="s">
        <v>217</v>
      </c>
      <c r="D210" s="45" t="s">
        <v>218</v>
      </c>
      <c r="E210" s="46">
        <v>11590</v>
      </c>
      <c r="F210" s="18" t="s">
        <v>52</v>
      </c>
      <c r="G210" s="46">
        <v>12780</v>
      </c>
      <c r="H210" s="18" t="s">
        <v>4006</v>
      </c>
      <c r="I210" s="46">
        <v>14440</v>
      </c>
      <c r="J210" s="18" t="s">
        <v>4007</v>
      </c>
      <c r="K210" s="46">
        <v>11660</v>
      </c>
      <c r="L210" s="18" t="s">
        <v>4008</v>
      </c>
      <c r="M210" s="46">
        <v>0</v>
      </c>
      <c r="N210" s="18" t="s">
        <v>52</v>
      </c>
      <c r="O210" s="46">
        <f t="shared" si="8"/>
        <v>11590</v>
      </c>
      <c r="P210" s="46">
        <v>0</v>
      </c>
      <c r="Q210" s="46">
        <v>0</v>
      </c>
      <c r="R210" s="46">
        <v>0</v>
      </c>
      <c r="S210" s="46">
        <v>0</v>
      </c>
      <c r="T210" s="46">
        <v>0</v>
      </c>
      <c r="U210" s="46">
        <v>0</v>
      </c>
      <c r="V210" s="46">
        <v>0</v>
      </c>
      <c r="W210" s="18" t="s">
        <v>4009</v>
      </c>
      <c r="X210" s="18" t="s">
        <v>52</v>
      </c>
      <c r="Y210" s="2" t="s">
        <v>52</v>
      </c>
      <c r="Z210" s="2" t="s">
        <v>52</v>
      </c>
      <c r="AA210" s="47"/>
      <c r="AB210" s="2" t="s">
        <v>52</v>
      </c>
    </row>
    <row r="211" spans="1:28" ht="30" customHeight="1">
      <c r="A211" s="18" t="s">
        <v>222</v>
      </c>
      <c r="B211" s="18" t="s">
        <v>216</v>
      </c>
      <c r="C211" s="18" t="s">
        <v>221</v>
      </c>
      <c r="D211" s="45" t="s">
        <v>218</v>
      </c>
      <c r="E211" s="46">
        <v>15610</v>
      </c>
      <c r="F211" s="18" t="s">
        <v>52</v>
      </c>
      <c r="G211" s="46">
        <v>18090</v>
      </c>
      <c r="H211" s="18" t="s">
        <v>4006</v>
      </c>
      <c r="I211" s="46">
        <v>20310</v>
      </c>
      <c r="J211" s="18" t="s">
        <v>4007</v>
      </c>
      <c r="K211" s="46">
        <v>15720</v>
      </c>
      <c r="L211" s="18" t="s">
        <v>4008</v>
      </c>
      <c r="M211" s="46">
        <v>0</v>
      </c>
      <c r="N211" s="18" t="s">
        <v>52</v>
      </c>
      <c r="O211" s="46">
        <f t="shared" si="8"/>
        <v>15610</v>
      </c>
      <c r="P211" s="46">
        <v>0</v>
      </c>
      <c r="Q211" s="46">
        <v>0</v>
      </c>
      <c r="R211" s="46">
        <v>0</v>
      </c>
      <c r="S211" s="46">
        <v>0</v>
      </c>
      <c r="T211" s="46">
        <v>0</v>
      </c>
      <c r="U211" s="46">
        <v>0</v>
      </c>
      <c r="V211" s="46">
        <v>0</v>
      </c>
      <c r="W211" s="18" t="s">
        <v>4010</v>
      </c>
      <c r="X211" s="18" t="s">
        <v>52</v>
      </c>
      <c r="Y211" s="2" t="s">
        <v>52</v>
      </c>
      <c r="Z211" s="2" t="s">
        <v>52</v>
      </c>
      <c r="AA211" s="47"/>
      <c r="AB211" s="2" t="s">
        <v>52</v>
      </c>
    </row>
    <row r="212" spans="1:28" ht="30" customHeight="1">
      <c r="A212" s="18" t="s">
        <v>225</v>
      </c>
      <c r="B212" s="18" t="s">
        <v>216</v>
      </c>
      <c r="C212" s="18" t="s">
        <v>224</v>
      </c>
      <c r="D212" s="45" t="s">
        <v>218</v>
      </c>
      <c r="E212" s="46">
        <v>25000</v>
      </c>
      <c r="F212" s="18" t="s">
        <v>52</v>
      </c>
      <c r="G212" s="46">
        <v>28990</v>
      </c>
      <c r="H212" s="18" t="s">
        <v>4006</v>
      </c>
      <c r="I212" s="46">
        <v>32250</v>
      </c>
      <c r="J212" s="18" t="s">
        <v>4007</v>
      </c>
      <c r="K212" s="46">
        <v>25170</v>
      </c>
      <c r="L212" s="18" t="s">
        <v>4008</v>
      </c>
      <c r="M212" s="46">
        <v>0</v>
      </c>
      <c r="N212" s="18" t="s">
        <v>52</v>
      </c>
      <c r="O212" s="46">
        <f t="shared" si="8"/>
        <v>25000</v>
      </c>
      <c r="P212" s="46">
        <v>0</v>
      </c>
      <c r="Q212" s="46">
        <v>0</v>
      </c>
      <c r="R212" s="46">
        <v>0</v>
      </c>
      <c r="S212" s="46">
        <v>0</v>
      </c>
      <c r="T212" s="46">
        <v>0</v>
      </c>
      <c r="U212" s="46">
        <v>0</v>
      </c>
      <c r="V212" s="46">
        <v>0</v>
      </c>
      <c r="W212" s="18" t="s">
        <v>4011</v>
      </c>
      <c r="X212" s="18" t="s">
        <v>52</v>
      </c>
      <c r="Y212" s="2" t="s">
        <v>52</v>
      </c>
      <c r="Z212" s="2" t="s">
        <v>52</v>
      </c>
      <c r="AA212" s="47"/>
      <c r="AB212" s="2" t="s">
        <v>52</v>
      </c>
    </row>
    <row r="213" spans="1:28" ht="30" customHeight="1">
      <c r="A213" s="18" t="s">
        <v>228</v>
      </c>
      <c r="B213" s="18" t="s">
        <v>216</v>
      </c>
      <c r="C213" s="18" t="s">
        <v>227</v>
      </c>
      <c r="D213" s="45" t="s">
        <v>218</v>
      </c>
      <c r="E213" s="46">
        <v>5720</v>
      </c>
      <c r="F213" s="18" t="s">
        <v>52</v>
      </c>
      <c r="G213" s="46">
        <v>6640</v>
      </c>
      <c r="H213" s="18" t="s">
        <v>4006</v>
      </c>
      <c r="I213" s="46">
        <v>7530</v>
      </c>
      <c r="J213" s="18" t="s">
        <v>4007</v>
      </c>
      <c r="K213" s="46">
        <v>5760</v>
      </c>
      <c r="L213" s="18" t="s">
        <v>4008</v>
      </c>
      <c r="M213" s="46">
        <v>0</v>
      </c>
      <c r="N213" s="18" t="s">
        <v>52</v>
      </c>
      <c r="O213" s="46">
        <f t="shared" si="8"/>
        <v>5720</v>
      </c>
      <c r="P213" s="46">
        <v>0</v>
      </c>
      <c r="Q213" s="46">
        <v>0</v>
      </c>
      <c r="R213" s="46">
        <v>0</v>
      </c>
      <c r="S213" s="46">
        <v>0</v>
      </c>
      <c r="T213" s="46">
        <v>0</v>
      </c>
      <c r="U213" s="46">
        <v>0</v>
      </c>
      <c r="V213" s="46">
        <v>0</v>
      </c>
      <c r="W213" s="18" t="s">
        <v>4012</v>
      </c>
      <c r="X213" s="18" t="s">
        <v>52</v>
      </c>
      <c r="Y213" s="2" t="s">
        <v>52</v>
      </c>
      <c r="Z213" s="2" t="s">
        <v>52</v>
      </c>
      <c r="AA213" s="47"/>
      <c r="AB213" s="2" t="s">
        <v>52</v>
      </c>
    </row>
    <row r="214" spans="1:28" ht="30" customHeight="1">
      <c r="A214" s="18" t="s">
        <v>231</v>
      </c>
      <c r="B214" s="18" t="s">
        <v>216</v>
      </c>
      <c r="C214" s="18" t="s">
        <v>230</v>
      </c>
      <c r="D214" s="45" t="s">
        <v>218</v>
      </c>
      <c r="E214" s="46">
        <v>25000</v>
      </c>
      <c r="F214" s="18" t="s">
        <v>52</v>
      </c>
      <c r="G214" s="46">
        <v>28990</v>
      </c>
      <c r="H214" s="18" t="s">
        <v>4006</v>
      </c>
      <c r="I214" s="46">
        <v>32250</v>
      </c>
      <c r="J214" s="18" t="s">
        <v>4007</v>
      </c>
      <c r="K214" s="46">
        <v>25170</v>
      </c>
      <c r="L214" s="18" t="s">
        <v>4008</v>
      </c>
      <c r="M214" s="46">
        <v>0</v>
      </c>
      <c r="N214" s="18" t="s">
        <v>52</v>
      </c>
      <c r="O214" s="46">
        <f t="shared" si="8"/>
        <v>25000</v>
      </c>
      <c r="P214" s="46">
        <v>0</v>
      </c>
      <c r="Q214" s="46">
        <v>0</v>
      </c>
      <c r="R214" s="46">
        <v>0</v>
      </c>
      <c r="S214" s="46">
        <v>0</v>
      </c>
      <c r="T214" s="46">
        <v>0</v>
      </c>
      <c r="U214" s="46">
        <v>0</v>
      </c>
      <c r="V214" s="46">
        <v>0</v>
      </c>
      <c r="W214" s="18" t="s">
        <v>4013</v>
      </c>
      <c r="X214" s="18" t="s">
        <v>52</v>
      </c>
      <c r="Y214" s="2" t="s">
        <v>52</v>
      </c>
      <c r="Z214" s="2" t="s">
        <v>52</v>
      </c>
      <c r="AA214" s="47"/>
      <c r="AB214" s="2" t="s">
        <v>52</v>
      </c>
    </row>
    <row r="215" spans="1:28" ht="30" customHeight="1">
      <c r="A215" s="18" t="s">
        <v>2789</v>
      </c>
      <c r="B215" s="18" t="s">
        <v>4275</v>
      </c>
      <c r="C215" s="18" t="s">
        <v>2788</v>
      </c>
      <c r="D215" s="45" t="s">
        <v>218</v>
      </c>
      <c r="E215" s="46">
        <v>5330</v>
      </c>
      <c r="F215" s="18" t="s">
        <v>52</v>
      </c>
      <c r="G215" s="46">
        <v>5540</v>
      </c>
      <c r="H215" s="18" t="s">
        <v>4014</v>
      </c>
      <c r="I215" s="46">
        <v>7690</v>
      </c>
      <c r="J215" s="18" t="s">
        <v>4015</v>
      </c>
      <c r="K215" s="46">
        <v>7340</v>
      </c>
      <c r="L215" s="18" t="s">
        <v>4016</v>
      </c>
      <c r="M215" s="46">
        <v>0</v>
      </c>
      <c r="N215" s="18" t="s">
        <v>52</v>
      </c>
      <c r="O215" s="46">
        <f t="shared" si="8"/>
        <v>5330</v>
      </c>
      <c r="P215" s="46">
        <v>0</v>
      </c>
      <c r="Q215" s="46">
        <v>0</v>
      </c>
      <c r="R215" s="46">
        <v>0</v>
      </c>
      <c r="S215" s="46">
        <v>0</v>
      </c>
      <c r="T215" s="46">
        <v>0</v>
      </c>
      <c r="U215" s="46">
        <v>0</v>
      </c>
      <c r="V215" s="46">
        <v>0</v>
      </c>
      <c r="W215" s="18" t="s">
        <v>4017</v>
      </c>
      <c r="X215" s="18" t="s">
        <v>52</v>
      </c>
      <c r="Y215" s="2" t="s">
        <v>52</v>
      </c>
      <c r="Z215" s="2" t="s">
        <v>52</v>
      </c>
      <c r="AA215" s="47"/>
      <c r="AB215" s="2" t="s">
        <v>52</v>
      </c>
    </row>
    <row r="216" spans="1:28" ht="30" customHeight="1">
      <c r="A216" s="18" t="s">
        <v>2777</v>
      </c>
      <c r="B216" s="18" t="s">
        <v>2775</v>
      </c>
      <c r="C216" s="18" t="s">
        <v>2776</v>
      </c>
      <c r="D216" s="45" t="s">
        <v>218</v>
      </c>
      <c r="E216" s="46">
        <v>8140</v>
      </c>
      <c r="F216" s="18" t="s">
        <v>52</v>
      </c>
      <c r="G216" s="46">
        <v>8470</v>
      </c>
      <c r="H216" s="18" t="s">
        <v>4014</v>
      </c>
      <c r="I216" s="46">
        <v>0</v>
      </c>
      <c r="J216" s="18" t="s">
        <v>52</v>
      </c>
      <c r="K216" s="46">
        <v>11200</v>
      </c>
      <c r="L216" s="18" t="s">
        <v>4016</v>
      </c>
      <c r="M216" s="46">
        <v>0</v>
      </c>
      <c r="N216" s="18" t="s">
        <v>52</v>
      </c>
      <c r="O216" s="46">
        <f t="shared" si="8"/>
        <v>8140</v>
      </c>
      <c r="P216" s="46">
        <v>0</v>
      </c>
      <c r="Q216" s="46">
        <v>0</v>
      </c>
      <c r="R216" s="46">
        <v>0</v>
      </c>
      <c r="S216" s="46">
        <v>0</v>
      </c>
      <c r="T216" s="46">
        <v>0</v>
      </c>
      <c r="U216" s="46">
        <v>0</v>
      </c>
      <c r="V216" s="46">
        <v>0</v>
      </c>
      <c r="W216" s="18" t="s">
        <v>4018</v>
      </c>
      <c r="X216" s="18" t="s">
        <v>52</v>
      </c>
      <c r="Y216" s="2" t="s">
        <v>52</v>
      </c>
      <c r="Z216" s="2" t="s">
        <v>52</v>
      </c>
      <c r="AA216" s="47"/>
      <c r="AB216" s="2" t="s">
        <v>52</v>
      </c>
    </row>
    <row r="217" spans="1:28" ht="30" customHeight="1">
      <c r="A217" s="18" t="s">
        <v>3067</v>
      </c>
      <c r="B217" s="18" t="s">
        <v>2775</v>
      </c>
      <c r="C217" s="18" t="s">
        <v>3066</v>
      </c>
      <c r="D217" s="45" t="s">
        <v>218</v>
      </c>
      <c r="E217" s="46">
        <v>14420</v>
      </c>
      <c r="F217" s="18" t="s">
        <v>52</v>
      </c>
      <c r="G217" s="46">
        <v>14990</v>
      </c>
      <c r="H217" s="18" t="s">
        <v>4014</v>
      </c>
      <c r="I217" s="46">
        <v>20560</v>
      </c>
      <c r="J217" s="18" t="s">
        <v>4015</v>
      </c>
      <c r="K217" s="46">
        <v>19560</v>
      </c>
      <c r="L217" s="18" t="s">
        <v>4016</v>
      </c>
      <c r="M217" s="46">
        <v>0</v>
      </c>
      <c r="N217" s="18" t="s">
        <v>52</v>
      </c>
      <c r="O217" s="46">
        <f t="shared" si="8"/>
        <v>14420</v>
      </c>
      <c r="P217" s="46">
        <v>0</v>
      </c>
      <c r="Q217" s="46">
        <v>0</v>
      </c>
      <c r="R217" s="46">
        <v>0</v>
      </c>
      <c r="S217" s="46">
        <v>0</v>
      </c>
      <c r="T217" s="46">
        <v>0</v>
      </c>
      <c r="U217" s="46">
        <v>0</v>
      </c>
      <c r="V217" s="46">
        <v>0</v>
      </c>
      <c r="W217" s="18" t="s">
        <v>4019</v>
      </c>
      <c r="X217" s="18" t="s">
        <v>52</v>
      </c>
      <c r="Y217" s="2" t="s">
        <v>52</v>
      </c>
      <c r="Z217" s="2" t="s">
        <v>52</v>
      </c>
      <c r="AA217" s="47"/>
      <c r="AB217" s="2" t="s">
        <v>52</v>
      </c>
    </row>
    <row r="218" spans="1:28" ht="30" customHeight="1">
      <c r="A218" s="18" t="s">
        <v>3058</v>
      </c>
      <c r="B218" s="18" t="s">
        <v>2775</v>
      </c>
      <c r="C218" s="18" t="s">
        <v>3057</v>
      </c>
      <c r="D218" s="45" t="s">
        <v>218</v>
      </c>
      <c r="E218" s="46">
        <v>21980</v>
      </c>
      <c r="F218" s="18" t="s">
        <v>52</v>
      </c>
      <c r="G218" s="46">
        <v>22860</v>
      </c>
      <c r="H218" s="18" t="s">
        <v>4020</v>
      </c>
      <c r="I218" s="46">
        <v>31320</v>
      </c>
      <c r="J218" s="18" t="s">
        <v>4015</v>
      </c>
      <c r="K218" s="46">
        <v>29750</v>
      </c>
      <c r="L218" s="18" t="s">
        <v>4016</v>
      </c>
      <c r="M218" s="46">
        <v>0</v>
      </c>
      <c r="N218" s="18" t="s">
        <v>52</v>
      </c>
      <c r="O218" s="46">
        <f t="shared" si="8"/>
        <v>21980</v>
      </c>
      <c r="P218" s="46">
        <v>0</v>
      </c>
      <c r="Q218" s="46">
        <v>0</v>
      </c>
      <c r="R218" s="46">
        <v>0</v>
      </c>
      <c r="S218" s="46">
        <v>0</v>
      </c>
      <c r="T218" s="46">
        <v>0</v>
      </c>
      <c r="U218" s="46">
        <v>0</v>
      </c>
      <c r="V218" s="46">
        <v>0</v>
      </c>
      <c r="W218" s="18" t="s">
        <v>4021</v>
      </c>
      <c r="X218" s="18" t="s">
        <v>52</v>
      </c>
      <c r="Y218" s="2" t="s">
        <v>52</v>
      </c>
      <c r="Z218" s="2" t="s">
        <v>52</v>
      </c>
      <c r="AA218" s="47"/>
      <c r="AB218" s="2" t="s">
        <v>52</v>
      </c>
    </row>
    <row r="219" spans="1:28" ht="30" customHeight="1">
      <c r="A219" s="18" t="s">
        <v>3052</v>
      </c>
      <c r="B219" s="18" t="s">
        <v>2775</v>
      </c>
      <c r="C219" s="18" t="s">
        <v>3051</v>
      </c>
      <c r="D219" s="45" t="s">
        <v>218</v>
      </c>
      <c r="E219" s="46">
        <v>30070</v>
      </c>
      <c r="F219" s="18" t="s">
        <v>52</v>
      </c>
      <c r="G219" s="46">
        <v>31260</v>
      </c>
      <c r="H219" s="18" t="s">
        <v>4020</v>
      </c>
      <c r="I219" s="46">
        <v>42930</v>
      </c>
      <c r="J219" s="18" t="s">
        <v>4015</v>
      </c>
      <c r="K219" s="46">
        <v>40620</v>
      </c>
      <c r="L219" s="18" t="s">
        <v>4016</v>
      </c>
      <c r="M219" s="46">
        <v>0</v>
      </c>
      <c r="N219" s="18" t="s">
        <v>52</v>
      </c>
      <c r="O219" s="46">
        <f t="shared" si="8"/>
        <v>30070</v>
      </c>
      <c r="P219" s="46">
        <v>0</v>
      </c>
      <c r="Q219" s="46">
        <v>0</v>
      </c>
      <c r="R219" s="46">
        <v>0</v>
      </c>
      <c r="S219" s="46">
        <v>0</v>
      </c>
      <c r="T219" s="46">
        <v>0</v>
      </c>
      <c r="U219" s="46">
        <v>0</v>
      </c>
      <c r="V219" s="46">
        <v>0</v>
      </c>
      <c r="W219" s="18" t="s">
        <v>4022</v>
      </c>
      <c r="X219" s="18" t="s">
        <v>52</v>
      </c>
      <c r="Y219" s="2" t="s">
        <v>52</v>
      </c>
      <c r="Z219" s="2" t="s">
        <v>52</v>
      </c>
      <c r="AA219" s="47"/>
      <c r="AB219" s="2" t="s">
        <v>52</v>
      </c>
    </row>
    <row r="220" spans="1:28" ht="30" customHeight="1">
      <c r="A220" s="18" t="s">
        <v>1668</v>
      </c>
      <c r="B220" s="18" t="s">
        <v>1667</v>
      </c>
      <c r="C220" s="18" t="s">
        <v>1523</v>
      </c>
      <c r="D220" s="45" t="s">
        <v>83</v>
      </c>
      <c r="E220" s="46">
        <v>0</v>
      </c>
      <c r="F220" s="18" t="s">
        <v>52</v>
      </c>
      <c r="G220" s="46">
        <v>70000</v>
      </c>
      <c r="H220" s="18" t="s">
        <v>4023</v>
      </c>
      <c r="I220" s="46">
        <v>0</v>
      </c>
      <c r="J220" s="18" t="s">
        <v>52</v>
      </c>
      <c r="K220" s="46">
        <v>65000</v>
      </c>
      <c r="L220" s="18" t="s">
        <v>4024</v>
      </c>
      <c r="M220" s="46">
        <v>0</v>
      </c>
      <c r="N220" s="18" t="s">
        <v>52</v>
      </c>
      <c r="O220" s="46">
        <f t="shared" si="8"/>
        <v>65000</v>
      </c>
      <c r="P220" s="46">
        <v>0</v>
      </c>
      <c r="Q220" s="46">
        <v>0</v>
      </c>
      <c r="R220" s="46">
        <v>0</v>
      </c>
      <c r="S220" s="46">
        <v>0</v>
      </c>
      <c r="T220" s="46">
        <v>0</v>
      </c>
      <c r="U220" s="46">
        <v>0</v>
      </c>
      <c r="V220" s="46">
        <v>0</v>
      </c>
      <c r="W220" s="18" t="s">
        <v>4025</v>
      </c>
      <c r="X220" s="18" t="s">
        <v>52</v>
      </c>
      <c r="Y220" s="2" t="s">
        <v>52</v>
      </c>
      <c r="Z220" s="2" t="s">
        <v>52</v>
      </c>
      <c r="AA220" s="47"/>
      <c r="AB220" s="2" t="s">
        <v>52</v>
      </c>
    </row>
    <row r="221" spans="1:28" ht="30" customHeight="1">
      <c r="A221" s="18" t="s">
        <v>1671</v>
      </c>
      <c r="B221" s="18" t="s">
        <v>1670</v>
      </c>
      <c r="C221" s="18" t="s">
        <v>52</v>
      </c>
      <c r="D221" s="45" t="s">
        <v>83</v>
      </c>
      <c r="E221" s="46">
        <v>0</v>
      </c>
      <c r="F221" s="18" t="s">
        <v>52</v>
      </c>
      <c r="G221" s="46">
        <v>0</v>
      </c>
      <c r="H221" s="18" t="s">
        <v>52</v>
      </c>
      <c r="I221" s="46">
        <v>0</v>
      </c>
      <c r="J221" s="18" t="s">
        <v>52</v>
      </c>
      <c r="K221" s="46">
        <v>0</v>
      </c>
      <c r="L221" s="18" t="s">
        <v>4026</v>
      </c>
      <c r="M221" s="46">
        <v>0</v>
      </c>
      <c r="N221" s="18" t="s">
        <v>52</v>
      </c>
      <c r="O221" s="46">
        <v>0</v>
      </c>
      <c r="P221" s="46">
        <v>5200</v>
      </c>
      <c r="Q221" s="46">
        <v>0</v>
      </c>
      <c r="R221" s="46">
        <v>0</v>
      </c>
      <c r="S221" s="46">
        <v>0</v>
      </c>
      <c r="T221" s="46">
        <v>0</v>
      </c>
      <c r="U221" s="46">
        <v>0</v>
      </c>
      <c r="V221" s="46">
        <v>0</v>
      </c>
      <c r="W221" s="18" t="s">
        <v>4027</v>
      </c>
      <c r="X221" s="18" t="s">
        <v>52</v>
      </c>
      <c r="Y221" s="2" t="s">
        <v>52</v>
      </c>
      <c r="Z221" s="2" t="s">
        <v>52</v>
      </c>
      <c r="AA221" s="47"/>
      <c r="AB221" s="2" t="s">
        <v>52</v>
      </c>
    </row>
    <row r="222" spans="1:28" ht="30" customHeight="1">
      <c r="A222" s="18" t="s">
        <v>1828</v>
      </c>
      <c r="B222" s="18" t="s">
        <v>1826</v>
      </c>
      <c r="C222" s="18" t="s">
        <v>1827</v>
      </c>
      <c r="D222" s="45" t="s">
        <v>83</v>
      </c>
      <c r="E222" s="46">
        <v>0</v>
      </c>
      <c r="F222" s="18" t="s">
        <v>52</v>
      </c>
      <c r="G222" s="46">
        <v>281400</v>
      </c>
      <c r="H222" s="18" t="s">
        <v>4028</v>
      </c>
      <c r="I222" s="46">
        <v>0</v>
      </c>
      <c r="J222" s="18" t="s">
        <v>52</v>
      </c>
      <c r="K222" s="46">
        <v>0</v>
      </c>
      <c r="L222" s="18" t="s">
        <v>52</v>
      </c>
      <c r="M222" s="46">
        <v>0</v>
      </c>
      <c r="N222" s="18" t="s">
        <v>52</v>
      </c>
      <c r="O222" s="46">
        <f t="shared" ref="O222:O232" si="9">SMALL(E222:M222,COUNTIF(E222:M222,0)+1)</f>
        <v>281400</v>
      </c>
      <c r="P222" s="46">
        <v>0</v>
      </c>
      <c r="Q222" s="46">
        <v>0</v>
      </c>
      <c r="R222" s="46">
        <v>0</v>
      </c>
      <c r="S222" s="46">
        <v>0</v>
      </c>
      <c r="T222" s="46">
        <v>0</v>
      </c>
      <c r="U222" s="46">
        <v>0</v>
      </c>
      <c r="V222" s="46">
        <v>0</v>
      </c>
      <c r="W222" s="18" t="s">
        <v>4029</v>
      </c>
      <c r="X222" s="18" t="s">
        <v>52</v>
      </c>
      <c r="Y222" s="2" t="s">
        <v>52</v>
      </c>
      <c r="Z222" s="2" t="s">
        <v>52</v>
      </c>
      <c r="AA222" s="47"/>
      <c r="AB222" s="2" t="s">
        <v>52</v>
      </c>
    </row>
    <row r="223" spans="1:28" ht="30" customHeight="1">
      <c r="A223" s="18" t="s">
        <v>504</v>
      </c>
      <c r="B223" s="18" t="s">
        <v>500</v>
      </c>
      <c r="C223" s="18" t="s">
        <v>501</v>
      </c>
      <c r="D223" s="45" t="s">
        <v>502</v>
      </c>
      <c r="E223" s="46">
        <v>0</v>
      </c>
      <c r="F223" s="18" t="s">
        <v>52</v>
      </c>
      <c r="G223" s="46">
        <v>0</v>
      </c>
      <c r="H223" s="18" t="s">
        <v>52</v>
      </c>
      <c r="I223" s="46">
        <v>0</v>
      </c>
      <c r="J223" s="18" t="s">
        <v>52</v>
      </c>
      <c r="K223" s="46">
        <v>0</v>
      </c>
      <c r="L223" s="18" t="s">
        <v>52</v>
      </c>
      <c r="M223" s="46">
        <v>1950000</v>
      </c>
      <c r="N223" s="18" t="s">
        <v>52</v>
      </c>
      <c r="O223" s="46">
        <f t="shared" si="9"/>
        <v>1950000</v>
      </c>
      <c r="P223" s="46">
        <v>0</v>
      </c>
      <c r="Q223" s="46">
        <v>0</v>
      </c>
      <c r="R223" s="46">
        <v>0</v>
      </c>
      <c r="S223" s="46">
        <v>0</v>
      </c>
      <c r="T223" s="46">
        <v>0</v>
      </c>
      <c r="U223" s="46">
        <v>0</v>
      </c>
      <c r="V223" s="46">
        <v>0</v>
      </c>
      <c r="W223" s="18" t="s">
        <v>4030</v>
      </c>
      <c r="X223" s="18" t="s">
        <v>503</v>
      </c>
      <c r="Y223" s="2" t="s">
        <v>52</v>
      </c>
      <c r="Z223" s="2" t="s">
        <v>52</v>
      </c>
      <c r="AA223" s="47"/>
      <c r="AB223" s="2" t="s">
        <v>52</v>
      </c>
    </row>
    <row r="224" spans="1:28" ht="30" customHeight="1">
      <c r="A224" s="18" t="s">
        <v>508</v>
      </c>
      <c r="B224" s="18" t="s">
        <v>506</v>
      </c>
      <c r="C224" s="18" t="s">
        <v>507</v>
      </c>
      <c r="D224" s="45" t="s">
        <v>502</v>
      </c>
      <c r="E224" s="46">
        <v>0</v>
      </c>
      <c r="F224" s="18" t="s">
        <v>52</v>
      </c>
      <c r="G224" s="46">
        <v>0</v>
      </c>
      <c r="H224" s="18" t="s">
        <v>52</v>
      </c>
      <c r="I224" s="46">
        <v>0</v>
      </c>
      <c r="J224" s="18" t="s">
        <v>52</v>
      </c>
      <c r="K224" s="46">
        <v>0</v>
      </c>
      <c r="L224" s="18" t="s">
        <v>52</v>
      </c>
      <c r="M224" s="46">
        <v>920000</v>
      </c>
      <c r="N224" s="18" t="s">
        <v>52</v>
      </c>
      <c r="O224" s="46">
        <f t="shared" si="9"/>
        <v>920000</v>
      </c>
      <c r="P224" s="46">
        <v>0</v>
      </c>
      <c r="Q224" s="46">
        <v>0</v>
      </c>
      <c r="R224" s="46">
        <v>0</v>
      </c>
      <c r="S224" s="46">
        <v>0</v>
      </c>
      <c r="T224" s="46">
        <v>0</v>
      </c>
      <c r="U224" s="46">
        <v>0</v>
      </c>
      <c r="V224" s="46">
        <v>0</v>
      </c>
      <c r="W224" s="18" t="s">
        <v>4031</v>
      </c>
      <c r="X224" s="18" t="s">
        <v>503</v>
      </c>
      <c r="Y224" s="2" t="s">
        <v>52</v>
      </c>
      <c r="Z224" s="2" t="s">
        <v>52</v>
      </c>
      <c r="AA224" s="47"/>
      <c r="AB224" s="2" t="s">
        <v>52</v>
      </c>
    </row>
    <row r="225" spans="1:28" ht="30" customHeight="1">
      <c r="A225" s="18" t="s">
        <v>512</v>
      </c>
      <c r="B225" s="18" t="s">
        <v>510</v>
      </c>
      <c r="C225" s="18" t="s">
        <v>511</v>
      </c>
      <c r="D225" s="45" t="s">
        <v>502</v>
      </c>
      <c r="E225" s="46">
        <v>0</v>
      </c>
      <c r="F225" s="18" t="s">
        <v>52</v>
      </c>
      <c r="G225" s="46">
        <v>0</v>
      </c>
      <c r="H225" s="18" t="s">
        <v>52</v>
      </c>
      <c r="I225" s="46">
        <v>0</v>
      </c>
      <c r="J225" s="18" t="s">
        <v>52</v>
      </c>
      <c r="K225" s="46">
        <v>0</v>
      </c>
      <c r="L225" s="18" t="s">
        <v>52</v>
      </c>
      <c r="M225" s="46">
        <v>150000</v>
      </c>
      <c r="N225" s="18" t="s">
        <v>52</v>
      </c>
      <c r="O225" s="46">
        <f t="shared" si="9"/>
        <v>150000</v>
      </c>
      <c r="P225" s="46">
        <v>0</v>
      </c>
      <c r="Q225" s="46">
        <v>0</v>
      </c>
      <c r="R225" s="46">
        <v>0</v>
      </c>
      <c r="S225" s="46">
        <v>0</v>
      </c>
      <c r="T225" s="46">
        <v>0</v>
      </c>
      <c r="U225" s="46">
        <v>0</v>
      </c>
      <c r="V225" s="46">
        <v>0</v>
      </c>
      <c r="W225" s="18" t="s">
        <v>4032</v>
      </c>
      <c r="X225" s="18" t="s">
        <v>503</v>
      </c>
      <c r="Y225" s="2" t="s">
        <v>52</v>
      </c>
      <c r="Z225" s="2" t="s">
        <v>52</v>
      </c>
      <c r="AA225" s="47"/>
      <c r="AB225" s="2" t="s">
        <v>52</v>
      </c>
    </row>
    <row r="226" spans="1:28" ht="30" customHeight="1">
      <c r="A226" s="18" t="s">
        <v>515</v>
      </c>
      <c r="B226" s="18" t="s">
        <v>514</v>
      </c>
      <c r="C226" s="18" t="s">
        <v>52</v>
      </c>
      <c r="D226" s="45" t="s">
        <v>502</v>
      </c>
      <c r="E226" s="46">
        <v>0</v>
      </c>
      <c r="F226" s="18" t="s">
        <v>52</v>
      </c>
      <c r="G226" s="46">
        <v>0</v>
      </c>
      <c r="H226" s="18" t="s">
        <v>52</v>
      </c>
      <c r="I226" s="46">
        <v>0</v>
      </c>
      <c r="J226" s="18" t="s">
        <v>52</v>
      </c>
      <c r="K226" s="46">
        <v>0</v>
      </c>
      <c r="L226" s="18" t="s">
        <v>52</v>
      </c>
      <c r="M226" s="46">
        <v>150000</v>
      </c>
      <c r="N226" s="18" t="s">
        <v>52</v>
      </c>
      <c r="O226" s="46">
        <f t="shared" si="9"/>
        <v>150000</v>
      </c>
      <c r="P226" s="46">
        <v>0</v>
      </c>
      <c r="Q226" s="46">
        <v>0</v>
      </c>
      <c r="R226" s="46">
        <v>0</v>
      </c>
      <c r="S226" s="46">
        <v>0</v>
      </c>
      <c r="T226" s="46">
        <v>0</v>
      </c>
      <c r="U226" s="46">
        <v>0</v>
      </c>
      <c r="V226" s="46">
        <v>0</v>
      </c>
      <c r="W226" s="18" t="s">
        <v>4033</v>
      </c>
      <c r="X226" s="18" t="s">
        <v>503</v>
      </c>
      <c r="Y226" s="2" t="s">
        <v>52</v>
      </c>
      <c r="Z226" s="2" t="s">
        <v>52</v>
      </c>
      <c r="AA226" s="47"/>
      <c r="AB226" s="2" t="s">
        <v>52</v>
      </c>
    </row>
    <row r="227" spans="1:28" ht="30" customHeight="1">
      <c r="A227" s="18" t="s">
        <v>518</v>
      </c>
      <c r="B227" s="18" t="s">
        <v>517</v>
      </c>
      <c r="C227" s="18" t="s">
        <v>52</v>
      </c>
      <c r="D227" s="45" t="s">
        <v>502</v>
      </c>
      <c r="E227" s="46">
        <v>0</v>
      </c>
      <c r="F227" s="18" t="s">
        <v>52</v>
      </c>
      <c r="G227" s="46">
        <v>0</v>
      </c>
      <c r="H227" s="18" t="s">
        <v>52</v>
      </c>
      <c r="I227" s="46">
        <v>0</v>
      </c>
      <c r="J227" s="18" t="s">
        <v>52</v>
      </c>
      <c r="K227" s="46">
        <v>0</v>
      </c>
      <c r="L227" s="18" t="s">
        <v>52</v>
      </c>
      <c r="M227" s="46">
        <v>40000</v>
      </c>
      <c r="N227" s="18" t="s">
        <v>52</v>
      </c>
      <c r="O227" s="46">
        <f t="shared" si="9"/>
        <v>40000</v>
      </c>
      <c r="P227" s="46">
        <v>0</v>
      </c>
      <c r="Q227" s="46">
        <v>0</v>
      </c>
      <c r="R227" s="46">
        <v>0</v>
      </c>
      <c r="S227" s="46">
        <v>0</v>
      </c>
      <c r="T227" s="46">
        <v>0</v>
      </c>
      <c r="U227" s="46">
        <v>0</v>
      </c>
      <c r="V227" s="46">
        <v>0</v>
      </c>
      <c r="W227" s="18" t="s">
        <v>4034</v>
      </c>
      <c r="X227" s="18" t="s">
        <v>503</v>
      </c>
      <c r="Y227" s="2" t="s">
        <v>52</v>
      </c>
      <c r="Z227" s="2" t="s">
        <v>52</v>
      </c>
      <c r="AA227" s="47"/>
      <c r="AB227" s="2" t="s">
        <v>52</v>
      </c>
    </row>
    <row r="228" spans="1:28" ht="30" customHeight="1">
      <c r="A228" s="18" t="s">
        <v>521</v>
      </c>
      <c r="B228" s="18" t="s">
        <v>520</v>
      </c>
      <c r="C228" s="18" t="s">
        <v>52</v>
      </c>
      <c r="D228" s="45" t="s">
        <v>502</v>
      </c>
      <c r="E228" s="46">
        <v>0</v>
      </c>
      <c r="F228" s="18" t="s">
        <v>52</v>
      </c>
      <c r="G228" s="46">
        <v>0</v>
      </c>
      <c r="H228" s="18" t="s">
        <v>52</v>
      </c>
      <c r="I228" s="46">
        <v>0</v>
      </c>
      <c r="J228" s="18" t="s">
        <v>52</v>
      </c>
      <c r="K228" s="46">
        <v>0</v>
      </c>
      <c r="L228" s="18" t="s">
        <v>52</v>
      </c>
      <c r="M228" s="46">
        <v>50000</v>
      </c>
      <c r="N228" s="18" t="s">
        <v>52</v>
      </c>
      <c r="O228" s="46">
        <f t="shared" si="9"/>
        <v>50000</v>
      </c>
      <c r="P228" s="46">
        <v>0</v>
      </c>
      <c r="Q228" s="46">
        <v>0</v>
      </c>
      <c r="R228" s="46">
        <v>0</v>
      </c>
      <c r="S228" s="46">
        <v>0</v>
      </c>
      <c r="T228" s="46">
        <v>0</v>
      </c>
      <c r="U228" s="46">
        <v>0</v>
      </c>
      <c r="V228" s="46">
        <v>0</v>
      </c>
      <c r="W228" s="18" t="s">
        <v>4035</v>
      </c>
      <c r="X228" s="18" t="s">
        <v>503</v>
      </c>
      <c r="Y228" s="2" t="s">
        <v>52</v>
      </c>
      <c r="Z228" s="2" t="s">
        <v>52</v>
      </c>
      <c r="AA228" s="47"/>
      <c r="AB228" s="2" t="s">
        <v>52</v>
      </c>
    </row>
    <row r="229" spans="1:28" ht="30" customHeight="1">
      <c r="A229" s="18" t="s">
        <v>959</v>
      </c>
      <c r="B229" s="18" t="s">
        <v>956</v>
      </c>
      <c r="C229" s="18" t="s">
        <v>957</v>
      </c>
      <c r="D229" s="45" t="s">
        <v>958</v>
      </c>
      <c r="E229" s="46">
        <v>13800</v>
      </c>
      <c r="F229" s="18" t="s">
        <v>52</v>
      </c>
      <c r="G229" s="46">
        <v>0</v>
      </c>
      <c r="H229" s="18" t="s">
        <v>52</v>
      </c>
      <c r="I229" s="46">
        <v>0</v>
      </c>
      <c r="J229" s="18" t="s">
        <v>52</v>
      </c>
      <c r="K229" s="46">
        <v>0</v>
      </c>
      <c r="L229" s="18" t="s">
        <v>52</v>
      </c>
      <c r="M229" s="46">
        <v>0</v>
      </c>
      <c r="N229" s="18" t="s">
        <v>52</v>
      </c>
      <c r="O229" s="46">
        <f t="shared" si="9"/>
        <v>13800</v>
      </c>
      <c r="P229" s="46">
        <v>0</v>
      </c>
      <c r="Q229" s="46">
        <v>0</v>
      </c>
      <c r="R229" s="46">
        <v>0</v>
      </c>
      <c r="S229" s="46">
        <v>0</v>
      </c>
      <c r="T229" s="46">
        <v>0</v>
      </c>
      <c r="U229" s="46">
        <v>0</v>
      </c>
      <c r="V229" s="46">
        <v>0</v>
      </c>
      <c r="W229" s="18" t="s">
        <v>4036</v>
      </c>
      <c r="X229" s="18" t="s">
        <v>52</v>
      </c>
      <c r="Y229" s="2" t="s">
        <v>52</v>
      </c>
      <c r="Z229" s="2" t="s">
        <v>52</v>
      </c>
      <c r="AA229" s="47"/>
      <c r="AB229" s="2" t="s">
        <v>52</v>
      </c>
    </row>
    <row r="230" spans="1:28" ht="30" customHeight="1">
      <c r="A230" s="18" t="s">
        <v>963</v>
      </c>
      <c r="B230" s="18" t="s">
        <v>961</v>
      </c>
      <c r="C230" s="18" t="s">
        <v>962</v>
      </c>
      <c r="D230" s="45" t="s">
        <v>958</v>
      </c>
      <c r="E230" s="46">
        <v>3800</v>
      </c>
      <c r="F230" s="18" t="s">
        <v>52</v>
      </c>
      <c r="G230" s="46">
        <v>0</v>
      </c>
      <c r="H230" s="18" t="s">
        <v>52</v>
      </c>
      <c r="I230" s="46">
        <v>0</v>
      </c>
      <c r="J230" s="18" t="s">
        <v>52</v>
      </c>
      <c r="K230" s="46">
        <v>0</v>
      </c>
      <c r="L230" s="18" t="s">
        <v>52</v>
      </c>
      <c r="M230" s="46">
        <v>0</v>
      </c>
      <c r="N230" s="18" t="s">
        <v>52</v>
      </c>
      <c r="O230" s="46">
        <f t="shared" si="9"/>
        <v>3800</v>
      </c>
      <c r="P230" s="46">
        <v>0</v>
      </c>
      <c r="Q230" s="46">
        <v>0</v>
      </c>
      <c r="R230" s="46">
        <v>0</v>
      </c>
      <c r="S230" s="46">
        <v>0</v>
      </c>
      <c r="T230" s="46">
        <v>0</v>
      </c>
      <c r="U230" s="46">
        <v>0</v>
      </c>
      <c r="V230" s="46">
        <v>0</v>
      </c>
      <c r="W230" s="18" t="s">
        <v>4037</v>
      </c>
      <c r="X230" s="18" t="s">
        <v>52</v>
      </c>
      <c r="Y230" s="2" t="s">
        <v>52</v>
      </c>
      <c r="Z230" s="2" t="s">
        <v>52</v>
      </c>
      <c r="AA230" s="47"/>
      <c r="AB230" s="2" t="s">
        <v>52</v>
      </c>
    </row>
    <row r="231" spans="1:28" ht="30" customHeight="1">
      <c r="A231" s="18" t="s">
        <v>967</v>
      </c>
      <c r="B231" s="18" t="s">
        <v>965</v>
      </c>
      <c r="C231" s="18" t="s">
        <v>966</v>
      </c>
      <c r="D231" s="45" t="s">
        <v>958</v>
      </c>
      <c r="E231" s="46">
        <v>10000</v>
      </c>
      <c r="F231" s="18" t="s">
        <v>52</v>
      </c>
      <c r="G231" s="46">
        <v>0</v>
      </c>
      <c r="H231" s="18" t="s">
        <v>52</v>
      </c>
      <c r="I231" s="46">
        <v>0</v>
      </c>
      <c r="J231" s="18" t="s">
        <v>52</v>
      </c>
      <c r="K231" s="46">
        <v>0</v>
      </c>
      <c r="L231" s="18" t="s">
        <v>52</v>
      </c>
      <c r="M231" s="46">
        <v>0</v>
      </c>
      <c r="N231" s="18" t="s">
        <v>52</v>
      </c>
      <c r="O231" s="46">
        <f t="shared" si="9"/>
        <v>10000</v>
      </c>
      <c r="P231" s="46">
        <v>0</v>
      </c>
      <c r="Q231" s="46">
        <v>0</v>
      </c>
      <c r="R231" s="46">
        <v>0</v>
      </c>
      <c r="S231" s="46">
        <v>0</v>
      </c>
      <c r="T231" s="46">
        <v>0</v>
      </c>
      <c r="U231" s="46">
        <v>0</v>
      </c>
      <c r="V231" s="46">
        <v>0</v>
      </c>
      <c r="W231" s="18" t="s">
        <v>4038</v>
      </c>
      <c r="X231" s="18" t="s">
        <v>52</v>
      </c>
      <c r="Y231" s="2" t="s">
        <v>52</v>
      </c>
      <c r="Z231" s="2" t="s">
        <v>52</v>
      </c>
      <c r="AA231" s="47"/>
      <c r="AB231" s="2" t="s">
        <v>52</v>
      </c>
    </row>
    <row r="232" spans="1:28" ht="30" customHeight="1">
      <c r="A232" s="18" t="s">
        <v>971</v>
      </c>
      <c r="B232" s="18" t="s">
        <v>969</v>
      </c>
      <c r="C232" s="18" t="s">
        <v>970</v>
      </c>
      <c r="D232" s="45" t="s">
        <v>251</v>
      </c>
      <c r="E232" s="46">
        <v>22000</v>
      </c>
      <c r="F232" s="18" t="s">
        <v>52</v>
      </c>
      <c r="G232" s="46">
        <v>0</v>
      </c>
      <c r="H232" s="18" t="s">
        <v>52</v>
      </c>
      <c r="I232" s="46">
        <v>0</v>
      </c>
      <c r="J232" s="18" t="s">
        <v>52</v>
      </c>
      <c r="K232" s="46">
        <v>0</v>
      </c>
      <c r="L232" s="18" t="s">
        <v>52</v>
      </c>
      <c r="M232" s="46">
        <v>0</v>
      </c>
      <c r="N232" s="18" t="s">
        <v>52</v>
      </c>
      <c r="O232" s="46">
        <f t="shared" si="9"/>
        <v>22000</v>
      </c>
      <c r="P232" s="46">
        <v>0</v>
      </c>
      <c r="Q232" s="46">
        <v>0</v>
      </c>
      <c r="R232" s="46">
        <v>0</v>
      </c>
      <c r="S232" s="46">
        <v>0</v>
      </c>
      <c r="T232" s="46">
        <v>0</v>
      </c>
      <c r="U232" s="46">
        <v>0</v>
      </c>
      <c r="V232" s="46">
        <v>0</v>
      </c>
      <c r="W232" s="18" t="s">
        <v>4039</v>
      </c>
      <c r="X232" s="18" t="s">
        <v>52</v>
      </c>
      <c r="Y232" s="2" t="s">
        <v>52</v>
      </c>
      <c r="Z232" s="2" t="s">
        <v>52</v>
      </c>
      <c r="AA232" s="47"/>
      <c r="AB232" s="2" t="s">
        <v>52</v>
      </c>
    </row>
    <row r="233" spans="1:28" ht="30" customHeight="1">
      <c r="A233" s="18" t="s">
        <v>2945</v>
      </c>
      <c r="B233" s="18" t="s">
        <v>2942</v>
      </c>
      <c r="C233" s="18" t="s">
        <v>2943</v>
      </c>
      <c r="D233" s="45" t="s">
        <v>2944</v>
      </c>
      <c r="E233" s="46">
        <v>0</v>
      </c>
      <c r="F233" s="18" t="s">
        <v>52</v>
      </c>
      <c r="G233" s="46">
        <v>0</v>
      </c>
      <c r="H233" s="18" t="s">
        <v>52</v>
      </c>
      <c r="I233" s="46">
        <v>0</v>
      </c>
      <c r="J233" s="18" t="s">
        <v>52</v>
      </c>
      <c r="K233" s="46">
        <v>0</v>
      </c>
      <c r="L233" s="18" t="s">
        <v>52</v>
      </c>
      <c r="M233" s="46">
        <v>0</v>
      </c>
      <c r="N233" s="18" t="s">
        <v>4040</v>
      </c>
      <c r="O233" s="46">
        <v>0</v>
      </c>
      <c r="P233" s="46">
        <v>0</v>
      </c>
      <c r="Q233" s="46">
        <v>0</v>
      </c>
      <c r="R233" s="46">
        <v>0</v>
      </c>
      <c r="S233" s="46">
        <v>0</v>
      </c>
      <c r="T233" s="46">
        <v>0</v>
      </c>
      <c r="U233" s="46">
        <v>111</v>
      </c>
      <c r="V233" s="46">
        <f>SMALL(Q233:U233,COUNTIF(Q233:U233,0)+1)</f>
        <v>111</v>
      </c>
      <c r="W233" s="18" t="s">
        <v>4041</v>
      </c>
      <c r="X233" s="18" t="s">
        <v>52</v>
      </c>
      <c r="Y233" s="2" t="s">
        <v>52</v>
      </c>
      <c r="Z233" s="2" t="s">
        <v>52</v>
      </c>
      <c r="AA233" s="47"/>
      <c r="AB233" s="2" t="s">
        <v>52</v>
      </c>
    </row>
    <row r="234" spans="1:28" ht="30" customHeight="1">
      <c r="A234" s="18" t="s">
        <v>1060</v>
      </c>
      <c r="B234" s="18" t="s">
        <v>1059</v>
      </c>
      <c r="C234" s="18" t="s">
        <v>1055</v>
      </c>
      <c r="D234" s="45" t="s">
        <v>1056</v>
      </c>
      <c r="E234" s="46">
        <v>0</v>
      </c>
      <c r="F234" s="18" t="s">
        <v>52</v>
      </c>
      <c r="G234" s="46">
        <v>0</v>
      </c>
      <c r="H234" s="18" t="s">
        <v>52</v>
      </c>
      <c r="I234" s="46">
        <v>0</v>
      </c>
      <c r="J234" s="18" t="s">
        <v>52</v>
      </c>
      <c r="K234" s="46">
        <v>0</v>
      </c>
      <c r="L234" s="18" t="s">
        <v>52</v>
      </c>
      <c r="M234" s="46">
        <v>0</v>
      </c>
      <c r="N234" s="18" t="s">
        <v>52</v>
      </c>
      <c r="O234" s="46">
        <v>0</v>
      </c>
      <c r="P234" s="46">
        <v>172068</v>
      </c>
      <c r="Q234" s="46">
        <v>0</v>
      </c>
      <c r="R234" s="46">
        <v>0</v>
      </c>
      <c r="S234" s="46">
        <v>0</v>
      </c>
      <c r="T234" s="46">
        <v>0</v>
      </c>
      <c r="U234" s="46">
        <v>0</v>
      </c>
      <c r="V234" s="46">
        <v>0</v>
      </c>
      <c r="W234" s="18" t="s">
        <v>4042</v>
      </c>
      <c r="X234" s="18" t="s">
        <v>52</v>
      </c>
      <c r="Y234" s="2" t="s">
        <v>4043</v>
      </c>
      <c r="Z234" s="2" t="s">
        <v>52</v>
      </c>
      <c r="AA234" s="47"/>
      <c r="AB234" s="2" t="s">
        <v>52</v>
      </c>
    </row>
    <row r="235" spans="1:28" ht="30" customHeight="1">
      <c r="A235" s="18" t="s">
        <v>1098</v>
      </c>
      <c r="B235" s="18" t="s">
        <v>1097</v>
      </c>
      <c r="C235" s="18" t="s">
        <v>1055</v>
      </c>
      <c r="D235" s="45" t="s">
        <v>1056</v>
      </c>
      <c r="E235" s="46">
        <v>0</v>
      </c>
      <c r="F235" s="18" t="s">
        <v>52</v>
      </c>
      <c r="G235" s="46">
        <v>0</v>
      </c>
      <c r="H235" s="18" t="s">
        <v>52</v>
      </c>
      <c r="I235" s="46">
        <v>0</v>
      </c>
      <c r="J235" s="18" t="s">
        <v>52</v>
      </c>
      <c r="K235" s="46">
        <v>0</v>
      </c>
      <c r="L235" s="18" t="s">
        <v>52</v>
      </c>
      <c r="M235" s="46">
        <v>0</v>
      </c>
      <c r="N235" s="18" t="s">
        <v>52</v>
      </c>
      <c r="O235" s="46">
        <v>0</v>
      </c>
      <c r="P235" s="46">
        <v>226122</v>
      </c>
      <c r="Q235" s="46">
        <v>0</v>
      </c>
      <c r="R235" s="46">
        <v>0</v>
      </c>
      <c r="S235" s="46">
        <v>0</v>
      </c>
      <c r="T235" s="46">
        <v>0</v>
      </c>
      <c r="U235" s="46">
        <v>0</v>
      </c>
      <c r="V235" s="46">
        <v>0</v>
      </c>
      <c r="W235" s="18" t="s">
        <v>4044</v>
      </c>
      <c r="X235" s="18" t="s">
        <v>52</v>
      </c>
      <c r="Y235" s="2" t="s">
        <v>4043</v>
      </c>
      <c r="Z235" s="2" t="s">
        <v>52</v>
      </c>
      <c r="AA235" s="47"/>
      <c r="AB235" s="2" t="s">
        <v>52</v>
      </c>
    </row>
    <row r="236" spans="1:28" ht="30" customHeight="1">
      <c r="A236" s="18" t="s">
        <v>1272</v>
      </c>
      <c r="B236" s="18" t="s">
        <v>1271</v>
      </c>
      <c r="C236" s="18" t="s">
        <v>1055</v>
      </c>
      <c r="D236" s="45" t="s">
        <v>1056</v>
      </c>
      <c r="E236" s="46">
        <v>0</v>
      </c>
      <c r="F236" s="18" t="s">
        <v>52</v>
      </c>
      <c r="G236" s="46">
        <v>0</v>
      </c>
      <c r="H236" s="18" t="s">
        <v>52</v>
      </c>
      <c r="I236" s="46">
        <v>0</v>
      </c>
      <c r="J236" s="18" t="s">
        <v>52</v>
      </c>
      <c r="K236" s="46">
        <v>0</v>
      </c>
      <c r="L236" s="18" t="s">
        <v>52</v>
      </c>
      <c r="M236" s="46">
        <v>0</v>
      </c>
      <c r="N236" s="18" t="s">
        <v>52</v>
      </c>
      <c r="O236" s="46">
        <v>0</v>
      </c>
      <c r="P236" s="46">
        <v>281939</v>
      </c>
      <c r="Q236" s="46">
        <v>0</v>
      </c>
      <c r="R236" s="46">
        <v>0</v>
      </c>
      <c r="S236" s="46">
        <v>0</v>
      </c>
      <c r="T236" s="46">
        <v>0</v>
      </c>
      <c r="U236" s="46">
        <v>0</v>
      </c>
      <c r="V236" s="46">
        <v>0</v>
      </c>
      <c r="W236" s="18" t="s">
        <v>4045</v>
      </c>
      <c r="X236" s="18" t="s">
        <v>52</v>
      </c>
      <c r="Y236" s="2" t="s">
        <v>4043</v>
      </c>
      <c r="Z236" s="2" t="s">
        <v>52</v>
      </c>
      <c r="AA236" s="47"/>
      <c r="AB236" s="2" t="s">
        <v>52</v>
      </c>
    </row>
    <row r="237" spans="1:28" ht="30" customHeight="1">
      <c r="A237" s="18" t="s">
        <v>1161</v>
      </c>
      <c r="B237" s="18" t="s">
        <v>1160</v>
      </c>
      <c r="C237" s="18" t="s">
        <v>1055</v>
      </c>
      <c r="D237" s="45" t="s">
        <v>1056</v>
      </c>
      <c r="E237" s="46">
        <v>0</v>
      </c>
      <c r="F237" s="18" t="s">
        <v>52</v>
      </c>
      <c r="G237" s="46">
        <v>0</v>
      </c>
      <c r="H237" s="18" t="s">
        <v>52</v>
      </c>
      <c r="I237" s="46">
        <v>0</v>
      </c>
      <c r="J237" s="18" t="s">
        <v>52</v>
      </c>
      <c r="K237" s="46">
        <v>0</v>
      </c>
      <c r="L237" s="18" t="s">
        <v>52</v>
      </c>
      <c r="M237" s="46">
        <v>0</v>
      </c>
      <c r="N237" s="18" t="s">
        <v>52</v>
      </c>
      <c r="O237" s="46">
        <v>0</v>
      </c>
      <c r="P237" s="46">
        <v>275790</v>
      </c>
      <c r="Q237" s="46">
        <v>0</v>
      </c>
      <c r="R237" s="46">
        <v>0</v>
      </c>
      <c r="S237" s="46">
        <v>0</v>
      </c>
      <c r="T237" s="46">
        <v>0</v>
      </c>
      <c r="U237" s="46">
        <v>0</v>
      </c>
      <c r="V237" s="46">
        <v>0</v>
      </c>
      <c r="W237" s="18" t="s">
        <v>4046</v>
      </c>
      <c r="X237" s="18" t="s">
        <v>52</v>
      </c>
      <c r="Y237" s="2" t="s">
        <v>4043</v>
      </c>
      <c r="Z237" s="2" t="s">
        <v>52</v>
      </c>
      <c r="AA237" s="47"/>
      <c r="AB237" s="2" t="s">
        <v>52</v>
      </c>
    </row>
    <row r="238" spans="1:28" ht="30" customHeight="1">
      <c r="A238" s="18" t="s">
        <v>1190</v>
      </c>
      <c r="B238" s="18" t="s">
        <v>1189</v>
      </c>
      <c r="C238" s="18" t="s">
        <v>1055</v>
      </c>
      <c r="D238" s="45" t="s">
        <v>1056</v>
      </c>
      <c r="E238" s="46">
        <v>0</v>
      </c>
      <c r="F238" s="18" t="s">
        <v>52</v>
      </c>
      <c r="G238" s="46">
        <v>0</v>
      </c>
      <c r="H238" s="18" t="s">
        <v>52</v>
      </c>
      <c r="I238" s="46">
        <v>0</v>
      </c>
      <c r="J238" s="18" t="s">
        <v>52</v>
      </c>
      <c r="K238" s="46">
        <v>0</v>
      </c>
      <c r="L238" s="18" t="s">
        <v>52</v>
      </c>
      <c r="M238" s="46">
        <v>0</v>
      </c>
      <c r="N238" s="18" t="s">
        <v>52</v>
      </c>
      <c r="O238" s="46">
        <v>0</v>
      </c>
      <c r="P238" s="46">
        <v>268187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6">
        <v>0</v>
      </c>
      <c r="W238" s="18" t="s">
        <v>4047</v>
      </c>
      <c r="X238" s="18" t="s">
        <v>52</v>
      </c>
      <c r="Y238" s="2" t="s">
        <v>4043</v>
      </c>
      <c r="Z238" s="2" t="s">
        <v>52</v>
      </c>
      <c r="AA238" s="47"/>
      <c r="AB238" s="2" t="s">
        <v>52</v>
      </c>
    </row>
    <row r="239" spans="1:28" ht="30" customHeight="1">
      <c r="A239" s="18" t="s">
        <v>1257</v>
      </c>
      <c r="B239" s="18" t="s">
        <v>1256</v>
      </c>
      <c r="C239" s="18" t="s">
        <v>1055</v>
      </c>
      <c r="D239" s="45" t="s">
        <v>1056</v>
      </c>
      <c r="E239" s="46">
        <v>0</v>
      </c>
      <c r="F239" s="18" t="s">
        <v>52</v>
      </c>
      <c r="G239" s="46">
        <v>0</v>
      </c>
      <c r="H239" s="18" t="s">
        <v>52</v>
      </c>
      <c r="I239" s="46">
        <v>0</v>
      </c>
      <c r="J239" s="18" t="s">
        <v>52</v>
      </c>
      <c r="K239" s="46">
        <v>0</v>
      </c>
      <c r="L239" s="18" t="s">
        <v>52</v>
      </c>
      <c r="M239" s="46">
        <v>0</v>
      </c>
      <c r="N239" s="18" t="s">
        <v>52</v>
      </c>
      <c r="O239" s="46">
        <v>0</v>
      </c>
      <c r="P239" s="46">
        <v>239808</v>
      </c>
      <c r="Q239" s="46">
        <v>0</v>
      </c>
      <c r="R239" s="46">
        <v>0</v>
      </c>
      <c r="S239" s="46">
        <v>0</v>
      </c>
      <c r="T239" s="46">
        <v>0</v>
      </c>
      <c r="U239" s="46">
        <v>0</v>
      </c>
      <c r="V239" s="46">
        <v>0</v>
      </c>
      <c r="W239" s="18" t="s">
        <v>4048</v>
      </c>
      <c r="X239" s="18" t="s">
        <v>52</v>
      </c>
      <c r="Y239" s="2" t="s">
        <v>4043</v>
      </c>
      <c r="Z239" s="2" t="s">
        <v>52</v>
      </c>
      <c r="AA239" s="47"/>
      <c r="AB239" s="2" t="s">
        <v>52</v>
      </c>
    </row>
    <row r="240" spans="1:28" ht="30" customHeight="1">
      <c r="A240" s="18" t="s">
        <v>1241</v>
      </c>
      <c r="B240" s="18" t="s">
        <v>1240</v>
      </c>
      <c r="C240" s="18" t="s">
        <v>1055</v>
      </c>
      <c r="D240" s="45" t="s">
        <v>1056</v>
      </c>
      <c r="E240" s="46">
        <v>0</v>
      </c>
      <c r="F240" s="18" t="s">
        <v>52</v>
      </c>
      <c r="G240" s="46">
        <v>0</v>
      </c>
      <c r="H240" s="18" t="s">
        <v>52</v>
      </c>
      <c r="I240" s="46">
        <v>0</v>
      </c>
      <c r="J240" s="18" t="s">
        <v>52</v>
      </c>
      <c r="K240" s="46">
        <v>0</v>
      </c>
      <c r="L240" s="18" t="s">
        <v>52</v>
      </c>
      <c r="M240" s="46">
        <v>0</v>
      </c>
      <c r="N240" s="18" t="s">
        <v>52</v>
      </c>
      <c r="O240" s="46">
        <v>0</v>
      </c>
      <c r="P240" s="46">
        <v>252641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18" t="s">
        <v>4049</v>
      </c>
      <c r="X240" s="18" t="s">
        <v>52</v>
      </c>
      <c r="Y240" s="2" t="s">
        <v>4043</v>
      </c>
      <c r="Z240" s="2" t="s">
        <v>52</v>
      </c>
      <c r="AA240" s="47"/>
      <c r="AB240" s="2" t="s">
        <v>52</v>
      </c>
    </row>
    <row r="241" spans="1:28" ht="30" customHeight="1">
      <c r="A241" s="18" t="s">
        <v>1281</v>
      </c>
      <c r="B241" s="18" t="s">
        <v>1280</v>
      </c>
      <c r="C241" s="18" t="s">
        <v>1055</v>
      </c>
      <c r="D241" s="45" t="s">
        <v>1056</v>
      </c>
      <c r="E241" s="46">
        <v>0</v>
      </c>
      <c r="F241" s="18" t="s">
        <v>52</v>
      </c>
      <c r="G241" s="46">
        <v>0</v>
      </c>
      <c r="H241" s="18" t="s">
        <v>52</v>
      </c>
      <c r="I241" s="46">
        <v>0</v>
      </c>
      <c r="J241" s="18" t="s">
        <v>52</v>
      </c>
      <c r="K241" s="46">
        <v>0</v>
      </c>
      <c r="L241" s="18" t="s">
        <v>52</v>
      </c>
      <c r="M241" s="46">
        <v>0</v>
      </c>
      <c r="N241" s="18" t="s">
        <v>52</v>
      </c>
      <c r="O241" s="46">
        <v>0</v>
      </c>
      <c r="P241" s="46">
        <v>282536</v>
      </c>
      <c r="Q241" s="46">
        <v>0</v>
      </c>
      <c r="R241" s="46">
        <v>0</v>
      </c>
      <c r="S241" s="46">
        <v>0</v>
      </c>
      <c r="T241" s="46">
        <v>0</v>
      </c>
      <c r="U241" s="46">
        <v>0</v>
      </c>
      <c r="V241" s="46">
        <v>0</v>
      </c>
      <c r="W241" s="18" t="s">
        <v>4050</v>
      </c>
      <c r="X241" s="18" t="s">
        <v>52</v>
      </c>
      <c r="Y241" s="2" t="s">
        <v>4043</v>
      </c>
      <c r="Z241" s="2" t="s">
        <v>52</v>
      </c>
      <c r="AA241" s="47"/>
      <c r="AB241" s="2" t="s">
        <v>52</v>
      </c>
    </row>
    <row r="242" spans="1:28" ht="30" customHeight="1">
      <c r="A242" s="18" t="s">
        <v>1157</v>
      </c>
      <c r="B242" s="18" t="s">
        <v>1156</v>
      </c>
      <c r="C242" s="18" t="s">
        <v>1055</v>
      </c>
      <c r="D242" s="45" t="s">
        <v>1056</v>
      </c>
      <c r="E242" s="46">
        <v>0</v>
      </c>
      <c r="F242" s="18" t="s">
        <v>52</v>
      </c>
      <c r="G242" s="46">
        <v>0</v>
      </c>
      <c r="H242" s="18" t="s">
        <v>52</v>
      </c>
      <c r="I242" s="46">
        <v>0</v>
      </c>
      <c r="J242" s="18" t="s">
        <v>52</v>
      </c>
      <c r="K242" s="46">
        <v>0</v>
      </c>
      <c r="L242" s="18" t="s">
        <v>52</v>
      </c>
      <c r="M242" s="46">
        <v>0</v>
      </c>
      <c r="N242" s="18" t="s">
        <v>52</v>
      </c>
      <c r="O242" s="46">
        <v>0</v>
      </c>
      <c r="P242" s="46">
        <v>273540</v>
      </c>
      <c r="Q242" s="46">
        <v>0</v>
      </c>
      <c r="R242" s="46">
        <v>0</v>
      </c>
      <c r="S242" s="46">
        <v>0</v>
      </c>
      <c r="T242" s="46">
        <v>0</v>
      </c>
      <c r="U242" s="46">
        <v>0</v>
      </c>
      <c r="V242" s="46">
        <v>0</v>
      </c>
      <c r="W242" s="18" t="s">
        <v>4051</v>
      </c>
      <c r="X242" s="18" t="s">
        <v>52</v>
      </c>
      <c r="Y242" s="2" t="s">
        <v>4043</v>
      </c>
      <c r="Z242" s="2" t="s">
        <v>52</v>
      </c>
      <c r="AA242" s="47"/>
      <c r="AB242" s="2" t="s">
        <v>52</v>
      </c>
    </row>
    <row r="243" spans="1:28" ht="30" customHeight="1">
      <c r="A243" s="18" t="s">
        <v>1332</v>
      </c>
      <c r="B243" s="18" t="s">
        <v>1331</v>
      </c>
      <c r="C243" s="18" t="s">
        <v>1055</v>
      </c>
      <c r="D243" s="45" t="s">
        <v>1056</v>
      </c>
      <c r="E243" s="46">
        <v>0</v>
      </c>
      <c r="F243" s="18" t="s">
        <v>52</v>
      </c>
      <c r="G243" s="46">
        <v>0</v>
      </c>
      <c r="H243" s="18" t="s">
        <v>52</v>
      </c>
      <c r="I243" s="46">
        <v>0</v>
      </c>
      <c r="J243" s="18" t="s">
        <v>52</v>
      </c>
      <c r="K243" s="46">
        <v>0</v>
      </c>
      <c r="L243" s="18" t="s">
        <v>52</v>
      </c>
      <c r="M243" s="46">
        <v>0</v>
      </c>
      <c r="N243" s="18" t="s">
        <v>52</v>
      </c>
      <c r="O243" s="46">
        <v>0</v>
      </c>
      <c r="P243" s="46">
        <v>270807</v>
      </c>
      <c r="Q243" s="46">
        <v>0</v>
      </c>
      <c r="R243" s="46">
        <v>0</v>
      </c>
      <c r="S243" s="46">
        <v>0</v>
      </c>
      <c r="T243" s="46">
        <v>0</v>
      </c>
      <c r="U243" s="46">
        <v>0</v>
      </c>
      <c r="V243" s="46">
        <v>0</v>
      </c>
      <c r="W243" s="18" t="s">
        <v>4052</v>
      </c>
      <c r="X243" s="18" t="s">
        <v>52</v>
      </c>
      <c r="Y243" s="2" t="s">
        <v>4043</v>
      </c>
      <c r="Z243" s="2" t="s">
        <v>52</v>
      </c>
      <c r="AA243" s="47"/>
      <c r="AB243" s="2" t="s">
        <v>52</v>
      </c>
    </row>
    <row r="244" spans="1:28" ht="30" customHeight="1">
      <c r="A244" s="18" t="s">
        <v>1057</v>
      </c>
      <c r="B244" s="18" t="s">
        <v>1054</v>
      </c>
      <c r="C244" s="18" t="s">
        <v>1055</v>
      </c>
      <c r="D244" s="45" t="s">
        <v>1056</v>
      </c>
      <c r="E244" s="46">
        <v>0</v>
      </c>
      <c r="F244" s="18" t="s">
        <v>52</v>
      </c>
      <c r="G244" s="46">
        <v>0</v>
      </c>
      <c r="H244" s="18" t="s">
        <v>52</v>
      </c>
      <c r="I244" s="46">
        <v>0</v>
      </c>
      <c r="J244" s="18" t="s">
        <v>52</v>
      </c>
      <c r="K244" s="46">
        <v>0</v>
      </c>
      <c r="L244" s="18" t="s">
        <v>52</v>
      </c>
      <c r="M244" s="46">
        <v>0</v>
      </c>
      <c r="N244" s="18" t="s">
        <v>52</v>
      </c>
      <c r="O244" s="46">
        <v>0</v>
      </c>
      <c r="P244" s="46">
        <v>277642</v>
      </c>
      <c r="Q244" s="46">
        <v>0</v>
      </c>
      <c r="R244" s="46">
        <v>0</v>
      </c>
      <c r="S244" s="46">
        <v>0</v>
      </c>
      <c r="T244" s="46">
        <v>0</v>
      </c>
      <c r="U244" s="46">
        <v>0</v>
      </c>
      <c r="V244" s="46">
        <v>0</v>
      </c>
      <c r="W244" s="18" t="s">
        <v>4053</v>
      </c>
      <c r="X244" s="18" t="s">
        <v>52</v>
      </c>
      <c r="Y244" s="2" t="s">
        <v>4043</v>
      </c>
      <c r="Z244" s="2" t="s">
        <v>52</v>
      </c>
      <c r="AA244" s="47"/>
      <c r="AB244" s="2" t="s">
        <v>52</v>
      </c>
    </row>
    <row r="245" spans="1:28" ht="30" customHeight="1">
      <c r="A245" s="18" t="s">
        <v>1992</v>
      </c>
      <c r="B245" s="18" t="s">
        <v>1991</v>
      </c>
      <c r="C245" s="18" t="s">
        <v>1055</v>
      </c>
      <c r="D245" s="45" t="s">
        <v>1056</v>
      </c>
      <c r="E245" s="46">
        <v>0</v>
      </c>
      <c r="F245" s="18" t="s">
        <v>52</v>
      </c>
      <c r="G245" s="46">
        <v>0</v>
      </c>
      <c r="H245" s="18" t="s">
        <v>52</v>
      </c>
      <c r="I245" s="46">
        <v>0</v>
      </c>
      <c r="J245" s="18" t="s">
        <v>52</v>
      </c>
      <c r="K245" s="46">
        <v>0</v>
      </c>
      <c r="L245" s="18" t="s">
        <v>52</v>
      </c>
      <c r="M245" s="46">
        <v>0</v>
      </c>
      <c r="N245" s="18" t="s">
        <v>52</v>
      </c>
      <c r="O245" s="46">
        <v>0</v>
      </c>
      <c r="P245" s="46">
        <v>253539</v>
      </c>
      <c r="Q245" s="46">
        <v>0</v>
      </c>
      <c r="R245" s="46">
        <v>0</v>
      </c>
      <c r="S245" s="46">
        <v>0</v>
      </c>
      <c r="T245" s="46">
        <v>0</v>
      </c>
      <c r="U245" s="46">
        <v>0</v>
      </c>
      <c r="V245" s="46">
        <v>0</v>
      </c>
      <c r="W245" s="18" t="s">
        <v>4054</v>
      </c>
      <c r="X245" s="18" t="s">
        <v>52</v>
      </c>
      <c r="Y245" s="2" t="s">
        <v>4043</v>
      </c>
      <c r="Z245" s="2" t="s">
        <v>52</v>
      </c>
      <c r="AA245" s="47"/>
      <c r="AB245" s="2" t="s">
        <v>52</v>
      </c>
    </row>
    <row r="246" spans="1:28" ht="30" customHeight="1">
      <c r="A246" s="18" t="s">
        <v>1761</v>
      </c>
      <c r="B246" s="18" t="s">
        <v>1760</v>
      </c>
      <c r="C246" s="18" t="s">
        <v>1055</v>
      </c>
      <c r="D246" s="45" t="s">
        <v>1056</v>
      </c>
      <c r="E246" s="46">
        <v>0</v>
      </c>
      <c r="F246" s="18" t="s">
        <v>52</v>
      </c>
      <c r="G246" s="46">
        <v>0</v>
      </c>
      <c r="H246" s="18" t="s">
        <v>52</v>
      </c>
      <c r="I246" s="46">
        <v>0</v>
      </c>
      <c r="J246" s="18" t="s">
        <v>52</v>
      </c>
      <c r="K246" s="46">
        <v>0</v>
      </c>
      <c r="L246" s="18" t="s">
        <v>52</v>
      </c>
      <c r="M246" s="46">
        <v>0</v>
      </c>
      <c r="N246" s="18" t="s">
        <v>52</v>
      </c>
      <c r="O246" s="46">
        <v>0</v>
      </c>
      <c r="P246" s="46">
        <v>228286</v>
      </c>
      <c r="Q246" s="46">
        <v>0</v>
      </c>
      <c r="R246" s="46">
        <v>0</v>
      </c>
      <c r="S246" s="46">
        <v>0</v>
      </c>
      <c r="T246" s="46">
        <v>0</v>
      </c>
      <c r="U246" s="46">
        <v>0</v>
      </c>
      <c r="V246" s="46">
        <v>0</v>
      </c>
      <c r="W246" s="18" t="s">
        <v>4055</v>
      </c>
      <c r="X246" s="18" t="s">
        <v>52</v>
      </c>
      <c r="Y246" s="2" t="s">
        <v>4043</v>
      </c>
      <c r="Z246" s="2" t="s">
        <v>52</v>
      </c>
      <c r="AA246" s="47"/>
      <c r="AB246" s="2" t="s">
        <v>52</v>
      </c>
    </row>
    <row r="247" spans="1:28" ht="30" customHeight="1">
      <c r="A247" s="18" t="s">
        <v>1286</v>
      </c>
      <c r="B247" s="18" t="s">
        <v>1285</v>
      </c>
      <c r="C247" s="18" t="s">
        <v>1055</v>
      </c>
      <c r="D247" s="45" t="s">
        <v>1056</v>
      </c>
      <c r="E247" s="46">
        <v>0</v>
      </c>
      <c r="F247" s="18" t="s">
        <v>52</v>
      </c>
      <c r="G247" s="46">
        <v>0</v>
      </c>
      <c r="H247" s="18" t="s">
        <v>52</v>
      </c>
      <c r="I247" s="46">
        <v>0</v>
      </c>
      <c r="J247" s="18" t="s">
        <v>52</v>
      </c>
      <c r="K247" s="46">
        <v>0</v>
      </c>
      <c r="L247" s="18" t="s">
        <v>52</v>
      </c>
      <c r="M247" s="46">
        <v>0</v>
      </c>
      <c r="N247" s="18" t="s">
        <v>52</v>
      </c>
      <c r="O247" s="46">
        <v>0</v>
      </c>
      <c r="P247" s="46">
        <v>277276</v>
      </c>
      <c r="Q247" s="46">
        <v>0</v>
      </c>
      <c r="R247" s="46">
        <v>0</v>
      </c>
      <c r="S247" s="46">
        <v>0</v>
      </c>
      <c r="T247" s="46">
        <v>0</v>
      </c>
      <c r="U247" s="46">
        <v>0</v>
      </c>
      <c r="V247" s="46">
        <v>0</v>
      </c>
      <c r="W247" s="18" t="s">
        <v>4056</v>
      </c>
      <c r="X247" s="18" t="s">
        <v>52</v>
      </c>
      <c r="Y247" s="2" t="s">
        <v>4043</v>
      </c>
      <c r="Z247" s="2" t="s">
        <v>52</v>
      </c>
      <c r="AA247" s="47"/>
      <c r="AB247" s="2" t="s">
        <v>52</v>
      </c>
    </row>
    <row r="248" spans="1:28" ht="30" customHeight="1">
      <c r="A248" s="18" t="s">
        <v>1480</v>
      </c>
      <c r="B248" s="18" t="s">
        <v>1479</v>
      </c>
      <c r="C248" s="18" t="s">
        <v>1055</v>
      </c>
      <c r="D248" s="45" t="s">
        <v>1056</v>
      </c>
      <c r="E248" s="46">
        <v>0</v>
      </c>
      <c r="F248" s="18" t="s">
        <v>52</v>
      </c>
      <c r="G248" s="46">
        <v>0</v>
      </c>
      <c r="H248" s="18" t="s">
        <v>52</v>
      </c>
      <c r="I248" s="46">
        <v>0</v>
      </c>
      <c r="J248" s="18" t="s">
        <v>52</v>
      </c>
      <c r="K248" s="46">
        <v>0</v>
      </c>
      <c r="L248" s="18" t="s">
        <v>52</v>
      </c>
      <c r="M248" s="46">
        <v>0</v>
      </c>
      <c r="N248" s="18" t="s">
        <v>52</v>
      </c>
      <c r="O248" s="46">
        <v>0</v>
      </c>
      <c r="P248" s="46">
        <v>290939</v>
      </c>
      <c r="Q248" s="46">
        <v>0</v>
      </c>
      <c r="R248" s="46">
        <v>0</v>
      </c>
      <c r="S248" s="46">
        <v>0</v>
      </c>
      <c r="T248" s="46">
        <v>0</v>
      </c>
      <c r="U248" s="46">
        <v>0</v>
      </c>
      <c r="V248" s="46">
        <v>0</v>
      </c>
      <c r="W248" s="18" t="s">
        <v>4057</v>
      </c>
      <c r="X248" s="18" t="s">
        <v>52</v>
      </c>
      <c r="Y248" s="2" t="s">
        <v>4043</v>
      </c>
      <c r="Z248" s="2" t="s">
        <v>52</v>
      </c>
      <c r="AA248" s="47"/>
      <c r="AB248" s="2" t="s">
        <v>52</v>
      </c>
    </row>
    <row r="249" spans="1:28" ht="30" customHeight="1">
      <c r="A249" s="18" t="s">
        <v>1325</v>
      </c>
      <c r="B249" s="18" t="s">
        <v>1324</v>
      </c>
      <c r="C249" s="18" t="s">
        <v>1055</v>
      </c>
      <c r="D249" s="45" t="s">
        <v>1056</v>
      </c>
      <c r="E249" s="46">
        <v>0</v>
      </c>
      <c r="F249" s="18" t="s">
        <v>52</v>
      </c>
      <c r="G249" s="46">
        <v>0</v>
      </c>
      <c r="H249" s="18" t="s">
        <v>52</v>
      </c>
      <c r="I249" s="46">
        <v>0</v>
      </c>
      <c r="J249" s="18" t="s">
        <v>52</v>
      </c>
      <c r="K249" s="46">
        <v>0</v>
      </c>
      <c r="L249" s="18" t="s">
        <v>52</v>
      </c>
      <c r="M249" s="46">
        <v>0</v>
      </c>
      <c r="N249" s="18" t="s">
        <v>52</v>
      </c>
      <c r="O249" s="46">
        <v>0</v>
      </c>
      <c r="P249" s="46">
        <v>263017</v>
      </c>
      <c r="Q249" s="46">
        <v>0</v>
      </c>
      <c r="R249" s="46">
        <v>0</v>
      </c>
      <c r="S249" s="46">
        <v>0</v>
      </c>
      <c r="T249" s="46">
        <v>0</v>
      </c>
      <c r="U249" s="46">
        <v>0</v>
      </c>
      <c r="V249" s="46">
        <v>0</v>
      </c>
      <c r="W249" s="18" t="s">
        <v>4058</v>
      </c>
      <c r="X249" s="18" t="s">
        <v>52</v>
      </c>
      <c r="Y249" s="2" t="s">
        <v>4043</v>
      </c>
      <c r="Z249" s="2" t="s">
        <v>52</v>
      </c>
      <c r="AA249" s="47"/>
      <c r="AB249" s="2" t="s">
        <v>52</v>
      </c>
    </row>
    <row r="250" spans="1:28" ht="30" customHeight="1">
      <c r="A250" s="18" t="s">
        <v>1681</v>
      </c>
      <c r="B250" s="18" t="s">
        <v>1680</v>
      </c>
      <c r="C250" s="18" t="s">
        <v>1055</v>
      </c>
      <c r="D250" s="45" t="s">
        <v>1056</v>
      </c>
      <c r="E250" s="46">
        <v>0</v>
      </c>
      <c r="F250" s="18" t="s">
        <v>52</v>
      </c>
      <c r="G250" s="46">
        <v>0</v>
      </c>
      <c r="H250" s="18" t="s">
        <v>52</v>
      </c>
      <c r="I250" s="46">
        <v>0</v>
      </c>
      <c r="J250" s="18" t="s">
        <v>52</v>
      </c>
      <c r="K250" s="46">
        <v>0</v>
      </c>
      <c r="L250" s="18" t="s">
        <v>52</v>
      </c>
      <c r="M250" s="46">
        <v>0</v>
      </c>
      <c r="N250" s="18" t="s">
        <v>52</v>
      </c>
      <c r="O250" s="46">
        <v>0</v>
      </c>
      <c r="P250" s="46">
        <v>256883</v>
      </c>
      <c r="Q250" s="46">
        <v>0</v>
      </c>
      <c r="R250" s="46">
        <v>0</v>
      </c>
      <c r="S250" s="46">
        <v>0</v>
      </c>
      <c r="T250" s="46">
        <v>0</v>
      </c>
      <c r="U250" s="46">
        <v>0</v>
      </c>
      <c r="V250" s="46">
        <v>0</v>
      </c>
      <c r="W250" s="18" t="s">
        <v>4059</v>
      </c>
      <c r="X250" s="18" t="s">
        <v>52</v>
      </c>
      <c r="Y250" s="2" t="s">
        <v>4043</v>
      </c>
      <c r="Z250" s="2" t="s">
        <v>52</v>
      </c>
      <c r="AA250" s="47"/>
      <c r="AB250" s="2" t="s">
        <v>52</v>
      </c>
    </row>
    <row r="251" spans="1:28" ht="30" customHeight="1">
      <c r="A251" s="18" t="s">
        <v>2627</v>
      </c>
      <c r="B251" s="18" t="s">
        <v>2626</v>
      </c>
      <c r="C251" s="18" t="s">
        <v>1055</v>
      </c>
      <c r="D251" s="45" t="s">
        <v>1056</v>
      </c>
      <c r="E251" s="46">
        <v>0</v>
      </c>
      <c r="F251" s="18" t="s">
        <v>52</v>
      </c>
      <c r="G251" s="46">
        <v>0</v>
      </c>
      <c r="H251" s="18" t="s">
        <v>52</v>
      </c>
      <c r="I251" s="46">
        <v>0</v>
      </c>
      <c r="J251" s="18" t="s">
        <v>52</v>
      </c>
      <c r="K251" s="46">
        <v>0</v>
      </c>
      <c r="L251" s="18" t="s">
        <v>52</v>
      </c>
      <c r="M251" s="46">
        <v>0</v>
      </c>
      <c r="N251" s="18" t="s">
        <v>52</v>
      </c>
      <c r="O251" s="46">
        <v>0</v>
      </c>
      <c r="P251" s="46">
        <v>227614</v>
      </c>
      <c r="Q251" s="46">
        <v>0</v>
      </c>
      <c r="R251" s="46">
        <v>0</v>
      </c>
      <c r="S251" s="46">
        <v>0</v>
      </c>
      <c r="T251" s="46">
        <v>0</v>
      </c>
      <c r="U251" s="46">
        <v>0</v>
      </c>
      <c r="V251" s="46">
        <v>0</v>
      </c>
      <c r="W251" s="18" t="s">
        <v>4060</v>
      </c>
      <c r="X251" s="18" t="s">
        <v>52</v>
      </c>
      <c r="Y251" s="2" t="s">
        <v>4043</v>
      </c>
      <c r="Z251" s="2" t="s">
        <v>52</v>
      </c>
      <c r="AA251" s="47"/>
      <c r="AB251" s="2" t="s">
        <v>52</v>
      </c>
    </row>
    <row r="252" spans="1:28" ht="30" customHeight="1">
      <c r="A252" s="18" t="s">
        <v>2484</v>
      </c>
      <c r="B252" s="18" t="s">
        <v>2483</v>
      </c>
      <c r="C252" s="18" t="s">
        <v>1055</v>
      </c>
      <c r="D252" s="45" t="s">
        <v>1056</v>
      </c>
      <c r="E252" s="46">
        <v>0</v>
      </c>
      <c r="F252" s="18" t="s">
        <v>52</v>
      </c>
      <c r="G252" s="46">
        <v>0</v>
      </c>
      <c r="H252" s="18" t="s">
        <v>52</v>
      </c>
      <c r="I252" s="46">
        <v>0</v>
      </c>
      <c r="J252" s="18" t="s">
        <v>52</v>
      </c>
      <c r="K252" s="46">
        <v>0</v>
      </c>
      <c r="L252" s="18" t="s">
        <v>52</v>
      </c>
      <c r="M252" s="46">
        <v>0</v>
      </c>
      <c r="N252" s="18" t="s">
        <v>52</v>
      </c>
      <c r="O252" s="46">
        <v>0</v>
      </c>
      <c r="P252" s="46">
        <v>268908</v>
      </c>
      <c r="Q252" s="46">
        <v>0</v>
      </c>
      <c r="R252" s="46">
        <v>0</v>
      </c>
      <c r="S252" s="46">
        <v>0</v>
      </c>
      <c r="T252" s="46">
        <v>0</v>
      </c>
      <c r="U252" s="46">
        <v>0</v>
      </c>
      <c r="V252" s="46">
        <v>0</v>
      </c>
      <c r="W252" s="18" t="s">
        <v>4061</v>
      </c>
      <c r="X252" s="18" t="s">
        <v>52</v>
      </c>
      <c r="Y252" s="2" t="s">
        <v>4043</v>
      </c>
      <c r="Z252" s="2" t="s">
        <v>52</v>
      </c>
      <c r="AA252" s="47"/>
      <c r="AB252" s="2" t="s">
        <v>52</v>
      </c>
    </row>
    <row r="253" spans="1:28" ht="30" customHeight="1">
      <c r="A253" s="18" t="s">
        <v>2487</v>
      </c>
      <c r="B253" s="18" t="s">
        <v>2486</v>
      </c>
      <c r="C253" s="18" t="s">
        <v>1055</v>
      </c>
      <c r="D253" s="45" t="s">
        <v>1056</v>
      </c>
      <c r="E253" s="46">
        <v>0</v>
      </c>
      <c r="F253" s="18" t="s">
        <v>52</v>
      </c>
      <c r="G253" s="46">
        <v>0</v>
      </c>
      <c r="H253" s="18" t="s">
        <v>52</v>
      </c>
      <c r="I253" s="46">
        <v>0</v>
      </c>
      <c r="J253" s="18" t="s">
        <v>52</v>
      </c>
      <c r="K253" s="46">
        <v>0</v>
      </c>
      <c r="L253" s="18" t="s">
        <v>52</v>
      </c>
      <c r="M253" s="46">
        <v>0</v>
      </c>
      <c r="N253" s="18" t="s">
        <v>52</v>
      </c>
      <c r="O253" s="46">
        <v>0</v>
      </c>
      <c r="P253" s="46">
        <v>211653</v>
      </c>
      <c r="Q253" s="46">
        <v>0</v>
      </c>
      <c r="R253" s="46">
        <v>0</v>
      </c>
      <c r="S253" s="46">
        <v>0</v>
      </c>
      <c r="T253" s="46">
        <v>0</v>
      </c>
      <c r="U253" s="46">
        <v>0</v>
      </c>
      <c r="V253" s="46">
        <v>0</v>
      </c>
      <c r="W253" s="18" t="s">
        <v>4062</v>
      </c>
      <c r="X253" s="18" t="s">
        <v>52</v>
      </c>
      <c r="Y253" s="2" t="s">
        <v>4043</v>
      </c>
      <c r="Z253" s="2" t="s">
        <v>52</v>
      </c>
      <c r="AA253" s="47"/>
      <c r="AB253" s="2" t="s">
        <v>52</v>
      </c>
    </row>
    <row r="254" spans="1:28" ht="30" customHeight="1">
      <c r="A254" s="18" t="s">
        <v>2682</v>
      </c>
      <c r="B254" s="18" t="s">
        <v>2681</v>
      </c>
      <c r="C254" s="18" t="s">
        <v>1055</v>
      </c>
      <c r="D254" s="45" t="s">
        <v>1056</v>
      </c>
      <c r="E254" s="46">
        <v>0</v>
      </c>
      <c r="F254" s="18" t="s">
        <v>52</v>
      </c>
      <c r="G254" s="46">
        <v>0</v>
      </c>
      <c r="H254" s="18" t="s">
        <v>52</v>
      </c>
      <c r="I254" s="46">
        <v>0</v>
      </c>
      <c r="J254" s="18" t="s">
        <v>52</v>
      </c>
      <c r="K254" s="46">
        <v>0</v>
      </c>
      <c r="L254" s="18" t="s">
        <v>52</v>
      </c>
      <c r="M254" s="46">
        <v>0</v>
      </c>
      <c r="N254" s="18" t="s">
        <v>52</v>
      </c>
      <c r="O254" s="46">
        <v>0</v>
      </c>
      <c r="P254" s="46">
        <v>233250</v>
      </c>
      <c r="Q254" s="46">
        <v>0</v>
      </c>
      <c r="R254" s="46">
        <v>0</v>
      </c>
      <c r="S254" s="46">
        <v>0</v>
      </c>
      <c r="T254" s="46">
        <v>0</v>
      </c>
      <c r="U254" s="46">
        <v>0</v>
      </c>
      <c r="V254" s="46">
        <v>0</v>
      </c>
      <c r="W254" s="18" t="s">
        <v>4063</v>
      </c>
      <c r="X254" s="18" t="s">
        <v>52</v>
      </c>
      <c r="Y254" s="2" t="s">
        <v>4043</v>
      </c>
      <c r="Z254" s="2" t="s">
        <v>52</v>
      </c>
      <c r="AA254" s="47"/>
      <c r="AB254" s="2" t="s">
        <v>52</v>
      </c>
    </row>
    <row r="255" spans="1:28" ht="30" customHeight="1">
      <c r="A255" s="18" t="s">
        <v>2082</v>
      </c>
      <c r="B255" s="18" t="s">
        <v>2081</v>
      </c>
      <c r="C255" s="18" t="s">
        <v>1055</v>
      </c>
      <c r="D255" s="45" t="s">
        <v>1056</v>
      </c>
      <c r="E255" s="46">
        <v>0</v>
      </c>
      <c r="F255" s="18" t="s">
        <v>52</v>
      </c>
      <c r="G255" s="46">
        <v>0</v>
      </c>
      <c r="H255" s="18" t="s">
        <v>52</v>
      </c>
      <c r="I255" s="46">
        <v>0</v>
      </c>
      <c r="J255" s="18" t="s">
        <v>52</v>
      </c>
      <c r="K255" s="46">
        <v>0</v>
      </c>
      <c r="L255" s="18" t="s">
        <v>52</v>
      </c>
      <c r="M255" s="46">
        <v>0</v>
      </c>
      <c r="N255" s="18" t="s">
        <v>52</v>
      </c>
      <c r="O255" s="46">
        <v>0</v>
      </c>
      <c r="P255" s="46">
        <v>247897</v>
      </c>
      <c r="Q255" s="46">
        <v>0</v>
      </c>
      <c r="R255" s="46">
        <v>0</v>
      </c>
      <c r="S255" s="46">
        <v>0</v>
      </c>
      <c r="T255" s="46">
        <v>0</v>
      </c>
      <c r="U255" s="46">
        <v>0</v>
      </c>
      <c r="V255" s="46">
        <v>0</v>
      </c>
      <c r="W255" s="18" t="s">
        <v>4064</v>
      </c>
      <c r="X255" s="18" t="s">
        <v>52</v>
      </c>
      <c r="Y255" s="2" t="s">
        <v>4043</v>
      </c>
      <c r="Z255" s="2" t="s">
        <v>52</v>
      </c>
      <c r="AA255" s="47"/>
      <c r="AB255" s="2" t="s">
        <v>52</v>
      </c>
    </row>
    <row r="256" spans="1:28" ht="30" customHeight="1">
      <c r="A256" s="18" t="s">
        <v>3047</v>
      </c>
      <c r="B256" s="18" t="s">
        <v>3046</v>
      </c>
      <c r="C256" s="18" t="s">
        <v>1055</v>
      </c>
      <c r="D256" s="45" t="s">
        <v>1056</v>
      </c>
      <c r="E256" s="46">
        <v>0</v>
      </c>
      <c r="F256" s="18" t="s">
        <v>52</v>
      </c>
      <c r="G256" s="46">
        <v>0</v>
      </c>
      <c r="H256" s="18" t="s">
        <v>52</v>
      </c>
      <c r="I256" s="46">
        <v>0</v>
      </c>
      <c r="J256" s="18" t="s">
        <v>52</v>
      </c>
      <c r="K256" s="46">
        <v>0</v>
      </c>
      <c r="L256" s="18" t="s">
        <v>52</v>
      </c>
      <c r="M256" s="46">
        <v>0</v>
      </c>
      <c r="N256" s="18" t="s">
        <v>52</v>
      </c>
      <c r="O256" s="46">
        <v>0</v>
      </c>
      <c r="P256" s="46">
        <v>262580</v>
      </c>
      <c r="Q256" s="46">
        <v>0</v>
      </c>
      <c r="R256" s="46">
        <v>0</v>
      </c>
      <c r="S256" s="46">
        <v>0</v>
      </c>
      <c r="T256" s="46">
        <v>0</v>
      </c>
      <c r="U256" s="46">
        <v>0</v>
      </c>
      <c r="V256" s="46">
        <v>0</v>
      </c>
      <c r="W256" s="18" t="s">
        <v>4065</v>
      </c>
      <c r="X256" s="18" t="s">
        <v>52</v>
      </c>
      <c r="Y256" s="2" t="s">
        <v>4043</v>
      </c>
      <c r="Z256" s="2" t="s">
        <v>52</v>
      </c>
      <c r="AA256" s="47"/>
      <c r="AB256" s="2" t="s">
        <v>52</v>
      </c>
    </row>
    <row r="257" spans="1:28" ht="30" customHeight="1">
      <c r="A257" s="18" t="s">
        <v>2272</v>
      </c>
      <c r="B257" s="18" t="s">
        <v>2271</v>
      </c>
      <c r="C257" s="18" t="s">
        <v>1055</v>
      </c>
      <c r="D257" s="45" t="s">
        <v>1056</v>
      </c>
      <c r="E257" s="46">
        <v>0</v>
      </c>
      <c r="F257" s="18" t="s">
        <v>52</v>
      </c>
      <c r="G257" s="46">
        <v>0</v>
      </c>
      <c r="H257" s="18" t="s">
        <v>52</v>
      </c>
      <c r="I257" s="46">
        <v>0</v>
      </c>
      <c r="J257" s="18" t="s">
        <v>52</v>
      </c>
      <c r="K257" s="46">
        <v>0</v>
      </c>
      <c r="L257" s="18" t="s">
        <v>52</v>
      </c>
      <c r="M257" s="46">
        <v>0</v>
      </c>
      <c r="N257" s="18" t="s">
        <v>52</v>
      </c>
      <c r="O257" s="46">
        <v>0</v>
      </c>
      <c r="P257" s="46">
        <v>283297</v>
      </c>
      <c r="Q257" s="46">
        <v>0</v>
      </c>
      <c r="R257" s="46">
        <v>0</v>
      </c>
      <c r="S257" s="46">
        <v>0</v>
      </c>
      <c r="T257" s="46">
        <v>0</v>
      </c>
      <c r="U257" s="46">
        <v>0</v>
      </c>
      <c r="V257" s="46">
        <v>0</v>
      </c>
      <c r="W257" s="18" t="s">
        <v>4066</v>
      </c>
      <c r="X257" s="18" t="s">
        <v>52</v>
      </c>
      <c r="Y257" s="2" t="s">
        <v>4043</v>
      </c>
      <c r="Z257" s="2" t="s">
        <v>52</v>
      </c>
      <c r="AA257" s="47"/>
      <c r="AB257" s="2" t="s">
        <v>52</v>
      </c>
    </row>
    <row r="258" spans="1:28" ht="30" customHeight="1">
      <c r="A258" s="18" t="s">
        <v>2322</v>
      </c>
      <c r="B258" s="18" t="s">
        <v>2321</v>
      </c>
      <c r="C258" s="18" t="s">
        <v>1055</v>
      </c>
      <c r="D258" s="45" t="s">
        <v>1056</v>
      </c>
      <c r="E258" s="46">
        <v>0</v>
      </c>
      <c r="F258" s="18" t="s">
        <v>52</v>
      </c>
      <c r="G258" s="46">
        <v>0</v>
      </c>
      <c r="H258" s="18" t="s">
        <v>52</v>
      </c>
      <c r="I258" s="46">
        <v>0</v>
      </c>
      <c r="J258" s="18" t="s">
        <v>52</v>
      </c>
      <c r="K258" s="46">
        <v>0</v>
      </c>
      <c r="L258" s="18" t="s">
        <v>52</v>
      </c>
      <c r="M258" s="46">
        <v>0</v>
      </c>
      <c r="N258" s="18" t="s">
        <v>52</v>
      </c>
      <c r="O258" s="46">
        <v>0</v>
      </c>
      <c r="P258" s="46">
        <v>238936</v>
      </c>
      <c r="Q258" s="46">
        <v>0</v>
      </c>
      <c r="R258" s="46">
        <v>0</v>
      </c>
      <c r="S258" s="46">
        <v>0</v>
      </c>
      <c r="T258" s="46">
        <v>0</v>
      </c>
      <c r="U258" s="46">
        <v>0</v>
      </c>
      <c r="V258" s="46">
        <v>0</v>
      </c>
      <c r="W258" s="18" t="s">
        <v>4067</v>
      </c>
      <c r="X258" s="18" t="s">
        <v>52</v>
      </c>
      <c r="Y258" s="2" t="s">
        <v>4043</v>
      </c>
      <c r="Z258" s="2" t="s">
        <v>52</v>
      </c>
      <c r="AA258" s="47"/>
      <c r="AB258" s="2" t="s">
        <v>52</v>
      </c>
    </row>
    <row r="259" spans="1:28" ht="30" customHeight="1">
      <c r="A259" s="18" t="s">
        <v>2331</v>
      </c>
      <c r="B259" s="18" t="s">
        <v>2330</v>
      </c>
      <c r="C259" s="18" t="s">
        <v>1055</v>
      </c>
      <c r="D259" s="45" t="s">
        <v>1056</v>
      </c>
      <c r="E259" s="46">
        <v>0</v>
      </c>
      <c r="F259" s="18" t="s">
        <v>52</v>
      </c>
      <c r="G259" s="46">
        <v>0</v>
      </c>
      <c r="H259" s="18" t="s">
        <v>52</v>
      </c>
      <c r="I259" s="46">
        <v>0</v>
      </c>
      <c r="J259" s="18" t="s">
        <v>52</v>
      </c>
      <c r="K259" s="46">
        <v>0</v>
      </c>
      <c r="L259" s="18" t="s">
        <v>52</v>
      </c>
      <c r="M259" s="46">
        <v>0</v>
      </c>
      <c r="N259" s="18" t="s">
        <v>52</v>
      </c>
      <c r="O259" s="46">
        <v>0</v>
      </c>
      <c r="P259" s="46">
        <v>173995</v>
      </c>
      <c r="Q259" s="46">
        <v>0</v>
      </c>
      <c r="R259" s="46">
        <v>0</v>
      </c>
      <c r="S259" s="46">
        <v>0</v>
      </c>
      <c r="T259" s="46">
        <v>0</v>
      </c>
      <c r="U259" s="46">
        <v>0</v>
      </c>
      <c r="V259" s="46">
        <v>0</v>
      </c>
      <c r="W259" s="18" t="s">
        <v>4068</v>
      </c>
      <c r="X259" s="18" t="s">
        <v>52</v>
      </c>
      <c r="Y259" s="2" t="s">
        <v>4043</v>
      </c>
      <c r="Z259" s="2" t="s">
        <v>52</v>
      </c>
      <c r="AA259" s="47"/>
      <c r="AB259" s="2" t="s">
        <v>52</v>
      </c>
    </row>
    <row r="260" spans="1:28" ht="30" customHeight="1">
      <c r="A260" s="18" t="s">
        <v>2910</v>
      </c>
      <c r="B260" s="18" t="s">
        <v>2909</v>
      </c>
      <c r="C260" s="18" t="s">
        <v>1055</v>
      </c>
      <c r="D260" s="45" t="s">
        <v>1056</v>
      </c>
      <c r="E260" s="46">
        <v>0</v>
      </c>
      <c r="F260" s="18" t="s">
        <v>52</v>
      </c>
      <c r="G260" s="46">
        <v>0</v>
      </c>
      <c r="H260" s="18" t="s">
        <v>52</v>
      </c>
      <c r="I260" s="46">
        <v>0</v>
      </c>
      <c r="J260" s="18" t="s">
        <v>52</v>
      </c>
      <c r="K260" s="46">
        <v>0</v>
      </c>
      <c r="L260" s="18" t="s">
        <v>52</v>
      </c>
      <c r="M260" s="46">
        <v>0</v>
      </c>
      <c r="N260" s="18" t="s">
        <v>52</v>
      </c>
      <c r="O260" s="46">
        <v>0</v>
      </c>
      <c r="P260" s="46">
        <v>241698</v>
      </c>
      <c r="Q260" s="46">
        <v>0</v>
      </c>
      <c r="R260" s="46">
        <v>0</v>
      </c>
      <c r="S260" s="46">
        <v>0</v>
      </c>
      <c r="T260" s="46">
        <v>0</v>
      </c>
      <c r="U260" s="46">
        <v>0</v>
      </c>
      <c r="V260" s="46">
        <v>0</v>
      </c>
      <c r="W260" s="18" t="s">
        <v>4069</v>
      </c>
      <c r="X260" s="18" t="s">
        <v>52</v>
      </c>
      <c r="Y260" s="2" t="s">
        <v>4043</v>
      </c>
      <c r="Z260" s="2" t="s">
        <v>52</v>
      </c>
      <c r="AA260" s="47"/>
      <c r="AB260" s="2" t="s">
        <v>52</v>
      </c>
    </row>
    <row r="261" spans="1:28" ht="30" customHeight="1">
      <c r="A261" s="18" t="s">
        <v>2968</v>
      </c>
      <c r="B261" s="18" t="s">
        <v>2966</v>
      </c>
      <c r="C261" s="18" t="s">
        <v>2967</v>
      </c>
      <c r="D261" s="45" t="s">
        <v>1056</v>
      </c>
      <c r="E261" s="46">
        <v>0</v>
      </c>
      <c r="F261" s="18" t="s">
        <v>52</v>
      </c>
      <c r="G261" s="46">
        <v>0</v>
      </c>
      <c r="H261" s="18" t="s">
        <v>52</v>
      </c>
      <c r="I261" s="46">
        <v>0</v>
      </c>
      <c r="J261" s="18" t="s">
        <v>52</v>
      </c>
      <c r="K261" s="46">
        <v>0</v>
      </c>
      <c r="L261" s="18" t="s">
        <v>52</v>
      </c>
      <c r="M261" s="46">
        <v>0</v>
      </c>
      <c r="N261" s="18" t="s">
        <v>52</v>
      </c>
      <c r="O261" s="46">
        <v>0</v>
      </c>
      <c r="P261" s="46">
        <v>209131</v>
      </c>
      <c r="Q261" s="46">
        <v>0</v>
      </c>
      <c r="R261" s="46">
        <v>0</v>
      </c>
      <c r="S261" s="46">
        <v>0</v>
      </c>
      <c r="T261" s="46">
        <v>0</v>
      </c>
      <c r="U261" s="46">
        <v>0</v>
      </c>
      <c r="V261" s="46">
        <v>0</v>
      </c>
      <c r="W261" s="18" t="s">
        <v>4070</v>
      </c>
      <c r="X261" s="18" t="s">
        <v>52</v>
      </c>
      <c r="Y261" s="2" t="s">
        <v>4043</v>
      </c>
      <c r="Z261" s="2" t="s">
        <v>52</v>
      </c>
      <c r="AA261" s="47"/>
      <c r="AB261" s="2" t="s">
        <v>52</v>
      </c>
    </row>
    <row r="262" spans="1:28" ht="30" customHeight="1">
      <c r="A262" s="18" t="s">
        <v>976</v>
      </c>
      <c r="B262" s="18" t="s">
        <v>974</v>
      </c>
      <c r="C262" s="18" t="s">
        <v>975</v>
      </c>
      <c r="D262" s="45" t="s">
        <v>502</v>
      </c>
      <c r="E262" s="46">
        <v>0</v>
      </c>
      <c r="F262" s="18" t="s">
        <v>52</v>
      </c>
      <c r="G262" s="46">
        <v>0</v>
      </c>
      <c r="H262" s="18" t="s">
        <v>52</v>
      </c>
      <c r="I262" s="46">
        <v>0</v>
      </c>
      <c r="J262" s="18" t="s">
        <v>52</v>
      </c>
      <c r="K262" s="46">
        <v>0</v>
      </c>
      <c r="L262" s="18" t="s">
        <v>52</v>
      </c>
      <c r="M262" s="46">
        <v>116988</v>
      </c>
      <c r="N262" s="18" t="s">
        <v>52</v>
      </c>
      <c r="O262" s="46">
        <f>SMALL(E262:M262,COUNTIF(E262:M262,0)+1)</f>
        <v>116988</v>
      </c>
      <c r="P262" s="46">
        <v>0</v>
      </c>
      <c r="Q262" s="46">
        <v>0</v>
      </c>
      <c r="R262" s="46">
        <v>0</v>
      </c>
      <c r="S262" s="46">
        <v>0</v>
      </c>
      <c r="T262" s="46">
        <v>0</v>
      </c>
      <c r="U262" s="46">
        <v>0</v>
      </c>
      <c r="V262" s="46">
        <v>0</v>
      </c>
      <c r="W262" s="18" t="s">
        <v>4071</v>
      </c>
      <c r="X262" s="18" t="s">
        <v>52</v>
      </c>
      <c r="Y262" s="2" t="s">
        <v>52</v>
      </c>
      <c r="Z262" s="2" t="s">
        <v>52</v>
      </c>
      <c r="AA262" s="47"/>
      <c r="AB262" s="2" t="s">
        <v>52</v>
      </c>
    </row>
    <row r="263" spans="1:28" ht="30" customHeight="1">
      <c r="A263" s="18" t="s">
        <v>147</v>
      </c>
      <c r="B263" s="18" t="s">
        <v>145</v>
      </c>
      <c r="C263" s="18" t="s">
        <v>52</v>
      </c>
      <c r="D263" s="45" t="s">
        <v>146</v>
      </c>
      <c r="E263" s="46">
        <v>0</v>
      </c>
      <c r="F263" s="18" t="s">
        <v>52</v>
      </c>
      <c r="G263" s="46">
        <v>0</v>
      </c>
      <c r="H263" s="18" t="s">
        <v>52</v>
      </c>
      <c r="I263" s="46">
        <v>0</v>
      </c>
      <c r="J263" s="18" t="s">
        <v>52</v>
      </c>
      <c r="K263" s="46">
        <v>0</v>
      </c>
      <c r="L263" s="18" t="s">
        <v>52</v>
      </c>
      <c r="M263" s="46">
        <v>0</v>
      </c>
      <c r="N263" s="18" t="s">
        <v>52</v>
      </c>
      <c r="O263" s="46">
        <v>0</v>
      </c>
      <c r="P263" s="46">
        <v>0</v>
      </c>
      <c r="Q263" s="46">
        <v>0</v>
      </c>
      <c r="R263" s="46">
        <v>0</v>
      </c>
      <c r="S263" s="46">
        <v>0</v>
      </c>
      <c r="T263" s="46">
        <v>0</v>
      </c>
      <c r="U263" s="46">
        <v>500000</v>
      </c>
      <c r="V263" s="46">
        <f>SMALL(Q263:U263,COUNTIF(Q263:U263,0)+1)</f>
        <v>500000</v>
      </c>
      <c r="W263" s="18" t="s">
        <v>4072</v>
      </c>
      <c r="X263" s="18" t="s">
        <v>52</v>
      </c>
      <c r="Y263" s="2" t="s">
        <v>52</v>
      </c>
      <c r="Z263" s="2" t="s">
        <v>52</v>
      </c>
      <c r="AA263" s="47"/>
      <c r="AB263" s="2" t="s">
        <v>52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1" type="noConversion"/>
  <pageMargins left="0.78740157480314954" right="0" top="0.39370078740157477" bottom="0.39370078740157477" header="0" footer="0"/>
  <pageSetup paperSize="9" scale="4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16</vt:i4>
      </vt:variant>
    </vt:vector>
  </HeadingPairs>
  <TitlesOfParts>
    <vt:vector size="27" baseType="lpstr">
      <vt:lpstr>    갑지(설계서) (2)</vt:lpstr>
      <vt:lpstr>원가계산서</vt:lpstr>
      <vt:lpstr>공종별집계표</vt:lpstr>
      <vt:lpstr>공종별내역서</vt:lpstr>
      <vt:lpstr>일위대가목록</vt:lpstr>
      <vt:lpstr>일위대가</vt:lpstr>
      <vt:lpstr>단가산출목록</vt:lpstr>
      <vt:lpstr>단가산출서</vt:lpstr>
      <vt:lpstr>단가대비표</vt:lpstr>
      <vt:lpstr> 공사설정 </vt:lpstr>
      <vt:lpstr>Sheet1</vt:lpstr>
      <vt:lpstr>'    갑지(설계서) (2)'!Print_Area</vt:lpstr>
      <vt:lpstr>공종별내역서!Print_Area</vt:lpstr>
      <vt:lpstr>공종별집계표!Print_Area</vt:lpstr>
      <vt:lpstr>단가대비표!Print_Area</vt:lpstr>
      <vt:lpstr>단가산출목록!Print_Area</vt:lpstr>
      <vt:lpstr>단가산출서!Print_Area</vt:lpstr>
      <vt:lpstr>원가계산서!Print_Area</vt:lpstr>
      <vt:lpstr>일위대가!Print_Area</vt:lpstr>
      <vt:lpstr>일위대가목록!Print_Area</vt:lpstr>
      <vt:lpstr>공종별내역서!Print_Titles</vt:lpstr>
      <vt:lpstr>공종별집계표!Print_Titles</vt:lpstr>
      <vt:lpstr>단가대비표!Print_Titles</vt:lpstr>
      <vt:lpstr>단가산출목록!Print_Titles</vt:lpstr>
      <vt:lpstr>단가산출서!Print_Titles</vt:lpstr>
      <vt:lpstr>일위대가!Print_Titles</vt:lpstr>
      <vt:lpstr>일위대가목록!Print_Titles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HongEest</dc:creator>
  <cp:lastModifiedBy>user</cp:lastModifiedBy>
  <dcterms:created xsi:type="dcterms:W3CDTF">2026-08-03T07:44:10Z</dcterms:created>
  <dcterms:modified xsi:type="dcterms:W3CDTF">2026-09-07T01:43:47Z</dcterms:modified>
</cp:coreProperties>
</file>