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내역서!$B$2:$O$224</definedName>
    <definedName name="_xlnm.Print_Area" localSheetId="1">내역서총괄표!$B$1:$K$54</definedName>
    <definedName name="_xlnm.Print_Area" localSheetId="0">원가계산서!$B$1:$H$38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44525" fullCalcOnLoad="1"/>
</workbook>
</file>

<file path=xl/calcChain.xml><?xml version="1.0" encoding="utf-8"?>
<calcChain xmlns="http://schemas.openxmlformats.org/spreadsheetml/2006/main">
  <c r="G5" i="3" l="1"/>
  <c r="H5" i="3"/>
  <c r="G6" i="3"/>
  <c r="H6" i="3"/>
  <c r="G7" i="3"/>
  <c r="J7" i="3"/>
  <c r="H7" i="3"/>
  <c r="L7" i="3"/>
  <c r="N7" i="3"/>
  <c r="G8" i="3"/>
  <c r="J8" i="3"/>
  <c r="H8" i="3"/>
  <c r="L8" i="3"/>
  <c r="N8" i="3"/>
  <c r="G9" i="3"/>
  <c r="J9" i="3"/>
  <c r="H9" i="3"/>
  <c r="L9" i="3"/>
  <c r="N9" i="3"/>
  <c r="G10" i="3"/>
  <c r="H10" i="3"/>
  <c r="J10" i="3"/>
  <c r="L10" i="3"/>
  <c r="N10" i="3"/>
  <c r="G11" i="3"/>
  <c r="H11" i="3"/>
  <c r="G12" i="3"/>
  <c r="J12" i="3"/>
  <c r="H12" i="3"/>
  <c r="L12" i="3"/>
  <c r="N12" i="3"/>
  <c r="G13" i="3"/>
  <c r="H13" i="3"/>
  <c r="J13" i="3"/>
  <c r="L13" i="3"/>
  <c r="N13" i="3"/>
  <c r="G14" i="3"/>
  <c r="J14" i="3"/>
  <c r="L14" i="3"/>
  <c r="H14" i="3"/>
  <c r="N14" i="3"/>
  <c r="G15" i="3"/>
  <c r="J15" i="3"/>
  <c r="H15" i="3"/>
  <c r="L15" i="3"/>
  <c r="N15" i="3"/>
  <c r="G16" i="3"/>
  <c r="J16" i="3"/>
  <c r="H16" i="3"/>
  <c r="L16" i="3"/>
  <c r="N16" i="3"/>
  <c r="G17" i="3"/>
  <c r="H17" i="3"/>
  <c r="J17" i="3"/>
  <c r="L17" i="3"/>
  <c r="N17" i="3"/>
  <c r="G18" i="3"/>
  <c r="J18" i="3"/>
  <c r="H18" i="3"/>
  <c r="L18" i="3"/>
  <c r="N18" i="3"/>
  <c r="G19" i="3"/>
  <c r="J19" i="3"/>
  <c r="H19" i="3"/>
  <c r="L19" i="3"/>
  <c r="N19" i="3"/>
  <c r="G20" i="3"/>
  <c r="H20" i="3"/>
  <c r="G21" i="3"/>
  <c r="H21" i="3"/>
  <c r="G22" i="3"/>
  <c r="H22" i="3"/>
  <c r="G23" i="3"/>
  <c r="J23" i="3"/>
  <c r="H23" i="3"/>
  <c r="L23" i="3"/>
  <c r="N23" i="3"/>
  <c r="G24" i="3"/>
  <c r="H24" i="3"/>
  <c r="G25" i="3"/>
  <c r="H25" i="3"/>
  <c r="J25" i="3"/>
  <c r="L25" i="3"/>
  <c r="N25" i="3"/>
  <c r="G26" i="3"/>
  <c r="J26" i="3"/>
  <c r="H26" i="3"/>
  <c r="L26" i="3"/>
  <c r="N26" i="3"/>
  <c r="G27" i="3"/>
  <c r="H27" i="3"/>
  <c r="G28" i="3"/>
  <c r="H28" i="3"/>
  <c r="J28" i="3"/>
  <c r="L28" i="3"/>
  <c r="N28" i="3"/>
  <c r="G29" i="3"/>
  <c r="J29" i="3"/>
  <c r="H29" i="3"/>
  <c r="L29" i="3"/>
  <c r="N29" i="3"/>
  <c r="G30" i="3"/>
  <c r="J30" i="3"/>
  <c r="L30" i="3"/>
  <c r="H30" i="3"/>
  <c r="N30" i="3"/>
  <c r="G31" i="3"/>
  <c r="J31" i="3"/>
  <c r="H31" i="3"/>
  <c r="L31" i="3"/>
  <c r="N31" i="3"/>
  <c r="G32" i="3"/>
  <c r="H32" i="3"/>
  <c r="J32" i="3"/>
  <c r="L32" i="3"/>
  <c r="N32" i="3"/>
  <c r="G33" i="3"/>
  <c r="H33" i="3"/>
  <c r="J33" i="3"/>
  <c r="L33" i="3"/>
  <c r="N33" i="3"/>
  <c r="G34" i="3"/>
  <c r="J34" i="3"/>
  <c r="H34" i="3"/>
  <c r="L34" i="3"/>
  <c r="N34" i="3"/>
  <c r="G35" i="3"/>
  <c r="J35" i="3"/>
  <c r="H35" i="3"/>
  <c r="L35" i="3"/>
  <c r="N35" i="3"/>
  <c r="G36" i="3"/>
  <c r="H36" i="3"/>
  <c r="G37" i="3"/>
  <c r="J37" i="3"/>
  <c r="H37" i="3"/>
  <c r="L37" i="3"/>
  <c r="N37" i="3"/>
  <c r="G38" i="3"/>
  <c r="J38" i="3"/>
  <c r="H38" i="3"/>
  <c r="L38" i="3"/>
  <c r="N38" i="3"/>
  <c r="G39" i="3"/>
  <c r="J39" i="3"/>
  <c r="H39" i="3"/>
  <c r="L39" i="3"/>
  <c r="N39" i="3"/>
  <c r="G40" i="3"/>
  <c r="J40" i="3"/>
  <c r="L40" i="3"/>
  <c r="N40" i="3"/>
  <c r="H40" i="3"/>
  <c r="G41" i="3"/>
  <c r="J41" i="3"/>
  <c r="H41" i="3"/>
  <c r="L41" i="3"/>
  <c r="N41" i="3"/>
  <c r="G42" i="3"/>
  <c r="J42" i="3"/>
  <c r="H42" i="3"/>
  <c r="L42" i="3"/>
  <c r="N42" i="3"/>
  <c r="G43" i="3"/>
  <c r="H43" i="3"/>
  <c r="J43" i="3"/>
  <c r="L43" i="3"/>
  <c r="N43" i="3"/>
  <c r="G44" i="3"/>
  <c r="J44" i="3"/>
  <c r="H44" i="3"/>
  <c r="L44" i="3"/>
  <c r="N44" i="3"/>
  <c r="G45" i="3"/>
  <c r="H45" i="3"/>
  <c r="G46" i="3"/>
  <c r="H46" i="3"/>
  <c r="J46" i="3"/>
  <c r="L46" i="3"/>
  <c r="N46" i="3"/>
  <c r="G47" i="3"/>
  <c r="J47" i="3"/>
  <c r="H47" i="3"/>
  <c r="L47" i="3"/>
  <c r="N47" i="3"/>
  <c r="G48" i="3"/>
  <c r="H48" i="3"/>
  <c r="G49" i="3"/>
  <c r="H49" i="3"/>
  <c r="G50" i="3"/>
  <c r="H50" i="3"/>
  <c r="G51" i="3"/>
  <c r="J51" i="3"/>
  <c r="H51" i="3"/>
  <c r="L51" i="3"/>
  <c r="N51" i="3"/>
  <c r="G52" i="3"/>
  <c r="J52" i="3"/>
  <c r="L52" i="3"/>
  <c r="N52" i="3"/>
  <c r="H52" i="3"/>
  <c r="G53" i="3"/>
  <c r="J53" i="3"/>
  <c r="H53" i="3"/>
  <c r="L53" i="3"/>
  <c r="N53" i="3"/>
  <c r="G54" i="3"/>
  <c r="H54" i="3"/>
  <c r="G55" i="3"/>
  <c r="H55" i="3"/>
  <c r="G56" i="3"/>
  <c r="H56" i="3"/>
  <c r="G57" i="3"/>
  <c r="H57" i="3"/>
  <c r="J57" i="3"/>
  <c r="L57" i="3"/>
  <c r="N57" i="3"/>
  <c r="G58" i="3"/>
  <c r="J58" i="3"/>
  <c r="H58" i="3"/>
  <c r="L58" i="3"/>
  <c r="N58" i="3"/>
  <c r="G59" i="3"/>
  <c r="J59" i="3"/>
  <c r="H59" i="3"/>
  <c r="L59" i="3"/>
  <c r="N59" i="3"/>
  <c r="G60" i="3"/>
  <c r="J60" i="3"/>
  <c r="H60" i="3"/>
  <c r="L60" i="3"/>
  <c r="N60" i="3"/>
  <c r="G61" i="3"/>
  <c r="H61" i="3"/>
  <c r="G62" i="3"/>
  <c r="J62" i="3"/>
  <c r="H62" i="3"/>
  <c r="L62" i="3"/>
  <c r="N62" i="3"/>
  <c r="G63" i="3"/>
  <c r="H63" i="3"/>
  <c r="G64" i="3"/>
  <c r="H64" i="3"/>
  <c r="G65" i="3"/>
  <c r="H65" i="3"/>
  <c r="G66" i="3"/>
  <c r="J66" i="3"/>
  <c r="H66" i="3"/>
  <c r="L66" i="3"/>
  <c r="N66" i="3"/>
  <c r="G67" i="3"/>
  <c r="J67" i="3"/>
  <c r="H67" i="3"/>
  <c r="L67" i="3"/>
  <c r="N67" i="3"/>
  <c r="G68" i="3"/>
  <c r="H68" i="3"/>
  <c r="J68" i="3"/>
  <c r="L68" i="3"/>
  <c r="N68" i="3"/>
  <c r="G69" i="3"/>
  <c r="H69" i="3"/>
  <c r="J69" i="3"/>
  <c r="L69" i="3"/>
  <c r="N69" i="3"/>
  <c r="G70" i="3"/>
  <c r="J70" i="3"/>
  <c r="H70" i="3"/>
  <c r="L70" i="3"/>
  <c r="N70" i="3"/>
  <c r="G71" i="3"/>
  <c r="H71" i="3"/>
  <c r="G72" i="3"/>
  <c r="H72" i="3"/>
  <c r="J72" i="3"/>
  <c r="L72" i="3"/>
  <c r="N72" i="3"/>
  <c r="G73" i="3"/>
  <c r="J73" i="3"/>
  <c r="H73" i="3"/>
  <c r="L73" i="3"/>
  <c r="N73" i="3"/>
  <c r="G74" i="3"/>
  <c r="J74" i="3"/>
  <c r="H74" i="3"/>
  <c r="L74" i="3"/>
  <c r="N74" i="3"/>
  <c r="G75" i="3"/>
  <c r="H75" i="3"/>
  <c r="G76" i="3"/>
  <c r="J76" i="3"/>
  <c r="H76" i="3"/>
  <c r="L76" i="3"/>
  <c r="N76" i="3"/>
  <c r="G77" i="3"/>
  <c r="J77" i="3"/>
  <c r="H77" i="3"/>
  <c r="L77" i="3"/>
  <c r="N77" i="3"/>
  <c r="G78" i="3"/>
  <c r="J78" i="3"/>
  <c r="L78" i="3"/>
  <c r="N78" i="3"/>
  <c r="H78" i="3"/>
  <c r="G79" i="3"/>
  <c r="J79" i="3"/>
  <c r="L79" i="3"/>
  <c r="N79" i="3"/>
  <c r="H79" i="3"/>
  <c r="G80" i="3"/>
  <c r="H80" i="3"/>
  <c r="G81" i="3"/>
  <c r="J81" i="3"/>
  <c r="L81" i="3"/>
  <c r="N81" i="3"/>
  <c r="H81" i="3"/>
  <c r="G82" i="3"/>
  <c r="J82" i="3"/>
  <c r="L82" i="3"/>
  <c r="N82" i="3"/>
  <c r="H82" i="3"/>
  <c r="G83" i="3"/>
  <c r="H83" i="3"/>
  <c r="G84" i="3"/>
  <c r="J84" i="3"/>
  <c r="H84" i="3"/>
  <c r="L84" i="3"/>
  <c r="N84" i="3"/>
  <c r="G85" i="3"/>
  <c r="J85" i="3"/>
  <c r="L85" i="3"/>
  <c r="N85" i="3"/>
  <c r="H85" i="3"/>
  <c r="G86" i="3"/>
  <c r="H86" i="3"/>
  <c r="G87" i="3"/>
  <c r="H87" i="3"/>
  <c r="G88" i="3"/>
  <c r="H88" i="3"/>
  <c r="G89" i="3"/>
  <c r="H89" i="3"/>
  <c r="J89" i="3"/>
  <c r="L89" i="3"/>
  <c r="N89" i="3"/>
  <c r="G90" i="3"/>
  <c r="H90" i="3"/>
  <c r="G91" i="3"/>
  <c r="J91" i="3"/>
  <c r="H91" i="3"/>
  <c r="L91" i="3"/>
  <c r="N91" i="3"/>
  <c r="G92" i="3"/>
  <c r="H92" i="3"/>
  <c r="J92" i="3"/>
  <c r="L92" i="3"/>
  <c r="N92" i="3"/>
  <c r="G93" i="3"/>
  <c r="H93" i="3"/>
  <c r="G94" i="3"/>
  <c r="H94" i="3"/>
  <c r="G95" i="3"/>
  <c r="H95" i="3"/>
  <c r="G96" i="3"/>
  <c r="H96" i="3"/>
  <c r="G97" i="3"/>
  <c r="J97" i="3"/>
  <c r="F8" i="1"/>
  <c r="L97" i="3"/>
  <c r="F5" i="1"/>
  <c r="F7" i="1"/>
  <c r="N97" i="3"/>
  <c r="F11" i="1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H115" i="3"/>
  <c r="G116" i="3"/>
  <c r="G117" i="3"/>
  <c r="G118" i="3"/>
  <c r="G119" i="3"/>
  <c r="G120" i="3"/>
  <c r="G121" i="3"/>
  <c r="H121" i="3"/>
  <c r="G122" i="3"/>
  <c r="G123" i="3"/>
  <c r="G124" i="3"/>
  <c r="H124" i="3"/>
  <c r="G125" i="3"/>
  <c r="H125" i="3"/>
  <c r="G126" i="3"/>
  <c r="H126" i="3"/>
  <c r="L35" i="1"/>
  <c r="G127" i="3"/>
  <c r="H127" i="3"/>
  <c r="G128" i="3"/>
  <c r="J128" i="3"/>
  <c r="L128" i="3"/>
  <c r="H128" i="3"/>
  <c r="N128" i="3"/>
  <c r="G129" i="3"/>
  <c r="J129" i="3"/>
  <c r="H129" i="3"/>
  <c r="L129" i="3"/>
  <c r="N129" i="3"/>
  <c r="G130" i="3"/>
  <c r="H130" i="3"/>
  <c r="M35" i="1"/>
  <c r="G131" i="3"/>
  <c r="H131" i="3"/>
  <c r="G132" i="3"/>
  <c r="H132" i="3"/>
  <c r="G133" i="3"/>
  <c r="J133" i="3"/>
  <c r="L133" i="3"/>
  <c r="H133" i="3"/>
  <c r="N133" i="3"/>
  <c r="G134" i="3"/>
  <c r="J134" i="3"/>
  <c r="H134" i="3"/>
  <c r="L134" i="3"/>
  <c r="N134" i="3"/>
  <c r="G135" i="3"/>
  <c r="J135" i="3"/>
  <c r="L135" i="3"/>
  <c r="H135" i="3"/>
  <c r="N135" i="3"/>
  <c r="G136" i="3"/>
  <c r="H136" i="3"/>
  <c r="G137" i="3"/>
  <c r="H137" i="3"/>
  <c r="G138" i="3"/>
  <c r="H138" i="3"/>
  <c r="G139" i="3"/>
  <c r="J139" i="3"/>
  <c r="H139" i="3"/>
  <c r="L139" i="3"/>
  <c r="N139" i="3"/>
  <c r="G140" i="3"/>
  <c r="H140" i="3"/>
  <c r="G141" i="3"/>
  <c r="H141" i="3"/>
  <c r="G142" i="3"/>
  <c r="H142" i="3"/>
  <c r="G143" i="3"/>
  <c r="J143" i="3"/>
  <c r="L143" i="3"/>
  <c r="H143" i="3"/>
  <c r="N143" i="3"/>
  <c r="G144" i="3"/>
  <c r="J144" i="3"/>
  <c r="H144" i="3"/>
  <c r="L144" i="3"/>
  <c r="N144" i="3"/>
  <c r="G145" i="3"/>
  <c r="H145" i="3"/>
  <c r="G146" i="3"/>
  <c r="H146" i="3"/>
  <c r="G147" i="3"/>
  <c r="H147" i="3"/>
  <c r="G148" i="3"/>
  <c r="J148" i="3"/>
  <c r="L148" i="3"/>
  <c r="H148" i="3"/>
  <c r="N148" i="3"/>
  <c r="G149" i="3"/>
  <c r="J149" i="3"/>
  <c r="H149" i="3"/>
  <c r="L149" i="3"/>
  <c r="N149" i="3"/>
  <c r="G150" i="3"/>
  <c r="H150" i="3"/>
  <c r="G151" i="3"/>
  <c r="H151" i="3"/>
  <c r="G152" i="3"/>
  <c r="H152" i="3"/>
  <c r="G153" i="3"/>
  <c r="J153" i="3"/>
  <c r="H153" i="3"/>
  <c r="L153" i="3"/>
  <c r="N153" i="3"/>
  <c r="G154" i="3"/>
  <c r="J154" i="3"/>
  <c r="H154" i="3"/>
  <c r="L154" i="3"/>
  <c r="N154" i="3"/>
  <c r="G155" i="3"/>
  <c r="H155" i="3"/>
  <c r="G156" i="3"/>
  <c r="H156" i="3"/>
  <c r="G157" i="3"/>
  <c r="H157" i="3"/>
  <c r="G158" i="3"/>
  <c r="J158" i="3"/>
  <c r="L158" i="3"/>
  <c r="H158" i="3"/>
  <c r="N158" i="3"/>
  <c r="G159" i="3"/>
  <c r="J159" i="3"/>
  <c r="H159" i="3"/>
  <c r="L159" i="3"/>
  <c r="N159" i="3"/>
  <c r="G160" i="3"/>
  <c r="H160" i="3"/>
  <c r="G161" i="3"/>
  <c r="H161" i="3"/>
  <c r="G162" i="3"/>
  <c r="H162" i="3"/>
  <c r="G163" i="3"/>
  <c r="J163" i="3"/>
  <c r="L163" i="3"/>
  <c r="H163" i="3"/>
  <c r="N163" i="3"/>
  <c r="G164" i="3"/>
  <c r="H164" i="3"/>
  <c r="G165" i="3"/>
  <c r="H165" i="3"/>
  <c r="G166" i="3"/>
  <c r="H166" i="3"/>
  <c r="G167" i="3"/>
  <c r="J167" i="3"/>
  <c r="H167" i="3"/>
  <c r="L167" i="3"/>
  <c r="N167" i="3"/>
  <c r="G168" i="3"/>
  <c r="H168" i="3"/>
  <c r="G169" i="3"/>
  <c r="H169" i="3"/>
  <c r="G170" i="3"/>
  <c r="H170" i="3"/>
  <c r="G171" i="3"/>
  <c r="J171" i="3"/>
  <c r="L171" i="3"/>
  <c r="H171" i="3"/>
  <c r="N171" i="3"/>
  <c r="G172" i="3"/>
  <c r="J172" i="3"/>
  <c r="H172" i="3"/>
  <c r="L172" i="3"/>
  <c r="N172" i="3"/>
  <c r="G173" i="3"/>
  <c r="H173" i="3"/>
  <c r="G174" i="3"/>
  <c r="H174" i="3"/>
  <c r="G175" i="3"/>
  <c r="H175" i="3"/>
  <c r="G176" i="3"/>
  <c r="J176" i="3"/>
  <c r="L176" i="3"/>
  <c r="H176" i="3"/>
  <c r="N176" i="3"/>
  <c r="G177" i="3"/>
  <c r="J177" i="3"/>
  <c r="H177" i="3"/>
  <c r="L177" i="3"/>
  <c r="N177" i="3"/>
  <c r="G178" i="3"/>
  <c r="J178" i="3"/>
  <c r="L178" i="3"/>
  <c r="H178" i="3"/>
  <c r="N178" i="3"/>
  <c r="G179" i="3"/>
  <c r="J179" i="3"/>
  <c r="H179" i="3"/>
  <c r="L179" i="3"/>
  <c r="N179" i="3"/>
  <c r="G180" i="3"/>
  <c r="J180" i="3"/>
  <c r="L180" i="3"/>
  <c r="H180" i="3"/>
  <c r="N180" i="3"/>
  <c r="G181" i="3"/>
  <c r="J181" i="3"/>
  <c r="H181" i="3"/>
  <c r="L181" i="3"/>
  <c r="N181" i="3"/>
  <c r="G182" i="3"/>
  <c r="H182" i="3"/>
  <c r="G183" i="3"/>
  <c r="H183" i="3"/>
  <c r="G184" i="3"/>
  <c r="H184" i="3"/>
  <c r="G185" i="3"/>
  <c r="H185" i="3"/>
  <c r="G186" i="3"/>
  <c r="J186" i="3"/>
  <c r="H186" i="3"/>
  <c r="L186" i="3"/>
  <c r="N186" i="3"/>
  <c r="G187" i="3"/>
  <c r="J187" i="3"/>
  <c r="H187" i="3"/>
  <c r="L187" i="3"/>
  <c r="N187" i="3"/>
  <c r="G188" i="3"/>
  <c r="J188" i="3"/>
  <c r="L188" i="3"/>
  <c r="H188" i="3"/>
  <c r="N188" i="3"/>
  <c r="G189" i="3"/>
  <c r="J189" i="3"/>
  <c r="H189" i="3"/>
  <c r="L189" i="3"/>
  <c r="N189" i="3"/>
  <c r="G190" i="3"/>
  <c r="H190" i="3"/>
  <c r="G191" i="3"/>
  <c r="J191" i="3"/>
  <c r="L191" i="3"/>
  <c r="H191" i="3"/>
  <c r="N191" i="3"/>
  <c r="G192" i="3"/>
  <c r="H192" i="3"/>
  <c r="G193" i="3"/>
  <c r="H193" i="3"/>
  <c r="G194" i="3"/>
  <c r="H194" i="3"/>
  <c r="G195" i="3"/>
  <c r="H195" i="3"/>
  <c r="G196" i="3"/>
  <c r="H196" i="3"/>
  <c r="G197" i="3"/>
  <c r="H197" i="3"/>
  <c r="G198" i="3"/>
  <c r="H198" i="3"/>
  <c r="G199" i="3"/>
  <c r="H199" i="3"/>
  <c r="G200" i="3"/>
  <c r="H200" i="3"/>
  <c r="G201" i="3"/>
  <c r="J201" i="3"/>
  <c r="H201" i="3"/>
  <c r="L201" i="3"/>
  <c r="N201" i="3"/>
  <c r="G202" i="3"/>
  <c r="H202" i="3"/>
  <c r="J202" i="3"/>
  <c r="L202" i="3"/>
  <c r="N202" i="3"/>
  <c r="G203" i="3"/>
  <c r="H203" i="3"/>
  <c r="G204" i="3"/>
  <c r="H204" i="3"/>
  <c r="G205" i="3"/>
  <c r="H205" i="3"/>
  <c r="G206" i="3"/>
  <c r="H206" i="3"/>
  <c r="G207" i="3"/>
  <c r="H207" i="3"/>
  <c r="G208" i="3"/>
  <c r="H208" i="3"/>
  <c r="G209" i="3"/>
  <c r="H209" i="3"/>
  <c r="G210" i="3"/>
  <c r="H210" i="3"/>
  <c r="G211" i="3"/>
  <c r="J211" i="3"/>
  <c r="H211" i="3"/>
  <c r="L211" i="3"/>
  <c r="N211" i="3"/>
  <c r="G212" i="3"/>
  <c r="J212" i="3"/>
  <c r="L212" i="3"/>
  <c r="H212" i="3"/>
  <c r="N212" i="3"/>
  <c r="G213" i="3"/>
  <c r="J213" i="3"/>
  <c r="H213" i="3"/>
  <c r="L213" i="3"/>
  <c r="N213" i="3"/>
  <c r="G214" i="3"/>
  <c r="H214" i="3"/>
  <c r="G215" i="3"/>
  <c r="H215" i="3"/>
  <c r="G216" i="3"/>
  <c r="H216" i="3"/>
  <c r="G217" i="3"/>
  <c r="H217" i="3"/>
  <c r="G218" i="3"/>
  <c r="H218" i="3"/>
  <c r="G219" i="3"/>
  <c r="H219" i="3"/>
  <c r="L31" i="1"/>
  <c r="G220" i="3"/>
  <c r="H220" i="3"/>
  <c r="J220" i="3"/>
  <c r="L220" i="3"/>
  <c r="N220" i="3"/>
  <c r="G221" i="3"/>
  <c r="H221" i="3"/>
  <c r="G222" i="3"/>
  <c r="H222" i="3"/>
  <c r="G223" i="3"/>
  <c r="H223" i="3"/>
  <c r="G224" i="3"/>
  <c r="H224" i="3"/>
  <c r="H4" i="2"/>
  <c r="I4" i="2"/>
  <c r="J4" i="2"/>
  <c r="H5" i="2"/>
  <c r="I5" i="2"/>
  <c r="J5" i="2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G50" i="2"/>
  <c r="G52" i="2"/>
  <c r="F30" i="1"/>
  <c r="G45" i="2"/>
  <c r="L30" i="1"/>
  <c r="F35" i="1"/>
  <c r="H120" i="3"/>
  <c r="F36" i="1"/>
  <c r="G51" i="2"/>
  <c r="L36" i="1"/>
  <c r="F37" i="1"/>
  <c r="H122" i="3"/>
  <c r="L37" i="1"/>
  <c r="F20" i="1"/>
  <c r="F22" i="1"/>
  <c r="F18" i="1"/>
  <c r="F19" i="1"/>
  <c r="F9" i="1"/>
  <c r="F10" i="1"/>
  <c r="F25" i="1"/>
  <c r="F14" i="1"/>
  <c r="F17" i="1"/>
  <c r="F15" i="1"/>
  <c r="I27" i="2"/>
  <c r="F31" i="1"/>
  <c r="J27" i="2"/>
  <c r="H27" i="2"/>
  <c r="H97" i="3"/>
  <c r="H111" i="3"/>
  <c r="G41" i="2"/>
  <c r="G34" i="2"/>
  <c r="H104" i="3"/>
  <c r="G36" i="2"/>
  <c r="H106" i="3"/>
  <c r="H107" i="3"/>
  <c r="G37" i="2"/>
  <c r="G32" i="2"/>
  <c r="H102" i="3"/>
  <c r="H105" i="3"/>
  <c r="G35" i="2"/>
  <c r="H101" i="3"/>
  <c r="F16" i="1"/>
  <c r="G31" i="2"/>
  <c r="F23" i="1"/>
  <c r="F24" i="1"/>
  <c r="F13" i="1"/>
  <c r="F12" i="1"/>
  <c r="G28" i="2"/>
  <c r="H98" i="3"/>
  <c r="G46" i="2"/>
  <c r="H116" i="3"/>
  <c r="G38" i="2"/>
  <c r="H108" i="3"/>
  <c r="H99" i="3"/>
  <c r="G29" i="2"/>
  <c r="F26" i="1"/>
  <c r="G40" i="2"/>
  <c r="H110" i="3"/>
  <c r="H100" i="3"/>
  <c r="G30" i="2"/>
  <c r="G39" i="2"/>
  <c r="H109" i="3"/>
  <c r="G33" i="2"/>
  <c r="H103" i="3"/>
  <c r="F27" i="1"/>
  <c r="F28" i="1"/>
  <c r="H112" i="3"/>
  <c r="G42" i="2"/>
  <c r="H113" i="3"/>
  <c r="G43" i="2"/>
  <c r="F29" i="1"/>
  <c r="G44" i="2"/>
  <c r="H114" i="3"/>
  <c r="F32" i="1"/>
  <c r="H117" i="3"/>
  <c r="L52" i="1"/>
  <c r="F33" i="1"/>
  <c r="F34" i="1"/>
  <c r="G47" i="2"/>
  <c r="H119" i="3"/>
  <c r="G49" i="2"/>
  <c r="F38" i="1"/>
  <c r="G48" i="2"/>
  <c r="H118" i="3"/>
  <c r="H123" i="3"/>
  <c r="G53" i="2"/>
</calcChain>
</file>

<file path=xl/sharedStrings.xml><?xml version="1.0" encoding="utf-8"?>
<sst xmlns="http://schemas.openxmlformats.org/spreadsheetml/2006/main" count="1596" uniqueCount="431">
  <si>
    <t>수축줄눈</t>
  </si>
  <si>
    <t>단  가</t>
  </si>
  <si>
    <t>현   장   사   무   실</t>
  </si>
  <si>
    <t>4 × 0.03595</t>
  </si>
  <si>
    <t>도급액</t>
  </si>
  <si>
    <t>0.09%</t>
  </si>
  <si>
    <t>폴리에틸렌피복강관</t>
  </si>
  <si>
    <t>500×1000×75</t>
  </si>
  <si>
    <t>I × 0.1</t>
  </si>
  <si>
    <t>2.53%</t>
  </si>
  <si>
    <t>HD=19mm 하치장 상차도</t>
  </si>
  <si>
    <t>기술지도비 대가</t>
  </si>
  <si>
    <t>단산20참조</t>
  </si>
  <si>
    <t>14</t>
  </si>
  <si>
    <t>4 × 0.0475</t>
  </si>
  <si>
    <t>H=1.5~2.0m, L=100.0m</t>
  </si>
  <si>
    <t>레미콘타설(장비사용타설)</t>
  </si>
  <si>
    <t>수 량</t>
  </si>
  <si>
    <t>조달수수료</t>
  </si>
  <si>
    <t>면벽 설치</t>
  </si>
  <si>
    <t>단산22참조</t>
  </si>
  <si>
    <t>수로관 설치</t>
  </si>
  <si>
    <t>대형블록</t>
  </si>
  <si>
    <t>단산24참조</t>
  </si>
  <si>
    <t>기존구조물깨기</t>
  </si>
  <si>
    <t>9 × 0.1314</t>
  </si>
  <si>
    <t>Type-Ⅱ-1</t>
  </si>
  <si>
    <t>경    비</t>
  </si>
  <si>
    <t>본</t>
  </si>
  <si>
    <t>인력식 소규모 장비사용 시공</t>
  </si>
  <si>
    <t>옹벽블록설치</t>
  </si>
  <si>
    <t>0.8%</t>
  </si>
  <si>
    <t>단산52참조</t>
  </si>
  <si>
    <t>부가가치세</t>
  </si>
  <si>
    <t>공구연장500m미만</t>
  </si>
  <si>
    <t>구분</t>
  </si>
  <si>
    <t>1개소</t>
  </si>
  <si>
    <t>이                  윤</t>
  </si>
  <si>
    <t>0.4%</t>
  </si>
  <si>
    <t>13.14%</t>
  </si>
  <si>
    <t>6)</t>
  </si>
  <si>
    <t>B × 0.0356</t>
  </si>
  <si>
    <t>276개소</t>
  </si>
  <si>
    <t>단산26참조</t>
  </si>
  <si>
    <t>품질관리비</t>
  </si>
  <si>
    <t>역수방지변설치</t>
  </si>
  <si>
    <t>강관부설</t>
  </si>
  <si>
    <t>2)</t>
  </si>
  <si>
    <t>10</t>
  </si>
  <si>
    <t>내역서</t>
  </si>
  <si>
    <t>단산50참조</t>
  </si>
  <si>
    <t>레미콘</t>
  </si>
  <si>
    <t>단산37참조</t>
  </si>
  <si>
    <t>Φ300×t6.9mm</t>
  </si>
  <si>
    <t>품   질   관   리   비</t>
  </si>
  <si>
    <t>단산41참조</t>
  </si>
  <si>
    <t>(A + B) × 0.055</t>
  </si>
  <si>
    <t>Φ850mm</t>
  </si>
  <si>
    <t>(B + C + E)  ×0.15</t>
  </si>
  <si>
    <t>배 수 공</t>
  </si>
  <si>
    <t>단산3참조</t>
  </si>
  <si>
    <t>W2000×H2100mm</t>
  </si>
  <si>
    <t>휀스</t>
  </si>
  <si>
    <t>기계공사</t>
  </si>
  <si>
    <t>비            목</t>
  </si>
  <si>
    <t>퇴 직  공 제  부 금 비</t>
  </si>
  <si>
    <t>16</t>
  </si>
  <si>
    <t>수문설치용 벽면콘크리트타설</t>
  </si>
  <si>
    <t>18</t>
  </si>
  <si>
    <t>윙카등</t>
  </si>
  <si>
    <t>25-18-08</t>
  </si>
  <si>
    <t>단산19참조</t>
  </si>
  <si>
    <t>단산1참조</t>
  </si>
  <si>
    <t>시험실(콘테이너)</t>
  </si>
  <si>
    <t>메시형울타리출입문</t>
  </si>
  <si>
    <t>단산43참조</t>
  </si>
  <si>
    <t>단산7참조</t>
  </si>
  <si>
    <t>12</t>
  </si>
  <si>
    <t>퇴직공제부금비</t>
  </si>
  <si>
    <t>단산45참조</t>
  </si>
  <si>
    <t>부   가   가   치   세</t>
  </si>
  <si>
    <t>가설사무소(콘테이너)</t>
  </si>
  <si>
    <t>%</t>
  </si>
  <si>
    <t>(A + B + C)</t>
  </si>
  <si>
    <t>경</t>
  </si>
  <si>
    <t>단산33참조</t>
  </si>
  <si>
    <t>철근구조물</t>
  </si>
  <si>
    <t>(A + 4 + 6) ×0.00081</t>
  </si>
  <si>
    <t>4.</t>
  </si>
  <si>
    <t>플랜지조인트접합</t>
  </si>
  <si>
    <t>단산47참조</t>
  </si>
  <si>
    <t>스틸그레이팅설치</t>
  </si>
  <si>
    <t>공</t>
  </si>
  <si>
    <t>단산5참조</t>
  </si>
  <si>
    <t>비    고</t>
  </si>
  <si>
    <t>임금채권부담금</t>
  </si>
  <si>
    <t>총     공    사     비</t>
  </si>
  <si>
    <t>(D + E + F + G + H)</t>
  </si>
  <si>
    <t>폐콘크리트</t>
  </si>
  <si>
    <t>맨홀뚜껑설치</t>
  </si>
  <si>
    <t>사각맨홀</t>
  </si>
  <si>
    <t>사급자재대</t>
  </si>
  <si>
    <t>단산11참조</t>
  </si>
  <si>
    <t>단산9참조</t>
  </si>
  <si>
    <t>G</t>
  </si>
  <si>
    <t>Φ800mm</t>
  </si>
  <si>
    <t>주철뚜껑</t>
  </si>
  <si>
    <t>일위4참조</t>
  </si>
  <si>
    <t>메시형울타리</t>
  </si>
  <si>
    <t>HD=16mm 하치장 상차도</t>
  </si>
  <si>
    <t>I</t>
  </si>
  <si>
    <t>EA</t>
  </si>
  <si>
    <t>3.595%</t>
  </si>
  <si>
    <t>산     출     경    비</t>
  </si>
  <si>
    <t>1</t>
  </si>
  <si>
    <t>측구수로관 하차비</t>
  </si>
  <si>
    <t>B × 0.0009</t>
  </si>
  <si>
    <t>단산49참조</t>
  </si>
  <si>
    <t>단산13참조</t>
  </si>
  <si>
    <t>4 × 0.023</t>
  </si>
  <si>
    <t>4.75%</t>
  </si>
  <si>
    <t>측구수로관</t>
  </si>
  <si>
    <t>식생블록 하차비</t>
  </si>
  <si>
    <t>D300mm</t>
  </si>
  <si>
    <t>포 장 공</t>
  </si>
  <si>
    <t>일위6참조</t>
  </si>
  <si>
    <t>단산39참조</t>
  </si>
  <si>
    <t>5</t>
  </si>
  <si>
    <t>이형철근(SD400)</t>
  </si>
  <si>
    <t>2.3%</t>
  </si>
  <si>
    <t>집수정 설치</t>
  </si>
  <si>
    <t>사</t>
  </si>
  <si>
    <t>( 4 + 5 )</t>
  </si>
  <si>
    <t>(K + L + M + N)</t>
  </si>
  <si>
    <t>단산15참조</t>
  </si>
  <si>
    <t>C</t>
  </si>
  <si>
    <t>7)</t>
  </si>
  <si>
    <t>이윤</t>
  </si>
  <si>
    <t>스틸그레이팅</t>
  </si>
  <si>
    <t>T=30cm미만(대형브레이커+0.6㎥)</t>
  </si>
  <si>
    <t>일위2참조</t>
  </si>
  <si>
    <t>품질시험비</t>
  </si>
  <si>
    <t>L=143.0m</t>
  </si>
  <si>
    <t>요율</t>
  </si>
  <si>
    <t>3)</t>
  </si>
  <si>
    <t>석면분담금</t>
  </si>
  <si>
    <t>고용보험료</t>
  </si>
  <si>
    <t>단산17참조</t>
  </si>
  <si>
    <t>단위</t>
  </si>
  <si>
    <t>D800mm</t>
  </si>
  <si>
    <t>공사설명판</t>
  </si>
  <si>
    <t>M</t>
  </si>
  <si>
    <t>동</t>
  </si>
  <si>
    <t>철근운반</t>
  </si>
  <si>
    <t>주철,1300×1300×70</t>
  </si>
  <si>
    <t>사각맨홀 설치</t>
  </si>
  <si>
    <t>3</t>
  </si>
  <si>
    <t>경간</t>
  </si>
  <si>
    <t>K</t>
  </si>
  <si>
    <t>기     타     경    비</t>
  </si>
  <si>
    <t>5.5%</t>
  </si>
  <si>
    <t>4 × 0.191</t>
  </si>
  <si>
    <t>단산28참조</t>
  </si>
  <si>
    <t>E</t>
  </si>
  <si>
    <t>작업설.부산물등(△)</t>
  </si>
  <si>
    <t>▣</t>
  </si>
  <si>
    <t>총공사비</t>
  </si>
  <si>
    <t>옹벽블록 설치</t>
  </si>
  <si>
    <t>1200×1200×H1500×200T</t>
  </si>
  <si>
    <t>지수판취부(옹접)</t>
  </si>
  <si>
    <t>배수관 설치</t>
  </si>
  <si>
    <t>3억원이상~20억원미만</t>
  </si>
  <si>
    <t>수중배수펌프(설치비포함)</t>
  </si>
  <si>
    <t>O</t>
  </si>
  <si>
    <t>A</t>
  </si>
  <si>
    <t>조</t>
  </si>
  <si>
    <t>중하중그레이팅</t>
  </si>
  <si>
    <t>산재보험료</t>
  </si>
  <si>
    <t>관급</t>
  </si>
  <si>
    <t>D40mm이하</t>
  </si>
  <si>
    <t>관   급   자   재   대</t>
  </si>
  <si>
    <t>25-21-08</t>
  </si>
  <si>
    <t>금    액</t>
  </si>
  <si>
    <t>백호0.6㎥(기계100%)</t>
  </si>
  <si>
    <t>하도급대금지급보증수수료</t>
  </si>
  <si>
    <t>5.</t>
  </si>
  <si>
    <t>9</t>
  </si>
  <si>
    <t>0.4×0.4</t>
  </si>
  <si>
    <t>평면 바스크린 박스(설치비포함)</t>
  </si>
  <si>
    <t>(A + 4 + 6) × 0.004</t>
  </si>
  <si>
    <t>혼합쇄석</t>
  </si>
  <si>
    <t>7</t>
  </si>
  <si>
    <t>1.0×1.0×H1.2</t>
  </si>
  <si>
    <t>1.</t>
  </si>
  <si>
    <t>폐기물운반비</t>
  </si>
  <si>
    <t>플랜지취부(옹접)</t>
  </si>
  <si>
    <t>라.</t>
  </si>
  <si>
    <t>주철,1100×1100×70</t>
  </si>
  <si>
    <t>1.5×0.9</t>
  </si>
  <si>
    <t>#6, 100×100</t>
  </si>
  <si>
    <t>건설기계대여금지급보증서발급액</t>
  </si>
  <si>
    <t>단산40참조</t>
  </si>
  <si>
    <t>환   경   보   전   비</t>
  </si>
  <si>
    <t>폐아스콘</t>
  </si>
  <si>
    <t>단산2참조</t>
  </si>
  <si>
    <t>1000×1000×H1200</t>
  </si>
  <si>
    <t>금   액</t>
  </si>
  <si>
    <t>(6:20)</t>
  </si>
  <si>
    <t>HD=13mm 하치장 상차도</t>
  </si>
  <si>
    <t>단산36참조</t>
  </si>
  <si>
    <t>이형관부설(강관)</t>
  </si>
  <si>
    <t>1200×1200×H1500</t>
  </si>
  <si>
    <t>연   금   보   험   료</t>
  </si>
  <si>
    <t>◎</t>
  </si>
  <si>
    <t>사토운반, L=3.0km</t>
  </si>
  <si>
    <t>11</t>
  </si>
  <si>
    <t>단산18참조</t>
  </si>
  <si>
    <t>석   면   분  담  금</t>
  </si>
  <si>
    <t>총        원        가</t>
  </si>
  <si>
    <t>비</t>
  </si>
  <si>
    <t>단산42참조</t>
  </si>
  <si>
    <t>운  반</t>
  </si>
  <si>
    <t>철근조립(현장)</t>
  </si>
  <si>
    <t>원가계산서</t>
  </si>
  <si>
    <t>건강보험료</t>
  </si>
  <si>
    <t>콘크리트 포장절단</t>
  </si>
  <si>
    <t>일   반   관   리   비</t>
  </si>
  <si>
    <t>임 금 채 권 부 담 금</t>
  </si>
  <si>
    <t>단산34참조</t>
  </si>
  <si>
    <t>콘크리트포장뚫기</t>
  </si>
  <si>
    <t>현장사무실</t>
  </si>
  <si>
    <t>하차비</t>
  </si>
  <si>
    <t>15</t>
  </si>
  <si>
    <t>건   강   보   험   료</t>
  </si>
  <si>
    <t>단산32참조</t>
  </si>
  <si>
    <t>Type-Ⅱ</t>
  </si>
  <si>
    <t>노인장기요양  보 험 료</t>
  </si>
  <si>
    <t>11)</t>
  </si>
  <si>
    <t>나.</t>
  </si>
  <si>
    <t>Φ300×90˚</t>
  </si>
  <si>
    <t>단산6참조</t>
  </si>
  <si>
    <t>0.006%</t>
  </si>
  <si>
    <t>8)</t>
  </si>
  <si>
    <t>단산44참조</t>
  </si>
  <si>
    <t>m</t>
  </si>
  <si>
    <t>PE다중벽관</t>
  </si>
  <si>
    <t>공사중교통안내표지판</t>
  </si>
  <si>
    <t>원</t>
  </si>
  <si>
    <t>직   접   재   료   비</t>
  </si>
  <si>
    <t>10개소</t>
  </si>
  <si>
    <t>점검사다리(설치비포함)</t>
  </si>
  <si>
    <t>4)</t>
  </si>
  <si>
    <t>되메우기</t>
  </si>
  <si>
    <t>차단수문(전동)(설치비포함)</t>
  </si>
  <si>
    <t>단산46참조</t>
  </si>
  <si>
    <t>월</t>
  </si>
  <si>
    <t>개</t>
  </si>
  <si>
    <t>단산4참조</t>
  </si>
  <si>
    <t>재료비</t>
  </si>
  <si>
    <t>철근콘크리트깨기</t>
  </si>
  <si>
    <t>토공사</t>
  </si>
  <si>
    <t>순   공  사    원   가</t>
  </si>
  <si>
    <t>산 업 안 전 보건관리비</t>
  </si>
  <si>
    <t>소                  계</t>
  </si>
  <si>
    <t>개소</t>
  </si>
  <si>
    <t>단산21참조</t>
  </si>
  <si>
    <t>13</t>
  </si>
  <si>
    <t>품    명</t>
  </si>
  <si>
    <t>회</t>
  </si>
  <si>
    <t>1300×1300×70mm</t>
  </si>
  <si>
    <t>환봉지지결합형연결구</t>
  </si>
  <si>
    <t>단산23참조</t>
  </si>
  <si>
    <t>철근가공(현장)</t>
  </si>
  <si>
    <t>품질관리활동비</t>
  </si>
  <si>
    <t>SET</t>
  </si>
  <si>
    <t>1.2×1.2×H1.5</t>
  </si>
  <si>
    <t>1100×1100×70mm</t>
  </si>
  <si>
    <t>B=2.0~3.0m, L=144.0m</t>
  </si>
  <si>
    <t>3회, 보통,0~7m</t>
  </si>
  <si>
    <t>중형(1.2×2.4m)</t>
  </si>
  <si>
    <t>콘크리트포장깨기</t>
  </si>
  <si>
    <t>단산53참조</t>
  </si>
  <si>
    <t>21.6㎥/min×6mH×45KW</t>
  </si>
  <si>
    <t>레미콘-경상북도(성주군)</t>
  </si>
  <si>
    <t>콘크리트구멍뚫기</t>
  </si>
  <si>
    <t>프로세스제어반 기초설치</t>
  </si>
  <si>
    <t>폐기물상차</t>
  </si>
  <si>
    <t>집수정</t>
  </si>
  <si>
    <t>폐기물처리비</t>
  </si>
  <si>
    <t>콘크리트포장(인력포설)</t>
  </si>
  <si>
    <t>단산25참조</t>
  </si>
  <si>
    <t>직   접   노   무   비</t>
  </si>
  <si>
    <t>Ton</t>
  </si>
  <si>
    <t>강관절단</t>
  </si>
  <si>
    <t>무근구조물</t>
  </si>
  <si>
    <t>마.</t>
  </si>
  <si>
    <t>19</t>
  </si>
  <si>
    <t xml:space="preserve"> </t>
  </si>
  <si>
    <t>단산51참조</t>
  </si>
  <si>
    <t>6.</t>
  </si>
  <si>
    <t>㎥</t>
  </si>
  <si>
    <t>15%</t>
  </si>
  <si>
    <t>8%</t>
  </si>
  <si>
    <t>1.01%</t>
  </si>
  <si>
    <t>17</t>
  </si>
  <si>
    <t>폴리에틸렌피복강관 곡관</t>
  </si>
  <si>
    <t>식생옹벽블록</t>
  </si>
  <si>
    <t>단산27참조</t>
  </si>
  <si>
    <t>㎡</t>
  </si>
  <si>
    <t>2.</t>
  </si>
  <si>
    <t>절 토</t>
  </si>
  <si>
    <t>L=15.0m×3개소</t>
  </si>
  <si>
    <t>관로 설치</t>
  </si>
  <si>
    <t>산   재   보   험   료</t>
  </si>
  <si>
    <t>순</t>
  </si>
  <si>
    <t>가</t>
  </si>
  <si>
    <t>Φ800m/m</t>
  </si>
  <si>
    <t>PE안전휀스</t>
  </si>
  <si>
    <t>구조물공</t>
  </si>
  <si>
    <t>무근콘크리트깨기</t>
  </si>
  <si>
    <t>골재</t>
  </si>
  <si>
    <t>4</t>
  </si>
  <si>
    <t>골재운반</t>
  </si>
  <si>
    <t>B-Type, t=20cm</t>
  </si>
  <si>
    <t>규   격</t>
  </si>
  <si>
    <t>L</t>
  </si>
  <si>
    <t>6회, 간단,0~7m</t>
  </si>
  <si>
    <t>가.</t>
  </si>
  <si>
    <t>내역서총괄표</t>
  </si>
  <si>
    <t>유로폼</t>
  </si>
  <si>
    <t>B</t>
  </si>
  <si>
    <t>D100mm이하</t>
  </si>
  <si>
    <t>식</t>
  </si>
  <si>
    <t>L=8.0m</t>
  </si>
  <si>
    <t>도        급        액</t>
  </si>
  <si>
    <t>600×1,400, SS400</t>
  </si>
  <si>
    <t>와이어메쉬(용접철망)</t>
  </si>
  <si>
    <t>H</t>
  </si>
  <si>
    <t>천공(구멍뚫기)</t>
  </si>
  <si>
    <t>Φ350mm</t>
  </si>
  <si>
    <t>공 사 이 행 보증수수료</t>
  </si>
  <si>
    <t>(A + 4 + 6) ×0.008</t>
  </si>
  <si>
    <t>고   용   보   험   료</t>
  </si>
  <si>
    <t>(1 + 2 + 3 )</t>
  </si>
  <si>
    <t>콘크리트포장</t>
  </si>
  <si>
    <t>10)</t>
  </si>
  <si>
    <t>환경보전비</t>
  </si>
  <si>
    <t>부 대 공</t>
  </si>
  <si>
    <t>보조기층포설및다짐</t>
  </si>
  <si>
    <t>터파기</t>
  </si>
  <si>
    <t>9)</t>
  </si>
  <si>
    <t>폐  기  물  처  리  비</t>
  </si>
  <si>
    <t>F</t>
  </si>
  <si>
    <t>간접노무비</t>
  </si>
  <si>
    <t>줄눈설치</t>
  </si>
  <si>
    <t>토  공</t>
  </si>
  <si>
    <t>굴착기(0.6㎥)100%</t>
  </si>
  <si>
    <t>노무비</t>
  </si>
  <si>
    <t>5)</t>
  </si>
  <si>
    <t>연금보험료</t>
  </si>
  <si>
    <t>총원가</t>
  </si>
  <si>
    <t>일반관리비</t>
  </si>
  <si>
    <t>사각맨홀 하차비</t>
  </si>
  <si>
    <t>D × 0.08</t>
  </si>
  <si>
    <t>20</t>
  </si>
  <si>
    <t>B × 0.00006</t>
  </si>
  <si>
    <t>간   접   노   무   비</t>
  </si>
  <si>
    <t>1)</t>
  </si>
  <si>
    <t>다.</t>
  </si>
  <si>
    <t>4,425×2,200×3,000,SS400</t>
  </si>
  <si>
    <t>1000×700×500</t>
  </si>
  <si>
    <t>19.1%</t>
  </si>
  <si>
    <t>뒷채움잡석</t>
  </si>
  <si>
    <t>중기운반</t>
  </si>
  <si>
    <t>기계100%(백호0.6㎥)</t>
  </si>
  <si>
    <t>일위5참조</t>
  </si>
  <si>
    <t>D=800mm</t>
  </si>
  <si>
    <t>대형브레이커+0.6㎥</t>
  </si>
  <si>
    <t>B × 0.0101</t>
  </si>
  <si>
    <t>노</t>
  </si>
  <si>
    <t>단위조정</t>
  </si>
  <si>
    <t>배관지지대(설치비포함)</t>
  </si>
  <si>
    <t>교통통제및안전처리</t>
  </si>
  <si>
    <t>N</t>
  </si>
  <si>
    <t>산업안전보건관리비</t>
  </si>
  <si>
    <t>단산10참조</t>
  </si>
  <si>
    <t>단산8참조</t>
  </si>
  <si>
    <t>(I + J)</t>
  </si>
  <si>
    <t>0.081%</t>
  </si>
  <si>
    <t>일</t>
  </si>
  <si>
    <t>일위7참조</t>
  </si>
  <si>
    <t>6</t>
  </si>
  <si>
    <t>8</t>
  </si>
  <si>
    <t>관급자재대</t>
  </si>
  <si>
    <t>단산48참조</t>
  </si>
  <si>
    <t>이형철근</t>
  </si>
  <si>
    <t>단산12참조</t>
  </si>
  <si>
    <t>3.56%</t>
  </si>
  <si>
    <t>노인장기요양보험료</t>
  </si>
  <si>
    <t>D=300mm</t>
  </si>
  <si>
    <t>측구수로관 설치</t>
  </si>
  <si>
    <t>((A + 4) × 0.0253 + 3,300,000) × 1.2</t>
  </si>
  <si>
    <t>간   접   재   료   비</t>
  </si>
  <si>
    <t>2</t>
  </si>
  <si>
    <t>무</t>
  </si>
  <si>
    <t>순공사원가</t>
  </si>
  <si>
    <t>단산14참조</t>
  </si>
  <si>
    <t>1000×1000×H1200×150T</t>
  </si>
  <si>
    <t>건 설 재 해 예방지도비</t>
  </si>
  <si>
    <t>재</t>
  </si>
  <si>
    <t>수로관</t>
  </si>
  <si>
    <t>일위1참조</t>
  </si>
  <si>
    <t>합    계</t>
  </si>
  <si>
    <t>건설재해예방지도비</t>
  </si>
  <si>
    <t>3.0×6.0×2.6m</t>
  </si>
  <si>
    <t>2,100×800,SS400</t>
  </si>
  <si>
    <t>강관용접배관</t>
  </si>
  <si>
    <t>D</t>
  </si>
  <si>
    <t>J</t>
  </si>
  <si>
    <t>료</t>
  </si>
  <si>
    <t>기타경비</t>
  </si>
  <si>
    <t>일위3참조</t>
  </si>
  <si>
    <t>산   출   근   거</t>
  </si>
  <si>
    <t>아스팔트포장깨기</t>
  </si>
  <si>
    <t>10%</t>
  </si>
  <si>
    <t>공종</t>
  </si>
  <si>
    <t>용접철망</t>
  </si>
  <si>
    <t>순 공 사 비</t>
  </si>
  <si>
    <t>3.</t>
  </si>
  <si>
    <t>다중벽PE관접합및부설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</si>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</sst>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179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179" fontId="3" fillId="0" borderId="13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28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51" t="s">
        <v>223</v>
      </c>
      <c r="C1" s="51"/>
      <c r="D1" s="51"/>
      <c r="E1" s="51"/>
      <c r="F1" s="51"/>
      <c r="G1" s="51"/>
      <c r="H1" s="51"/>
    </row>
    <row r="2" spans="2:8" ht="9.9499999999999993" customHeight="1" x14ac:dyDescent="0.2">
      <c r="B2" s="52"/>
      <c r="C2" s="52"/>
      <c r="D2" s="52"/>
      <c r="E2" s="52"/>
      <c r="F2" s="52"/>
      <c r="G2" s="52"/>
      <c r="H2" s="52"/>
    </row>
    <row r="3" spans="2:8" ht="33.6" customHeight="1" x14ac:dyDescent="0.2">
      <c r="B3" s="49" t="s">
        <v>64</v>
      </c>
      <c r="C3" s="50"/>
      <c r="D3" s="50"/>
      <c r="E3" s="1" t="s">
        <v>35</v>
      </c>
      <c r="F3" s="2" t="s">
        <v>182</v>
      </c>
      <c r="G3" s="2" t="s">
        <v>143</v>
      </c>
      <c r="H3" s="3" t="s">
        <v>422</v>
      </c>
    </row>
    <row r="4" spans="2:8" ht="19.7" customHeight="1" x14ac:dyDescent="0.2">
      <c r="B4" s="37" t="s">
        <v>430</v>
      </c>
      <c r="C4" s="38" t="s">
        <v>409</v>
      </c>
      <c r="D4" s="39" t="s">
        <v>248</v>
      </c>
      <c r="E4" s="40" t="s">
        <v>114</v>
      </c>
      <c r="F4" s="4"/>
      <c r="G4" s="41" t="s">
        <v>430</v>
      </c>
      <c r="H4" s="42" t="s">
        <v>430</v>
      </c>
    </row>
    <row r="5" spans="2:8" ht="19.7" customHeight="1" x14ac:dyDescent="0.2">
      <c r="B5" s="37" t="s">
        <v>430</v>
      </c>
      <c r="C5" s="38" t="s">
        <v>419</v>
      </c>
      <c r="D5" s="39" t="s">
        <v>402</v>
      </c>
      <c r="E5" s="40" t="s">
        <v>403</v>
      </c>
      <c r="F5" s="41" t="str">
        <f>내역서!L97</f>
        <v>0</v>
      </c>
      <c r="G5" s="41" t="s">
        <v>430</v>
      </c>
      <c r="H5" s="42" t="s">
        <v>430</v>
      </c>
    </row>
    <row r="6" spans="2:8" ht="19.7" customHeight="1" x14ac:dyDescent="0.2">
      <c r="B6" s="37" t="s">
        <v>430</v>
      </c>
      <c r="C6" s="38" t="s">
        <v>219</v>
      </c>
      <c r="D6" s="43" t="s">
        <v>164</v>
      </c>
      <c r="E6" s="44" t="s">
        <v>156</v>
      </c>
      <c r="F6" s="15"/>
      <c r="G6" s="18" t="s">
        <v>430</v>
      </c>
      <c r="H6" s="24" t="s">
        <v>430</v>
      </c>
    </row>
    <row r="7" spans="2:8" ht="19.7" customHeight="1" x14ac:dyDescent="0.2">
      <c r="B7" s="37" t="s">
        <v>430</v>
      </c>
      <c r="C7" s="21" t="s">
        <v>430</v>
      </c>
      <c r="D7" s="43" t="s">
        <v>263</v>
      </c>
      <c r="E7" s="44" t="s">
        <v>174</v>
      </c>
      <c r="F7" s="15">
        <f>TRUNC((F4+F5+F6),0)</f>
        <v>0</v>
      </c>
      <c r="G7" s="18" t="s">
        <v>430</v>
      </c>
      <c r="H7" s="24" t="s">
        <v>343</v>
      </c>
    </row>
    <row r="8" spans="2:8" ht="19.7" customHeight="1" x14ac:dyDescent="0.2">
      <c r="B8" s="37" t="s">
        <v>297</v>
      </c>
      <c r="C8" s="38" t="s">
        <v>379</v>
      </c>
      <c r="D8" s="39" t="s">
        <v>291</v>
      </c>
      <c r="E8" s="40" t="s">
        <v>321</v>
      </c>
      <c r="F8" s="41" t="str">
        <f>내역서!J97</f>
        <v>0</v>
      </c>
      <c r="G8" s="41" t="s">
        <v>430</v>
      </c>
      <c r="H8" s="42" t="s">
        <v>430</v>
      </c>
    </row>
    <row r="9" spans="2:8" ht="19.7" customHeight="1" x14ac:dyDescent="0.2">
      <c r="B9" s="37" t="s">
        <v>314</v>
      </c>
      <c r="C9" s="38" t="s">
        <v>404</v>
      </c>
      <c r="D9" s="43" t="s">
        <v>366</v>
      </c>
      <c r="E9" s="44" t="s">
        <v>127</v>
      </c>
      <c r="F9" s="15">
        <f>TRUNC(F8*0.191,0)</f>
        <v>0</v>
      </c>
      <c r="G9" s="18" t="s">
        <v>371</v>
      </c>
      <c r="H9" s="24" t="s">
        <v>161</v>
      </c>
    </row>
    <row r="10" spans="2:8" ht="19.7" customHeight="1" x14ac:dyDescent="0.2">
      <c r="B10" s="37" t="s">
        <v>297</v>
      </c>
      <c r="C10" s="21" t="s">
        <v>219</v>
      </c>
      <c r="D10" s="43" t="s">
        <v>263</v>
      </c>
      <c r="E10" s="44" t="s">
        <v>330</v>
      </c>
      <c r="F10" s="15">
        <f>TRUNC((F8+F9),0)</f>
        <v>0</v>
      </c>
      <c r="G10" s="18" t="s">
        <v>430</v>
      </c>
      <c r="H10" s="24" t="s">
        <v>132</v>
      </c>
    </row>
    <row r="11" spans="2:8" ht="19.7" customHeight="1" x14ac:dyDescent="0.2">
      <c r="B11" s="37" t="s">
        <v>92</v>
      </c>
      <c r="C11" s="38" t="s">
        <v>430</v>
      </c>
      <c r="D11" s="39" t="s">
        <v>113</v>
      </c>
      <c r="E11" s="40" t="s">
        <v>391</v>
      </c>
      <c r="F11" s="41" t="str">
        <f>내역서!N97</f>
        <v>0</v>
      </c>
      <c r="G11" s="41" t="s">
        <v>430</v>
      </c>
      <c r="H11" s="42" t="s">
        <v>430</v>
      </c>
    </row>
    <row r="12" spans="2:8" ht="19.7" customHeight="1" x14ac:dyDescent="0.2">
      <c r="B12" s="37" t="s">
        <v>297</v>
      </c>
      <c r="C12" s="38" t="s">
        <v>430</v>
      </c>
      <c r="D12" s="39" t="s">
        <v>313</v>
      </c>
      <c r="E12" s="40" t="s">
        <v>191</v>
      </c>
      <c r="F12" s="4">
        <f>TRUNC(F10*0.0356,0)</f>
        <v>0</v>
      </c>
      <c r="G12" s="41" t="s">
        <v>397</v>
      </c>
      <c r="H12" s="42" t="s">
        <v>41</v>
      </c>
    </row>
    <row r="13" spans="2:8" ht="19.7" customHeight="1" x14ac:dyDescent="0.2">
      <c r="B13" s="37" t="s">
        <v>131</v>
      </c>
      <c r="C13" s="38" t="s">
        <v>430</v>
      </c>
      <c r="D13" s="39" t="s">
        <v>342</v>
      </c>
      <c r="E13" s="40" t="s">
        <v>392</v>
      </c>
      <c r="F13" s="4">
        <f>TRUNC(F10*0.0101,0)</f>
        <v>0</v>
      </c>
      <c r="G13" s="41" t="s">
        <v>303</v>
      </c>
      <c r="H13" s="42" t="s">
        <v>378</v>
      </c>
    </row>
    <row r="14" spans="2:8" ht="19.7" customHeight="1" x14ac:dyDescent="0.2">
      <c r="B14" s="37" t="s">
        <v>297</v>
      </c>
      <c r="C14" s="38" t="s">
        <v>84</v>
      </c>
      <c r="D14" s="39" t="s">
        <v>233</v>
      </c>
      <c r="E14" s="40" t="s">
        <v>186</v>
      </c>
      <c r="F14" s="4">
        <f>TRUNC(F8*0.03595,0)</f>
        <v>0</v>
      </c>
      <c r="G14" s="41" t="s">
        <v>112</v>
      </c>
      <c r="H14" s="42" t="s">
        <v>3</v>
      </c>
    </row>
    <row r="15" spans="2:8" ht="19.7" customHeight="1" x14ac:dyDescent="0.2">
      <c r="B15" s="37" t="s">
        <v>247</v>
      </c>
      <c r="C15" s="38" t="s">
        <v>430</v>
      </c>
      <c r="D15" s="39" t="s">
        <v>212</v>
      </c>
      <c r="E15" s="40" t="s">
        <v>48</v>
      </c>
      <c r="F15" s="4">
        <f>TRUNC(F8*0.0475,0)</f>
        <v>0</v>
      </c>
      <c r="G15" s="41" t="s">
        <v>120</v>
      </c>
      <c r="H15" s="42" t="s">
        <v>14</v>
      </c>
    </row>
    <row r="16" spans="2:8" ht="19.7" customHeight="1" x14ac:dyDescent="0.2">
      <c r="B16" s="37" t="s">
        <v>430</v>
      </c>
      <c r="C16" s="38" t="s">
        <v>430</v>
      </c>
      <c r="D16" s="39" t="s">
        <v>236</v>
      </c>
      <c r="E16" s="40" t="s">
        <v>215</v>
      </c>
      <c r="F16" s="4">
        <f>TRUNC(F14*0.1314,0)</f>
        <v>0</v>
      </c>
      <c r="G16" s="41" t="s">
        <v>39</v>
      </c>
      <c r="H16" s="42" t="s">
        <v>25</v>
      </c>
    </row>
    <row r="17" spans="2:12" ht="19.7" customHeight="1" x14ac:dyDescent="0.2">
      <c r="B17" s="37" t="s">
        <v>315</v>
      </c>
      <c r="C17" s="38" t="s">
        <v>430</v>
      </c>
      <c r="D17" s="39" t="s">
        <v>65</v>
      </c>
      <c r="E17" s="40" t="s">
        <v>77</v>
      </c>
      <c r="F17" s="4">
        <f>TRUNC(F8*0.023,0)</f>
        <v>0</v>
      </c>
      <c r="G17" s="41" t="s">
        <v>129</v>
      </c>
      <c r="H17" s="42" t="s">
        <v>119</v>
      </c>
    </row>
    <row r="18" spans="2:12" ht="19.7" customHeight="1" x14ac:dyDescent="0.2">
      <c r="B18" s="37" t="s">
        <v>430</v>
      </c>
      <c r="C18" s="38" t="s">
        <v>430</v>
      </c>
      <c r="D18" s="39" t="s">
        <v>200</v>
      </c>
      <c r="E18" s="40" t="s">
        <v>266</v>
      </c>
      <c r="F18" s="4">
        <f>TRUNC((F7+F8+F11)*0.004,0)</f>
        <v>0</v>
      </c>
      <c r="G18" s="41" t="s">
        <v>38</v>
      </c>
      <c r="H18" s="42" t="s">
        <v>189</v>
      </c>
    </row>
    <row r="19" spans="2:12" ht="19.7" customHeight="1" x14ac:dyDescent="0.2">
      <c r="B19" s="37" t="s">
        <v>297</v>
      </c>
      <c r="C19" s="38" t="s">
        <v>430</v>
      </c>
      <c r="D19" s="39" t="s">
        <v>262</v>
      </c>
      <c r="E19" s="40" t="s">
        <v>13</v>
      </c>
      <c r="F19" s="4">
        <f>TRUNC(((F7+F8)*0.0253+3300000)*1.2,0)</f>
        <v>3960000</v>
      </c>
      <c r="G19" s="41" t="s">
        <v>9</v>
      </c>
      <c r="H19" s="42" t="s">
        <v>401</v>
      </c>
    </row>
    <row r="20" spans="2:12" ht="19.7" customHeight="1" x14ac:dyDescent="0.2">
      <c r="B20" s="37" t="s">
        <v>430</v>
      </c>
      <c r="C20" s="38" t="s">
        <v>430</v>
      </c>
      <c r="D20" s="39" t="s">
        <v>202</v>
      </c>
      <c r="E20" s="40" t="s">
        <v>232</v>
      </c>
      <c r="F20" s="4">
        <f>TRUNC((F7+F8+F11)*0.008,0)</f>
        <v>0</v>
      </c>
      <c r="G20" s="41" t="s">
        <v>31</v>
      </c>
      <c r="H20" s="42" t="s">
        <v>341</v>
      </c>
    </row>
    <row r="21" spans="2:12" ht="19.7" customHeight="1" x14ac:dyDescent="0.2">
      <c r="B21" s="37" t="s">
        <v>430</v>
      </c>
      <c r="C21" s="38" t="s">
        <v>430</v>
      </c>
      <c r="D21" s="39" t="s">
        <v>340</v>
      </c>
      <c r="E21" s="40" t="s">
        <v>66</v>
      </c>
      <c r="F21" s="4"/>
      <c r="G21" s="41" t="s">
        <v>430</v>
      </c>
      <c r="H21" s="42" t="s">
        <v>430</v>
      </c>
    </row>
    <row r="22" spans="2:12" ht="19.7" customHeight="1" x14ac:dyDescent="0.2">
      <c r="B22" s="37" t="s">
        <v>430</v>
      </c>
      <c r="C22" s="38" t="s">
        <v>219</v>
      </c>
      <c r="D22" s="39" t="s">
        <v>184</v>
      </c>
      <c r="E22" s="40" t="s">
        <v>304</v>
      </c>
      <c r="F22" s="4">
        <f>TRUNC((F7+F8+F11)*0.00081,0)</f>
        <v>0</v>
      </c>
      <c r="G22" s="41" t="s">
        <v>388</v>
      </c>
      <c r="H22" s="42" t="s">
        <v>87</v>
      </c>
    </row>
    <row r="23" spans="2:12" ht="19.7" customHeight="1" x14ac:dyDescent="0.2">
      <c r="B23" s="37" t="s">
        <v>430</v>
      </c>
      <c r="C23" s="38" t="s">
        <v>430</v>
      </c>
      <c r="D23" s="39" t="s">
        <v>217</v>
      </c>
      <c r="E23" s="40" t="s">
        <v>68</v>
      </c>
      <c r="F23" s="4">
        <f>TRUNC(F10*0.00006,0)</f>
        <v>0</v>
      </c>
      <c r="G23" s="41" t="s">
        <v>241</v>
      </c>
      <c r="H23" s="42" t="s">
        <v>365</v>
      </c>
    </row>
    <row r="24" spans="2:12" ht="19.7" customHeight="1" x14ac:dyDescent="0.2">
      <c r="B24" s="37" t="s">
        <v>430</v>
      </c>
      <c r="C24" s="38" t="s">
        <v>430</v>
      </c>
      <c r="D24" s="39" t="s">
        <v>227</v>
      </c>
      <c r="E24" s="40" t="s">
        <v>296</v>
      </c>
      <c r="F24" s="4">
        <f>TRUNC(F10*0.0009,0)</f>
        <v>0</v>
      </c>
      <c r="G24" s="41" t="s">
        <v>5</v>
      </c>
      <c r="H24" s="42" t="s">
        <v>116</v>
      </c>
    </row>
    <row r="25" spans="2:12" ht="19.7" customHeight="1" x14ac:dyDescent="0.2">
      <c r="B25" s="37" t="s">
        <v>430</v>
      </c>
      <c r="C25" s="38" t="s">
        <v>430</v>
      </c>
      <c r="D25" s="43" t="s">
        <v>159</v>
      </c>
      <c r="E25" s="44" t="s">
        <v>364</v>
      </c>
      <c r="F25" s="15">
        <f>TRUNC((F7+F10)*0.055,0)</f>
        <v>0</v>
      </c>
      <c r="G25" s="18" t="s">
        <v>160</v>
      </c>
      <c r="H25" s="24" t="s">
        <v>56</v>
      </c>
    </row>
    <row r="26" spans="2:12" ht="19.7" customHeight="1" x14ac:dyDescent="0.2">
      <c r="B26" s="20" t="s">
        <v>430</v>
      </c>
      <c r="C26" s="21" t="s">
        <v>430</v>
      </c>
      <c r="D26" s="43" t="s">
        <v>263</v>
      </c>
      <c r="E26" s="44" t="s">
        <v>135</v>
      </c>
      <c r="F26" s="15">
        <f>TRUNC((F11+F12+F13+F14+F15+F16+F17+F18+F19+F20+F21+F22+F23+F24+F25),0)</f>
        <v>3960000</v>
      </c>
      <c r="G26" s="18" t="s">
        <v>430</v>
      </c>
      <c r="H26" s="24" t="s">
        <v>207</v>
      </c>
    </row>
    <row r="27" spans="2:12" ht="19.7" customHeight="1" x14ac:dyDescent="0.2">
      <c r="B27" s="45" t="s">
        <v>430</v>
      </c>
      <c r="C27" s="43" t="s">
        <v>430</v>
      </c>
      <c r="D27" s="43" t="s">
        <v>261</v>
      </c>
      <c r="E27" s="44" t="s">
        <v>417</v>
      </c>
      <c r="F27" s="15">
        <f>TRUNC((F7+F10+F26),0)</f>
        <v>3960000</v>
      </c>
      <c r="G27" s="18" t="s">
        <v>430</v>
      </c>
      <c r="H27" s="24" t="s">
        <v>83</v>
      </c>
    </row>
    <row r="28" spans="2:12" ht="19.7" customHeight="1" x14ac:dyDescent="0.2">
      <c r="B28" s="45" t="s">
        <v>430</v>
      </c>
      <c r="C28" s="43" t="s">
        <v>430</v>
      </c>
      <c r="D28" s="43" t="s">
        <v>226</v>
      </c>
      <c r="E28" s="44" t="s">
        <v>163</v>
      </c>
      <c r="F28" s="15">
        <f>TRUNC(F27*0.08,0)</f>
        <v>316800</v>
      </c>
      <c r="G28" s="18" t="s">
        <v>302</v>
      </c>
      <c r="H28" s="24" t="s">
        <v>363</v>
      </c>
    </row>
    <row r="29" spans="2:12" ht="19.7" customHeight="1" x14ac:dyDescent="0.2">
      <c r="B29" s="45" t="s">
        <v>430</v>
      </c>
      <c r="C29" s="43" t="s">
        <v>430</v>
      </c>
      <c r="D29" s="43" t="s">
        <v>37</v>
      </c>
      <c r="E29" s="44" t="s">
        <v>352</v>
      </c>
      <c r="F29" s="15">
        <f>TRUNC((F10+F26+F28)*0.15,0)</f>
        <v>641520</v>
      </c>
      <c r="G29" s="18" t="s">
        <v>301</v>
      </c>
      <c r="H29" s="24" t="s">
        <v>58</v>
      </c>
    </row>
    <row r="30" spans="2:12" ht="19.7" customHeight="1" x14ac:dyDescent="0.2">
      <c r="B30" s="45" t="s">
        <v>430</v>
      </c>
      <c r="C30" s="43" t="s">
        <v>430</v>
      </c>
      <c r="D30" s="43" t="s">
        <v>54</v>
      </c>
      <c r="E30" s="44" t="s">
        <v>104</v>
      </c>
      <c r="F30" s="18">
        <f>내역서!H210</f>
        <v>0</v>
      </c>
      <c r="G30" s="18" t="s">
        <v>430</v>
      </c>
      <c r="H30" s="24" t="s">
        <v>430</v>
      </c>
      <c r="L30">
        <f>내역서!H210</f>
        <v>0</v>
      </c>
    </row>
    <row r="31" spans="2:12" ht="19.7" customHeight="1" x14ac:dyDescent="0.2">
      <c r="B31" s="45" t="s">
        <v>430</v>
      </c>
      <c r="C31" s="43" t="s">
        <v>430</v>
      </c>
      <c r="D31" s="43" t="s">
        <v>2</v>
      </c>
      <c r="E31" s="44" t="s">
        <v>337</v>
      </c>
      <c r="F31" s="18">
        <f>내역서!H219</f>
        <v>0</v>
      </c>
      <c r="G31" s="18" t="s">
        <v>430</v>
      </c>
      <c r="H31" s="24" t="s">
        <v>430</v>
      </c>
      <c r="L31">
        <f>내역서!H219</f>
        <v>0</v>
      </c>
    </row>
    <row r="32" spans="2:12" ht="19.7" customHeight="1" x14ac:dyDescent="0.2">
      <c r="B32" s="45" t="s">
        <v>430</v>
      </c>
      <c r="C32" s="43" t="s">
        <v>430</v>
      </c>
      <c r="D32" s="43" t="s">
        <v>218</v>
      </c>
      <c r="E32" s="44" t="s">
        <v>110</v>
      </c>
      <c r="F32" s="15">
        <f>TRUNC((F27+F28+F29+F30+F31),0)</f>
        <v>4918320</v>
      </c>
      <c r="G32" s="18" t="s">
        <v>430</v>
      </c>
      <c r="H32" s="24" t="s">
        <v>97</v>
      </c>
    </row>
    <row r="33" spans="2:13" ht="19.7" customHeight="1" x14ac:dyDescent="0.2">
      <c r="B33" s="45" t="s">
        <v>430</v>
      </c>
      <c r="C33" s="43" t="s">
        <v>430</v>
      </c>
      <c r="D33" s="43" t="s">
        <v>80</v>
      </c>
      <c r="E33" s="44" t="s">
        <v>418</v>
      </c>
      <c r="F33" s="15">
        <f>IF(L52&lt;&gt; "0.9",TRUNC(F32*0.1,0),TRUNC(F32*0.1,0)+1)</f>
        <v>491832</v>
      </c>
      <c r="G33" s="18" t="s">
        <v>424</v>
      </c>
      <c r="H33" s="24" t="s">
        <v>8</v>
      </c>
    </row>
    <row r="34" spans="2:13" ht="19.7" customHeight="1" x14ac:dyDescent="0.2">
      <c r="B34" s="45" t="s">
        <v>430</v>
      </c>
      <c r="C34" s="43" t="s">
        <v>430</v>
      </c>
      <c r="D34" s="43" t="s">
        <v>334</v>
      </c>
      <c r="E34" s="44" t="s">
        <v>158</v>
      </c>
      <c r="F34" s="15">
        <f>TRUNC((F32+F33),0)</f>
        <v>5410152</v>
      </c>
      <c r="G34" s="18" t="s">
        <v>430</v>
      </c>
      <c r="H34" s="24" t="s">
        <v>387</v>
      </c>
    </row>
    <row r="35" spans="2:13" ht="19.7" customHeight="1" x14ac:dyDescent="0.2">
      <c r="B35" s="45" t="s">
        <v>430</v>
      </c>
      <c r="C35" s="43" t="s">
        <v>430</v>
      </c>
      <c r="D35" s="43" t="s">
        <v>180</v>
      </c>
      <c r="E35" s="44" t="s">
        <v>325</v>
      </c>
      <c r="F35" s="18">
        <f>내역서!H126</f>
        <v>0</v>
      </c>
      <c r="G35" s="18" t="s">
        <v>430</v>
      </c>
      <c r="H35" s="24" t="s">
        <v>430</v>
      </c>
      <c r="L35">
        <f>내역서!H126</f>
        <v>0</v>
      </c>
      <c r="M35">
        <f>내역서!H130+내역서!H136+내역서!H140+내역서!H145+내역서!H150+내역서!H155+내역서!H160+내역서!H164+내역서!H168+내역서!H173+내역서!H182</f>
        <v>0</v>
      </c>
    </row>
    <row r="36" spans="2:13" ht="19.7" customHeight="1" x14ac:dyDescent="0.2">
      <c r="B36" s="45" t="s">
        <v>430</v>
      </c>
      <c r="C36" s="43" t="s">
        <v>430</v>
      </c>
      <c r="D36" s="43" t="s">
        <v>351</v>
      </c>
      <c r="E36" s="44" t="s">
        <v>151</v>
      </c>
      <c r="F36" s="18">
        <f>내역서!H185</f>
        <v>0</v>
      </c>
      <c r="G36" s="18" t="s">
        <v>430</v>
      </c>
      <c r="H36" s="24" t="s">
        <v>430</v>
      </c>
      <c r="L36">
        <f>내역서!H185</f>
        <v>0</v>
      </c>
    </row>
    <row r="37" spans="2:13" ht="19.7" customHeight="1" x14ac:dyDescent="0.2">
      <c r="B37" s="45" t="s">
        <v>430</v>
      </c>
      <c r="C37" s="43" t="s">
        <v>430</v>
      </c>
      <c r="D37" s="43" t="s">
        <v>408</v>
      </c>
      <c r="E37" s="44" t="s">
        <v>383</v>
      </c>
      <c r="F37" s="18">
        <f>내역서!H200</f>
        <v>0</v>
      </c>
      <c r="G37" s="18" t="s">
        <v>430</v>
      </c>
      <c r="H37" s="24" t="s">
        <v>430</v>
      </c>
      <c r="L37">
        <f>내역서!H200</f>
        <v>0</v>
      </c>
    </row>
    <row r="38" spans="2:13" ht="19.7" customHeight="1" x14ac:dyDescent="0.2">
      <c r="B38" s="46" t="s">
        <v>430</v>
      </c>
      <c r="C38" s="47" t="s">
        <v>430</v>
      </c>
      <c r="D38" s="47" t="s">
        <v>96</v>
      </c>
      <c r="E38" s="48" t="s">
        <v>173</v>
      </c>
      <c r="F38" s="6">
        <f>TRUNC((F34+F35+F36+F37),4)</f>
        <v>5410152</v>
      </c>
      <c r="G38" s="29" t="s">
        <v>430</v>
      </c>
      <c r="H38" s="31" t="s">
        <v>133</v>
      </c>
    </row>
    <row r="39" spans="2:13" x14ac:dyDescent="0.2">
      <c r="B39" s="8"/>
      <c r="C39" s="8"/>
      <c r="D39" s="8"/>
      <c r="E39" s="8"/>
      <c r="F39" s="8"/>
      <c r="G39" s="8"/>
      <c r="H39" s="8"/>
    </row>
    <row r="52" spans="12:12" x14ac:dyDescent="0.2">
      <c r="L52" t="str">
        <f>RIGHT(F32*0.1,3)</f>
        <v>832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 x14ac:dyDescent="0.2">
      <c r="B1" s="51" t="s">
        <v>328</v>
      </c>
      <c r="C1" s="51"/>
      <c r="D1" s="51"/>
      <c r="E1" s="51"/>
      <c r="F1" s="51"/>
      <c r="G1" s="51"/>
      <c r="H1" s="51"/>
      <c r="I1" s="51"/>
      <c r="J1" s="51"/>
      <c r="K1" s="51"/>
    </row>
    <row r="2" spans="2:11" ht="9.9499999999999993" customHeight="1" x14ac:dyDescent="0.2"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2:11" ht="30.75" customHeight="1" x14ac:dyDescent="0.2">
      <c r="B3" s="9" t="s">
        <v>425</v>
      </c>
      <c r="C3" s="2" t="s">
        <v>267</v>
      </c>
      <c r="D3" s="2" t="s">
        <v>324</v>
      </c>
      <c r="E3" s="2" t="s">
        <v>17</v>
      </c>
      <c r="F3" s="2" t="s">
        <v>148</v>
      </c>
      <c r="G3" s="2" t="s">
        <v>412</v>
      </c>
      <c r="H3" s="2" t="s">
        <v>357</v>
      </c>
      <c r="I3" s="2" t="s">
        <v>258</v>
      </c>
      <c r="J3" s="2" t="s">
        <v>27</v>
      </c>
      <c r="K3" s="3" t="s">
        <v>94</v>
      </c>
    </row>
    <row r="4" spans="2:11" ht="19.7" customHeight="1" x14ac:dyDescent="0.2">
      <c r="B4" s="20" t="s">
        <v>193</v>
      </c>
      <c r="C4" s="21" t="s">
        <v>355</v>
      </c>
      <c r="D4" s="21" t="s">
        <v>430</v>
      </c>
      <c r="E4" s="15"/>
      <c r="F4" s="22" t="s">
        <v>430</v>
      </c>
      <c r="G4" s="15"/>
      <c r="H4" s="18">
        <f>내역서!J5</f>
        <v>0</v>
      </c>
      <c r="I4" s="18">
        <f>내역서!L5</f>
        <v>0</v>
      </c>
      <c r="J4" s="18">
        <f>내역서!N5</f>
        <v>0</v>
      </c>
      <c r="K4" s="24" t="s">
        <v>430</v>
      </c>
    </row>
    <row r="5" spans="2:11" ht="19.7" customHeight="1" x14ac:dyDescent="0.2">
      <c r="B5" s="20" t="s">
        <v>327</v>
      </c>
      <c r="C5" s="21" t="s">
        <v>260</v>
      </c>
      <c r="D5" s="21" t="s">
        <v>430</v>
      </c>
      <c r="E5" s="15"/>
      <c r="F5" s="22" t="s">
        <v>430</v>
      </c>
      <c r="G5" s="15"/>
      <c r="H5" s="18">
        <f>내역서!J6</f>
        <v>0</v>
      </c>
      <c r="I5" s="18">
        <f>내역서!L6</f>
        <v>0</v>
      </c>
      <c r="J5" s="18">
        <f>내역서!N6</f>
        <v>0</v>
      </c>
      <c r="K5" s="24" t="s">
        <v>430</v>
      </c>
    </row>
    <row r="6" spans="2:11" ht="19.7" customHeight="1" x14ac:dyDescent="0.2">
      <c r="B6" s="20" t="s">
        <v>238</v>
      </c>
      <c r="C6" s="21" t="s">
        <v>24</v>
      </c>
      <c r="D6" s="21" t="s">
        <v>430</v>
      </c>
      <c r="E6" s="15"/>
      <c r="F6" s="22" t="s">
        <v>430</v>
      </c>
      <c r="G6" s="15"/>
      <c r="H6" s="18">
        <f>내역서!J11</f>
        <v>0</v>
      </c>
      <c r="I6" s="18">
        <f>내역서!L11</f>
        <v>0</v>
      </c>
      <c r="J6" s="18">
        <f>내역서!N11</f>
        <v>0</v>
      </c>
      <c r="K6" s="24" t="s">
        <v>430</v>
      </c>
    </row>
    <row r="7" spans="2:11" ht="19.7" customHeight="1" x14ac:dyDescent="0.2">
      <c r="B7" s="20" t="s">
        <v>309</v>
      </c>
      <c r="C7" s="21" t="s">
        <v>59</v>
      </c>
      <c r="D7" s="21" t="s">
        <v>430</v>
      </c>
      <c r="E7" s="15"/>
      <c r="F7" s="22" t="s">
        <v>430</v>
      </c>
      <c r="G7" s="15"/>
      <c r="H7" s="18">
        <f>내역서!J21</f>
        <v>0</v>
      </c>
      <c r="I7" s="18">
        <f>내역서!L21</f>
        <v>0</v>
      </c>
      <c r="J7" s="18">
        <f>내역서!N21</f>
        <v>0</v>
      </c>
      <c r="K7" s="24" t="s">
        <v>430</v>
      </c>
    </row>
    <row r="8" spans="2:11" ht="19.7" customHeight="1" x14ac:dyDescent="0.2">
      <c r="B8" s="20" t="s">
        <v>327</v>
      </c>
      <c r="C8" s="21" t="s">
        <v>170</v>
      </c>
      <c r="D8" s="21" t="s">
        <v>142</v>
      </c>
      <c r="E8" s="15"/>
      <c r="F8" s="22" t="s">
        <v>430</v>
      </c>
      <c r="G8" s="15"/>
      <c r="H8" s="18">
        <f>내역서!J22</f>
        <v>0</v>
      </c>
      <c r="I8" s="18">
        <f>내역서!L22</f>
        <v>0</v>
      </c>
      <c r="J8" s="18">
        <f>내역서!N22</f>
        <v>0</v>
      </c>
      <c r="K8" s="24" t="s">
        <v>430</v>
      </c>
    </row>
    <row r="9" spans="2:11" ht="19.7" customHeight="1" x14ac:dyDescent="0.2">
      <c r="B9" s="20" t="s">
        <v>238</v>
      </c>
      <c r="C9" s="21" t="s">
        <v>21</v>
      </c>
      <c r="D9" s="21" t="s">
        <v>333</v>
      </c>
      <c r="E9" s="15"/>
      <c r="F9" s="22" t="s">
        <v>430</v>
      </c>
      <c r="G9" s="15"/>
      <c r="H9" s="18">
        <f>내역서!J24</f>
        <v>0</v>
      </c>
      <c r="I9" s="18">
        <f>내역서!L24</f>
        <v>0</v>
      </c>
      <c r="J9" s="18">
        <f>내역서!N24</f>
        <v>0</v>
      </c>
      <c r="K9" s="24" t="s">
        <v>430</v>
      </c>
    </row>
    <row r="10" spans="2:11" ht="19.7" customHeight="1" x14ac:dyDescent="0.2">
      <c r="B10" s="20" t="s">
        <v>368</v>
      </c>
      <c r="C10" s="21" t="s">
        <v>130</v>
      </c>
      <c r="D10" s="21" t="s">
        <v>249</v>
      </c>
      <c r="E10" s="15"/>
      <c r="F10" s="22" t="s">
        <v>430</v>
      </c>
      <c r="G10" s="15"/>
      <c r="H10" s="18">
        <f>내역서!J27</f>
        <v>0</v>
      </c>
      <c r="I10" s="18">
        <f>내역서!L27</f>
        <v>0</v>
      </c>
      <c r="J10" s="18">
        <f>내역서!N27</f>
        <v>0</v>
      </c>
      <c r="K10" s="24" t="s">
        <v>430</v>
      </c>
    </row>
    <row r="11" spans="2:11" ht="19.7" customHeight="1" x14ac:dyDescent="0.2">
      <c r="B11" s="20" t="s">
        <v>196</v>
      </c>
      <c r="C11" s="21" t="s">
        <v>312</v>
      </c>
      <c r="D11" s="21" t="s">
        <v>311</v>
      </c>
      <c r="E11" s="15"/>
      <c r="F11" s="22" t="s">
        <v>430</v>
      </c>
      <c r="G11" s="15"/>
      <c r="H11" s="18">
        <f>내역서!J36</f>
        <v>0</v>
      </c>
      <c r="I11" s="18">
        <f>내역서!L36</f>
        <v>0</v>
      </c>
      <c r="J11" s="18">
        <f>내역서!N36</f>
        <v>0</v>
      </c>
      <c r="K11" s="24" t="s">
        <v>430</v>
      </c>
    </row>
    <row r="12" spans="2:11" ht="19.7" customHeight="1" x14ac:dyDescent="0.2">
      <c r="B12" s="20" t="s">
        <v>295</v>
      </c>
      <c r="C12" s="21" t="s">
        <v>19</v>
      </c>
      <c r="D12" s="21" t="s">
        <v>36</v>
      </c>
      <c r="E12" s="15"/>
      <c r="F12" s="22" t="s">
        <v>430</v>
      </c>
      <c r="G12" s="15"/>
      <c r="H12" s="18">
        <f>내역서!J45</f>
        <v>0</v>
      </c>
      <c r="I12" s="18">
        <f>내역서!L45</f>
        <v>0</v>
      </c>
      <c r="J12" s="18">
        <f>내역서!N45</f>
        <v>0</v>
      </c>
      <c r="K12" s="24" t="s">
        <v>430</v>
      </c>
    </row>
    <row r="13" spans="2:11" ht="19.7" customHeight="1" x14ac:dyDescent="0.2">
      <c r="B13" s="20" t="s">
        <v>428</v>
      </c>
      <c r="C13" s="21" t="s">
        <v>318</v>
      </c>
      <c r="D13" s="21" t="s">
        <v>430</v>
      </c>
      <c r="E13" s="15"/>
      <c r="F13" s="22" t="s">
        <v>430</v>
      </c>
      <c r="G13" s="15"/>
      <c r="H13" s="18">
        <f>내역서!J49</f>
        <v>0</v>
      </c>
      <c r="I13" s="18">
        <f>내역서!L49</f>
        <v>0</v>
      </c>
      <c r="J13" s="18">
        <f>내역서!N49</f>
        <v>0</v>
      </c>
      <c r="K13" s="24" t="s">
        <v>430</v>
      </c>
    </row>
    <row r="14" spans="2:11" ht="19.7" customHeight="1" x14ac:dyDescent="0.2">
      <c r="B14" s="20" t="s">
        <v>327</v>
      </c>
      <c r="C14" s="21" t="s">
        <v>167</v>
      </c>
      <c r="D14" s="21" t="s">
        <v>15</v>
      </c>
      <c r="E14" s="15"/>
      <c r="F14" s="22" t="s">
        <v>430</v>
      </c>
      <c r="G14" s="15"/>
      <c r="H14" s="18">
        <f>내역서!J50</f>
        <v>0</v>
      </c>
      <c r="I14" s="18">
        <f>내역서!L50</f>
        <v>0</v>
      </c>
      <c r="J14" s="18">
        <f>내역서!N50</f>
        <v>0</v>
      </c>
      <c r="K14" s="24" t="s">
        <v>430</v>
      </c>
    </row>
    <row r="15" spans="2:11" ht="19.7" customHeight="1" x14ac:dyDescent="0.2">
      <c r="B15" s="20" t="s">
        <v>88</v>
      </c>
      <c r="C15" s="21" t="s">
        <v>124</v>
      </c>
      <c r="D15" s="21" t="s">
        <v>430</v>
      </c>
      <c r="E15" s="15"/>
      <c r="F15" s="22" t="s">
        <v>430</v>
      </c>
      <c r="G15" s="15"/>
      <c r="H15" s="18">
        <f>내역서!J55</f>
        <v>0</v>
      </c>
      <c r="I15" s="18">
        <f>내역서!L55</f>
        <v>0</v>
      </c>
      <c r="J15" s="18">
        <f>내역서!N55</f>
        <v>0</v>
      </c>
      <c r="K15" s="24" t="s">
        <v>430</v>
      </c>
    </row>
    <row r="16" spans="2:11" ht="19.7" customHeight="1" x14ac:dyDescent="0.2">
      <c r="B16" s="20" t="s">
        <v>327</v>
      </c>
      <c r="C16" s="21" t="s">
        <v>344</v>
      </c>
      <c r="D16" s="21" t="s">
        <v>277</v>
      </c>
      <c r="E16" s="15"/>
      <c r="F16" s="22" t="s">
        <v>430</v>
      </c>
      <c r="G16" s="15"/>
      <c r="H16" s="18">
        <f>내역서!J56</f>
        <v>0</v>
      </c>
      <c r="I16" s="18">
        <f>내역서!L56</f>
        <v>0</v>
      </c>
      <c r="J16" s="18">
        <f>내역서!N56</f>
        <v>0</v>
      </c>
      <c r="K16" s="24" t="s">
        <v>430</v>
      </c>
    </row>
    <row r="17" spans="2:11" ht="19.7" customHeight="1" x14ac:dyDescent="0.2">
      <c r="B17" s="20" t="s">
        <v>238</v>
      </c>
      <c r="C17" s="21" t="s">
        <v>229</v>
      </c>
      <c r="D17" s="21" t="s">
        <v>42</v>
      </c>
      <c r="E17" s="15"/>
      <c r="F17" s="22" t="s">
        <v>430</v>
      </c>
      <c r="G17" s="15"/>
      <c r="H17" s="18">
        <f>내역서!J61</f>
        <v>0</v>
      </c>
      <c r="I17" s="18">
        <f>내역서!L61</f>
        <v>0</v>
      </c>
      <c r="J17" s="18">
        <f>내역서!N61</f>
        <v>0</v>
      </c>
      <c r="K17" s="24" t="s">
        <v>430</v>
      </c>
    </row>
    <row r="18" spans="2:11" ht="19.7" customHeight="1" x14ac:dyDescent="0.2">
      <c r="B18" s="20" t="s">
        <v>185</v>
      </c>
      <c r="C18" s="21" t="s">
        <v>347</v>
      </c>
      <c r="D18" s="21" t="s">
        <v>430</v>
      </c>
      <c r="E18" s="15"/>
      <c r="F18" s="22" t="s">
        <v>430</v>
      </c>
      <c r="G18" s="15"/>
      <c r="H18" s="18">
        <f>내역서!J64</f>
        <v>0</v>
      </c>
      <c r="I18" s="18">
        <f>내역서!L64</f>
        <v>0</v>
      </c>
      <c r="J18" s="18">
        <f>내역서!N64</f>
        <v>0</v>
      </c>
      <c r="K18" s="24" t="s">
        <v>430</v>
      </c>
    </row>
    <row r="19" spans="2:11" ht="19.7" customHeight="1" x14ac:dyDescent="0.2">
      <c r="B19" s="20" t="s">
        <v>327</v>
      </c>
      <c r="C19" s="21" t="s">
        <v>150</v>
      </c>
      <c r="D19" s="21" t="s">
        <v>430</v>
      </c>
      <c r="E19" s="15"/>
      <c r="F19" s="22" t="s">
        <v>430</v>
      </c>
      <c r="G19" s="15"/>
      <c r="H19" s="18">
        <f>내역서!J65</f>
        <v>0</v>
      </c>
      <c r="I19" s="18">
        <f>내역서!L65</f>
        <v>0</v>
      </c>
      <c r="J19" s="18">
        <f>내역서!N65</f>
        <v>0</v>
      </c>
      <c r="K19" s="24" t="s">
        <v>430</v>
      </c>
    </row>
    <row r="20" spans="2:11" ht="19.7" customHeight="1" x14ac:dyDescent="0.2">
      <c r="B20" s="20" t="s">
        <v>238</v>
      </c>
      <c r="C20" s="21" t="s">
        <v>221</v>
      </c>
      <c r="D20" s="21" t="s">
        <v>430</v>
      </c>
      <c r="E20" s="15"/>
      <c r="F20" s="22" t="s">
        <v>430</v>
      </c>
      <c r="G20" s="15"/>
      <c r="H20" s="18">
        <f>내역서!J71</f>
        <v>0</v>
      </c>
      <c r="I20" s="18">
        <f>내역서!L71</f>
        <v>0</v>
      </c>
      <c r="J20" s="18">
        <f>내역서!N71</f>
        <v>0</v>
      </c>
      <c r="K20" s="24" t="s">
        <v>430</v>
      </c>
    </row>
    <row r="21" spans="2:11" ht="19.7" customHeight="1" x14ac:dyDescent="0.2">
      <c r="B21" s="20" t="s">
        <v>368</v>
      </c>
      <c r="C21" s="21" t="s">
        <v>231</v>
      </c>
      <c r="D21" s="21" t="s">
        <v>430</v>
      </c>
      <c r="E21" s="15"/>
      <c r="F21" s="22" t="s">
        <v>430</v>
      </c>
      <c r="G21" s="15"/>
      <c r="H21" s="18">
        <f>내역서!J75</f>
        <v>0</v>
      </c>
      <c r="I21" s="18">
        <f>내역서!L75</f>
        <v>0</v>
      </c>
      <c r="J21" s="18">
        <f>내역서!N75</f>
        <v>0</v>
      </c>
      <c r="K21" s="24" t="s">
        <v>430</v>
      </c>
    </row>
    <row r="22" spans="2:11" ht="19.7" customHeight="1" x14ac:dyDescent="0.2">
      <c r="B22" s="20" t="s">
        <v>196</v>
      </c>
      <c r="C22" s="21" t="s">
        <v>285</v>
      </c>
      <c r="D22" s="21" t="s">
        <v>36</v>
      </c>
      <c r="E22" s="15"/>
      <c r="F22" s="22" t="s">
        <v>430</v>
      </c>
      <c r="G22" s="15"/>
      <c r="H22" s="18">
        <f>내역서!J80</f>
        <v>0</v>
      </c>
      <c r="I22" s="18">
        <f>내역서!L80</f>
        <v>0</v>
      </c>
      <c r="J22" s="18">
        <f>내역서!N80</f>
        <v>0</v>
      </c>
      <c r="K22" s="24" t="s">
        <v>430</v>
      </c>
    </row>
    <row r="23" spans="2:11" ht="19.7" customHeight="1" x14ac:dyDescent="0.2">
      <c r="B23" s="20" t="s">
        <v>295</v>
      </c>
      <c r="C23" s="21" t="s">
        <v>67</v>
      </c>
      <c r="D23" s="21" t="s">
        <v>36</v>
      </c>
      <c r="E23" s="15"/>
      <c r="F23" s="22" t="s">
        <v>430</v>
      </c>
      <c r="G23" s="15"/>
      <c r="H23" s="18">
        <f>내역서!J83</f>
        <v>0</v>
      </c>
      <c r="I23" s="18">
        <f>내역서!L83</f>
        <v>0</v>
      </c>
      <c r="J23" s="18">
        <f>내역서!N83</f>
        <v>0</v>
      </c>
      <c r="K23" s="24" t="s">
        <v>430</v>
      </c>
    </row>
    <row r="24" spans="2:11" ht="19.7" customHeight="1" x14ac:dyDescent="0.2">
      <c r="B24" s="20" t="s">
        <v>299</v>
      </c>
      <c r="C24" s="21" t="s">
        <v>101</v>
      </c>
      <c r="D24" s="21" t="s">
        <v>430</v>
      </c>
      <c r="E24" s="15"/>
      <c r="F24" s="22" t="s">
        <v>430</v>
      </c>
      <c r="G24" s="15"/>
      <c r="H24" s="18">
        <f>내역서!J87</f>
        <v>0</v>
      </c>
      <c r="I24" s="18">
        <f>내역서!L87</f>
        <v>0</v>
      </c>
      <c r="J24" s="18">
        <f>내역서!N87</f>
        <v>0</v>
      </c>
      <c r="K24" s="24" t="s">
        <v>430</v>
      </c>
    </row>
    <row r="25" spans="2:11" ht="19.7" customHeight="1" x14ac:dyDescent="0.2">
      <c r="B25" s="20" t="s">
        <v>327</v>
      </c>
      <c r="C25" s="21" t="s">
        <v>138</v>
      </c>
      <c r="D25" s="21" t="s">
        <v>430</v>
      </c>
      <c r="E25" s="15"/>
      <c r="F25" s="22" t="s">
        <v>430</v>
      </c>
      <c r="G25" s="15"/>
      <c r="H25" s="18">
        <f>내역서!J88</f>
        <v>0</v>
      </c>
      <c r="I25" s="18">
        <f>내역서!L88</f>
        <v>0</v>
      </c>
      <c r="J25" s="18">
        <f>내역서!N88</f>
        <v>0</v>
      </c>
      <c r="K25" s="24" t="s">
        <v>430</v>
      </c>
    </row>
    <row r="26" spans="2:11" ht="19.7" customHeight="1" x14ac:dyDescent="0.2">
      <c r="B26" s="20" t="s">
        <v>238</v>
      </c>
      <c r="C26" s="21" t="s">
        <v>320</v>
      </c>
      <c r="D26" s="21" t="s">
        <v>430</v>
      </c>
      <c r="E26" s="15"/>
      <c r="F26" s="22" t="s">
        <v>430</v>
      </c>
      <c r="G26" s="15"/>
      <c r="H26" s="18">
        <f>내역서!J90</f>
        <v>0</v>
      </c>
      <c r="I26" s="18">
        <f>내역서!L90</f>
        <v>0</v>
      </c>
      <c r="J26" s="18">
        <f>내역서!N90</f>
        <v>0</v>
      </c>
      <c r="K26" s="24" t="s">
        <v>430</v>
      </c>
    </row>
    <row r="27" spans="2:11" ht="19.7" customHeight="1" x14ac:dyDescent="0.2">
      <c r="B27" s="20" t="s">
        <v>430</v>
      </c>
      <c r="C27" s="21" t="s">
        <v>427</v>
      </c>
      <c r="D27" s="21" t="s">
        <v>430</v>
      </c>
      <c r="E27" s="15"/>
      <c r="F27" s="22" t="s">
        <v>430</v>
      </c>
      <c r="G27" s="15"/>
      <c r="H27" s="18" t="str">
        <f>내역서!J97</f>
        <v>0</v>
      </c>
      <c r="I27" s="18" t="str">
        <f>내역서!L97</f>
        <v>0</v>
      </c>
      <c r="J27" s="18" t="str">
        <f>내역서!N97</f>
        <v>0</v>
      </c>
      <c r="K27" s="24" t="s">
        <v>430</v>
      </c>
    </row>
    <row r="28" spans="2:11" ht="19.7" customHeight="1" x14ac:dyDescent="0.2">
      <c r="B28" s="20" t="s">
        <v>430</v>
      </c>
      <c r="C28" s="21" t="s">
        <v>353</v>
      </c>
      <c r="D28" s="21" t="s">
        <v>430</v>
      </c>
      <c r="E28" s="32">
        <v>19.100000000000001</v>
      </c>
      <c r="F28" s="22" t="s">
        <v>82</v>
      </c>
      <c r="G28" s="18">
        <f>원가계산서!F9</f>
        <v>0</v>
      </c>
      <c r="H28" s="15"/>
      <c r="I28" s="15"/>
      <c r="J28" s="15"/>
      <c r="K28" s="24" t="s">
        <v>430</v>
      </c>
    </row>
    <row r="29" spans="2:11" ht="19.7" customHeight="1" x14ac:dyDescent="0.2">
      <c r="B29" s="20" t="s">
        <v>430</v>
      </c>
      <c r="C29" s="21" t="s">
        <v>177</v>
      </c>
      <c r="D29" s="21" t="s">
        <v>430</v>
      </c>
      <c r="E29" s="32">
        <v>3.56</v>
      </c>
      <c r="F29" s="22" t="s">
        <v>82</v>
      </c>
      <c r="G29" s="18">
        <f>원가계산서!F12</f>
        <v>0</v>
      </c>
      <c r="H29" s="15"/>
      <c r="I29" s="15"/>
      <c r="J29" s="15"/>
      <c r="K29" s="24" t="s">
        <v>430</v>
      </c>
    </row>
    <row r="30" spans="2:11" ht="19.7" customHeight="1" x14ac:dyDescent="0.2">
      <c r="B30" s="25" t="s">
        <v>430</v>
      </c>
      <c r="C30" s="26" t="s">
        <v>146</v>
      </c>
      <c r="D30" s="26" t="s">
        <v>430</v>
      </c>
      <c r="E30" s="27">
        <v>1.01</v>
      </c>
      <c r="F30" s="28" t="s">
        <v>82</v>
      </c>
      <c r="G30" s="29">
        <f>원가계산서!F13</f>
        <v>0</v>
      </c>
      <c r="H30" s="6"/>
      <c r="I30" s="6"/>
      <c r="J30" s="6"/>
      <c r="K30" s="31" t="s">
        <v>430</v>
      </c>
    </row>
    <row r="31" spans="2:11" ht="19.7" customHeight="1" x14ac:dyDescent="0.2">
      <c r="B31" s="20" t="s">
        <v>430</v>
      </c>
      <c r="C31" s="21" t="s">
        <v>224</v>
      </c>
      <c r="D31" s="21" t="s">
        <v>430</v>
      </c>
      <c r="E31" s="32">
        <v>3.5950000000000002</v>
      </c>
      <c r="F31" s="22" t="s">
        <v>82</v>
      </c>
      <c r="G31" s="18">
        <f>원가계산서!F14</f>
        <v>0</v>
      </c>
      <c r="H31" s="15"/>
      <c r="I31" s="15"/>
      <c r="J31" s="15"/>
      <c r="K31" s="24" t="s">
        <v>430</v>
      </c>
    </row>
    <row r="32" spans="2:11" ht="19.7" customHeight="1" x14ac:dyDescent="0.2">
      <c r="B32" s="20" t="s">
        <v>430</v>
      </c>
      <c r="C32" s="21" t="s">
        <v>359</v>
      </c>
      <c r="D32" s="21" t="s">
        <v>430</v>
      </c>
      <c r="E32" s="32">
        <v>4.75</v>
      </c>
      <c r="F32" s="22" t="s">
        <v>82</v>
      </c>
      <c r="G32" s="18">
        <f>원가계산서!F15</f>
        <v>0</v>
      </c>
      <c r="H32" s="15"/>
      <c r="I32" s="15"/>
      <c r="J32" s="15"/>
      <c r="K32" s="24" t="s">
        <v>430</v>
      </c>
    </row>
    <row r="33" spans="2:11" ht="19.7" customHeight="1" x14ac:dyDescent="0.2">
      <c r="B33" s="20" t="s">
        <v>430</v>
      </c>
      <c r="C33" s="21" t="s">
        <v>398</v>
      </c>
      <c r="D33" s="21" t="s">
        <v>430</v>
      </c>
      <c r="E33" s="32">
        <v>13.14</v>
      </c>
      <c r="F33" s="22" t="s">
        <v>82</v>
      </c>
      <c r="G33" s="18">
        <f>원가계산서!F16</f>
        <v>0</v>
      </c>
      <c r="H33" s="15"/>
      <c r="I33" s="15"/>
      <c r="J33" s="15"/>
      <c r="K33" s="24" t="s">
        <v>430</v>
      </c>
    </row>
    <row r="34" spans="2:11" ht="19.7" customHeight="1" x14ac:dyDescent="0.2">
      <c r="B34" s="20" t="s">
        <v>430</v>
      </c>
      <c r="C34" s="21" t="s">
        <v>78</v>
      </c>
      <c r="D34" s="21" t="s">
        <v>430</v>
      </c>
      <c r="E34" s="32">
        <v>2.2999999999999998</v>
      </c>
      <c r="F34" s="22" t="s">
        <v>82</v>
      </c>
      <c r="G34" s="18">
        <f>원가계산서!F17</f>
        <v>0</v>
      </c>
      <c r="H34" s="15"/>
      <c r="I34" s="15"/>
      <c r="J34" s="15"/>
      <c r="K34" s="24" t="s">
        <v>430</v>
      </c>
    </row>
    <row r="35" spans="2:11" ht="19.7" customHeight="1" x14ac:dyDescent="0.2">
      <c r="B35" s="20" t="s">
        <v>430</v>
      </c>
      <c r="C35" s="21" t="s">
        <v>200</v>
      </c>
      <c r="D35" s="21" t="s">
        <v>430</v>
      </c>
      <c r="E35" s="32">
        <v>0.4</v>
      </c>
      <c r="F35" s="22" t="s">
        <v>82</v>
      </c>
      <c r="G35" s="18">
        <f>원가계산서!F18</f>
        <v>0</v>
      </c>
      <c r="H35" s="15"/>
      <c r="I35" s="15"/>
      <c r="J35" s="15"/>
      <c r="K35" s="24" t="s">
        <v>430</v>
      </c>
    </row>
    <row r="36" spans="2:11" ht="19.7" customHeight="1" x14ac:dyDescent="0.2">
      <c r="B36" s="20" t="s">
        <v>430</v>
      </c>
      <c r="C36" s="21" t="s">
        <v>384</v>
      </c>
      <c r="D36" s="21" t="s">
        <v>430</v>
      </c>
      <c r="E36" s="32">
        <v>2.5299999999999998</v>
      </c>
      <c r="F36" s="22" t="s">
        <v>82</v>
      </c>
      <c r="G36" s="18">
        <f>원가계산서!F19</f>
        <v>3960000</v>
      </c>
      <c r="H36" s="15"/>
      <c r="I36" s="15"/>
      <c r="J36" s="15"/>
      <c r="K36" s="24" t="s">
        <v>430</v>
      </c>
    </row>
    <row r="37" spans="2:11" ht="19.7" customHeight="1" x14ac:dyDescent="0.2">
      <c r="B37" s="20" t="s">
        <v>430</v>
      </c>
      <c r="C37" s="21" t="s">
        <v>346</v>
      </c>
      <c r="D37" s="21" t="s">
        <v>430</v>
      </c>
      <c r="E37" s="32">
        <v>0.8</v>
      </c>
      <c r="F37" s="22" t="s">
        <v>82</v>
      </c>
      <c r="G37" s="18">
        <f>원가계산서!F20</f>
        <v>0</v>
      </c>
      <c r="H37" s="15"/>
      <c r="I37" s="15"/>
      <c r="J37" s="15"/>
      <c r="K37" s="24" t="s">
        <v>430</v>
      </c>
    </row>
    <row r="38" spans="2:11" ht="19.7" customHeight="1" x14ac:dyDescent="0.2">
      <c r="B38" s="20" t="s">
        <v>430</v>
      </c>
      <c r="C38" s="21" t="s">
        <v>184</v>
      </c>
      <c r="D38" s="21" t="s">
        <v>430</v>
      </c>
      <c r="E38" s="32">
        <v>8.1000000000000003E-2</v>
      </c>
      <c r="F38" s="22" t="s">
        <v>82</v>
      </c>
      <c r="G38" s="18">
        <f>원가계산서!F22</f>
        <v>0</v>
      </c>
      <c r="H38" s="15"/>
      <c r="I38" s="15"/>
      <c r="J38" s="15"/>
      <c r="K38" s="24" t="s">
        <v>430</v>
      </c>
    </row>
    <row r="39" spans="2:11" ht="19.7" customHeight="1" x14ac:dyDescent="0.2">
      <c r="B39" s="20" t="s">
        <v>430</v>
      </c>
      <c r="C39" s="21" t="s">
        <v>145</v>
      </c>
      <c r="D39" s="21" t="s">
        <v>430</v>
      </c>
      <c r="E39" s="32">
        <v>6.0000000000000001E-3</v>
      </c>
      <c r="F39" s="22" t="s">
        <v>82</v>
      </c>
      <c r="G39" s="18">
        <f>원가계산서!F23</f>
        <v>0</v>
      </c>
      <c r="H39" s="15"/>
      <c r="I39" s="15"/>
      <c r="J39" s="15"/>
      <c r="K39" s="24" t="s">
        <v>430</v>
      </c>
    </row>
    <row r="40" spans="2:11" ht="19.7" customHeight="1" x14ac:dyDescent="0.2">
      <c r="B40" s="20" t="s">
        <v>430</v>
      </c>
      <c r="C40" s="21" t="s">
        <v>95</v>
      </c>
      <c r="D40" s="21" t="s">
        <v>430</v>
      </c>
      <c r="E40" s="32">
        <v>0.09</v>
      </c>
      <c r="F40" s="22" t="s">
        <v>82</v>
      </c>
      <c r="G40" s="18">
        <f>원가계산서!F24</f>
        <v>0</v>
      </c>
      <c r="H40" s="15"/>
      <c r="I40" s="15"/>
      <c r="J40" s="15"/>
      <c r="K40" s="24" t="s">
        <v>430</v>
      </c>
    </row>
    <row r="41" spans="2:11" ht="19.7" customHeight="1" x14ac:dyDescent="0.2">
      <c r="B41" s="20" t="s">
        <v>430</v>
      </c>
      <c r="C41" s="21" t="s">
        <v>420</v>
      </c>
      <c r="D41" s="21" t="s">
        <v>430</v>
      </c>
      <c r="E41" s="32">
        <v>5.5</v>
      </c>
      <c r="F41" s="22" t="s">
        <v>82</v>
      </c>
      <c r="G41" s="18">
        <f>원가계산서!F25</f>
        <v>0</v>
      </c>
      <c r="H41" s="15"/>
      <c r="I41" s="15"/>
      <c r="J41" s="15"/>
      <c r="K41" s="24" t="s">
        <v>430</v>
      </c>
    </row>
    <row r="42" spans="2:11" ht="19.7" customHeight="1" x14ac:dyDescent="0.2">
      <c r="B42" s="20" t="s">
        <v>430</v>
      </c>
      <c r="C42" s="21" t="s">
        <v>405</v>
      </c>
      <c r="D42" s="21" t="s">
        <v>430</v>
      </c>
      <c r="E42" s="15"/>
      <c r="F42" s="22" t="s">
        <v>430</v>
      </c>
      <c r="G42" s="18">
        <f>원가계산서!F27</f>
        <v>3960000</v>
      </c>
      <c r="H42" s="15"/>
      <c r="I42" s="15"/>
      <c r="J42" s="15"/>
      <c r="K42" s="24" t="s">
        <v>430</v>
      </c>
    </row>
    <row r="43" spans="2:11" ht="19.7" customHeight="1" x14ac:dyDescent="0.2">
      <c r="B43" s="20" t="s">
        <v>430</v>
      </c>
      <c r="C43" s="21" t="s">
        <v>361</v>
      </c>
      <c r="D43" s="21" t="s">
        <v>430</v>
      </c>
      <c r="E43" s="15">
        <v>8</v>
      </c>
      <c r="F43" s="22" t="s">
        <v>82</v>
      </c>
      <c r="G43" s="18">
        <f>원가계산서!F28</f>
        <v>316800</v>
      </c>
      <c r="H43" s="15"/>
      <c r="I43" s="15"/>
      <c r="J43" s="15"/>
      <c r="K43" s="24" t="s">
        <v>430</v>
      </c>
    </row>
    <row r="44" spans="2:11" ht="19.7" customHeight="1" x14ac:dyDescent="0.2">
      <c r="B44" s="20" t="s">
        <v>430</v>
      </c>
      <c r="C44" s="21" t="s">
        <v>137</v>
      </c>
      <c r="D44" s="21" t="s">
        <v>430</v>
      </c>
      <c r="E44" s="15">
        <v>15</v>
      </c>
      <c r="F44" s="22" t="s">
        <v>82</v>
      </c>
      <c r="G44" s="18">
        <f>원가계산서!F29</f>
        <v>641520</v>
      </c>
      <c r="H44" s="15"/>
      <c r="I44" s="15"/>
      <c r="J44" s="15"/>
      <c r="K44" s="24" t="s">
        <v>430</v>
      </c>
    </row>
    <row r="45" spans="2:11" ht="19.7" customHeight="1" x14ac:dyDescent="0.2">
      <c r="B45" s="20" t="s">
        <v>430</v>
      </c>
      <c r="C45" s="21" t="s">
        <v>44</v>
      </c>
      <c r="D45" s="21" t="s">
        <v>430</v>
      </c>
      <c r="E45" s="15"/>
      <c r="F45" s="22" t="s">
        <v>430</v>
      </c>
      <c r="G45" s="18">
        <f>원가계산서!F30</f>
        <v>0</v>
      </c>
      <c r="H45" s="15"/>
      <c r="I45" s="15"/>
      <c r="J45" s="15"/>
      <c r="K45" s="24" t="s">
        <v>430</v>
      </c>
    </row>
    <row r="46" spans="2:11" ht="19.7" customHeight="1" x14ac:dyDescent="0.2">
      <c r="B46" s="20" t="s">
        <v>430</v>
      </c>
      <c r="C46" s="21" t="s">
        <v>230</v>
      </c>
      <c r="D46" s="21" t="s">
        <v>430</v>
      </c>
      <c r="E46" s="15"/>
      <c r="F46" s="22" t="s">
        <v>430</v>
      </c>
      <c r="G46" s="18">
        <f>원가계산서!F31</f>
        <v>0</v>
      </c>
      <c r="H46" s="15"/>
      <c r="I46" s="15"/>
      <c r="J46" s="15"/>
      <c r="K46" s="24" t="s">
        <v>430</v>
      </c>
    </row>
    <row r="47" spans="2:11" ht="19.7" customHeight="1" x14ac:dyDescent="0.2">
      <c r="B47" s="20" t="s">
        <v>430</v>
      </c>
      <c r="C47" s="21" t="s">
        <v>360</v>
      </c>
      <c r="D47" s="21" t="s">
        <v>430</v>
      </c>
      <c r="E47" s="15"/>
      <c r="F47" s="22" t="s">
        <v>430</v>
      </c>
      <c r="G47" s="18">
        <f>원가계산서!F32</f>
        <v>4918320</v>
      </c>
      <c r="H47" s="15"/>
      <c r="I47" s="15"/>
      <c r="J47" s="15"/>
      <c r="K47" s="24" t="s">
        <v>430</v>
      </c>
    </row>
    <row r="48" spans="2:11" ht="19.7" customHeight="1" x14ac:dyDescent="0.2">
      <c r="B48" s="20" t="s">
        <v>430</v>
      </c>
      <c r="C48" s="21" t="s">
        <v>33</v>
      </c>
      <c r="D48" s="21" t="s">
        <v>430</v>
      </c>
      <c r="E48" s="15">
        <v>10</v>
      </c>
      <c r="F48" s="22" t="s">
        <v>82</v>
      </c>
      <c r="G48" s="18">
        <f>원가계산서!F33</f>
        <v>491832</v>
      </c>
      <c r="H48" s="15"/>
      <c r="I48" s="15"/>
      <c r="J48" s="15"/>
      <c r="K48" s="24" t="s">
        <v>430</v>
      </c>
    </row>
    <row r="49" spans="2:11" ht="19.7" customHeight="1" x14ac:dyDescent="0.2">
      <c r="B49" s="20" t="s">
        <v>430</v>
      </c>
      <c r="C49" s="21" t="s">
        <v>4</v>
      </c>
      <c r="D49" s="21" t="s">
        <v>430</v>
      </c>
      <c r="E49" s="15"/>
      <c r="F49" s="22" t="s">
        <v>430</v>
      </c>
      <c r="G49" s="18">
        <f>원가계산서!F34</f>
        <v>5410152</v>
      </c>
      <c r="H49" s="15"/>
      <c r="I49" s="15"/>
      <c r="J49" s="15"/>
      <c r="K49" s="24" t="s">
        <v>430</v>
      </c>
    </row>
    <row r="50" spans="2:11" ht="19.7" customHeight="1" x14ac:dyDescent="0.2">
      <c r="B50" s="20" t="s">
        <v>430</v>
      </c>
      <c r="C50" s="21" t="s">
        <v>393</v>
      </c>
      <c r="D50" s="21" t="s">
        <v>430</v>
      </c>
      <c r="E50" s="15"/>
      <c r="F50" s="22" t="s">
        <v>430</v>
      </c>
      <c r="G50" s="18">
        <f>원가계산서!F35</f>
        <v>0</v>
      </c>
      <c r="H50" s="15"/>
      <c r="I50" s="15"/>
      <c r="J50" s="15"/>
      <c r="K50" s="24" t="s">
        <v>430</v>
      </c>
    </row>
    <row r="51" spans="2:11" ht="19.7" customHeight="1" x14ac:dyDescent="0.2">
      <c r="B51" s="20" t="s">
        <v>430</v>
      </c>
      <c r="C51" s="21" t="s">
        <v>288</v>
      </c>
      <c r="D51" s="21" t="s">
        <v>430</v>
      </c>
      <c r="E51" s="15"/>
      <c r="F51" s="22" t="s">
        <v>430</v>
      </c>
      <c r="G51" s="18">
        <f>원가계산서!F36</f>
        <v>0</v>
      </c>
      <c r="H51" s="15"/>
      <c r="I51" s="15"/>
      <c r="J51" s="15"/>
      <c r="K51" s="24" t="s">
        <v>430</v>
      </c>
    </row>
    <row r="52" spans="2:11" ht="19.7" customHeight="1" x14ac:dyDescent="0.2">
      <c r="B52" s="20" t="s">
        <v>430</v>
      </c>
      <c r="C52" s="21" t="s">
        <v>413</v>
      </c>
      <c r="D52" s="21" t="s">
        <v>430</v>
      </c>
      <c r="E52" s="15"/>
      <c r="F52" s="22" t="s">
        <v>430</v>
      </c>
      <c r="G52" s="18">
        <f>원가계산서!F37</f>
        <v>0</v>
      </c>
      <c r="H52" s="15"/>
      <c r="I52" s="15"/>
      <c r="J52" s="15"/>
      <c r="K52" s="24" t="s">
        <v>430</v>
      </c>
    </row>
    <row r="53" spans="2:11" ht="19.7" customHeight="1" x14ac:dyDescent="0.2">
      <c r="B53" s="20" t="s">
        <v>430</v>
      </c>
      <c r="C53" s="21" t="s">
        <v>166</v>
      </c>
      <c r="D53" s="21" t="s">
        <v>430</v>
      </c>
      <c r="E53" s="15"/>
      <c r="F53" s="22" t="s">
        <v>430</v>
      </c>
      <c r="G53" s="18">
        <f>원가계산서!F38</f>
        <v>5410152</v>
      </c>
      <c r="H53" s="15"/>
      <c r="I53" s="15"/>
      <c r="J53" s="15"/>
      <c r="K53" s="24" t="s">
        <v>430</v>
      </c>
    </row>
    <row r="54" spans="2:11" ht="19.7" customHeight="1" x14ac:dyDescent="0.2">
      <c r="B54" s="10"/>
      <c r="C54" s="6"/>
      <c r="D54" s="6"/>
      <c r="E54" s="6"/>
      <c r="F54" s="6"/>
      <c r="G54" s="6"/>
      <c r="H54" s="6"/>
      <c r="I54" s="6"/>
      <c r="J54" s="6"/>
      <c r="K54" s="7"/>
    </row>
    <row r="55" spans="2:11" x14ac:dyDescent="0.2">
      <c r="B55" s="8"/>
      <c r="C55" s="8"/>
      <c r="D55" s="8"/>
      <c r="E55" s="8"/>
      <c r="F55" s="8"/>
      <c r="G55" s="8"/>
      <c r="H55" s="8"/>
      <c r="I55" s="8"/>
      <c r="J55" s="8"/>
      <c r="K55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1" manualBreakCount="1">
    <brk id="30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25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7" width="10.8554687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7.5703125" customWidth="1"/>
  </cols>
  <sheetData>
    <row r="1" spans="2:15" ht="24.95" customHeight="1" x14ac:dyDescent="0.2">
      <c r="B1" s="51" t="s">
        <v>49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2:15" ht="9.9499999999999993" customHeight="1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5" ht="15.4" customHeight="1" x14ac:dyDescent="0.2">
      <c r="B3" s="57" t="s">
        <v>425</v>
      </c>
      <c r="C3" s="59" t="s">
        <v>267</v>
      </c>
      <c r="D3" s="59" t="s">
        <v>324</v>
      </c>
      <c r="E3" s="59" t="s">
        <v>17</v>
      </c>
      <c r="F3" s="59" t="s">
        <v>148</v>
      </c>
      <c r="G3" s="53" t="s">
        <v>412</v>
      </c>
      <c r="H3" s="54"/>
      <c r="I3" s="53" t="s">
        <v>357</v>
      </c>
      <c r="J3" s="54"/>
      <c r="K3" s="53" t="s">
        <v>258</v>
      </c>
      <c r="L3" s="54"/>
      <c r="M3" s="53" t="s">
        <v>27</v>
      </c>
      <c r="N3" s="54"/>
      <c r="O3" s="55" t="s">
        <v>94</v>
      </c>
    </row>
    <row r="4" spans="2:15" ht="19.7" customHeight="1" x14ac:dyDescent="0.2">
      <c r="B4" s="58"/>
      <c r="C4" s="60"/>
      <c r="D4" s="60"/>
      <c r="E4" s="60"/>
      <c r="F4" s="60"/>
      <c r="G4" s="12" t="s">
        <v>1</v>
      </c>
      <c r="H4" s="11" t="s">
        <v>206</v>
      </c>
      <c r="I4" s="12" t="s">
        <v>1</v>
      </c>
      <c r="J4" s="11" t="s">
        <v>206</v>
      </c>
      <c r="K4" s="12" t="s">
        <v>1</v>
      </c>
      <c r="L4" s="11" t="s">
        <v>206</v>
      </c>
      <c r="M4" s="12" t="s">
        <v>1</v>
      </c>
      <c r="N4" s="11" t="s">
        <v>206</v>
      </c>
      <c r="O4" s="56"/>
    </row>
    <row r="5" spans="2:15" ht="19.7" customHeight="1" x14ac:dyDescent="0.2">
      <c r="B5" s="13" t="s">
        <v>193</v>
      </c>
      <c r="C5" s="14" t="s">
        <v>355</v>
      </c>
      <c r="D5" s="14" t="s">
        <v>430</v>
      </c>
      <c r="E5" s="15"/>
      <c r="F5" s="16" t="s">
        <v>430</v>
      </c>
      <c r="G5" s="17">
        <f t="shared" ref="G5:G36" si="0">I5+K5+M5</f>
        <v>0</v>
      </c>
      <c r="H5" s="18">
        <f t="shared" ref="H5:H36" si="1">J5+L5+N5</f>
        <v>0</v>
      </c>
      <c r="I5" s="17"/>
      <c r="J5" s="15"/>
      <c r="K5" s="17"/>
      <c r="L5" s="15"/>
      <c r="M5" s="17"/>
      <c r="N5" s="15"/>
      <c r="O5" s="19" t="s">
        <v>430</v>
      </c>
    </row>
    <row r="6" spans="2:15" ht="19.7" customHeight="1" x14ac:dyDescent="0.2">
      <c r="B6" s="13" t="s">
        <v>327</v>
      </c>
      <c r="C6" s="14" t="s">
        <v>260</v>
      </c>
      <c r="D6" s="14" t="s">
        <v>430</v>
      </c>
      <c r="E6" s="15"/>
      <c r="F6" s="16" t="s">
        <v>430</v>
      </c>
      <c r="G6" s="17">
        <f t="shared" si="0"/>
        <v>0</v>
      </c>
      <c r="H6" s="18">
        <f t="shared" si="1"/>
        <v>0</v>
      </c>
      <c r="I6" s="17"/>
      <c r="J6" s="15"/>
      <c r="K6" s="17"/>
      <c r="L6" s="15"/>
      <c r="M6" s="17"/>
      <c r="N6" s="15"/>
      <c r="O6" s="19" t="s">
        <v>430</v>
      </c>
    </row>
    <row r="7" spans="2:15" ht="19.7" customHeight="1" x14ac:dyDescent="0.2">
      <c r="B7" s="20" t="s">
        <v>430</v>
      </c>
      <c r="C7" s="21" t="s">
        <v>310</v>
      </c>
      <c r="D7" s="21" t="s">
        <v>374</v>
      </c>
      <c r="E7" s="15">
        <v>894</v>
      </c>
      <c r="F7" s="22" t="s">
        <v>300</v>
      </c>
      <c r="G7" s="17">
        <f t="shared" si="0"/>
        <v>0</v>
      </c>
      <c r="H7" s="18">
        <f t="shared" si="1"/>
        <v>0</v>
      </c>
      <c r="I7" s="23"/>
      <c r="J7" s="18">
        <f>TRUNC(E7*I7,0)</f>
        <v>0</v>
      </c>
      <c r="K7" s="23"/>
      <c r="L7" s="18">
        <f>TRUNC(E7*K7,0)</f>
        <v>0</v>
      </c>
      <c r="M7" s="23"/>
      <c r="N7" s="18">
        <f>TRUNC(E7*M7,0)</f>
        <v>0</v>
      </c>
      <c r="O7" s="24" t="s">
        <v>72</v>
      </c>
    </row>
    <row r="8" spans="2:15" ht="19.7" customHeight="1" x14ac:dyDescent="0.2">
      <c r="B8" s="20" t="s">
        <v>430</v>
      </c>
      <c r="C8" s="21" t="s">
        <v>349</v>
      </c>
      <c r="D8" s="21" t="s">
        <v>374</v>
      </c>
      <c r="E8" s="15">
        <v>534</v>
      </c>
      <c r="F8" s="22" t="s">
        <v>300</v>
      </c>
      <c r="G8" s="17">
        <f t="shared" si="0"/>
        <v>0</v>
      </c>
      <c r="H8" s="18">
        <f t="shared" si="1"/>
        <v>0</v>
      </c>
      <c r="I8" s="23"/>
      <c r="J8" s="18">
        <f>TRUNC(E8*I8,0)</f>
        <v>0</v>
      </c>
      <c r="K8" s="23"/>
      <c r="L8" s="18">
        <f>TRUNC(E8*K8,0)</f>
        <v>0</v>
      </c>
      <c r="M8" s="23"/>
      <c r="N8" s="18">
        <f>TRUNC(E8*M8,0)</f>
        <v>0</v>
      </c>
      <c r="O8" s="24" t="s">
        <v>204</v>
      </c>
    </row>
    <row r="9" spans="2:15" ht="19.7" customHeight="1" x14ac:dyDescent="0.2">
      <c r="B9" s="20" t="s">
        <v>430</v>
      </c>
      <c r="C9" s="21" t="s">
        <v>252</v>
      </c>
      <c r="D9" s="21" t="s">
        <v>374</v>
      </c>
      <c r="E9" s="15">
        <v>267</v>
      </c>
      <c r="F9" s="22" t="s">
        <v>300</v>
      </c>
      <c r="G9" s="17">
        <f t="shared" si="0"/>
        <v>0</v>
      </c>
      <c r="H9" s="18">
        <f t="shared" si="1"/>
        <v>0</v>
      </c>
      <c r="I9" s="23"/>
      <c r="J9" s="18">
        <f>TRUNC(E9*I9,0)</f>
        <v>0</v>
      </c>
      <c r="K9" s="23"/>
      <c r="L9" s="18">
        <f>TRUNC(E9*K9,0)</f>
        <v>0</v>
      </c>
      <c r="M9" s="23"/>
      <c r="N9" s="18">
        <f>TRUNC(E9*M9,0)</f>
        <v>0</v>
      </c>
      <c r="O9" s="24" t="s">
        <v>60</v>
      </c>
    </row>
    <row r="10" spans="2:15" ht="19.7" customHeight="1" x14ac:dyDescent="0.2">
      <c r="B10" s="20" t="s">
        <v>430</v>
      </c>
      <c r="C10" s="21" t="s">
        <v>214</v>
      </c>
      <c r="D10" s="21" t="s">
        <v>356</v>
      </c>
      <c r="E10" s="15">
        <v>1161</v>
      </c>
      <c r="F10" s="22" t="s">
        <v>300</v>
      </c>
      <c r="G10" s="17">
        <f t="shared" si="0"/>
        <v>0</v>
      </c>
      <c r="H10" s="18">
        <f t="shared" si="1"/>
        <v>0</v>
      </c>
      <c r="I10" s="23"/>
      <c r="J10" s="18">
        <f>TRUNC(E10*I10,0)</f>
        <v>0</v>
      </c>
      <c r="K10" s="23"/>
      <c r="L10" s="18">
        <f>TRUNC(E10*K10,0)</f>
        <v>0</v>
      </c>
      <c r="M10" s="23"/>
      <c r="N10" s="18">
        <f>TRUNC(E10*M10,0)</f>
        <v>0</v>
      </c>
      <c r="O10" s="24" t="s">
        <v>257</v>
      </c>
    </row>
    <row r="11" spans="2:15" ht="19.7" customHeight="1" x14ac:dyDescent="0.2">
      <c r="B11" s="13" t="s">
        <v>238</v>
      </c>
      <c r="C11" s="14" t="s">
        <v>24</v>
      </c>
      <c r="D11" s="14" t="s">
        <v>430</v>
      </c>
      <c r="E11" s="15"/>
      <c r="F11" s="16" t="s">
        <v>430</v>
      </c>
      <c r="G11" s="17">
        <f t="shared" si="0"/>
        <v>0</v>
      </c>
      <c r="H11" s="18">
        <f t="shared" si="1"/>
        <v>0</v>
      </c>
      <c r="I11" s="17"/>
      <c r="J11" s="15"/>
      <c r="K11" s="17"/>
      <c r="L11" s="15"/>
      <c r="M11" s="17"/>
      <c r="N11" s="15"/>
      <c r="O11" s="19" t="s">
        <v>430</v>
      </c>
    </row>
    <row r="12" spans="2:15" ht="19.7" customHeight="1" x14ac:dyDescent="0.2">
      <c r="B12" s="20" t="s">
        <v>430</v>
      </c>
      <c r="C12" s="21" t="s">
        <v>225</v>
      </c>
      <c r="D12" s="21" t="s">
        <v>430</v>
      </c>
      <c r="E12" s="15">
        <v>165</v>
      </c>
      <c r="F12" s="22" t="s">
        <v>151</v>
      </c>
      <c r="G12" s="17">
        <f t="shared" si="0"/>
        <v>0</v>
      </c>
      <c r="H12" s="18">
        <f t="shared" si="1"/>
        <v>0</v>
      </c>
      <c r="I12" s="23"/>
      <c r="J12" s="18">
        <f t="shared" ref="J12:J19" si="2">TRUNC(E12*I12,0)</f>
        <v>0</v>
      </c>
      <c r="K12" s="23"/>
      <c r="L12" s="18">
        <f t="shared" ref="L12:L19" si="3">TRUNC(E12*K12,0)</f>
        <v>0</v>
      </c>
      <c r="M12" s="23"/>
      <c r="N12" s="18">
        <f t="shared" ref="N12:N19" si="4">TRUNC(E12*M12,0)</f>
        <v>0</v>
      </c>
      <c r="O12" s="24" t="s">
        <v>93</v>
      </c>
    </row>
    <row r="13" spans="2:15" ht="19.7" customHeight="1" x14ac:dyDescent="0.2">
      <c r="B13" s="20" t="s">
        <v>430</v>
      </c>
      <c r="C13" s="21" t="s">
        <v>423</v>
      </c>
      <c r="D13" s="21" t="s">
        <v>377</v>
      </c>
      <c r="E13" s="15">
        <v>15</v>
      </c>
      <c r="F13" s="22" t="s">
        <v>300</v>
      </c>
      <c r="G13" s="17">
        <f t="shared" si="0"/>
        <v>0</v>
      </c>
      <c r="H13" s="18">
        <f t="shared" si="1"/>
        <v>0</v>
      </c>
      <c r="I13" s="23"/>
      <c r="J13" s="18">
        <f t="shared" si="2"/>
        <v>0</v>
      </c>
      <c r="K13" s="23"/>
      <c r="L13" s="18">
        <f t="shared" si="3"/>
        <v>0</v>
      </c>
      <c r="M13" s="23"/>
      <c r="N13" s="18">
        <f t="shared" si="4"/>
        <v>0</v>
      </c>
      <c r="O13" s="24" t="s">
        <v>240</v>
      </c>
    </row>
    <row r="14" spans="2:15" ht="19.7" customHeight="1" x14ac:dyDescent="0.2">
      <c r="B14" s="20" t="s">
        <v>430</v>
      </c>
      <c r="C14" s="21" t="s">
        <v>280</v>
      </c>
      <c r="D14" s="21" t="s">
        <v>377</v>
      </c>
      <c r="E14" s="15">
        <v>62</v>
      </c>
      <c r="F14" s="22" t="s">
        <v>300</v>
      </c>
      <c r="G14" s="17">
        <f t="shared" si="0"/>
        <v>0</v>
      </c>
      <c r="H14" s="18">
        <f t="shared" si="1"/>
        <v>0</v>
      </c>
      <c r="I14" s="23"/>
      <c r="J14" s="18">
        <f t="shared" si="2"/>
        <v>0</v>
      </c>
      <c r="K14" s="23"/>
      <c r="L14" s="18">
        <f t="shared" si="3"/>
        <v>0</v>
      </c>
      <c r="M14" s="23"/>
      <c r="N14" s="18">
        <f t="shared" si="4"/>
        <v>0</v>
      </c>
      <c r="O14" s="24" t="s">
        <v>76</v>
      </c>
    </row>
    <row r="15" spans="2:15" ht="19.7" customHeight="1" x14ac:dyDescent="0.2">
      <c r="B15" s="20" t="s">
        <v>430</v>
      </c>
      <c r="C15" s="21" t="s">
        <v>319</v>
      </c>
      <c r="D15" s="21" t="s">
        <v>139</v>
      </c>
      <c r="E15" s="15">
        <v>1</v>
      </c>
      <c r="F15" s="22" t="s">
        <v>300</v>
      </c>
      <c r="G15" s="17">
        <f t="shared" si="0"/>
        <v>0</v>
      </c>
      <c r="H15" s="18">
        <f t="shared" si="1"/>
        <v>0</v>
      </c>
      <c r="I15" s="23"/>
      <c r="J15" s="18">
        <f t="shared" si="2"/>
        <v>0</v>
      </c>
      <c r="K15" s="23"/>
      <c r="L15" s="18">
        <f t="shared" si="3"/>
        <v>0</v>
      </c>
      <c r="M15" s="23"/>
      <c r="N15" s="18">
        <f t="shared" si="4"/>
        <v>0</v>
      </c>
      <c r="O15" s="24" t="s">
        <v>386</v>
      </c>
    </row>
    <row r="16" spans="2:15" ht="19.7" customHeight="1" x14ac:dyDescent="0.2">
      <c r="B16" s="20" t="s">
        <v>430</v>
      </c>
      <c r="C16" s="21" t="s">
        <v>259</v>
      </c>
      <c r="D16" s="21" t="s">
        <v>139</v>
      </c>
      <c r="E16" s="15">
        <v>22</v>
      </c>
      <c r="F16" s="22" t="s">
        <v>300</v>
      </c>
      <c r="G16" s="17">
        <f t="shared" si="0"/>
        <v>0</v>
      </c>
      <c r="H16" s="18">
        <f t="shared" si="1"/>
        <v>0</v>
      </c>
      <c r="I16" s="23"/>
      <c r="J16" s="18">
        <f t="shared" si="2"/>
        <v>0</v>
      </c>
      <c r="K16" s="23"/>
      <c r="L16" s="18">
        <f t="shared" si="3"/>
        <v>0</v>
      </c>
      <c r="M16" s="23"/>
      <c r="N16" s="18">
        <f t="shared" si="4"/>
        <v>0</v>
      </c>
      <c r="O16" s="24" t="s">
        <v>103</v>
      </c>
    </row>
    <row r="17" spans="2:15" ht="19.7" customHeight="1" x14ac:dyDescent="0.2">
      <c r="B17" s="20" t="s">
        <v>430</v>
      </c>
      <c r="C17" s="21" t="s">
        <v>286</v>
      </c>
      <c r="D17" s="21" t="s">
        <v>183</v>
      </c>
      <c r="E17" s="15">
        <v>100</v>
      </c>
      <c r="F17" s="22" t="s">
        <v>300</v>
      </c>
      <c r="G17" s="17">
        <f t="shared" si="0"/>
        <v>0</v>
      </c>
      <c r="H17" s="18">
        <f t="shared" si="1"/>
        <v>0</v>
      </c>
      <c r="I17" s="23"/>
      <c r="J17" s="18">
        <f t="shared" si="2"/>
        <v>0</v>
      </c>
      <c r="K17" s="23"/>
      <c r="L17" s="18">
        <f t="shared" si="3"/>
        <v>0</v>
      </c>
      <c r="M17" s="23"/>
      <c r="N17" s="18">
        <f t="shared" si="4"/>
        <v>0</v>
      </c>
      <c r="O17" s="24" t="s">
        <v>385</v>
      </c>
    </row>
    <row r="18" spans="2:15" ht="19.7" customHeight="1" x14ac:dyDescent="0.2">
      <c r="B18" s="20" t="s">
        <v>430</v>
      </c>
      <c r="C18" s="21" t="s">
        <v>338</v>
      </c>
      <c r="D18" s="21" t="s">
        <v>339</v>
      </c>
      <c r="E18" s="15">
        <v>3</v>
      </c>
      <c r="F18" s="22" t="s">
        <v>92</v>
      </c>
      <c r="G18" s="17">
        <f t="shared" si="0"/>
        <v>0</v>
      </c>
      <c r="H18" s="18">
        <f t="shared" si="1"/>
        <v>0</v>
      </c>
      <c r="I18" s="23"/>
      <c r="J18" s="18">
        <f t="shared" si="2"/>
        <v>0</v>
      </c>
      <c r="K18" s="23"/>
      <c r="L18" s="18">
        <f t="shared" si="3"/>
        <v>0</v>
      </c>
      <c r="M18" s="23"/>
      <c r="N18" s="18">
        <f t="shared" si="4"/>
        <v>0</v>
      </c>
      <c r="O18" s="24" t="s">
        <v>102</v>
      </c>
    </row>
    <row r="19" spans="2:15" ht="19.7" customHeight="1" x14ac:dyDescent="0.2">
      <c r="B19" s="20" t="s">
        <v>430</v>
      </c>
      <c r="C19" s="21" t="s">
        <v>338</v>
      </c>
      <c r="D19" s="21" t="s">
        <v>57</v>
      </c>
      <c r="E19" s="15">
        <v>1</v>
      </c>
      <c r="F19" s="22" t="s">
        <v>92</v>
      </c>
      <c r="G19" s="17">
        <f t="shared" si="0"/>
        <v>0</v>
      </c>
      <c r="H19" s="18">
        <f t="shared" si="1"/>
        <v>0</v>
      </c>
      <c r="I19" s="23"/>
      <c r="J19" s="18">
        <f t="shared" si="2"/>
        <v>0</v>
      </c>
      <c r="K19" s="23"/>
      <c r="L19" s="18">
        <f t="shared" si="3"/>
        <v>0</v>
      </c>
      <c r="M19" s="23"/>
      <c r="N19" s="18">
        <f t="shared" si="4"/>
        <v>0</v>
      </c>
      <c r="O19" s="24" t="s">
        <v>396</v>
      </c>
    </row>
    <row r="20" spans="2:15" ht="19.7" customHeight="1" x14ac:dyDescent="0.2">
      <c r="B20" s="20" t="s">
        <v>430</v>
      </c>
      <c r="C20" s="21" t="s">
        <v>430</v>
      </c>
      <c r="D20" s="21" t="s">
        <v>430</v>
      </c>
      <c r="E20" s="15"/>
      <c r="F20" s="22" t="s">
        <v>430</v>
      </c>
      <c r="G20" s="17">
        <f t="shared" si="0"/>
        <v>0</v>
      </c>
      <c r="H20" s="18">
        <f t="shared" si="1"/>
        <v>0</v>
      </c>
      <c r="I20" s="17"/>
      <c r="J20" s="15"/>
      <c r="K20" s="17"/>
      <c r="L20" s="15"/>
      <c r="M20" s="17"/>
      <c r="N20" s="15"/>
      <c r="O20" s="24" t="s">
        <v>430</v>
      </c>
    </row>
    <row r="21" spans="2:15" ht="19.7" customHeight="1" x14ac:dyDescent="0.2">
      <c r="B21" s="13" t="s">
        <v>309</v>
      </c>
      <c r="C21" s="14" t="s">
        <v>59</v>
      </c>
      <c r="D21" s="14" t="s">
        <v>430</v>
      </c>
      <c r="E21" s="15"/>
      <c r="F21" s="16" t="s">
        <v>430</v>
      </c>
      <c r="G21" s="17">
        <f t="shared" si="0"/>
        <v>0</v>
      </c>
      <c r="H21" s="18">
        <f t="shared" si="1"/>
        <v>0</v>
      </c>
      <c r="I21" s="17"/>
      <c r="J21" s="15"/>
      <c r="K21" s="17"/>
      <c r="L21" s="15"/>
      <c r="M21" s="17"/>
      <c r="N21" s="15"/>
      <c r="O21" s="19" t="s">
        <v>430</v>
      </c>
    </row>
    <row r="22" spans="2:15" ht="19.7" customHeight="1" x14ac:dyDescent="0.2">
      <c r="B22" s="13" t="s">
        <v>327</v>
      </c>
      <c r="C22" s="14" t="s">
        <v>170</v>
      </c>
      <c r="D22" s="14" t="s">
        <v>142</v>
      </c>
      <c r="E22" s="15"/>
      <c r="F22" s="16" t="s">
        <v>430</v>
      </c>
      <c r="G22" s="17">
        <f t="shared" si="0"/>
        <v>0</v>
      </c>
      <c r="H22" s="18">
        <f t="shared" si="1"/>
        <v>0</v>
      </c>
      <c r="I22" s="17"/>
      <c r="J22" s="15"/>
      <c r="K22" s="17"/>
      <c r="L22" s="15"/>
      <c r="M22" s="17"/>
      <c r="N22" s="15"/>
      <c r="O22" s="19" t="s">
        <v>430</v>
      </c>
    </row>
    <row r="23" spans="2:15" ht="19.7" customHeight="1" x14ac:dyDescent="0.2">
      <c r="B23" s="20" t="s">
        <v>430</v>
      </c>
      <c r="C23" s="21" t="s">
        <v>429</v>
      </c>
      <c r="D23" s="21" t="s">
        <v>376</v>
      </c>
      <c r="E23" s="15">
        <v>143</v>
      </c>
      <c r="F23" s="22" t="s">
        <v>244</v>
      </c>
      <c r="G23" s="17">
        <f t="shared" si="0"/>
        <v>0</v>
      </c>
      <c r="H23" s="18">
        <f t="shared" si="1"/>
        <v>0</v>
      </c>
      <c r="I23" s="23"/>
      <c r="J23" s="18">
        <f>TRUNC(E23*I23,0)</f>
        <v>0</v>
      </c>
      <c r="K23" s="23"/>
      <c r="L23" s="18">
        <f>TRUNC(E23*K23,0)</f>
        <v>0</v>
      </c>
      <c r="M23" s="23"/>
      <c r="N23" s="18">
        <f>TRUNC(E23*M23,0)</f>
        <v>0</v>
      </c>
      <c r="O23" s="24" t="s">
        <v>118</v>
      </c>
    </row>
    <row r="24" spans="2:15" ht="19.7" customHeight="1" x14ac:dyDescent="0.2">
      <c r="B24" s="13" t="s">
        <v>238</v>
      </c>
      <c r="C24" s="14" t="s">
        <v>21</v>
      </c>
      <c r="D24" s="14" t="s">
        <v>333</v>
      </c>
      <c r="E24" s="15"/>
      <c r="F24" s="16" t="s">
        <v>430</v>
      </c>
      <c r="G24" s="17">
        <f t="shared" si="0"/>
        <v>0</v>
      </c>
      <c r="H24" s="18">
        <f t="shared" si="1"/>
        <v>0</v>
      </c>
      <c r="I24" s="17"/>
      <c r="J24" s="15"/>
      <c r="K24" s="17"/>
      <c r="L24" s="15"/>
      <c r="M24" s="17"/>
      <c r="N24" s="15"/>
      <c r="O24" s="19" t="s">
        <v>430</v>
      </c>
    </row>
    <row r="25" spans="2:15" ht="19.7" customHeight="1" x14ac:dyDescent="0.2">
      <c r="B25" s="20" t="s">
        <v>430</v>
      </c>
      <c r="C25" s="21" t="s">
        <v>400</v>
      </c>
      <c r="D25" s="21" t="s">
        <v>187</v>
      </c>
      <c r="E25" s="15">
        <v>4</v>
      </c>
      <c r="F25" s="22" t="s">
        <v>28</v>
      </c>
      <c r="G25" s="17">
        <f t="shared" si="0"/>
        <v>0</v>
      </c>
      <c r="H25" s="18">
        <f t="shared" si="1"/>
        <v>0</v>
      </c>
      <c r="I25" s="23"/>
      <c r="J25" s="18">
        <f>TRUNC(E25*I25,0)</f>
        <v>0</v>
      </c>
      <c r="K25" s="23"/>
      <c r="L25" s="18">
        <f>TRUNC(E25*K25,0)</f>
        <v>0</v>
      </c>
      <c r="M25" s="23"/>
      <c r="N25" s="18">
        <f>TRUNC(E25*M25,0)</f>
        <v>0</v>
      </c>
      <c r="O25" s="24" t="s">
        <v>406</v>
      </c>
    </row>
    <row r="26" spans="2:15" ht="19.7" customHeight="1" x14ac:dyDescent="0.2">
      <c r="B26" s="20" t="s">
        <v>430</v>
      </c>
      <c r="C26" s="21" t="s">
        <v>91</v>
      </c>
      <c r="D26" s="21" t="s">
        <v>7</v>
      </c>
      <c r="E26" s="15">
        <v>8</v>
      </c>
      <c r="F26" s="22" t="s">
        <v>264</v>
      </c>
      <c r="G26" s="17">
        <f t="shared" si="0"/>
        <v>0</v>
      </c>
      <c r="H26" s="18">
        <f t="shared" si="1"/>
        <v>0</v>
      </c>
      <c r="I26" s="23"/>
      <c r="J26" s="18">
        <f>TRUNC(E26*I26,0)</f>
        <v>0</v>
      </c>
      <c r="K26" s="23"/>
      <c r="L26" s="18">
        <f>TRUNC(E26*K26,0)</f>
        <v>0</v>
      </c>
      <c r="M26" s="23"/>
      <c r="N26" s="18">
        <f>TRUNC(E26*M26,0)</f>
        <v>0</v>
      </c>
      <c r="O26" s="24" t="s">
        <v>134</v>
      </c>
    </row>
    <row r="27" spans="2:15" ht="19.7" customHeight="1" x14ac:dyDescent="0.2">
      <c r="B27" s="13" t="s">
        <v>368</v>
      </c>
      <c r="C27" s="14" t="s">
        <v>130</v>
      </c>
      <c r="D27" s="14" t="s">
        <v>249</v>
      </c>
      <c r="E27" s="15"/>
      <c r="F27" s="16" t="s">
        <v>430</v>
      </c>
      <c r="G27" s="17">
        <f t="shared" si="0"/>
        <v>0</v>
      </c>
      <c r="H27" s="18">
        <f t="shared" si="1"/>
        <v>0</v>
      </c>
      <c r="I27" s="17"/>
      <c r="J27" s="15"/>
      <c r="K27" s="17"/>
      <c r="L27" s="15"/>
      <c r="M27" s="17"/>
      <c r="N27" s="15"/>
      <c r="O27" s="19" t="s">
        <v>430</v>
      </c>
    </row>
    <row r="28" spans="2:15" ht="19.7" customHeight="1" x14ac:dyDescent="0.2">
      <c r="B28" s="20" t="s">
        <v>430</v>
      </c>
      <c r="C28" s="21" t="s">
        <v>16</v>
      </c>
      <c r="D28" s="21" t="s">
        <v>86</v>
      </c>
      <c r="E28" s="15">
        <v>21</v>
      </c>
      <c r="F28" s="22" t="s">
        <v>300</v>
      </c>
      <c r="G28" s="17">
        <f t="shared" si="0"/>
        <v>0</v>
      </c>
      <c r="H28" s="18">
        <f t="shared" si="1"/>
        <v>0</v>
      </c>
      <c r="I28" s="23"/>
      <c r="J28" s="18">
        <f t="shared" ref="J28:J35" si="5">TRUNC(E28*I28,0)</f>
        <v>0</v>
      </c>
      <c r="K28" s="23"/>
      <c r="L28" s="18">
        <f t="shared" ref="L28:L35" si="6">TRUNC(E28*K28,0)</f>
        <v>0</v>
      </c>
      <c r="M28" s="23"/>
      <c r="N28" s="18">
        <f t="shared" ref="N28:N35" si="7">TRUNC(E28*M28,0)</f>
        <v>0</v>
      </c>
      <c r="O28" s="24" t="s">
        <v>147</v>
      </c>
    </row>
    <row r="29" spans="2:15" ht="19.7" customHeight="1" x14ac:dyDescent="0.2">
      <c r="B29" s="20" t="s">
        <v>430</v>
      </c>
      <c r="C29" s="21" t="s">
        <v>329</v>
      </c>
      <c r="D29" s="21" t="s">
        <v>278</v>
      </c>
      <c r="E29" s="15">
        <v>73</v>
      </c>
      <c r="F29" s="22" t="s">
        <v>308</v>
      </c>
      <c r="G29" s="17">
        <f t="shared" si="0"/>
        <v>0</v>
      </c>
      <c r="H29" s="18">
        <f t="shared" si="1"/>
        <v>0</v>
      </c>
      <c r="I29" s="23"/>
      <c r="J29" s="18">
        <f t="shared" si="5"/>
        <v>0</v>
      </c>
      <c r="K29" s="23"/>
      <c r="L29" s="18">
        <f t="shared" si="6"/>
        <v>0</v>
      </c>
      <c r="M29" s="23"/>
      <c r="N29" s="18">
        <f t="shared" si="7"/>
        <v>0</v>
      </c>
      <c r="O29" s="24" t="s">
        <v>216</v>
      </c>
    </row>
    <row r="30" spans="2:15" ht="19.7" customHeight="1" x14ac:dyDescent="0.2">
      <c r="B30" s="25" t="s">
        <v>430</v>
      </c>
      <c r="C30" s="26" t="s">
        <v>272</v>
      </c>
      <c r="D30" s="26" t="s">
        <v>235</v>
      </c>
      <c r="E30" s="27">
        <v>0.93500000000000005</v>
      </c>
      <c r="F30" s="28" t="s">
        <v>292</v>
      </c>
      <c r="G30" s="5">
        <f t="shared" si="0"/>
        <v>0</v>
      </c>
      <c r="H30" s="29">
        <f t="shared" si="1"/>
        <v>0</v>
      </c>
      <c r="I30" s="30"/>
      <c r="J30" s="29">
        <f t="shared" si="5"/>
        <v>0</v>
      </c>
      <c r="K30" s="30"/>
      <c r="L30" s="29">
        <f t="shared" si="6"/>
        <v>0</v>
      </c>
      <c r="M30" s="30"/>
      <c r="N30" s="29">
        <f t="shared" si="7"/>
        <v>0</v>
      </c>
      <c r="O30" s="31" t="s">
        <v>71</v>
      </c>
    </row>
    <row r="31" spans="2:15" ht="19.7" customHeight="1" x14ac:dyDescent="0.2">
      <c r="B31" s="20" t="s">
        <v>430</v>
      </c>
      <c r="C31" s="21" t="s">
        <v>222</v>
      </c>
      <c r="D31" s="21" t="s">
        <v>26</v>
      </c>
      <c r="E31" s="32">
        <v>0.93500000000000005</v>
      </c>
      <c r="F31" s="22" t="s">
        <v>292</v>
      </c>
      <c r="G31" s="17">
        <f t="shared" si="0"/>
        <v>0</v>
      </c>
      <c r="H31" s="18">
        <f t="shared" si="1"/>
        <v>0</v>
      </c>
      <c r="I31" s="23"/>
      <c r="J31" s="18">
        <f t="shared" si="5"/>
        <v>0</v>
      </c>
      <c r="K31" s="23"/>
      <c r="L31" s="18">
        <f t="shared" si="6"/>
        <v>0</v>
      </c>
      <c r="M31" s="23"/>
      <c r="N31" s="18">
        <f t="shared" si="7"/>
        <v>0</v>
      </c>
      <c r="O31" s="24" t="s">
        <v>12</v>
      </c>
    </row>
    <row r="32" spans="2:15" ht="19.7" customHeight="1" x14ac:dyDescent="0.2">
      <c r="B32" s="20" t="s">
        <v>430</v>
      </c>
      <c r="C32" s="21" t="s">
        <v>155</v>
      </c>
      <c r="D32" s="21" t="s">
        <v>211</v>
      </c>
      <c r="E32" s="15">
        <v>3</v>
      </c>
      <c r="F32" s="22" t="s">
        <v>264</v>
      </c>
      <c r="G32" s="17">
        <f t="shared" si="0"/>
        <v>0</v>
      </c>
      <c r="H32" s="18">
        <f t="shared" si="1"/>
        <v>0</v>
      </c>
      <c r="I32" s="23"/>
      <c r="J32" s="18">
        <f t="shared" si="5"/>
        <v>0</v>
      </c>
      <c r="K32" s="23"/>
      <c r="L32" s="18">
        <f t="shared" si="6"/>
        <v>0</v>
      </c>
      <c r="M32" s="23"/>
      <c r="N32" s="18">
        <f t="shared" si="7"/>
        <v>0</v>
      </c>
      <c r="O32" s="24" t="s">
        <v>265</v>
      </c>
    </row>
    <row r="33" spans="2:15" ht="19.7" customHeight="1" x14ac:dyDescent="0.2">
      <c r="B33" s="20" t="s">
        <v>430</v>
      </c>
      <c r="C33" s="21" t="s">
        <v>155</v>
      </c>
      <c r="D33" s="21" t="s">
        <v>205</v>
      </c>
      <c r="E33" s="15">
        <v>6</v>
      </c>
      <c r="F33" s="22" t="s">
        <v>264</v>
      </c>
      <c r="G33" s="17">
        <f t="shared" si="0"/>
        <v>0</v>
      </c>
      <c r="H33" s="18">
        <f t="shared" si="1"/>
        <v>0</v>
      </c>
      <c r="I33" s="23"/>
      <c r="J33" s="18">
        <f t="shared" si="5"/>
        <v>0</v>
      </c>
      <c r="K33" s="23"/>
      <c r="L33" s="18">
        <f t="shared" si="6"/>
        <v>0</v>
      </c>
      <c r="M33" s="23"/>
      <c r="N33" s="18">
        <f t="shared" si="7"/>
        <v>0</v>
      </c>
      <c r="O33" s="24" t="s">
        <v>20</v>
      </c>
    </row>
    <row r="34" spans="2:15" ht="19.7" customHeight="1" x14ac:dyDescent="0.2">
      <c r="B34" s="20" t="s">
        <v>430</v>
      </c>
      <c r="C34" s="21" t="s">
        <v>99</v>
      </c>
      <c r="D34" s="21" t="s">
        <v>154</v>
      </c>
      <c r="E34" s="15">
        <v>3</v>
      </c>
      <c r="F34" s="22" t="s">
        <v>264</v>
      </c>
      <c r="G34" s="17">
        <f t="shared" si="0"/>
        <v>0</v>
      </c>
      <c r="H34" s="18">
        <f t="shared" si="1"/>
        <v>0</v>
      </c>
      <c r="I34" s="23"/>
      <c r="J34" s="18">
        <f t="shared" si="5"/>
        <v>0</v>
      </c>
      <c r="K34" s="23"/>
      <c r="L34" s="18">
        <f t="shared" si="6"/>
        <v>0</v>
      </c>
      <c r="M34" s="23"/>
      <c r="N34" s="18">
        <f t="shared" si="7"/>
        <v>0</v>
      </c>
      <c r="O34" s="24" t="s">
        <v>271</v>
      </c>
    </row>
    <row r="35" spans="2:15" ht="19.7" customHeight="1" x14ac:dyDescent="0.2">
      <c r="B35" s="20" t="s">
        <v>430</v>
      </c>
      <c r="C35" s="21" t="s">
        <v>99</v>
      </c>
      <c r="D35" s="21" t="s">
        <v>197</v>
      </c>
      <c r="E35" s="15">
        <v>6</v>
      </c>
      <c r="F35" s="22" t="s">
        <v>264</v>
      </c>
      <c r="G35" s="17">
        <f t="shared" si="0"/>
        <v>0</v>
      </c>
      <c r="H35" s="18">
        <f t="shared" si="1"/>
        <v>0</v>
      </c>
      <c r="I35" s="23"/>
      <c r="J35" s="18">
        <f t="shared" si="5"/>
        <v>0</v>
      </c>
      <c r="K35" s="23"/>
      <c r="L35" s="18">
        <f t="shared" si="6"/>
        <v>0</v>
      </c>
      <c r="M35" s="23"/>
      <c r="N35" s="18">
        <f t="shared" si="7"/>
        <v>0</v>
      </c>
      <c r="O35" s="24" t="s">
        <v>23</v>
      </c>
    </row>
    <row r="36" spans="2:15" ht="19.7" customHeight="1" x14ac:dyDescent="0.2">
      <c r="B36" s="13" t="s">
        <v>196</v>
      </c>
      <c r="C36" s="14" t="s">
        <v>312</v>
      </c>
      <c r="D36" s="14" t="s">
        <v>311</v>
      </c>
      <c r="E36" s="15"/>
      <c r="F36" s="16" t="s">
        <v>430</v>
      </c>
      <c r="G36" s="17">
        <f t="shared" si="0"/>
        <v>0</v>
      </c>
      <c r="H36" s="18">
        <f t="shared" si="1"/>
        <v>0</v>
      </c>
      <c r="I36" s="17"/>
      <c r="J36" s="15"/>
      <c r="K36" s="17"/>
      <c r="L36" s="15"/>
      <c r="M36" s="17"/>
      <c r="N36" s="15"/>
      <c r="O36" s="19" t="s">
        <v>430</v>
      </c>
    </row>
    <row r="37" spans="2:15" ht="19.7" customHeight="1" x14ac:dyDescent="0.2">
      <c r="B37" s="20" t="s">
        <v>430</v>
      </c>
      <c r="C37" s="21" t="s">
        <v>46</v>
      </c>
      <c r="D37" s="21" t="s">
        <v>399</v>
      </c>
      <c r="E37" s="15">
        <v>45</v>
      </c>
      <c r="F37" s="22" t="s">
        <v>151</v>
      </c>
      <c r="G37" s="17">
        <f t="shared" ref="G37:G68" si="8">I37+K37+M37</f>
        <v>0</v>
      </c>
      <c r="H37" s="18">
        <f t="shared" ref="H37:H68" si="9">J37+L37+N37</f>
        <v>0</v>
      </c>
      <c r="I37" s="23"/>
      <c r="J37" s="18">
        <f t="shared" ref="J37:J44" si="10">TRUNC(E37*I37,0)</f>
        <v>0</v>
      </c>
      <c r="K37" s="23"/>
      <c r="L37" s="18">
        <f t="shared" ref="L37:L44" si="11">TRUNC(E37*K37,0)</f>
        <v>0</v>
      </c>
      <c r="M37" s="23"/>
      <c r="N37" s="18">
        <f t="shared" ref="N37:N44" si="12">TRUNC(E37*M37,0)</f>
        <v>0</v>
      </c>
      <c r="O37" s="24" t="s">
        <v>290</v>
      </c>
    </row>
    <row r="38" spans="2:15" ht="19.7" customHeight="1" x14ac:dyDescent="0.2">
      <c r="B38" s="20" t="s">
        <v>430</v>
      </c>
      <c r="C38" s="21" t="s">
        <v>195</v>
      </c>
      <c r="D38" s="21" t="s">
        <v>123</v>
      </c>
      <c r="E38" s="15">
        <v>27</v>
      </c>
      <c r="F38" s="22" t="s">
        <v>264</v>
      </c>
      <c r="G38" s="17">
        <f t="shared" si="8"/>
        <v>0</v>
      </c>
      <c r="H38" s="18">
        <f t="shared" si="9"/>
        <v>0</v>
      </c>
      <c r="I38" s="23"/>
      <c r="J38" s="18">
        <f t="shared" si="10"/>
        <v>0</v>
      </c>
      <c r="K38" s="23"/>
      <c r="L38" s="18">
        <f t="shared" si="11"/>
        <v>0</v>
      </c>
      <c r="M38" s="23"/>
      <c r="N38" s="18">
        <f t="shared" si="12"/>
        <v>0</v>
      </c>
      <c r="O38" s="24" t="s">
        <v>411</v>
      </c>
    </row>
    <row r="39" spans="2:15" ht="19.7" customHeight="1" x14ac:dyDescent="0.2">
      <c r="B39" s="20" t="s">
        <v>430</v>
      </c>
      <c r="C39" s="21" t="s">
        <v>89</v>
      </c>
      <c r="D39" s="21" t="s">
        <v>123</v>
      </c>
      <c r="E39" s="15">
        <v>14</v>
      </c>
      <c r="F39" s="22" t="s">
        <v>264</v>
      </c>
      <c r="G39" s="17">
        <f t="shared" si="8"/>
        <v>0</v>
      </c>
      <c r="H39" s="18">
        <f t="shared" si="9"/>
        <v>0</v>
      </c>
      <c r="I39" s="23"/>
      <c r="J39" s="18">
        <f t="shared" si="10"/>
        <v>0</v>
      </c>
      <c r="K39" s="23"/>
      <c r="L39" s="18">
        <f t="shared" si="11"/>
        <v>0</v>
      </c>
      <c r="M39" s="23"/>
      <c r="N39" s="18">
        <f t="shared" si="12"/>
        <v>0</v>
      </c>
      <c r="O39" s="24" t="s">
        <v>140</v>
      </c>
    </row>
    <row r="40" spans="2:15" ht="19.7" customHeight="1" x14ac:dyDescent="0.2">
      <c r="B40" s="20" t="s">
        <v>430</v>
      </c>
      <c r="C40" s="21" t="s">
        <v>416</v>
      </c>
      <c r="D40" s="21" t="s">
        <v>123</v>
      </c>
      <c r="E40" s="15">
        <v>14</v>
      </c>
      <c r="F40" s="22" t="s">
        <v>264</v>
      </c>
      <c r="G40" s="17">
        <f t="shared" si="8"/>
        <v>0</v>
      </c>
      <c r="H40" s="18">
        <f t="shared" si="9"/>
        <v>0</v>
      </c>
      <c r="I40" s="23"/>
      <c r="J40" s="18">
        <f t="shared" si="10"/>
        <v>0</v>
      </c>
      <c r="K40" s="23"/>
      <c r="L40" s="18">
        <f t="shared" si="11"/>
        <v>0</v>
      </c>
      <c r="M40" s="23"/>
      <c r="N40" s="18">
        <f t="shared" si="12"/>
        <v>0</v>
      </c>
      <c r="O40" s="24" t="s">
        <v>421</v>
      </c>
    </row>
    <row r="41" spans="2:15" ht="19.7" customHeight="1" x14ac:dyDescent="0.2">
      <c r="B41" s="20" t="s">
        <v>430</v>
      </c>
      <c r="C41" s="21" t="s">
        <v>210</v>
      </c>
      <c r="D41" s="21" t="s">
        <v>123</v>
      </c>
      <c r="E41" s="15">
        <v>3</v>
      </c>
      <c r="F41" s="22" t="s">
        <v>264</v>
      </c>
      <c r="G41" s="17">
        <f t="shared" si="8"/>
        <v>0</v>
      </c>
      <c r="H41" s="18">
        <f t="shared" si="9"/>
        <v>0</v>
      </c>
      <c r="I41" s="23"/>
      <c r="J41" s="18">
        <f t="shared" si="10"/>
        <v>0</v>
      </c>
      <c r="K41" s="23"/>
      <c r="L41" s="18">
        <f t="shared" si="11"/>
        <v>0</v>
      </c>
      <c r="M41" s="23"/>
      <c r="N41" s="18">
        <f t="shared" si="12"/>
        <v>0</v>
      </c>
      <c r="O41" s="24" t="s">
        <v>107</v>
      </c>
    </row>
    <row r="42" spans="2:15" ht="19.7" customHeight="1" x14ac:dyDescent="0.2">
      <c r="B42" s="20" t="s">
        <v>430</v>
      </c>
      <c r="C42" s="21" t="s">
        <v>293</v>
      </c>
      <c r="D42" s="21" t="s">
        <v>123</v>
      </c>
      <c r="E42" s="15">
        <v>3</v>
      </c>
      <c r="F42" s="22" t="s">
        <v>264</v>
      </c>
      <c r="G42" s="17">
        <f t="shared" si="8"/>
        <v>0</v>
      </c>
      <c r="H42" s="18">
        <f t="shared" si="9"/>
        <v>0</v>
      </c>
      <c r="I42" s="23"/>
      <c r="J42" s="18">
        <f t="shared" si="10"/>
        <v>0</v>
      </c>
      <c r="K42" s="23"/>
      <c r="L42" s="18">
        <f t="shared" si="11"/>
        <v>0</v>
      </c>
      <c r="M42" s="23"/>
      <c r="N42" s="18">
        <f t="shared" si="12"/>
        <v>0</v>
      </c>
      <c r="O42" s="24" t="s">
        <v>375</v>
      </c>
    </row>
    <row r="43" spans="2:15" ht="19.7" customHeight="1" x14ac:dyDescent="0.2">
      <c r="B43" s="20" t="s">
        <v>430</v>
      </c>
      <c r="C43" s="21" t="s">
        <v>169</v>
      </c>
      <c r="D43" s="21" t="s">
        <v>123</v>
      </c>
      <c r="E43" s="15">
        <v>3</v>
      </c>
      <c r="F43" s="22" t="s">
        <v>264</v>
      </c>
      <c r="G43" s="17">
        <f t="shared" si="8"/>
        <v>0</v>
      </c>
      <c r="H43" s="18">
        <f t="shared" si="9"/>
        <v>0</v>
      </c>
      <c r="I43" s="23"/>
      <c r="J43" s="18">
        <f t="shared" si="10"/>
        <v>0</v>
      </c>
      <c r="K43" s="23"/>
      <c r="L43" s="18">
        <f t="shared" si="11"/>
        <v>0</v>
      </c>
      <c r="M43" s="23"/>
      <c r="N43" s="18">
        <f t="shared" si="12"/>
        <v>0</v>
      </c>
      <c r="O43" s="24" t="s">
        <v>125</v>
      </c>
    </row>
    <row r="44" spans="2:15" ht="19.7" customHeight="1" x14ac:dyDescent="0.2">
      <c r="B44" s="20" t="s">
        <v>430</v>
      </c>
      <c r="C44" s="21" t="s">
        <v>45</v>
      </c>
      <c r="D44" s="21" t="s">
        <v>123</v>
      </c>
      <c r="E44" s="15">
        <v>3</v>
      </c>
      <c r="F44" s="22" t="s">
        <v>264</v>
      </c>
      <c r="G44" s="17">
        <f t="shared" si="8"/>
        <v>0</v>
      </c>
      <c r="H44" s="18">
        <f t="shared" si="9"/>
        <v>0</v>
      </c>
      <c r="I44" s="23"/>
      <c r="J44" s="18">
        <f t="shared" si="10"/>
        <v>0</v>
      </c>
      <c r="K44" s="23"/>
      <c r="L44" s="18">
        <f t="shared" si="11"/>
        <v>0</v>
      </c>
      <c r="M44" s="23"/>
      <c r="N44" s="18">
        <f t="shared" si="12"/>
        <v>0</v>
      </c>
      <c r="O44" s="24" t="s">
        <v>390</v>
      </c>
    </row>
    <row r="45" spans="2:15" ht="19.7" customHeight="1" x14ac:dyDescent="0.2">
      <c r="B45" s="13" t="s">
        <v>295</v>
      </c>
      <c r="C45" s="14" t="s">
        <v>19</v>
      </c>
      <c r="D45" s="14" t="s">
        <v>36</v>
      </c>
      <c r="E45" s="15"/>
      <c r="F45" s="16" t="s">
        <v>430</v>
      </c>
      <c r="G45" s="17">
        <f t="shared" si="8"/>
        <v>0</v>
      </c>
      <c r="H45" s="18">
        <f t="shared" si="9"/>
        <v>0</v>
      </c>
      <c r="I45" s="17"/>
      <c r="J45" s="15"/>
      <c r="K45" s="17"/>
      <c r="L45" s="15"/>
      <c r="M45" s="17"/>
      <c r="N45" s="15"/>
      <c r="O45" s="19" t="s">
        <v>430</v>
      </c>
    </row>
    <row r="46" spans="2:15" ht="19.7" customHeight="1" x14ac:dyDescent="0.2">
      <c r="B46" s="20" t="s">
        <v>430</v>
      </c>
      <c r="C46" s="21" t="s">
        <v>16</v>
      </c>
      <c r="D46" s="21" t="s">
        <v>294</v>
      </c>
      <c r="E46" s="15">
        <v>1</v>
      </c>
      <c r="F46" s="22" t="s">
        <v>300</v>
      </c>
      <c r="G46" s="17">
        <f t="shared" si="8"/>
        <v>0</v>
      </c>
      <c r="H46" s="18">
        <f t="shared" si="9"/>
        <v>0</v>
      </c>
      <c r="I46" s="23"/>
      <c r="J46" s="18">
        <f>TRUNC(E46*I46,0)</f>
        <v>0</v>
      </c>
      <c r="K46" s="23"/>
      <c r="L46" s="18">
        <f>TRUNC(E46*K46,0)</f>
        <v>0</v>
      </c>
      <c r="M46" s="23"/>
      <c r="N46" s="18">
        <f>TRUNC(E46*M46,0)</f>
        <v>0</v>
      </c>
      <c r="O46" s="24" t="s">
        <v>43</v>
      </c>
    </row>
    <row r="47" spans="2:15" ht="19.7" customHeight="1" x14ac:dyDescent="0.2">
      <c r="B47" s="20" t="s">
        <v>430</v>
      </c>
      <c r="C47" s="21" t="s">
        <v>329</v>
      </c>
      <c r="D47" s="21" t="s">
        <v>326</v>
      </c>
      <c r="E47" s="15">
        <v>8</v>
      </c>
      <c r="F47" s="22" t="s">
        <v>308</v>
      </c>
      <c r="G47" s="17">
        <f t="shared" si="8"/>
        <v>0</v>
      </c>
      <c r="H47" s="18">
        <f t="shared" si="9"/>
        <v>0</v>
      </c>
      <c r="I47" s="23"/>
      <c r="J47" s="18">
        <f>TRUNC(E47*I47,0)</f>
        <v>0</v>
      </c>
      <c r="K47" s="23"/>
      <c r="L47" s="18">
        <f>TRUNC(E47*K47,0)</f>
        <v>0</v>
      </c>
      <c r="M47" s="23"/>
      <c r="N47" s="18">
        <f>TRUNC(E47*M47,0)</f>
        <v>0</v>
      </c>
      <c r="O47" s="24" t="s">
        <v>307</v>
      </c>
    </row>
    <row r="48" spans="2:15" ht="19.7" customHeight="1" x14ac:dyDescent="0.2">
      <c r="B48" s="20" t="s">
        <v>430</v>
      </c>
      <c r="C48" s="21" t="s">
        <v>430</v>
      </c>
      <c r="D48" s="21" t="s">
        <v>430</v>
      </c>
      <c r="E48" s="15"/>
      <c r="F48" s="22" t="s">
        <v>430</v>
      </c>
      <c r="G48" s="17">
        <f t="shared" si="8"/>
        <v>0</v>
      </c>
      <c r="H48" s="18">
        <f t="shared" si="9"/>
        <v>0</v>
      </c>
      <c r="I48" s="17"/>
      <c r="J48" s="15"/>
      <c r="K48" s="17"/>
      <c r="L48" s="15"/>
      <c r="M48" s="17"/>
      <c r="N48" s="15"/>
      <c r="O48" s="24" t="s">
        <v>430</v>
      </c>
    </row>
    <row r="49" spans="2:15" ht="19.7" customHeight="1" x14ac:dyDescent="0.2">
      <c r="B49" s="13" t="s">
        <v>428</v>
      </c>
      <c r="C49" s="14" t="s">
        <v>318</v>
      </c>
      <c r="D49" s="14" t="s">
        <v>430</v>
      </c>
      <c r="E49" s="15"/>
      <c r="F49" s="16" t="s">
        <v>430</v>
      </c>
      <c r="G49" s="17">
        <f t="shared" si="8"/>
        <v>0</v>
      </c>
      <c r="H49" s="18">
        <f t="shared" si="9"/>
        <v>0</v>
      </c>
      <c r="I49" s="17"/>
      <c r="J49" s="15"/>
      <c r="K49" s="17"/>
      <c r="L49" s="15"/>
      <c r="M49" s="17"/>
      <c r="N49" s="15"/>
      <c r="O49" s="19" t="s">
        <v>430</v>
      </c>
    </row>
    <row r="50" spans="2:15" ht="19.7" customHeight="1" x14ac:dyDescent="0.2">
      <c r="B50" s="13" t="s">
        <v>327</v>
      </c>
      <c r="C50" s="14" t="s">
        <v>167</v>
      </c>
      <c r="D50" s="14" t="s">
        <v>15</v>
      </c>
      <c r="E50" s="15"/>
      <c r="F50" s="16" t="s">
        <v>430</v>
      </c>
      <c r="G50" s="17">
        <f t="shared" si="8"/>
        <v>0</v>
      </c>
      <c r="H50" s="18">
        <f t="shared" si="9"/>
        <v>0</v>
      </c>
      <c r="I50" s="17"/>
      <c r="J50" s="15"/>
      <c r="K50" s="17"/>
      <c r="L50" s="15"/>
      <c r="M50" s="17"/>
      <c r="N50" s="15"/>
      <c r="O50" s="19" t="s">
        <v>430</v>
      </c>
    </row>
    <row r="51" spans="2:15" ht="19.7" customHeight="1" x14ac:dyDescent="0.2">
      <c r="B51" s="20" t="s">
        <v>430</v>
      </c>
      <c r="C51" s="21" t="s">
        <v>30</v>
      </c>
      <c r="D51" s="21" t="s">
        <v>22</v>
      </c>
      <c r="E51" s="15">
        <v>165</v>
      </c>
      <c r="F51" s="22" t="s">
        <v>308</v>
      </c>
      <c r="G51" s="17">
        <f t="shared" si="8"/>
        <v>0</v>
      </c>
      <c r="H51" s="18">
        <f t="shared" si="9"/>
        <v>0</v>
      </c>
      <c r="I51" s="23"/>
      <c r="J51" s="18">
        <f>TRUNC(E51*I51,0)</f>
        <v>0</v>
      </c>
      <c r="K51" s="23"/>
      <c r="L51" s="18">
        <f>TRUNC(E51*K51,0)</f>
        <v>0</v>
      </c>
      <c r="M51" s="23"/>
      <c r="N51" s="18">
        <f>TRUNC(E51*M51,0)</f>
        <v>0</v>
      </c>
      <c r="O51" s="24" t="s">
        <v>162</v>
      </c>
    </row>
    <row r="52" spans="2:15" ht="19.7" customHeight="1" x14ac:dyDescent="0.2">
      <c r="B52" s="20" t="s">
        <v>430</v>
      </c>
      <c r="C52" s="21" t="s">
        <v>16</v>
      </c>
      <c r="D52" s="21" t="s">
        <v>294</v>
      </c>
      <c r="E52" s="15">
        <v>117</v>
      </c>
      <c r="F52" s="22" t="s">
        <v>300</v>
      </c>
      <c r="G52" s="17">
        <f t="shared" si="8"/>
        <v>0</v>
      </c>
      <c r="H52" s="18">
        <f t="shared" si="9"/>
        <v>0</v>
      </c>
      <c r="I52" s="23"/>
      <c r="J52" s="18">
        <f>TRUNC(E52*I52,0)</f>
        <v>0</v>
      </c>
      <c r="K52" s="23"/>
      <c r="L52" s="18">
        <f>TRUNC(E52*K52,0)</f>
        <v>0</v>
      </c>
      <c r="M52" s="23"/>
      <c r="N52" s="18">
        <f>TRUNC(E52*M52,0)</f>
        <v>0</v>
      </c>
      <c r="O52" s="24" t="s">
        <v>43</v>
      </c>
    </row>
    <row r="53" spans="2:15" ht="19.7" customHeight="1" x14ac:dyDescent="0.2">
      <c r="B53" s="20" t="s">
        <v>430</v>
      </c>
      <c r="C53" s="21" t="s">
        <v>329</v>
      </c>
      <c r="D53" s="21" t="s">
        <v>326</v>
      </c>
      <c r="E53" s="15">
        <v>110</v>
      </c>
      <c r="F53" s="22" t="s">
        <v>308</v>
      </c>
      <c r="G53" s="17">
        <f t="shared" si="8"/>
        <v>0</v>
      </c>
      <c r="H53" s="18">
        <f t="shared" si="9"/>
        <v>0</v>
      </c>
      <c r="I53" s="23"/>
      <c r="J53" s="18">
        <f>TRUNC(E53*I53,0)</f>
        <v>0</v>
      </c>
      <c r="K53" s="23"/>
      <c r="L53" s="18">
        <f>TRUNC(E53*K53,0)</f>
        <v>0</v>
      </c>
      <c r="M53" s="23"/>
      <c r="N53" s="18">
        <f>TRUNC(E53*M53,0)</f>
        <v>0</v>
      </c>
      <c r="O53" s="24" t="s">
        <v>307</v>
      </c>
    </row>
    <row r="54" spans="2:15" ht="19.7" customHeight="1" x14ac:dyDescent="0.2">
      <c r="B54" s="20" t="s">
        <v>430</v>
      </c>
      <c r="C54" s="21" t="s">
        <v>430</v>
      </c>
      <c r="D54" s="21" t="s">
        <v>430</v>
      </c>
      <c r="E54" s="15"/>
      <c r="F54" s="22" t="s">
        <v>430</v>
      </c>
      <c r="G54" s="17">
        <f t="shared" si="8"/>
        <v>0</v>
      </c>
      <c r="H54" s="18">
        <f t="shared" si="9"/>
        <v>0</v>
      </c>
      <c r="I54" s="17"/>
      <c r="J54" s="15"/>
      <c r="K54" s="17"/>
      <c r="L54" s="15"/>
      <c r="M54" s="17"/>
      <c r="N54" s="15"/>
      <c r="O54" s="24" t="s">
        <v>430</v>
      </c>
    </row>
    <row r="55" spans="2:15" ht="19.7" customHeight="1" x14ac:dyDescent="0.2">
      <c r="B55" s="13" t="s">
        <v>88</v>
      </c>
      <c r="C55" s="14" t="s">
        <v>124</v>
      </c>
      <c r="D55" s="14" t="s">
        <v>430</v>
      </c>
      <c r="E55" s="15"/>
      <c r="F55" s="16" t="s">
        <v>430</v>
      </c>
      <c r="G55" s="17">
        <f t="shared" si="8"/>
        <v>0</v>
      </c>
      <c r="H55" s="18">
        <f t="shared" si="9"/>
        <v>0</v>
      </c>
      <c r="I55" s="17"/>
      <c r="J55" s="15"/>
      <c r="K55" s="17"/>
      <c r="L55" s="15"/>
      <c r="M55" s="17"/>
      <c r="N55" s="15"/>
      <c r="O55" s="19" t="s">
        <v>430</v>
      </c>
    </row>
    <row r="56" spans="2:15" ht="19.7" customHeight="1" x14ac:dyDescent="0.2">
      <c r="B56" s="33" t="s">
        <v>327</v>
      </c>
      <c r="C56" s="34" t="s">
        <v>344</v>
      </c>
      <c r="D56" s="34" t="s">
        <v>277</v>
      </c>
      <c r="E56" s="6"/>
      <c r="F56" s="35" t="s">
        <v>430</v>
      </c>
      <c r="G56" s="5">
        <f t="shared" si="8"/>
        <v>0</v>
      </c>
      <c r="H56" s="29">
        <f t="shared" si="9"/>
        <v>0</v>
      </c>
      <c r="I56" s="5"/>
      <c r="J56" s="6"/>
      <c r="K56" s="5"/>
      <c r="L56" s="6"/>
      <c r="M56" s="5"/>
      <c r="N56" s="6"/>
      <c r="O56" s="36" t="s">
        <v>430</v>
      </c>
    </row>
    <row r="57" spans="2:15" ht="19.7" customHeight="1" x14ac:dyDescent="0.2">
      <c r="B57" s="20" t="s">
        <v>430</v>
      </c>
      <c r="C57" s="21" t="s">
        <v>289</v>
      </c>
      <c r="D57" s="21" t="s">
        <v>323</v>
      </c>
      <c r="E57" s="15">
        <v>143</v>
      </c>
      <c r="F57" s="22" t="s">
        <v>300</v>
      </c>
      <c r="G57" s="17">
        <f t="shared" si="8"/>
        <v>0</v>
      </c>
      <c r="H57" s="18">
        <f t="shared" si="9"/>
        <v>0</v>
      </c>
      <c r="I57" s="23"/>
      <c r="J57" s="18">
        <f>TRUNC(E57*I57,0)</f>
        <v>0</v>
      </c>
      <c r="K57" s="23"/>
      <c r="L57" s="18">
        <f>TRUNC(E57*K57,0)</f>
        <v>0</v>
      </c>
      <c r="M57" s="23"/>
      <c r="N57" s="18">
        <f>TRUNC(E57*M57,0)</f>
        <v>0</v>
      </c>
      <c r="O57" s="24" t="s">
        <v>234</v>
      </c>
    </row>
    <row r="58" spans="2:15" ht="19.7" customHeight="1" x14ac:dyDescent="0.2">
      <c r="B58" s="20" t="s">
        <v>430</v>
      </c>
      <c r="C58" s="21" t="s">
        <v>329</v>
      </c>
      <c r="D58" s="21" t="s">
        <v>326</v>
      </c>
      <c r="E58" s="15">
        <v>30</v>
      </c>
      <c r="F58" s="22" t="s">
        <v>308</v>
      </c>
      <c r="G58" s="17">
        <f t="shared" si="8"/>
        <v>0</v>
      </c>
      <c r="H58" s="18">
        <f t="shared" si="9"/>
        <v>0</v>
      </c>
      <c r="I58" s="23"/>
      <c r="J58" s="18">
        <f>TRUNC(E58*I58,0)</f>
        <v>0</v>
      </c>
      <c r="K58" s="23"/>
      <c r="L58" s="18">
        <f>TRUNC(E58*K58,0)</f>
        <v>0</v>
      </c>
      <c r="M58" s="23"/>
      <c r="N58" s="18">
        <f>TRUNC(E58*M58,0)</f>
        <v>0</v>
      </c>
      <c r="O58" s="24" t="s">
        <v>307</v>
      </c>
    </row>
    <row r="59" spans="2:15" ht="19.7" customHeight="1" x14ac:dyDescent="0.2">
      <c r="B59" s="20" t="s">
        <v>430</v>
      </c>
      <c r="C59" s="21" t="s">
        <v>348</v>
      </c>
      <c r="D59" s="21" t="s">
        <v>29</v>
      </c>
      <c r="E59" s="15">
        <v>112</v>
      </c>
      <c r="F59" s="22" t="s">
        <v>300</v>
      </c>
      <c r="G59" s="17">
        <f t="shared" si="8"/>
        <v>0</v>
      </c>
      <c r="H59" s="18">
        <f t="shared" si="9"/>
        <v>0</v>
      </c>
      <c r="I59" s="23"/>
      <c r="J59" s="18">
        <f>TRUNC(E59*I59,0)</f>
        <v>0</v>
      </c>
      <c r="K59" s="23"/>
      <c r="L59" s="18">
        <f>TRUNC(E59*K59,0)</f>
        <v>0</v>
      </c>
      <c r="M59" s="23"/>
      <c r="N59" s="18">
        <f>TRUNC(E59*M59,0)</f>
        <v>0</v>
      </c>
      <c r="O59" s="24" t="s">
        <v>85</v>
      </c>
    </row>
    <row r="60" spans="2:15" ht="19.7" customHeight="1" x14ac:dyDescent="0.2">
      <c r="B60" s="20" t="s">
        <v>430</v>
      </c>
      <c r="C60" s="21" t="s">
        <v>354</v>
      </c>
      <c r="D60" s="21" t="s">
        <v>0</v>
      </c>
      <c r="E60" s="15">
        <v>103</v>
      </c>
      <c r="F60" s="22" t="s">
        <v>151</v>
      </c>
      <c r="G60" s="17">
        <f t="shared" si="8"/>
        <v>0</v>
      </c>
      <c r="H60" s="18">
        <f t="shared" si="9"/>
        <v>0</v>
      </c>
      <c r="I60" s="23"/>
      <c r="J60" s="18">
        <f>TRUNC(E60*I60,0)</f>
        <v>0</v>
      </c>
      <c r="K60" s="23"/>
      <c r="L60" s="18">
        <f>TRUNC(E60*K60,0)</f>
        <v>0</v>
      </c>
      <c r="M60" s="23"/>
      <c r="N60" s="18">
        <f>TRUNC(E60*M60,0)</f>
        <v>0</v>
      </c>
      <c r="O60" s="24" t="s">
        <v>228</v>
      </c>
    </row>
    <row r="61" spans="2:15" ht="19.7" customHeight="1" x14ac:dyDescent="0.2">
      <c r="B61" s="13" t="s">
        <v>238</v>
      </c>
      <c r="C61" s="14" t="s">
        <v>229</v>
      </c>
      <c r="D61" s="14" t="s">
        <v>42</v>
      </c>
      <c r="E61" s="15"/>
      <c r="F61" s="16" t="s">
        <v>430</v>
      </c>
      <c r="G61" s="17">
        <f t="shared" si="8"/>
        <v>0</v>
      </c>
      <c r="H61" s="18">
        <f t="shared" si="9"/>
        <v>0</v>
      </c>
      <c r="I61" s="17"/>
      <c r="J61" s="15"/>
      <c r="K61" s="17"/>
      <c r="L61" s="15"/>
      <c r="M61" s="17"/>
      <c r="N61" s="15"/>
      <c r="O61" s="19" t="s">
        <v>430</v>
      </c>
    </row>
    <row r="62" spans="2:15" ht="19.7" customHeight="1" x14ac:dyDescent="0.2">
      <c r="B62" s="20" t="s">
        <v>430</v>
      </c>
      <c r="C62" s="21" t="s">
        <v>284</v>
      </c>
      <c r="D62" s="21" t="s">
        <v>430</v>
      </c>
      <c r="E62" s="15">
        <v>276</v>
      </c>
      <c r="F62" s="22" t="s">
        <v>264</v>
      </c>
      <c r="G62" s="17">
        <f t="shared" si="8"/>
        <v>0</v>
      </c>
      <c r="H62" s="18">
        <f t="shared" si="9"/>
        <v>0</v>
      </c>
      <c r="I62" s="23"/>
      <c r="J62" s="18">
        <f>TRUNC(E62*I62,0)</f>
        <v>0</v>
      </c>
      <c r="K62" s="23"/>
      <c r="L62" s="18">
        <f>TRUNC(E62*K62,0)</f>
        <v>0</v>
      </c>
      <c r="M62" s="23"/>
      <c r="N62" s="18">
        <f>TRUNC(E62*M62,0)</f>
        <v>0</v>
      </c>
      <c r="O62" s="24" t="s">
        <v>209</v>
      </c>
    </row>
    <row r="63" spans="2:15" ht="19.7" customHeight="1" x14ac:dyDescent="0.2">
      <c r="B63" s="20" t="s">
        <v>430</v>
      </c>
      <c r="C63" s="21" t="s">
        <v>430</v>
      </c>
      <c r="D63" s="21" t="s">
        <v>430</v>
      </c>
      <c r="E63" s="15"/>
      <c r="F63" s="22" t="s">
        <v>430</v>
      </c>
      <c r="G63" s="17">
        <f t="shared" si="8"/>
        <v>0</v>
      </c>
      <c r="H63" s="18">
        <f t="shared" si="9"/>
        <v>0</v>
      </c>
      <c r="I63" s="17"/>
      <c r="J63" s="15"/>
      <c r="K63" s="17"/>
      <c r="L63" s="15"/>
      <c r="M63" s="17"/>
      <c r="N63" s="15"/>
      <c r="O63" s="24" t="s">
        <v>430</v>
      </c>
    </row>
    <row r="64" spans="2:15" ht="19.7" customHeight="1" x14ac:dyDescent="0.2">
      <c r="B64" s="13" t="s">
        <v>185</v>
      </c>
      <c r="C64" s="14" t="s">
        <v>347</v>
      </c>
      <c r="D64" s="14" t="s">
        <v>430</v>
      </c>
      <c r="E64" s="15"/>
      <c r="F64" s="16" t="s">
        <v>430</v>
      </c>
      <c r="G64" s="17">
        <f t="shared" si="8"/>
        <v>0</v>
      </c>
      <c r="H64" s="18">
        <f t="shared" si="9"/>
        <v>0</v>
      </c>
      <c r="I64" s="17"/>
      <c r="J64" s="15"/>
      <c r="K64" s="17"/>
      <c r="L64" s="15"/>
      <c r="M64" s="17"/>
      <c r="N64" s="15"/>
      <c r="O64" s="19" t="s">
        <v>430</v>
      </c>
    </row>
    <row r="65" spans="2:15" ht="19.7" customHeight="1" x14ac:dyDescent="0.2">
      <c r="B65" s="13" t="s">
        <v>327</v>
      </c>
      <c r="C65" s="14" t="s">
        <v>150</v>
      </c>
      <c r="D65" s="14" t="s">
        <v>430</v>
      </c>
      <c r="E65" s="15"/>
      <c r="F65" s="16" t="s">
        <v>430</v>
      </c>
      <c r="G65" s="17">
        <f t="shared" si="8"/>
        <v>0</v>
      </c>
      <c r="H65" s="18">
        <f t="shared" si="9"/>
        <v>0</v>
      </c>
      <c r="I65" s="17"/>
      <c r="J65" s="15"/>
      <c r="K65" s="17"/>
      <c r="L65" s="15"/>
      <c r="M65" s="17"/>
      <c r="N65" s="15"/>
      <c r="O65" s="19" t="s">
        <v>430</v>
      </c>
    </row>
    <row r="66" spans="2:15" ht="19.7" customHeight="1" x14ac:dyDescent="0.2">
      <c r="B66" s="20" t="s">
        <v>430</v>
      </c>
      <c r="C66" s="21" t="s">
        <v>150</v>
      </c>
      <c r="D66" s="21" t="s">
        <v>279</v>
      </c>
      <c r="E66" s="15">
        <v>1</v>
      </c>
      <c r="F66" s="22" t="s">
        <v>111</v>
      </c>
      <c r="G66" s="17">
        <f t="shared" si="8"/>
        <v>0</v>
      </c>
      <c r="H66" s="18">
        <f t="shared" si="9"/>
        <v>0</v>
      </c>
      <c r="I66" s="23"/>
      <c r="J66" s="18">
        <f>TRUNC(E66*I66,0)</f>
        <v>0</v>
      </c>
      <c r="K66" s="23"/>
      <c r="L66" s="18">
        <f>TRUNC(E66*K66,0)</f>
        <v>0</v>
      </c>
      <c r="M66" s="23"/>
      <c r="N66" s="18">
        <f>TRUNC(E66*M66,0)</f>
        <v>0</v>
      </c>
      <c r="O66" s="24" t="s">
        <v>52</v>
      </c>
    </row>
    <row r="67" spans="2:15" ht="19.7" customHeight="1" x14ac:dyDescent="0.2">
      <c r="B67" s="20" t="s">
        <v>430</v>
      </c>
      <c r="C67" s="21" t="s">
        <v>246</v>
      </c>
      <c r="D67" s="21" t="s">
        <v>430</v>
      </c>
      <c r="E67" s="15">
        <v>4</v>
      </c>
      <c r="F67" s="22" t="s">
        <v>264</v>
      </c>
      <c r="G67" s="17">
        <f t="shared" si="8"/>
        <v>0</v>
      </c>
      <c r="H67" s="18">
        <f t="shared" si="9"/>
        <v>0</v>
      </c>
      <c r="I67" s="23"/>
      <c r="J67" s="18">
        <f>TRUNC(E67*I67,0)</f>
        <v>0</v>
      </c>
      <c r="K67" s="23"/>
      <c r="L67" s="18">
        <f>TRUNC(E67*K67,0)</f>
        <v>0</v>
      </c>
      <c r="M67" s="23"/>
      <c r="N67" s="18">
        <f>TRUNC(E67*M67,0)</f>
        <v>0</v>
      </c>
      <c r="O67" s="24" t="s">
        <v>126</v>
      </c>
    </row>
    <row r="68" spans="2:15" ht="19.7" customHeight="1" x14ac:dyDescent="0.2">
      <c r="B68" s="20" t="s">
        <v>430</v>
      </c>
      <c r="C68" s="21" t="s">
        <v>317</v>
      </c>
      <c r="D68" s="21" t="s">
        <v>198</v>
      </c>
      <c r="E68" s="15">
        <v>200</v>
      </c>
      <c r="F68" s="22" t="s">
        <v>151</v>
      </c>
      <c r="G68" s="17">
        <f t="shared" si="8"/>
        <v>0</v>
      </c>
      <c r="H68" s="18">
        <f t="shared" si="9"/>
        <v>0</v>
      </c>
      <c r="I68" s="23"/>
      <c r="J68" s="18">
        <f>TRUNC(E68*I68,0)</f>
        <v>0</v>
      </c>
      <c r="K68" s="23"/>
      <c r="L68" s="18">
        <f>TRUNC(E68*K68,0)</f>
        <v>0</v>
      </c>
      <c r="M68" s="23"/>
      <c r="N68" s="18">
        <f>TRUNC(E68*M68,0)</f>
        <v>0</v>
      </c>
      <c r="O68" s="24" t="s">
        <v>201</v>
      </c>
    </row>
    <row r="69" spans="2:15" ht="19.7" customHeight="1" x14ac:dyDescent="0.2">
      <c r="B69" s="20" t="s">
        <v>430</v>
      </c>
      <c r="C69" s="21" t="s">
        <v>69</v>
      </c>
      <c r="D69" s="21" t="s">
        <v>430</v>
      </c>
      <c r="E69" s="15">
        <v>200</v>
      </c>
      <c r="F69" s="22" t="s">
        <v>151</v>
      </c>
      <c r="G69" s="17">
        <f t="shared" ref="G69:G97" si="13">I69+K69+M69</f>
        <v>0</v>
      </c>
      <c r="H69" s="18">
        <f t="shared" ref="H69:H97" si="14">J69+L69+N69</f>
        <v>0</v>
      </c>
      <c r="I69" s="23"/>
      <c r="J69" s="18">
        <f>TRUNC(E69*I69,0)</f>
        <v>0</v>
      </c>
      <c r="K69" s="23"/>
      <c r="L69" s="18">
        <f>TRUNC(E69*K69,0)</f>
        <v>0</v>
      </c>
      <c r="M69" s="23"/>
      <c r="N69" s="18">
        <f>TRUNC(E69*M69,0)</f>
        <v>0</v>
      </c>
      <c r="O69" s="24" t="s">
        <v>55</v>
      </c>
    </row>
    <row r="70" spans="2:15" ht="19.7" customHeight="1" x14ac:dyDescent="0.2">
      <c r="B70" s="20" t="s">
        <v>430</v>
      </c>
      <c r="C70" s="21" t="s">
        <v>382</v>
      </c>
      <c r="D70" s="21" t="s">
        <v>34</v>
      </c>
      <c r="E70" s="15">
        <v>10</v>
      </c>
      <c r="F70" s="22" t="s">
        <v>389</v>
      </c>
      <c r="G70" s="17">
        <f t="shared" si="13"/>
        <v>0</v>
      </c>
      <c r="H70" s="18">
        <f t="shared" si="14"/>
        <v>0</v>
      </c>
      <c r="I70" s="23"/>
      <c r="J70" s="18">
        <f>TRUNC(E70*I70,0)</f>
        <v>0</v>
      </c>
      <c r="K70" s="23"/>
      <c r="L70" s="18">
        <f>TRUNC(E70*K70,0)</f>
        <v>0</v>
      </c>
      <c r="M70" s="23"/>
      <c r="N70" s="18">
        <f>TRUNC(E70*M70,0)</f>
        <v>0</v>
      </c>
      <c r="O70" s="24" t="s">
        <v>220</v>
      </c>
    </row>
    <row r="71" spans="2:15" ht="19.7" customHeight="1" x14ac:dyDescent="0.2">
      <c r="B71" s="13" t="s">
        <v>238</v>
      </c>
      <c r="C71" s="14" t="s">
        <v>221</v>
      </c>
      <c r="D71" s="14" t="s">
        <v>430</v>
      </c>
      <c r="E71" s="15"/>
      <c r="F71" s="16" t="s">
        <v>430</v>
      </c>
      <c r="G71" s="17">
        <f t="shared" si="13"/>
        <v>0</v>
      </c>
      <c r="H71" s="18">
        <f t="shared" si="14"/>
        <v>0</v>
      </c>
      <c r="I71" s="17"/>
      <c r="J71" s="15"/>
      <c r="K71" s="17"/>
      <c r="L71" s="15"/>
      <c r="M71" s="17"/>
      <c r="N71" s="15"/>
      <c r="O71" s="19" t="s">
        <v>430</v>
      </c>
    </row>
    <row r="72" spans="2:15" ht="19.7" customHeight="1" x14ac:dyDescent="0.2">
      <c r="B72" s="20" t="s">
        <v>430</v>
      </c>
      <c r="C72" s="21" t="s">
        <v>373</v>
      </c>
      <c r="D72" s="21" t="s">
        <v>430</v>
      </c>
      <c r="E72" s="15">
        <v>1</v>
      </c>
      <c r="F72" s="22" t="s">
        <v>332</v>
      </c>
      <c r="G72" s="17">
        <f t="shared" si="13"/>
        <v>0</v>
      </c>
      <c r="H72" s="18">
        <f t="shared" si="14"/>
        <v>0</v>
      </c>
      <c r="I72" s="23"/>
      <c r="J72" s="18">
        <f>TRUNC(E72*I72,0)</f>
        <v>0</v>
      </c>
      <c r="K72" s="23"/>
      <c r="L72" s="18">
        <f>TRUNC(E72*K72,0)</f>
        <v>0</v>
      </c>
      <c r="M72" s="23"/>
      <c r="N72" s="18">
        <f>TRUNC(E72*M72,0)</f>
        <v>0</v>
      </c>
      <c r="O72" s="24" t="s">
        <v>75</v>
      </c>
    </row>
    <row r="73" spans="2:15" ht="19.7" customHeight="1" x14ac:dyDescent="0.2">
      <c r="B73" s="20" t="s">
        <v>430</v>
      </c>
      <c r="C73" s="21" t="s">
        <v>153</v>
      </c>
      <c r="D73" s="21" t="s">
        <v>430</v>
      </c>
      <c r="E73" s="32">
        <v>1.1559999999999999</v>
      </c>
      <c r="F73" s="22" t="s">
        <v>292</v>
      </c>
      <c r="G73" s="17">
        <f t="shared" si="13"/>
        <v>0</v>
      </c>
      <c r="H73" s="18">
        <f t="shared" si="14"/>
        <v>0</v>
      </c>
      <c r="I73" s="23"/>
      <c r="J73" s="18">
        <f>TRUNC(E73*I73,0)</f>
        <v>0</v>
      </c>
      <c r="K73" s="23"/>
      <c r="L73" s="18">
        <f>TRUNC(E73*K73,0)</f>
        <v>0</v>
      </c>
      <c r="M73" s="23"/>
      <c r="N73" s="18">
        <f>TRUNC(E73*M73,0)</f>
        <v>0</v>
      </c>
      <c r="O73" s="24" t="s">
        <v>243</v>
      </c>
    </row>
    <row r="74" spans="2:15" ht="19.7" customHeight="1" x14ac:dyDescent="0.2">
      <c r="B74" s="20" t="s">
        <v>430</v>
      </c>
      <c r="C74" s="21" t="s">
        <v>322</v>
      </c>
      <c r="D74" s="21" t="s">
        <v>430</v>
      </c>
      <c r="E74" s="15">
        <v>198</v>
      </c>
      <c r="F74" s="22" t="s">
        <v>300</v>
      </c>
      <c r="G74" s="17">
        <f t="shared" si="13"/>
        <v>0</v>
      </c>
      <c r="H74" s="18">
        <f t="shared" si="14"/>
        <v>0</v>
      </c>
      <c r="I74" s="23"/>
      <c r="J74" s="18">
        <f>TRUNC(E74*I74,0)</f>
        <v>0</v>
      </c>
      <c r="K74" s="23"/>
      <c r="L74" s="18">
        <f>TRUNC(E74*K74,0)</f>
        <v>0</v>
      </c>
      <c r="M74" s="23"/>
      <c r="N74" s="18">
        <f>TRUNC(E74*M74,0)</f>
        <v>0</v>
      </c>
      <c r="O74" s="24" t="s">
        <v>79</v>
      </c>
    </row>
    <row r="75" spans="2:15" ht="19.7" customHeight="1" x14ac:dyDescent="0.2">
      <c r="B75" s="13" t="s">
        <v>368</v>
      </c>
      <c r="C75" s="14" t="s">
        <v>231</v>
      </c>
      <c r="D75" s="14" t="s">
        <v>430</v>
      </c>
      <c r="E75" s="15"/>
      <c r="F75" s="16" t="s">
        <v>430</v>
      </c>
      <c r="G75" s="17">
        <f t="shared" si="13"/>
        <v>0</v>
      </c>
      <c r="H75" s="18">
        <f t="shared" si="14"/>
        <v>0</v>
      </c>
      <c r="I75" s="17"/>
      <c r="J75" s="15"/>
      <c r="K75" s="17"/>
      <c r="L75" s="15"/>
      <c r="M75" s="17"/>
      <c r="N75" s="15"/>
      <c r="O75" s="19" t="s">
        <v>430</v>
      </c>
    </row>
    <row r="76" spans="2:15" ht="19.7" customHeight="1" x14ac:dyDescent="0.2">
      <c r="B76" s="20" t="s">
        <v>430</v>
      </c>
      <c r="C76" s="21" t="s">
        <v>115</v>
      </c>
      <c r="D76" s="21" t="s">
        <v>187</v>
      </c>
      <c r="E76" s="15">
        <v>5</v>
      </c>
      <c r="F76" s="22" t="s">
        <v>28</v>
      </c>
      <c r="G76" s="17">
        <f t="shared" si="13"/>
        <v>0</v>
      </c>
      <c r="H76" s="18">
        <f t="shared" si="14"/>
        <v>0</v>
      </c>
      <c r="I76" s="23"/>
      <c r="J76" s="18">
        <f>TRUNC(E76*I76,0)</f>
        <v>0</v>
      </c>
      <c r="K76" s="23"/>
      <c r="L76" s="18">
        <f>TRUNC(E76*K76,0)</f>
        <v>0</v>
      </c>
      <c r="M76" s="23"/>
      <c r="N76" s="18">
        <f>TRUNC(E76*M76,0)</f>
        <v>0</v>
      </c>
      <c r="O76" s="24" t="s">
        <v>254</v>
      </c>
    </row>
    <row r="77" spans="2:15" ht="19.7" customHeight="1" x14ac:dyDescent="0.2">
      <c r="B77" s="20" t="s">
        <v>430</v>
      </c>
      <c r="C77" s="21" t="s">
        <v>362</v>
      </c>
      <c r="D77" s="21" t="s">
        <v>275</v>
      </c>
      <c r="E77" s="15">
        <v>3</v>
      </c>
      <c r="F77" s="22" t="s">
        <v>256</v>
      </c>
      <c r="G77" s="17">
        <f t="shared" si="13"/>
        <v>0</v>
      </c>
      <c r="H77" s="18">
        <f t="shared" si="14"/>
        <v>0</v>
      </c>
      <c r="I77" s="23"/>
      <c r="J77" s="18">
        <f>TRUNC(E77*I77,0)</f>
        <v>0</v>
      </c>
      <c r="K77" s="23"/>
      <c r="L77" s="18">
        <f>TRUNC(E77*K77,0)</f>
        <v>0</v>
      </c>
      <c r="M77" s="23"/>
      <c r="N77" s="18">
        <f>TRUNC(E77*M77,0)</f>
        <v>0</v>
      </c>
      <c r="O77" s="24" t="s">
        <v>90</v>
      </c>
    </row>
    <row r="78" spans="2:15" ht="19.7" customHeight="1" x14ac:dyDescent="0.2">
      <c r="B78" s="20" t="s">
        <v>430</v>
      </c>
      <c r="C78" s="21" t="s">
        <v>362</v>
      </c>
      <c r="D78" s="21" t="s">
        <v>192</v>
      </c>
      <c r="E78" s="15">
        <v>6</v>
      </c>
      <c r="F78" s="22" t="s">
        <v>256</v>
      </c>
      <c r="G78" s="17">
        <f t="shared" si="13"/>
        <v>0</v>
      </c>
      <c r="H78" s="18">
        <f t="shared" si="14"/>
        <v>0</v>
      </c>
      <c r="I78" s="23"/>
      <c r="J78" s="18">
        <f>TRUNC(E78*I78,0)</f>
        <v>0</v>
      </c>
      <c r="K78" s="23"/>
      <c r="L78" s="18">
        <f>TRUNC(E78*K78,0)</f>
        <v>0</v>
      </c>
      <c r="M78" s="23"/>
      <c r="N78" s="18">
        <f>TRUNC(E78*M78,0)</f>
        <v>0</v>
      </c>
      <c r="O78" s="24" t="s">
        <v>394</v>
      </c>
    </row>
    <row r="79" spans="2:15" ht="19.7" customHeight="1" x14ac:dyDescent="0.2">
      <c r="B79" s="20" t="s">
        <v>430</v>
      </c>
      <c r="C79" s="21" t="s">
        <v>122</v>
      </c>
      <c r="D79" s="21" t="s">
        <v>22</v>
      </c>
      <c r="E79" s="15">
        <v>169</v>
      </c>
      <c r="F79" s="22" t="s">
        <v>308</v>
      </c>
      <c r="G79" s="17">
        <f t="shared" si="13"/>
        <v>0</v>
      </c>
      <c r="H79" s="18">
        <f t="shared" si="14"/>
        <v>0</v>
      </c>
      <c r="I79" s="23"/>
      <c r="J79" s="18">
        <f>TRUNC(E79*I79,0)</f>
        <v>0</v>
      </c>
      <c r="K79" s="23"/>
      <c r="L79" s="18">
        <f>TRUNC(E79*K79,0)</f>
        <v>0</v>
      </c>
      <c r="M79" s="23"/>
      <c r="N79" s="18">
        <f>TRUNC(E79*M79,0)</f>
        <v>0</v>
      </c>
      <c r="O79" s="24" t="s">
        <v>117</v>
      </c>
    </row>
    <row r="80" spans="2:15" ht="19.7" customHeight="1" x14ac:dyDescent="0.2">
      <c r="B80" s="13" t="s">
        <v>196</v>
      </c>
      <c r="C80" s="14" t="s">
        <v>285</v>
      </c>
      <c r="D80" s="14" t="s">
        <v>36</v>
      </c>
      <c r="E80" s="15"/>
      <c r="F80" s="16" t="s">
        <v>430</v>
      </c>
      <c r="G80" s="17">
        <f t="shared" si="13"/>
        <v>0</v>
      </c>
      <c r="H80" s="18">
        <f t="shared" si="14"/>
        <v>0</v>
      </c>
      <c r="I80" s="17"/>
      <c r="J80" s="15"/>
      <c r="K80" s="17"/>
      <c r="L80" s="15"/>
      <c r="M80" s="17"/>
      <c r="N80" s="15"/>
      <c r="O80" s="19" t="s">
        <v>430</v>
      </c>
    </row>
    <row r="81" spans="2:15" ht="19.7" customHeight="1" x14ac:dyDescent="0.2">
      <c r="B81" s="20" t="s">
        <v>430</v>
      </c>
      <c r="C81" s="21" t="s">
        <v>16</v>
      </c>
      <c r="D81" s="21" t="s">
        <v>294</v>
      </c>
      <c r="E81" s="15">
        <v>1</v>
      </c>
      <c r="F81" s="22" t="s">
        <v>300</v>
      </c>
      <c r="G81" s="17">
        <f t="shared" si="13"/>
        <v>0</v>
      </c>
      <c r="H81" s="18">
        <f t="shared" si="14"/>
        <v>0</v>
      </c>
      <c r="I81" s="23"/>
      <c r="J81" s="18">
        <f>TRUNC(E81*I81,0)</f>
        <v>0</v>
      </c>
      <c r="K81" s="23"/>
      <c r="L81" s="18">
        <f>TRUNC(E81*K81,0)</f>
        <v>0</v>
      </c>
      <c r="M81" s="23"/>
      <c r="N81" s="18">
        <f>TRUNC(E81*M81,0)</f>
        <v>0</v>
      </c>
      <c r="O81" s="24" t="s">
        <v>43</v>
      </c>
    </row>
    <row r="82" spans="2:15" ht="19.7" customHeight="1" x14ac:dyDescent="0.2">
      <c r="B82" s="25" t="s">
        <v>430</v>
      </c>
      <c r="C82" s="26" t="s">
        <v>329</v>
      </c>
      <c r="D82" s="26" t="s">
        <v>326</v>
      </c>
      <c r="E82" s="6">
        <v>2</v>
      </c>
      <c r="F82" s="28" t="s">
        <v>308</v>
      </c>
      <c r="G82" s="5">
        <f t="shared" si="13"/>
        <v>0</v>
      </c>
      <c r="H82" s="29">
        <f t="shared" si="14"/>
        <v>0</v>
      </c>
      <c r="I82" s="30"/>
      <c r="J82" s="29">
        <f>TRUNC(E82*I82,0)</f>
        <v>0</v>
      </c>
      <c r="K82" s="30"/>
      <c r="L82" s="29">
        <f>TRUNC(E82*K82,0)</f>
        <v>0</v>
      </c>
      <c r="M82" s="30"/>
      <c r="N82" s="29">
        <f>TRUNC(E82*M82,0)</f>
        <v>0</v>
      </c>
      <c r="O82" s="31" t="s">
        <v>307</v>
      </c>
    </row>
    <row r="83" spans="2:15" ht="19.7" customHeight="1" x14ac:dyDescent="0.2">
      <c r="B83" s="13" t="s">
        <v>295</v>
      </c>
      <c r="C83" s="14" t="s">
        <v>67</v>
      </c>
      <c r="D83" s="14" t="s">
        <v>36</v>
      </c>
      <c r="E83" s="15"/>
      <c r="F83" s="16" t="s">
        <v>430</v>
      </c>
      <c r="G83" s="17">
        <f t="shared" si="13"/>
        <v>0</v>
      </c>
      <c r="H83" s="18">
        <f t="shared" si="14"/>
        <v>0</v>
      </c>
      <c r="I83" s="17"/>
      <c r="J83" s="15"/>
      <c r="K83" s="17"/>
      <c r="L83" s="15"/>
      <c r="M83" s="17"/>
      <c r="N83" s="15"/>
      <c r="O83" s="19" t="s">
        <v>430</v>
      </c>
    </row>
    <row r="84" spans="2:15" ht="19.7" customHeight="1" x14ac:dyDescent="0.2">
      <c r="B84" s="20" t="s">
        <v>430</v>
      </c>
      <c r="C84" s="21" t="s">
        <v>16</v>
      </c>
      <c r="D84" s="21" t="s">
        <v>294</v>
      </c>
      <c r="E84" s="15">
        <v>4</v>
      </c>
      <c r="F84" s="22" t="s">
        <v>300</v>
      </c>
      <c r="G84" s="17">
        <f t="shared" si="13"/>
        <v>0</v>
      </c>
      <c r="H84" s="18">
        <f t="shared" si="14"/>
        <v>0</v>
      </c>
      <c r="I84" s="23"/>
      <c r="J84" s="18">
        <f>TRUNC(E84*I84,0)</f>
        <v>0</v>
      </c>
      <c r="K84" s="23"/>
      <c r="L84" s="18">
        <f>TRUNC(E84*K84,0)</f>
        <v>0</v>
      </c>
      <c r="M84" s="23"/>
      <c r="N84" s="18">
        <f>TRUNC(E84*M84,0)</f>
        <v>0</v>
      </c>
      <c r="O84" s="24" t="s">
        <v>43</v>
      </c>
    </row>
    <row r="85" spans="2:15" ht="19.7" customHeight="1" x14ac:dyDescent="0.2">
      <c r="B85" s="20" t="s">
        <v>430</v>
      </c>
      <c r="C85" s="21" t="s">
        <v>329</v>
      </c>
      <c r="D85" s="21" t="s">
        <v>326</v>
      </c>
      <c r="E85" s="15">
        <v>11</v>
      </c>
      <c r="F85" s="22" t="s">
        <v>308</v>
      </c>
      <c r="G85" s="17">
        <f t="shared" si="13"/>
        <v>0</v>
      </c>
      <c r="H85" s="18">
        <f t="shared" si="14"/>
        <v>0</v>
      </c>
      <c r="I85" s="23"/>
      <c r="J85" s="18">
        <f>TRUNC(E85*I85,0)</f>
        <v>0</v>
      </c>
      <c r="K85" s="23"/>
      <c r="L85" s="18">
        <f>TRUNC(E85*K85,0)</f>
        <v>0</v>
      </c>
      <c r="M85" s="23"/>
      <c r="N85" s="18">
        <f>TRUNC(E85*M85,0)</f>
        <v>0</v>
      </c>
      <c r="O85" s="24" t="s">
        <v>307</v>
      </c>
    </row>
    <row r="86" spans="2:15" ht="19.7" customHeight="1" x14ac:dyDescent="0.2">
      <c r="B86" s="20" t="s">
        <v>430</v>
      </c>
      <c r="C86" s="21" t="s">
        <v>430</v>
      </c>
      <c r="D86" s="21" t="s">
        <v>430</v>
      </c>
      <c r="E86" s="15"/>
      <c r="F86" s="22" t="s">
        <v>430</v>
      </c>
      <c r="G86" s="17">
        <f t="shared" si="13"/>
        <v>0</v>
      </c>
      <c r="H86" s="18">
        <f t="shared" si="14"/>
        <v>0</v>
      </c>
      <c r="I86" s="17"/>
      <c r="J86" s="15"/>
      <c r="K86" s="17"/>
      <c r="L86" s="15"/>
      <c r="M86" s="17"/>
      <c r="N86" s="15"/>
      <c r="O86" s="24" t="s">
        <v>430</v>
      </c>
    </row>
    <row r="87" spans="2:15" ht="19.7" customHeight="1" x14ac:dyDescent="0.2">
      <c r="B87" s="13" t="s">
        <v>299</v>
      </c>
      <c r="C87" s="14" t="s">
        <v>101</v>
      </c>
      <c r="D87" s="14" t="s">
        <v>430</v>
      </c>
      <c r="E87" s="15"/>
      <c r="F87" s="16" t="s">
        <v>430</v>
      </c>
      <c r="G87" s="17">
        <f t="shared" si="13"/>
        <v>0</v>
      </c>
      <c r="H87" s="18">
        <f t="shared" si="14"/>
        <v>0</v>
      </c>
      <c r="I87" s="17"/>
      <c r="J87" s="15"/>
      <c r="K87" s="17"/>
      <c r="L87" s="15"/>
      <c r="M87" s="17"/>
      <c r="N87" s="15"/>
      <c r="O87" s="19" t="s">
        <v>430</v>
      </c>
    </row>
    <row r="88" spans="2:15" ht="19.7" customHeight="1" x14ac:dyDescent="0.2">
      <c r="B88" s="13" t="s">
        <v>327</v>
      </c>
      <c r="C88" s="14" t="s">
        <v>138</v>
      </c>
      <c r="D88" s="14" t="s">
        <v>430</v>
      </c>
      <c r="E88" s="15"/>
      <c r="F88" s="16" t="s">
        <v>430</v>
      </c>
      <c r="G88" s="17">
        <f t="shared" si="13"/>
        <v>0</v>
      </c>
      <c r="H88" s="18">
        <f t="shared" si="14"/>
        <v>0</v>
      </c>
      <c r="I88" s="17"/>
      <c r="J88" s="15"/>
      <c r="K88" s="17"/>
      <c r="L88" s="15"/>
      <c r="M88" s="17"/>
      <c r="N88" s="15"/>
      <c r="O88" s="19" t="s">
        <v>430</v>
      </c>
    </row>
    <row r="89" spans="2:15" ht="19.7" customHeight="1" x14ac:dyDescent="0.2">
      <c r="B89" s="20" t="s">
        <v>430</v>
      </c>
      <c r="C89" s="21" t="s">
        <v>176</v>
      </c>
      <c r="D89" s="21" t="s">
        <v>7</v>
      </c>
      <c r="E89" s="15">
        <v>8</v>
      </c>
      <c r="F89" s="22" t="s">
        <v>256</v>
      </c>
      <c r="G89" s="17">
        <f t="shared" si="13"/>
        <v>0</v>
      </c>
      <c r="H89" s="18">
        <f t="shared" si="14"/>
        <v>0</v>
      </c>
      <c r="I89" s="23"/>
      <c r="J89" s="18">
        <f>TRUNC(E89*I89,0)</f>
        <v>0</v>
      </c>
      <c r="K89" s="23"/>
      <c r="L89" s="18">
        <f>TRUNC(E89*K89,0)</f>
        <v>0</v>
      </c>
      <c r="M89" s="23"/>
      <c r="N89" s="18">
        <f>TRUNC(E89*M89,0)</f>
        <v>0</v>
      </c>
      <c r="O89" s="24" t="s">
        <v>430</v>
      </c>
    </row>
    <row r="90" spans="2:15" ht="19.7" customHeight="1" x14ac:dyDescent="0.2">
      <c r="B90" s="13" t="s">
        <v>238</v>
      </c>
      <c r="C90" s="14" t="s">
        <v>320</v>
      </c>
      <c r="D90" s="14" t="s">
        <v>430</v>
      </c>
      <c r="E90" s="15"/>
      <c r="F90" s="16" t="s">
        <v>430</v>
      </c>
      <c r="G90" s="17">
        <f t="shared" si="13"/>
        <v>0</v>
      </c>
      <c r="H90" s="18">
        <f t="shared" si="14"/>
        <v>0</v>
      </c>
      <c r="I90" s="17"/>
      <c r="J90" s="15"/>
      <c r="K90" s="17"/>
      <c r="L90" s="15"/>
      <c r="M90" s="17"/>
      <c r="N90" s="15"/>
      <c r="O90" s="19" t="s">
        <v>430</v>
      </c>
    </row>
    <row r="91" spans="2:15" ht="19.7" customHeight="1" x14ac:dyDescent="0.2">
      <c r="B91" s="20" t="s">
        <v>430</v>
      </c>
      <c r="C91" s="21" t="s">
        <v>372</v>
      </c>
      <c r="D91" s="21" t="s">
        <v>331</v>
      </c>
      <c r="E91" s="15">
        <v>54</v>
      </c>
      <c r="F91" s="22" t="s">
        <v>300</v>
      </c>
      <c r="G91" s="17">
        <f t="shared" si="13"/>
        <v>0</v>
      </c>
      <c r="H91" s="18">
        <f t="shared" si="14"/>
        <v>0</v>
      </c>
      <c r="I91" s="23"/>
      <c r="J91" s="18">
        <f>TRUNC(E91*I91,0)</f>
        <v>0</v>
      </c>
      <c r="K91" s="23"/>
      <c r="L91" s="18">
        <f>TRUNC(E91*K91,0)</f>
        <v>0</v>
      </c>
      <c r="M91" s="23"/>
      <c r="N91" s="18">
        <f>TRUNC(E91*M91,0)</f>
        <v>0</v>
      </c>
      <c r="O91" s="24" t="s">
        <v>430</v>
      </c>
    </row>
    <row r="92" spans="2:15" ht="19.7" customHeight="1" x14ac:dyDescent="0.2">
      <c r="B92" s="20" t="s">
        <v>430</v>
      </c>
      <c r="C92" s="21" t="s">
        <v>190</v>
      </c>
      <c r="D92" s="21" t="s">
        <v>179</v>
      </c>
      <c r="E92" s="15">
        <v>144</v>
      </c>
      <c r="F92" s="22" t="s">
        <v>300</v>
      </c>
      <c r="G92" s="17">
        <f t="shared" si="13"/>
        <v>0</v>
      </c>
      <c r="H92" s="18">
        <f t="shared" si="14"/>
        <v>0</v>
      </c>
      <c r="I92" s="23"/>
      <c r="J92" s="18">
        <f>TRUNC(E92*I92,0)</f>
        <v>0</v>
      </c>
      <c r="K92" s="23"/>
      <c r="L92" s="18">
        <f>TRUNC(E92*K92,0)</f>
        <v>0</v>
      </c>
      <c r="M92" s="23"/>
      <c r="N92" s="18">
        <f>TRUNC(E92*M92,0)</f>
        <v>0</v>
      </c>
      <c r="O92" s="24" t="s">
        <v>430</v>
      </c>
    </row>
    <row r="93" spans="2:15" ht="19.7" customHeight="1" x14ac:dyDescent="0.2">
      <c r="B93" s="20" t="s">
        <v>430</v>
      </c>
      <c r="C93" s="21" t="s">
        <v>430</v>
      </c>
      <c r="D93" s="21" t="s">
        <v>430</v>
      </c>
      <c r="E93" s="15"/>
      <c r="F93" s="22" t="s">
        <v>430</v>
      </c>
      <c r="G93" s="17">
        <f t="shared" si="13"/>
        <v>0</v>
      </c>
      <c r="H93" s="18">
        <f t="shared" si="14"/>
        <v>0</v>
      </c>
      <c r="I93" s="17"/>
      <c r="J93" s="15"/>
      <c r="K93" s="17"/>
      <c r="L93" s="15"/>
      <c r="M93" s="17"/>
      <c r="N93" s="15"/>
      <c r="O93" s="24" t="s">
        <v>430</v>
      </c>
    </row>
    <row r="94" spans="2:15" ht="19.7" customHeight="1" x14ac:dyDescent="0.2">
      <c r="B94" s="20" t="s">
        <v>430</v>
      </c>
      <c r="C94" s="21" t="s">
        <v>430</v>
      </c>
      <c r="D94" s="21" t="s">
        <v>430</v>
      </c>
      <c r="E94" s="15"/>
      <c r="F94" s="22" t="s">
        <v>430</v>
      </c>
      <c r="G94" s="17">
        <f t="shared" si="13"/>
        <v>0</v>
      </c>
      <c r="H94" s="18">
        <f t="shared" si="14"/>
        <v>0</v>
      </c>
      <c r="I94" s="17"/>
      <c r="J94" s="15"/>
      <c r="K94" s="17"/>
      <c r="L94" s="15"/>
      <c r="M94" s="17"/>
      <c r="N94" s="15"/>
      <c r="O94" s="24" t="s">
        <v>430</v>
      </c>
    </row>
    <row r="95" spans="2:15" ht="19.7" customHeight="1" x14ac:dyDescent="0.2">
      <c r="B95" s="20" t="s">
        <v>430</v>
      </c>
      <c r="C95" s="21" t="s">
        <v>430</v>
      </c>
      <c r="D95" s="21" t="s">
        <v>430</v>
      </c>
      <c r="E95" s="15"/>
      <c r="F95" s="22" t="s">
        <v>430</v>
      </c>
      <c r="G95" s="17">
        <f t="shared" si="13"/>
        <v>0</v>
      </c>
      <c r="H95" s="18">
        <f t="shared" si="14"/>
        <v>0</v>
      </c>
      <c r="I95" s="17"/>
      <c r="J95" s="15"/>
      <c r="K95" s="17"/>
      <c r="L95" s="15"/>
      <c r="M95" s="17"/>
      <c r="N95" s="15"/>
      <c r="O95" s="24" t="s">
        <v>430</v>
      </c>
    </row>
    <row r="96" spans="2:15" ht="19.7" customHeight="1" x14ac:dyDescent="0.2">
      <c r="B96" s="20" t="s">
        <v>430</v>
      </c>
      <c r="C96" s="21" t="s">
        <v>430</v>
      </c>
      <c r="D96" s="21" t="s">
        <v>430</v>
      </c>
      <c r="E96" s="15"/>
      <c r="F96" s="22" t="s">
        <v>430</v>
      </c>
      <c r="G96" s="17">
        <f t="shared" si="13"/>
        <v>0</v>
      </c>
      <c r="H96" s="18">
        <f t="shared" si="14"/>
        <v>0</v>
      </c>
      <c r="I96" s="17"/>
      <c r="J96" s="15"/>
      <c r="K96" s="17"/>
      <c r="L96" s="15"/>
      <c r="M96" s="17"/>
      <c r="N96" s="15"/>
      <c r="O96" s="24" t="s">
        <v>430</v>
      </c>
    </row>
    <row r="97" spans="2:15" ht="19.7" customHeight="1" x14ac:dyDescent="0.2">
      <c r="B97" s="13" t="s">
        <v>430</v>
      </c>
      <c r="C97" s="14" t="s">
        <v>427</v>
      </c>
      <c r="D97" s="14" t="s">
        <v>430</v>
      </c>
      <c r="E97" s="15"/>
      <c r="F97" s="16" t="s">
        <v>430</v>
      </c>
      <c r="G97" s="17">
        <f t="shared" si="13"/>
        <v>0</v>
      </c>
      <c r="H97" s="18">
        <f t="shared" si="14"/>
        <v>0</v>
      </c>
      <c r="I97" s="17"/>
      <c r="J97" s="18" t="str">
        <f>TEXT(J5+J21+J49+J55+J64+J87,"#,##0")</f>
        <v>0</v>
      </c>
      <c r="K97" s="17"/>
      <c r="L97" s="18" t="str">
        <f>TEXT(L5+L21+L49+L55+L64+L87,"#,##0")</f>
        <v>0</v>
      </c>
      <c r="M97" s="17"/>
      <c r="N97" s="18" t="str">
        <f>TEXT(N5+N21+N49+N55+N64+N87,"#,##0")</f>
        <v>0</v>
      </c>
      <c r="O97" s="19" t="s">
        <v>430</v>
      </c>
    </row>
    <row r="98" spans="2:15" ht="19.7" customHeight="1" x14ac:dyDescent="0.2">
      <c r="B98" s="20" t="s">
        <v>430</v>
      </c>
      <c r="C98" s="21" t="s">
        <v>353</v>
      </c>
      <c r="D98" s="21" t="s">
        <v>430</v>
      </c>
      <c r="E98" s="32">
        <v>19.100000000000001</v>
      </c>
      <c r="F98" s="22" t="s">
        <v>82</v>
      </c>
      <c r="G98" s="17">
        <f t="shared" ref="G98:G129" si="15">I98+K98+M98</f>
        <v>0</v>
      </c>
      <c r="H98" s="18">
        <f>원가계산서!F9</f>
        <v>0</v>
      </c>
      <c r="I98" s="17"/>
      <c r="J98" s="15"/>
      <c r="K98" s="17"/>
      <c r="L98" s="15"/>
      <c r="M98" s="17"/>
      <c r="N98" s="15"/>
      <c r="O98" s="24" t="s">
        <v>430</v>
      </c>
    </row>
    <row r="99" spans="2:15" ht="19.7" customHeight="1" x14ac:dyDescent="0.2">
      <c r="B99" s="20" t="s">
        <v>430</v>
      </c>
      <c r="C99" s="21" t="s">
        <v>177</v>
      </c>
      <c r="D99" s="21" t="s">
        <v>430</v>
      </c>
      <c r="E99" s="32">
        <v>3.56</v>
      </c>
      <c r="F99" s="22" t="s">
        <v>82</v>
      </c>
      <c r="G99" s="17">
        <f t="shared" si="15"/>
        <v>0</v>
      </c>
      <c r="H99" s="18">
        <f>원가계산서!F12</f>
        <v>0</v>
      </c>
      <c r="I99" s="17"/>
      <c r="J99" s="15"/>
      <c r="K99" s="17"/>
      <c r="L99" s="15"/>
      <c r="M99" s="17"/>
      <c r="N99" s="15"/>
      <c r="O99" s="24" t="s">
        <v>430</v>
      </c>
    </row>
    <row r="100" spans="2:15" ht="19.7" customHeight="1" x14ac:dyDescent="0.2">
      <c r="B100" s="20" t="s">
        <v>430</v>
      </c>
      <c r="C100" s="21" t="s">
        <v>146</v>
      </c>
      <c r="D100" s="21" t="s">
        <v>430</v>
      </c>
      <c r="E100" s="32">
        <v>1.01</v>
      </c>
      <c r="F100" s="22" t="s">
        <v>82</v>
      </c>
      <c r="G100" s="17">
        <f t="shared" si="15"/>
        <v>0</v>
      </c>
      <c r="H100" s="18">
        <f>원가계산서!F13</f>
        <v>0</v>
      </c>
      <c r="I100" s="17"/>
      <c r="J100" s="15"/>
      <c r="K100" s="17"/>
      <c r="L100" s="15"/>
      <c r="M100" s="17"/>
      <c r="N100" s="15"/>
      <c r="O100" s="24" t="s">
        <v>430</v>
      </c>
    </row>
    <row r="101" spans="2:15" ht="19.7" customHeight="1" x14ac:dyDescent="0.2">
      <c r="B101" s="20" t="s">
        <v>430</v>
      </c>
      <c r="C101" s="21" t="s">
        <v>224</v>
      </c>
      <c r="D101" s="21" t="s">
        <v>430</v>
      </c>
      <c r="E101" s="32">
        <v>3.5950000000000002</v>
      </c>
      <c r="F101" s="22" t="s">
        <v>82</v>
      </c>
      <c r="G101" s="17">
        <f t="shared" si="15"/>
        <v>0</v>
      </c>
      <c r="H101" s="18">
        <f>원가계산서!F14</f>
        <v>0</v>
      </c>
      <c r="I101" s="17"/>
      <c r="J101" s="15"/>
      <c r="K101" s="17"/>
      <c r="L101" s="15"/>
      <c r="M101" s="17"/>
      <c r="N101" s="15"/>
      <c r="O101" s="24" t="s">
        <v>430</v>
      </c>
    </row>
    <row r="102" spans="2:15" ht="19.7" customHeight="1" x14ac:dyDescent="0.2">
      <c r="B102" s="20" t="s">
        <v>430</v>
      </c>
      <c r="C102" s="21" t="s">
        <v>359</v>
      </c>
      <c r="D102" s="21" t="s">
        <v>430</v>
      </c>
      <c r="E102" s="32">
        <v>4.75</v>
      </c>
      <c r="F102" s="22" t="s">
        <v>82</v>
      </c>
      <c r="G102" s="17">
        <f t="shared" si="15"/>
        <v>0</v>
      </c>
      <c r="H102" s="18">
        <f>원가계산서!F15</f>
        <v>0</v>
      </c>
      <c r="I102" s="17"/>
      <c r="J102" s="15"/>
      <c r="K102" s="17"/>
      <c r="L102" s="15"/>
      <c r="M102" s="17"/>
      <c r="N102" s="15"/>
      <c r="O102" s="24" t="s">
        <v>430</v>
      </c>
    </row>
    <row r="103" spans="2:15" ht="19.7" customHeight="1" x14ac:dyDescent="0.2">
      <c r="B103" s="20" t="s">
        <v>430</v>
      </c>
      <c r="C103" s="21" t="s">
        <v>398</v>
      </c>
      <c r="D103" s="21" t="s">
        <v>430</v>
      </c>
      <c r="E103" s="32">
        <v>13.14</v>
      </c>
      <c r="F103" s="22" t="s">
        <v>82</v>
      </c>
      <c r="G103" s="17">
        <f t="shared" si="15"/>
        <v>0</v>
      </c>
      <c r="H103" s="18">
        <f>원가계산서!F16</f>
        <v>0</v>
      </c>
      <c r="I103" s="17"/>
      <c r="J103" s="15"/>
      <c r="K103" s="17"/>
      <c r="L103" s="15"/>
      <c r="M103" s="17"/>
      <c r="N103" s="15"/>
      <c r="O103" s="24" t="s">
        <v>430</v>
      </c>
    </row>
    <row r="104" spans="2:15" ht="19.7" customHeight="1" x14ac:dyDescent="0.2">
      <c r="B104" s="20" t="s">
        <v>430</v>
      </c>
      <c r="C104" s="21" t="s">
        <v>78</v>
      </c>
      <c r="D104" s="21" t="s">
        <v>430</v>
      </c>
      <c r="E104" s="32">
        <v>2.2999999999999998</v>
      </c>
      <c r="F104" s="22" t="s">
        <v>82</v>
      </c>
      <c r="G104" s="17">
        <f t="shared" si="15"/>
        <v>0</v>
      </c>
      <c r="H104" s="18">
        <f>원가계산서!F17</f>
        <v>0</v>
      </c>
      <c r="I104" s="17"/>
      <c r="J104" s="15"/>
      <c r="K104" s="17"/>
      <c r="L104" s="15"/>
      <c r="M104" s="17"/>
      <c r="N104" s="15"/>
      <c r="O104" s="24" t="s">
        <v>430</v>
      </c>
    </row>
    <row r="105" spans="2:15" ht="19.7" customHeight="1" x14ac:dyDescent="0.2">
      <c r="B105" s="20" t="s">
        <v>430</v>
      </c>
      <c r="C105" s="21" t="s">
        <v>200</v>
      </c>
      <c r="D105" s="21" t="s">
        <v>430</v>
      </c>
      <c r="E105" s="32">
        <v>0.4</v>
      </c>
      <c r="F105" s="22" t="s">
        <v>82</v>
      </c>
      <c r="G105" s="17">
        <f t="shared" si="15"/>
        <v>0</v>
      </c>
      <c r="H105" s="18">
        <f>원가계산서!F18</f>
        <v>0</v>
      </c>
      <c r="I105" s="17"/>
      <c r="J105" s="15"/>
      <c r="K105" s="17"/>
      <c r="L105" s="15"/>
      <c r="M105" s="17"/>
      <c r="N105" s="15"/>
      <c r="O105" s="24" t="s">
        <v>430</v>
      </c>
    </row>
    <row r="106" spans="2:15" ht="19.7" customHeight="1" x14ac:dyDescent="0.2">
      <c r="B106" s="20" t="s">
        <v>430</v>
      </c>
      <c r="C106" s="21" t="s">
        <v>384</v>
      </c>
      <c r="D106" s="21" t="s">
        <v>430</v>
      </c>
      <c r="E106" s="32">
        <v>2.5299999999999998</v>
      </c>
      <c r="F106" s="22" t="s">
        <v>82</v>
      </c>
      <c r="G106" s="17">
        <f t="shared" si="15"/>
        <v>0</v>
      </c>
      <c r="H106" s="18">
        <f>원가계산서!F19</f>
        <v>3960000</v>
      </c>
      <c r="I106" s="17"/>
      <c r="J106" s="15"/>
      <c r="K106" s="17"/>
      <c r="L106" s="15"/>
      <c r="M106" s="17"/>
      <c r="N106" s="15"/>
      <c r="O106" s="24" t="s">
        <v>430</v>
      </c>
    </row>
    <row r="107" spans="2:15" ht="19.7" customHeight="1" x14ac:dyDescent="0.2">
      <c r="B107" s="20" t="s">
        <v>430</v>
      </c>
      <c r="C107" s="21" t="s">
        <v>346</v>
      </c>
      <c r="D107" s="21" t="s">
        <v>430</v>
      </c>
      <c r="E107" s="32">
        <v>0.8</v>
      </c>
      <c r="F107" s="22" t="s">
        <v>82</v>
      </c>
      <c r="G107" s="17">
        <f t="shared" si="15"/>
        <v>0</v>
      </c>
      <c r="H107" s="18">
        <f>원가계산서!F20</f>
        <v>0</v>
      </c>
      <c r="I107" s="17"/>
      <c r="J107" s="15"/>
      <c r="K107" s="17"/>
      <c r="L107" s="15"/>
      <c r="M107" s="17"/>
      <c r="N107" s="15"/>
      <c r="O107" s="24" t="s">
        <v>430</v>
      </c>
    </row>
    <row r="108" spans="2:15" ht="19.7" customHeight="1" x14ac:dyDescent="0.2">
      <c r="B108" s="25" t="s">
        <v>430</v>
      </c>
      <c r="C108" s="26" t="s">
        <v>184</v>
      </c>
      <c r="D108" s="26" t="s">
        <v>430</v>
      </c>
      <c r="E108" s="27">
        <v>8.1000000000000003E-2</v>
      </c>
      <c r="F108" s="28" t="s">
        <v>82</v>
      </c>
      <c r="G108" s="5">
        <f t="shared" si="15"/>
        <v>0</v>
      </c>
      <c r="H108" s="29">
        <f>원가계산서!F22</f>
        <v>0</v>
      </c>
      <c r="I108" s="5"/>
      <c r="J108" s="6"/>
      <c r="K108" s="5"/>
      <c r="L108" s="6"/>
      <c r="M108" s="5"/>
      <c r="N108" s="6"/>
      <c r="O108" s="31" t="s">
        <v>430</v>
      </c>
    </row>
    <row r="109" spans="2:15" ht="19.7" customHeight="1" x14ac:dyDescent="0.2">
      <c r="B109" s="20" t="s">
        <v>430</v>
      </c>
      <c r="C109" s="21" t="s">
        <v>145</v>
      </c>
      <c r="D109" s="21" t="s">
        <v>430</v>
      </c>
      <c r="E109" s="32">
        <v>6.0000000000000001E-3</v>
      </c>
      <c r="F109" s="22" t="s">
        <v>82</v>
      </c>
      <c r="G109" s="17">
        <f t="shared" si="15"/>
        <v>0</v>
      </c>
      <c r="H109" s="18">
        <f>원가계산서!F23</f>
        <v>0</v>
      </c>
      <c r="I109" s="17"/>
      <c r="J109" s="15"/>
      <c r="K109" s="17"/>
      <c r="L109" s="15"/>
      <c r="M109" s="17"/>
      <c r="N109" s="15"/>
      <c r="O109" s="24" t="s">
        <v>430</v>
      </c>
    </row>
    <row r="110" spans="2:15" ht="19.7" customHeight="1" x14ac:dyDescent="0.2">
      <c r="B110" s="20" t="s">
        <v>430</v>
      </c>
      <c r="C110" s="21" t="s">
        <v>95</v>
      </c>
      <c r="D110" s="21" t="s">
        <v>430</v>
      </c>
      <c r="E110" s="32">
        <v>0.09</v>
      </c>
      <c r="F110" s="22" t="s">
        <v>82</v>
      </c>
      <c r="G110" s="17">
        <f t="shared" si="15"/>
        <v>0</v>
      </c>
      <c r="H110" s="18">
        <f>원가계산서!F24</f>
        <v>0</v>
      </c>
      <c r="I110" s="17"/>
      <c r="J110" s="15"/>
      <c r="K110" s="17"/>
      <c r="L110" s="15"/>
      <c r="M110" s="17"/>
      <c r="N110" s="15"/>
      <c r="O110" s="24" t="s">
        <v>430</v>
      </c>
    </row>
    <row r="111" spans="2:15" ht="19.7" customHeight="1" x14ac:dyDescent="0.2">
      <c r="B111" s="20" t="s">
        <v>430</v>
      </c>
      <c r="C111" s="21" t="s">
        <v>420</v>
      </c>
      <c r="D111" s="21" t="s">
        <v>430</v>
      </c>
      <c r="E111" s="32">
        <v>5.5</v>
      </c>
      <c r="F111" s="22" t="s">
        <v>82</v>
      </c>
      <c r="G111" s="17">
        <f t="shared" si="15"/>
        <v>0</v>
      </c>
      <c r="H111" s="18">
        <f>원가계산서!F25</f>
        <v>0</v>
      </c>
      <c r="I111" s="17"/>
      <c r="J111" s="15"/>
      <c r="K111" s="17"/>
      <c r="L111" s="15"/>
      <c r="M111" s="17"/>
      <c r="N111" s="15"/>
      <c r="O111" s="24" t="s">
        <v>430</v>
      </c>
    </row>
    <row r="112" spans="2:15" ht="19.7" customHeight="1" x14ac:dyDescent="0.2">
      <c r="B112" s="20" t="s">
        <v>430</v>
      </c>
      <c r="C112" s="21" t="s">
        <v>405</v>
      </c>
      <c r="D112" s="21" t="s">
        <v>430</v>
      </c>
      <c r="E112" s="15"/>
      <c r="F112" s="22" t="s">
        <v>430</v>
      </c>
      <c r="G112" s="17">
        <f t="shared" si="15"/>
        <v>0</v>
      </c>
      <c r="H112" s="18">
        <f>원가계산서!F27</f>
        <v>3960000</v>
      </c>
      <c r="I112" s="17"/>
      <c r="J112" s="15"/>
      <c r="K112" s="17"/>
      <c r="L112" s="15"/>
      <c r="M112" s="17"/>
      <c r="N112" s="15"/>
      <c r="O112" s="24" t="s">
        <v>430</v>
      </c>
    </row>
    <row r="113" spans="2:15" ht="19.7" customHeight="1" x14ac:dyDescent="0.2">
      <c r="B113" s="20" t="s">
        <v>430</v>
      </c>
      <c r="C113" s="21" t="s">
        <v>361</v>
      </c>
      <c r="D113" s="21" t="s">
        <v>430</v>
      </c>
      <c r="E113" s="15">
        <v>8</v>
      </c>
      <c r="F113" s="22" t="s">
        <v>82</v>
      </c>
      <c r="G113" s="17">
        <f t="shared" si="15"/>
        <v>0</v>
      </c>
      <c r="H113" s="18">
        <f>원가계산서!F28</f>
        <v>316800</v>
      </c>
      <c r="I113" s="17"/>
      <c r="J113" s="15"/>
      <c r="K113" s="17"/>
      <c r="L113" s="15"/>
      <c r="M113" s="17"/>
      <c r="N113" s="15"/>
      <c r="O113" s="24" t="s">
        <v>430</v>
      </c>
    </row>
    <row r="114" spans="2:15" ht="19.7" customHeight="1" x14ac:dyDescent="0.2">
      <c r="B114" s="20" t="s">
        <v>430</v>
      </c>
      <c r="C114" s="21" t="s">
        <v>137</v>
      </c>
      <c r="D114" s="21" t="s">
        <v>430</v>
      </c>
      <c r="E114" s="15">
        <v>15</v>
      </c>
      <c r="F114" s="22" t="s">
        <v>82</v>
      </c>
      <c r="G114" s="17">
        <f t="shared" si="15"/>
        <v>0</v>
      </c>
      <c r="H114" s="18">
        <f>원가계산서!F29</f>
        <v>641520</v>
      </c>
      <c r="I114" s="17"/>
      <c r="J114" s="15"/>
      <c r="K114" s="17"/>
      <c r="L114" s="15"/>
      <c r="M114" s="17"/>
      <c r="N114" s="15"/>
      <c r="O114" s="24" t="s">
        <v>430</v>
      </c>
    </row>
    <row r="115" spans="2:15" ht="19.7" customHeight="1" x14ac:dyDescent="0.2">
      <c r="B115" s="20" t="s">
        <v>430</v>
      </c>
      <c r="C115" s="21" t="s">
        <v>44</v>
      </c>
      <c r="D115" s="21" t="s">
        <v>430</v>
      </c>
      <c r="E115" s="15"/>
      <c r="F115" s="22" t="s">
        <v>430</v>
      </c>
      <c r="G115" s="17">
        <f t="shared" si="15"/>
        <v>0</v>
      </c>
      <c r="H115" s="18">
        <f>원가계산서!F30</f>
        <v>0</v>
      </c>
      <c r="I115" s="17"/>
      <c r="J115" s="15"/>
      <c r="K115" s="17"/>
      <c r="L115" s="15"/>
      <c r="M115" s="17"/>
      <c r="N115" s="15"/>
      <c r="O115" s="24" t="s">
        <v>430</v>
      </c>
    </row>
    <row r="116" spans="2:15" ht="19.7" customHeight="1" x14ac:dyDescent="0.2">
      <c r="B116" s="20" t="s">
        <v>430</v>
      </c>
      <c r="C116" s="21" t="s">
        <v>230</v>
      </c>
      <c r="D116" s="21" t="s">
        <v>430</v>
      </c>
      <c r="E116" s="15"/>
      <c r="F116" s="22" t="s">
        <v>430</v>
      </c>
      <c r="G116" s="17">
        <f t="shared" si="15"/>
        <v>0</v>
      </c>
      <c r="H116" s="18">
        <f>원가계산서!F31</f>
        <v>0</v>
      </c>
      <c r="I116" s="17"/>
      <c r="J116" s="15"/>
      <c r="K116" s="17"/>
      <c r="L116" s="15"/>
      <c r="M116" s="17"/>
      <c r="N116" s="15"/>
      <c r="O116" s="24" t="s">
        <v>430</v>
      </c>
    </row>
    <row r="117" spans="2:15" ht="19.7" customHeight="1" x14ac:dyDescent="0.2">
      <c r="B117" s="20" t="s">
        <v>430</v>
      </c>
      <c r="C117" s="21" t="s">
        <v>360</v>
      </c>
      <c r="D117" s="21" t="s">
        <v>430</v>
      </c>
      <c r="E117" s="15"/>
      <c r="F117" s="22" t="s">
        <v>430</v>
      </c>
      <c r="G117" s="17">
        <f t="shared" si="15"/>
        <v>0</v>
      </c>
      <c r="H117" s="18">
        <f>원가계산서!F32</f>
        <v>4918320</v>
      </c>
      <c r="I117" s="17"/>
      <c r="J117" s="15"/>
      <c r="K117" s="17"/>
      <c r="L117" s="15"/>
      <c r="M117" s="17"/>
      <c r="N117" s="15"/>
      <c r="O117" s="24" t="s">
        <v>430</v>
      </c>
    </row>
    <row r="118" spans="2:15" ht="19.7" customHeight="1" x14ac:dyDescent="0.2">
      <c r="B118" s="20" t="s">
        <v>430</v>
      </c>
      <c r="C118" s="21" t="s">
        <v>33</v>
      </c>
      <c r="D118" s="21" t="s">
        <v>430</v>
      </c>
      <c r="E118" s="15">
        <v>10</v>
      </c>
      <c r="F118" s="22" t="s">
        <v>82</v>
      </c>
      <c r="G118" s="17">
        <f t="shared" si="15"/>
        <v>0</v>
      </c>
      <c r="H118" s="18">
        <f>원가계산서!F33</f>
        <v>491832</v>
      </c>
      <c r="I118" s="17"/>
      <c r="J118" s="15"/>
      <c r="K118" s="17"/>
      <c r="L118" s="15"/>
      <c r="M118" s="17"/>
      <c r="N118" s="15"/>
      <c r="O118" s="24" t="s">
        <v>430</v>
      </c>
    </row>
    <row r="119" spans="2:15" ht="19.7" customHeight="1" x14ac:dyDescent="0.2">
      <c r="B119" s="20" t="s">
        <v>430</v>
      </c>
      <c r="C119" s="21" t="s">
        <v>4</v>
      </c>
      <c r="D119" s="21" t="s">
        <v>430</v>
      </c>
      <c r="E119" s="15"/>
      <c r="F119" s="22" t="s">
        <v>430</v>
      </c>
      <c r="G119" s="17">
        <f t="shared" si="15"/>
        <v>0</v>
      </c>
      <c r="H119" s="18">
        <f>원가계산서!F34</f>
        <v>5410152</v>
      </c>
      <c r="I119" s="17"/>
      <c r="J119" s="15"/>
      <c r="K119" s="17"/>
      <c r="L119" s="15"/>
      <c r="M119" s="17"/>
      <c r="N119" s="15"/>
      <c r="O119" s="24" t="s">
        <v>430</v>
      </c>
    </row>
    <row r="120" spans="2:15" ht="19.7" customHeight="1" x14ac:dyDescent="0.2">
      <c r="B120" s="20" t="s">
        <v>430</v>
      </c>
      <c r="C120" s="21" t="s">
        <v>393</v>
      </c>
      <c r="D120" s="21" t="s">
        <v>430</v>
      </c>
      <c r="E120" s="15"/>
      <c r="F120" s="22" t="s">
        <v>430</v>
      </c>
      <c r="G120" s="17">
        <f t="shared" si="15"/>
        <v>0</v>
      </c>
      <c r="H120" s="18">
        <f>원가계산서!F35</f>
        <v>0</v>
      </c>
      <c r="I120" s="17"/>
      <c r="J120" s="15"/>
      <c r="K120" s="17"/>
      <c r="L120" s="15"/>
      <c r="M120" s="17"/>
      <c r="N120" s="15"/>
      <c r="O120" s="24" t="s">
        <v>430</v>
      </c>
    </row>
    <row r="121" spans="2:15" ht="19.7" customHeight="1" x14ac:dyDescent="0.2">
      <c r="B121" s="20" t="s">
        <v>430</v>
      </c>
      <c r="C121" s="21" t="s">
        <v>288</v>
      </c>
      <c r="D121" s="21" t="s">
        <v>430</v>
      </c>
      <c r="E121" s="15"/>
      <c r="F121" s="22" t="s">
        <v>430</v>
      </c>
      <c r="G121" s="17">
        <f t="shared" si="15"/>
        <v>0</v>
      </c>
      <c r="H121" s="18">
        <f>원가계산서!F36</f>
        <v>0</v>
      </c>
      <c r="I121" s="17"/>
      <c r="J121" s="15"/>
      <c r="K121" s="17"/>
      <c r="L121" s="15"/>
      <c r="M121" s="17"/>
      <c r="N121" s="15"/>
      <c r="O121" s="24" t="s">
        <v>430</v>
      </c>
    </row>
    <row r="122" spans="2:15" ht="19.7" customHeight="1" x14ac:dyDescent="0.2">
      <c r="B122" s="20" t="s">
        <v>430</v>
      </c>
      <c r="C122" s="21" t="s">
        <v>413</v>
      </c>
      <c r="D122" s="21" t="s">
        <v>430</v>
      </c>
      <c r="E122" s="15"/>
      <c r="F122" s="22" t="s">
        <v>430</v>
      </c>
      <c r="G122" s="17">
        <f t="shared" si="15"/>
        <v>0</v>
      </c>
      <c r="H122" s="18">
        <f>원가계산서!F37</f>
        <v>0</v>
      </c>
      <c r="I122" s="17"/>
      <c r="J122" s="15"/>
      <c r="K122" s="17"/>
      <c r="L122" s="15"/>
      <c r="M122" s="17"/>
      <c r="N122" s="15"/>
      <c r="O122" s="24" t="s">
        <v>430</v>
      </c>
    </row>
    <row r="123" spans="2:15" ht="19.7" customHeight="1" x14ac:dyDescent="0.2">
      <c r="B123" s="20" t="s">
        <v>430</v>
      </c>
      <c r="C123" s="21" t="s">
        <v>166</v>
      </c>
      <c r="D123" s="21" t="s">
        <v>430</v>
      </c>
      <c r="E123" s="15"/>
      <c r="F123" s="22" t="s">
        <v>430</v>
      </c>
      <c r="G123" s="17">
        <f t="shared" si="15"/>
        <v>0</v>
      </c>
      <c r="H123" s="18">
        <f>원가계산서!F38</f>
        <v>5410152</v>
      </c>
      <c r="I123" s="17"/>
      <c r="J123" s="15"/>
      <c r="K123" s="17"/>
      <c r="L123" s="15"/>
      <c r="M123" s="17"/>
      <c r="N123" s="15"/>
      <c r="O123" s="24" t="s">
        <v>430</v>
      </c>
    </row>
    <row r="124" spans="2:15" ht="19.7" customHeight="1" x14ac:dyDescent="0.2">
      <c r="B124" s="20" t="s">
        <v>430</v>
      </c>
      <c r="C124" s="21" t="s">
        <v>430</v>
      </c>
      <c r="D124" s="21" t="s">
        <v>430</v>
      </c>
      <c r="E124" s="15"/>
      <c r="F124" s="22" t="s">
        <v>430</v>
      </c>
      <c r="G124" s="17">
        <f t="shared" si="15"/>
        <v>0</v>
      </c>
      <c r="H124" s="18">
        <f t="shared" ref="H124:H155" si="16">J124+L124+N124</f>
        <v>0</v>
      </c>
      <c r="I124" s="17"/>
      <c r="J124" s="15"/>
      <c r="K124" s="17"/>
      <c r="L124" s="15"/>
      <c r="M124" s="17"/>
      <c r="N124" s="15"/>
      <c r="O124" s="24" t="s">
        <v>430</v>
      </c>
    </row>
    <row r="125" spans="2:15" ht="19.7" customHeight="1" x14ac:dyDescent="0.2">
      <c r="B125" s="20" t="s">
        <v>430</v>
      </c>
      <c r="C125" s="21" t="s">
        <v>430</v>
      </c>
      <c r="D125" s="21" t="s">
        <v>430</v>
      </c>
      <c r="E125" s="15"/>
      <c r="F125" s="22" t="s">
        <v>430</v>
      </c>
      <c r="G125" s="17">
        <f t="shared" si="15"/>
        <v>0</v>
      </c>
      <c r="H125" s="18">
        <f t="shared" si="16"/>
        <v>0</v>
      </c>
      <c r="I125" s="17"/>
      <c r="J125" s="15"/>
      <c r="K125" s="17"/>
      <c r="L125" s="15"/>
      <c r="M125" s="17"/>
      <c r="N125" s="15"/>
      <c r="O125" s="24" t="s">
        <v>430</v>
      </c>
    </row>
    <row r="126" spans="2:15" ht="19.7" customHeight="1" x14ac:dyDescent="0.2">
      <c r="B126" s="13" t="s">
        <v>213</v>
      </c>
      <c r="C126" s="14" t="s">
        <v>393</v>
      </c>
      <c r="D126" s="14" t="s">
        <v>430</v>
      </c>
      <c r="E126" s="15"/>
      <c r="F126" s="16" t="s">
        <v>430</v>
      </c>
      <c r="G126" s="17">
        <f t="shared" si="15"/>
        <v>0</v>
      </c>
      <c r="H126" s="18">
        <f t="shared" si="16"/>
        <v>0</v>
      </c>
      <c r="I126" s="17"/>
      <c r="J126" s="15"/>
      <c r="K126" s="17"/>
      <c r="L126" s="15"/>
      <c r="M126" s="17"/>
      <c r="N126" s="15"/>
      <c r="O126" s="19" t="s">
        <v>430</v>
      </c>
    </row>
    <row r="127" spans="2:15" ht="19.7" customHeight="1" x14ac:dyDescent="0.2">
      <c r="B127" s="13" t="s">
        <v>367</v>
      </c>
      <c r="C127" s="14" t="s">
        <v>51</v>
      </c>
      <c r="D127" s="14" t="s">
        <v>430</v>
      </c>
      <c r="E127" s="15"/>
      <c r="F127" s="16" t="s">
        <v>430</v>
      </c>
      <c r="G127" s="17">
        <f t="shared" si="15"/>
        <v>0</v>
      </c>
      <c r="H127" s="18">
        <f t="shared" si="16"/>
        <v>0</v>
      </c>
      <c r="I127" s="17"/>
      <c r="J127" s="15"/>
      <c r="K127" s="17"/>
      <c r="L127" s="15"/>
      <c r="M127" s="17"/>
      <c r="N127" s="15"/>
      <c r="O127" s="19" t="s">
        <v>430</v>
      </c>
    </row>
    <row r="128" spans="2:15" ht="19.7" customHeight="1" x14ac:dyDescent="0.2">
      <c r="B128" s="20" t="s">
        <v>430</v>
      </c>
      <c r="C128" s="21" t="s">
        <v>283</v>
      </c>
      <c r="D128" s="21" t="s">
        <v>70</v>
      </c>
      <c r="E128" s="15">
        <v>120</v>
      </c>
      <c r="F128" s="22" t="s">
        <v>300</v>
      </c>
      <c r="G128" s="17">
        <f t="shared" si="15"/>
        <v>0</v>
      </c>
      <c r="H128" s="18">
        <f t="shared" si="16"/>
        <v>0</v>
      </c>
      <c r="I128" s="23"/>
      <c r="J128" s="18">
        <f>TRUNC(E128*I128,0)</f>
        <v>0</v>
      </c>
      <c r="K128" s="23"/>
      <c r="L128" s="18">
        <f>TRUNC(E128*K128,0)</f>
        <v>0</v>
      </c>
      <c r="M128" s="23"/>
      <c r="N128" s="18">
        <f>TRUNC(E128*M128,0)</f>
        <v>0</v>
      </c>
      <c r="O128" s="24" t="s">
        <v>178</v>
      </c>
    </row>
    <row r="129" spans="2:15" ht="19.7" customHeight="1" x14ac:dyDescent="0.2">
      <c r="B129" s="20" t="s">
        <v>430</v>
      </c>
      <c r="C129" s="21" t="s">
        <v>283</v>
      </c>
      <c r="D129" s="21" t="s">
        <v>181</v>
      </c>
      <c r="E129" s="15">
        <v>171</v>
      </c>
      <c r="F129" s="22" t="s">
        <v>300</v>
      </c>
      <c r="G129" s="17">
        <f t="shared" si="15"/>
        <v>0</v>
      </c>
      <c r="H129" s="18">
        <f t="shared" si="16"/>
        <v>0</v>
      </c>
      <c r="I129" s="23"/>
      <c r="J129" s="18">
        <f>TRUNC(E129*I129,0)</f>
        <v>0</v>
      </c>
      <c r="K129" s="23"/>
      <c r="L129" s="18">
        <f>TRUNC(E129*K129,0)</f>
        <v>0</v>
      </c>
      <c r="M129" s="23"/>
      <c r="N129" s="18">
        <f>TRUNC(E129*M129,0)</f>
        <v>0</v>
      </c>
      <c r="O129" s="24" t="s">
        <v>178</v>
      </c>
    </row>
    <row r="130" spans="2:15" ht="19.7" customHeight="1" x14ac:dyDescent="0.2">
      <c r="B130" s="20" t="s">
        <v>430</v>
      </c>
      <c r="C130" s="21" t="s">
        <v>18</v>
      </c>
      <c r="D130" s="21" t="s">
        <v>430</v>
      </c>
      <c r="E130" s="32">
        <v>0.54</v>
      </c>
      <c r="F130" s="22" t="s">
        <v>82</v>
      </c>
      <c r="G130" s="17">
        <f t="shared" ref="G130:G161" si="17">I130+K130+M130</f>
        <v>0</v>
      </c>
      <c r="H130" s="18">
        <f t="shared" si="16"/>
        <v>0</v>
      </c>
      <c r="I130" s="17"/>
      <c r="J130" s="15"/>
      <c r="K130" s="17"/>
      <c r="L130" s="15"/>
      <c r="M130" s="17"/>
      <c r="N130" s="15"/>
      <c r="O130" s="24" t="s">
        <v>430</v>
      </c>
    </row>
    <row r="131" spans="2:15" ht="19.7" customHeight="1" x14ac:dyDescent="0.2">
      <c r="B131" s="20" t="s">
        <v>430</v>
      </c>
      <c r="C131" s="21" t="s">
        <v>430</v>
      </c>
      <c r="D131" s="21" t="s">
        <v>430</v>
      </c>
      <c r="E131" s="15"/>
      <c r="F131" s="22" t="s">
        <v>430</v>
      </c>
      <c r="G131" s="17">
        <f t="shared" si="17"/>
        <v>0</v>
      </c>
      <c r="H131" s="18">
        <f t="shared" si="16"/>
        <v>0</v>
      </c>
      <c r="I131" s="17"/>
      <c r="J131" s="15"/>
      <c r="K131" s="17"/>
      <c r="L131" s="15"/>
      <c r="M131" s="17"/>
      <c r="N131" s="15"/>
      <c r="O131" s="24" t="s">
        <v>430</v>
      </c>
    </row>
    <row r="132" spans="2:15" ht="19.7" customHeight="1" x14ac:dyDescent="0.2">
      <c r="B132" s="13" t="s">
        <v>47</v>
      </c>
      <c r="C132" s="14" t="s">
        <v>395</v>
      </c>
      <c r="D132" s="14" t="s">
        <v>430</v>
      </c>
      <c r="E132" s="15"/>
      <c r="F132" s="16" t="s">
        <v>430</v>
      </c>
      <c r="G132" s="17">
        <f t="shared" si="17"/>
        <v>0</v>
      </c>
      <c r="H132" s="18">
        <f t="shared" si="16"/>
        <v>0</v>
      </c>
      <c r="I132" s="17"/>
      <c r="J132" s="15"/>
      <c r="K132" s="17"/>
      <c r="L132" s="15"/>
      <c r="M132" s="17"/>
      <c r="N132" s="15"/>
      <c r="O132" s="19" t="s">
        <v>430</v>
      </c>
    </row>
    <row r="133" spans="2:15" ht="19.7" customHeight="1" x14ac:dyDescent="0.2">
      <c r="B133" s="20" t="s">
        <v>430</v>
      </c>
      <c r="C133" s="21" t="s">
        <v>128</v>
      </c>
      <c r="D133" s="21" t="s">
        <v>208</v>
      </c>
      <c r="E133" s="32">
        <v>0.16800000000000001</v>
      </c>
      <c r="F133" s="22" t="s">
        <v>292</v>
      </c>
      <c r="G133" s="17">
        <f t="shared" si="17"/>
        <v>0</v>
      </c>
      <c r="H133" s="18">
        <f t="shared" si="16"/>
        <v>0</v>
      </c>
      <c r="I133" s="23"/>
      <c r="J133" s="18">
        <f>TRUNC(E133*I133,0)</f>
        <v>0</v>
      </c>
      <c r="K133" s="23"/>
      <c r="L133" s="18">
        <f>TRUNC(E133*K133,0)</f>
        <v>0</v>
      </c>
      <c r="M133" s="23"/>
      <c r="N133" s="18">
        <f>TRUNC(E133*M133,0)</f>
        <v>0</v>
      </c>
      <c r="O133" s="24" t="s">
        <v>178</v>
      </c>
    </row>
    <row r="134" spans="2:15" ht="19.7" customHeight="1" x14ac:dyDescent="0.2">
      <c r="B134" s="25" t="s">
        <v>430</v>
      </c>
      <c r="C134" s="26" t="s">
        <v>128</v>
      </c>
      <c r="D134" s="26" t="s">
        <v>109</v>
      </c>
      <c r="E134" s="27">
        <v>0.79600000000000004</v>
      </c>
      <c r="F134" s="28" t="s">
        <v>292</v>
      </c>
      <c r="G134" s="5">
        <f t="shared" si="17"/>
        <v>0</v>
      </c>
      <c r="H134" s="29">
        <f t="shared" si="16"/>
        <v>0</v>
      </c>
      <c r="I134" s="30"/>
      <c r="J134" s="29">
        <f>TRUNC(E134*I134,0)</f>
        <v>0</v>
      </c>
      <c r="K134" s="30"/>
      <c r="L134" s="29">
        <f>TRUNC(E134*K134,0)</f>
        <v>0</v>
      </c>
      <c r="M134" s="30"/>
      <c r="N134" s="29">
        <f>TRUNC(E134*M134,0)</f>
        <v>0</v>
      </c>
      <c r="O134" s="31" t="s">
        <v>178</v>
      </c>
    </row>
    <row r="135" spans="2:15" ht="19.7" customHeight="1" x14ac:dyDescent="0.2">
      <c r="B135" s="20" t="s">
        <v>430</v>
      </c>
      <c r="C135" s="21" t="s">
        <v>128</v>
      </c>
      <c r="D135" s="21" t="s">
        <v>10</v>
      </c>
      <c r="E135" s="32">
        <v>0.192</v>
      </c>
      <c r="F135" s="22" t="s">
        <v>292</v>
      </c>
      <c r="G135" s="17">
        <f t="shared" si="17"/>
        <v>0</v>
      </c>
      <c r="H135" s="18">
        <f t="shared" si="16"/>
        <v>0</v>
      </c>
      <c r="I135" s="23"/>
      <c r="J135" s="18">
        <f>TRUNC(E135*I135,0)</f>
        <v>0</v>
      </c>
      <c r="K135" s="23"/>
      <c r="L135" s="18">
        <f>TRUNC(E135*K135,0)</f>
        <v>0</v>
      </c>
      <c r="M135" s="23"/>
      <c r="N135" s="18">
        <f>TRUNC(E135*M135,0)</f>
        <v>0</v>
      </c>
      <c r="O135" s="24" t="s">
        <v>178</v>
      </c>
    </row>
    <row r="136" spans="2:15" ht="19.7" customHeight="1" x14ac:dyDescent="0.2">
      <c r="B136" s="20" t="s">
        <v>430</v>
      </c>
      <c r="C136" s="21" t="s">
        <v>18</v>
      </c>
      <c r="D136" s="21" t="s">
        <v>430</v>
      </c>
      <c r="E136" s="32">
        <v>0.54</v>
      </c>
      <c r="F136" s="22" t="s">
        <v>82</v>
      </c>
      <c r="G136" s="17">
        <f t="shared" si="17"/>
        <v>0</v>
      </c>
      <c r="H136" s="18">
        <f t="shared" si="16"/>
        <v>0</v>
      </c>
      <c r="I136" s="17"/>
      <c r="J136" s="15"/>
      <c r="K136" s="17"/>
      <c r="L136" s="15"/>
      <c r="M136" s="17"/>
      <c r="N136" s="15"/>
      <c r="O136" s="24" t="s">
        <v>430</v>
      </c>
    </row>
    <row r="137" spans="2:15" ht="19.7" customHeight="1" x14ac:dyDescent="0.2">
      <c r="B137" s="20" t="s">
        <v>430</v>
      </c>
      <c r="C137" s="21" t="s">
        <v>430</v>
      </c>
      <c r="D137" s="21" t="s">
        <v>430</v>
      </c>
      <c r="E137" s="15"/>
      <c r="F137" s="22" t="s">
        <v>430</v>
      </c>
      <c r="G137" s="17">
        <f t="shared" si="17"/>
        <v>0</v>
      </c>
      <c r="H137" s="18">
        <f t="shared" si="16"/>
        <v>0</v>
      </c>
      <c r="I137" s="17"/>
      <c r="J137" s="15"/>
      <c r="K137" s="17"/>
      <c r="L137" s="15"/>
      <c r="M137" s="17"/>
      <c r="N137" s="15"/>
      <c r="O137" s="24" t="s">
        <v>430</v>
      </c>
    </row>
    <row r="138" spans="2:15" ht="19.7" customHeight="1" x14ac:dyDescent="0.2">
      <c r="B138" s="13" t="s">
        <v>144</v>
      </c>
      <c r="C138" s="14" t="s">
        <v>410</v>
      </c>
      <c r="D138" s="14" t="s">
        <v>430</v>
      </c>
      <c r="E138" s="15"/>
      <c r="F138" s="16" t="s">
        <v>430</v>
      </c>
      <c r="G138" s="17">
        <f t="shared" si="17"/>
        <v>0</v>
      </c>
      <c r="H138" s="18">
        <f t="shared" si="16"/>
        <v>0</v>
      </c>
      <c r="I138" s="17"/>
      <c r="J138" s="15"/>
      <c r="K138" s="17"/>
      <c r="L138" s="15"/>
      <c r="M138" s="17"/>
      <c r="N138" s="15"/>
      <c r="O138" s="19" t="s">
        <v>430</v>
      </c>
    </row>
    <row r="139" spans="2:15" ht="19.7" customHeight="1" x14ac:dyDescent="0.2">
      <c r="B139" s="20" t="s">
        <v>430</v>
      </c>
      <c r="C139" s="21" t="s">
        <v>121</v>
      </c>
      <c r="D139" s="21" t="s">
        <v>187</v>
      </c>
      <c r="E139" s="15">
        <v>5</v>
      </c>
      <c r="F139" s="22" t="s">
        <v>28</v>
      </c>
      <c r="G139" s="17">
        <f t="shared" si="17"/>
        <v>0</v>
      </c>
      <c r="H139" s="18">
        <f t="shared" si="16"/>
        <v>0</v>
      </c>
      <c r="I139" s="23"/>
      <c r="J139" s="18">
        <f>TRUNC(E139*I139,0)</f>
        <v>0</v>
      </c>
      <c r="K139" s="23"/>
      <c r="L139" s="18">
        <f>TRUNC(E139*K139,0)</f>
        <v>0</v>
      </c>
      <c r="M139" s="23"/>
      <c r="N139" s="18">
        <f>TRUNC(E139*M139,0)</f>
        <v>0</v>
      </c>
      <c r="O139" s="24" t="s">
        <v>178</v>
      </c>
    </row>
    <row r="140" spans="2:15" ht="19.7" customHeight="1" x14ac:dyDescent="0.2">
      <c r="B140" s="20" t="s">
        <v>430</v>
      </c>
      <c r="C140" s="21" t="s">
        <v>18</v>
      </c>
      <c r="D140" s="21" t="s">
        <v>430</v>
      </c>
      <c r="E140" s="32">
        <v>0.54</v>
      </c>
      <c r="F140" s="22" t="s">
        <v>82</v>
      </c>
      <c r="G140" s="17">
        <f t="shared" si="17"/>
        <v>0</v>
      </c>
      <c r="H140" s="18">
        <f t="shared" si="16"/>
        <v>0</v>
      </c>
      <c r="I140" s="17"/>
      <c r="J140" s="15"/>
      <c r="K140" s="17"/>
      <c r="L140" s="15"/>
      <c r="M140" s="17"/>
      <c r="N140" s="15"/>
      <c r="O140" s="24" t="s">
        <v>430</v>
      </c>
    </row>
    <row r="141" spans="2:15" ht="19.7" customHeight="1" x14ac:dyDescent="0.2">
      <c r="B141" s="20" t="s">
        <v>430</v>
      </c>
      <c r="C141" s="21" t="s">
        <v>430</v>
      </c>
      <c r="D141" s="21" t="s">
        <v>430</v>
      </c>
      <c r="E141" s="15"/>
      <c r="F141" s="22" t="s">
        <v>430</v>
      </c>
      <c r="G141" s="17">
        <f t="shared" si="17"/>
        <v>0</v>
      </c>
      <c r="H141" s="18">
        <f t="shared" si="16"/>
        <v>0</v>
      </c>
      <c r="I141" s="17"/>
      <c r="J141" s="15"/>
      <c r="K141" s="17"/>
      <c r="L141" s="15"/>
      <c r="M141" s="17"/>
      <c r="N141" s="15"/>
      <c r="O141" s="24" t="s">
        <v>430</v>
      </c>
    </row>
    <row r="142" spans="2:15" ht="19.7" customHeight="1" x14ac:dyDescent="0.2">
      <c r="B142" s="13" t="s">
        <v>251</v>
      </c>
      <c r="C142" s="14" t="s">
        <v>245</v>
      </c>
      <c r="D142" s="14" t="s">
        <v>430</v>
      </c>
      <c r="E142" s="15"/>
      <c r="F142" s="16" t="s">
        <v>430</v>
      </c>
      <c r="G142" s="17">
        <f t="shared" si="17"/>
        <v>0</v>
      </c>
      <c r="H142" s="18">
        <f t="shared" si="16"/>
        <v>0</v>
      </c>
      <c r="I142" s="17"/>
      <c r="J142" s="15"/>
      <c r="K142" s="17"/>
      <c r="L142" s="15"/>
      <c r="M142" s="17"/>
      <c r="N142" s="15"/>
      <c r="O142" s="19" t="s">
        <v>430</v>
      </c>
    </row>
    <row r="143" spans="2:15" ht="19.7" customHeight="1" x14ac:dyDescent="0.2">
      <c r="B143" s="20" t="s">
        <v>430</v>
      </c>
      <c r="C143" s="21" t="s">
        <v>245</v>
      </c>
      <c r="D143" s="21" t="s">
        <v>316</v>
      </c>
      <c r="E143" s="15">
        <v>143</v>
      </c>
      <c r="F143" s="22" t="s">
        <v>151</v>
      </c>
      <c r="G143" s="17">
        <f t="shared" si="17"/>
        <v>0</v>
      </c>
      <c r="H143" s="18">
        <f t="shared" si="16"/>
        <v>0</v>
      </c>
      <c r="I143" s="23"/>
      <c r="J143" s="18">
        <f>TRUNC(E143*I143,0)</f>
        <v>0</v>
      </c>
      <c r="K143" s="23"/>
      <c r="L143" s="18">
        <f>TRUNC(E143*K143,0)</f>
        <v>0</v>
      </c>
      <c r="M143" s="23"/>
      <c r="N143" s="18">
        <f>TRUNC(E143*M143,0)</f>
        <v>0</v>
      </c>
      <c r="O143" s="24" t="s">
        <v>178</v>
      </c>
    </row>
    <row r="144" spans="2:15" ht="19.7" customHeight="1" x14ac:dyDescent="0.2">
      <c r="B144" s="20" t="s">
        <v>430</v>
      </c>
      <c r="C144" s="21" t="s">
        <v>270</v>
      </c>
      <c r="D144" s="21" t="s">
        <v>105</v>
      </c>
      <c r="E144" s="15">
        <v>18</v>
      </c>
      <c r="F144" s="22" t="s">
        <v>111</v>
      </c>
      <c r="G144" s="17">
        <f t="shared" si="17"/>
        <v>0</v>
      </c>
      <c r="H144" s="18">
        <f t="shared" si="16"/>
        <v>0</v>
      </c>
      <c r="I144" s="23"/>
      <c r="J144" s="18">
        <f>TRUNC(E144*I144,0)</f>
        <v>0</v>
      </c>
      <c r="K144" s="23"/>
      <c r="L144" s="18">
        <f>TRUNC(E144*K144,0)</f>
        <v>0</v>
      </c>
      <c r="M144" s="23"/>
      <c r="N144" s="18">
        <f>TRUNC(E144*M144,0)</f>
        <v>0</v>
      </c>
      <c r="O144" s="24" t="s">
        <v>178</v>
      </c>
    </row>
    <row r="145" spans="2:15" ht="19.7" customHeight="1" x14ac:dyDescent="0.2">
      <c r="B145" s="20" t="s">
        <v>430</v>
      </c>
      <c r="C145" s="21" t="s">
        <v>18</v>
      </c>
      <c r="D145" s="21" t="s">
        <v>430</v>
      </c>
      <c r="E145" s="32">
        <v>0.54</v>
      </c>
      <c r="F145" s="22" t="s">
        <v>82</v>
      </c>
      <c r="G145" s="17">
        <f t="shared" si="17"/>
        <v>0</v>
      </c>
      <c r="H145" s="18">
        <f t="shared" si="16"/>
        <v>0</v>
      </c>
      <c r="I145" s="17"/>
      <c r="J145" s="15"/>
      <c r="K145" s="17"/>
      <c r="L145" s="15"/>
      <c r="M145" s="17"/>
      <c r="N145" s="15"/>
      <c r="O145" s="24" t="s">
        <v>430</v>
      </c>
    </row>
    <row r="146" spans="2:15" ht="19.7" customHeight="1" x14ac:dyDescent="0.2">
      <c r="B146" s="20" t="s">
        <v>430</v>
      </c>
      <c r="C146" s="21" t="s">
        <v>430</v>
      </c>
      <c r="D146" s="21" t="s">
        <v>430</v>
      </c>
      <c r="E146" s="15"/>
      <c r="F146" s="22" t="s">
        <v>430</v>
      </c>
      <c r="G146" s="17">
        <f t="shared" si="17"/>
        <v>0</v>
      </c>
      <c r="H146" s="18">
        <f t="shared" si="16"/>
        <v>0</v>
      </c>
      <c r="I146" s="17"/>
      <c r="J146" s="15"/>
      <c r="K146" s="17"/>
      <c r="L146" s="15"/>
      <c r="M146" s="17"/>
      <c r="N146" s="15"/>
      <c r="O146" s="24" t="s">
        <v>430</v>
      </c>
    </row>
    <row r="147" spans="2:15" ht="19.7" customHeight="1" x14ac:dyDescent="0.2">
      <c r="B147" s="13" t="s">
        <v>358</v>
      </c>
      <c r="C147" s="14" t="s">
        <v>6</v>
      </c>
      <c r="D147" s="14" t="s">
        <v>430</v>
      </c>
      <c r="E147" s="15"/>
      <c r="F147" s="16" t="s">
        <v>430</v>
      </c>
      <c r="G147" s="17">
        <f t="shared" si="17"/>
        <v>0</v>
      </c>
      <c r="H147" s="18">
        <f t="shared" si="16"/>
        <v>0</v>
      </c>
      <c r="I147" s="17"/>
      <c r="J147" s="15"/>
      <c r="K147" s="17"/>
      <c r="L147" s="15"/>
      <c r="M147" s="17"/>
      <c r="N147" s="15"/>
      <c r="O147" s="19" t="s">
        <v>430</v>
      </c>
    </row>
    <row r="148" spans="2:15" ht="19.7" customHeight="1" x14ac:dyDescent="0.2">
      <c r="B148" s="20" t="s">
        <v>430</v>
      </c>
      <c r="C148" s="21" t="s">
        <v>6</v>
      </c>
      <c r="D148" s="21" t="s">
        <v>53</v>
      </c>
      <c r="E148" s="15">
        <v>45</v>
      </c>
      <c r="F148" s="22" t="s">
        <v>244</v>
      </c>
      <c r="G148" s="17">
        <f t="shared" si="17"/>
        <v>0</v>
      </c>
      <c r="H148" s="18">
        <f t="shared" si="16"/>
        <v>0</v>
      </c>
      <c r="I148" s="23"/>
      <c r="J148" s="18">
        <f>TRUNC(E148*I148,0)</f>
        <v>0</v>
      </c>
      <c r="K148" s="23"/>
      <c r="L148" s="18">
        <f>TRUNC(E148*K148,0)</f>
        <v>0</v>
      </c>
      <c r="M148" s="23"/>
      <c r="N148" s="18">
        <f>TRUNC(E148*M148,0)</f>
        <v>0</v>
      </c>
      <c r="O148" s="24" t="s">
        <v>178</v>
      </c>
    </row>
    <row r="149" spans="2:15" ht="19.7" customHeight="1" x14ac:dyDescent="0.2">
      <c r="B149" s="20" t="s">
        <v>430</v>
      </c>
      <c r="C149" s="21" t="s">
        <v>305</v>
      </c>
      <c r="D149" s="21" t="s">
        <v>239</v>
      </c>
      <c r="E149" s="15">
        <v>3</v>
      </c>
      <c r="F149" s="22" t="s">
        <v>111</v>
      </c>
      <c r="G149" s="17">
        <f t="shared" si="17"/>
        <v>0</v>
      </c>
      <c r="H149" s="18">
        <f t="shared" si="16"/>
        <v>0</v>
      </c>
      <c r="I149" s="23"/>
      <c r="J149" s="18">
        <f>TRUNC(E149*I149,0)</f>
        <v>0</v>
      </c>
      <c r="K149" s="23"/>
      <c r="L149" s="18">
        <f>TRUNC(E149*K149,0)</f>
        <v>0</v>
      </c>
      <c r="M149" s="23"/>
      <c r="N149" s="18">
        <f>TRUNC(E149*M149,0)</f>
        <v>0</v>
      </c>
      <c r="O149" s="24" t="s">
        <v>178</v>
      </c>
    </row>
    <row r="150" spans="2:15" ht="19.7" customHeight="1" x14ac:dyDescent="0.2">
      <c r="B150" s="20" t="s">
        <v>430</v>
      </c>
      <c r="C150" s="21" t="s">
        <v>18</v>
      </c>
      <c r="D150" s="21" t="s">
        <v>430</v>
      </c>
      <c r="E150" s="32">
        <v>0.54</v>
      </c>
      <c r="F150" s="22" t="s">
        <v>82</v>
      </c>
      <c r="G150" s="17">
        <f t="shared" si="17"/>
        <v>0</v>
      </c>
      <c r="H150" s="18">
        <f t="shared" si="16"/>
        <v>0</v>
      </c>
      <c r="I150" s="17"/>
      <c r="J150" s="15"/>
      <c r="K150" s="17"/>
      <c r="L150" s="15"/>
      <c r="M150" s="17"/>
      <c r="N150" s="15"/>
      <c r="O150" s="24" t="s">
        <v>430</v>
      </c>
    </row>
    <row r="151" spans="2:15" ht="19.7" customHeight="1" x14ac:dyDescent="0.2">
      <c r="B151" s="20" t="s">
        <v>430</v>
      </c>
      <c r="C151" s="21" t="s">
        <v>430</v>
      </c>
      <c r="D151" s="21" t="s">
        <v>430</v>
      </c>
      <c r="E151" s="15"/>
      <c r="F151" s="22" t="s">
        <v>430</v>
      </c>
      <c r="G151" s="17">
        <f t="shared" si="17"/>
        <v>0</v>
      </c>
      <c r="H151" s="18">
        <f t="shared" si="16"/>
        <v>0</v>
      </c>
      <c r="I151" s="17"/>
      <c r="J151" s="15"/>
      <c r="K151" s="17"/>
      <c r="L151" s="15"/>
      <c r="M151" s="17"/>
      <c r="N151" s="15"/>
      <c r="O151" s="24" t="s">
        <v>430</v>
      </c>
    </row>
    <row r="152" spans="2:15" ht="19.7" customHeight="1" x14ac:dyDescent="0.2">
      <c r="B152" s="13" t="s">
        <v>40</v>
      </c>
      <c r="C152" s="14" t="s">
        <v>287</v>
      </c>
      <c r="D152" s="14" t="s">
        <v>430</v>
      </c>
      <c r="E152" s="15"/>
      <c r="F152" s="16" t="s">
        <v>430</v>
      </c>
      <c r="G152" s="17">
        <f t="shared" si="17"/>
        <v>0</v>
      </c>
      <c r="H152" s="18">
        <f t="shared" si="16"/>
        <v>0</v>
      </c>
      <c r="I152" s="17"/>
      <c r="J152" s="15"/>
      <c r="K152" s="17"/>
      <c r="L152" s="15"/>
      <c r="M152" s="17"/>
      <c r="N152" s="15"/>
      <c r="O152" s="19" t="s">
        <v>430</v>
      </c>
    </row>
    <row r="153" spans="2:15" ht="19.7" customHeight="1" x14ac:dyDescent="0.2">
      <c r="B153" s="20" t="s">
        <v>430</v>
      </c>
      <c r="C153" s="21" t="s">
        <v>100</v>
      </c>
      <c r="D153" s="21" t="s">
        <v>168</v>
      </c>
      <c r="E153" s="15">
        <v>3</v>
      </c>
      <c r="F153" s="22" t="s">
        <v>111</v>
      </c>
      <c r="G153" s="17">
        <f t="shared" si="17"/>
        <v>0</v>
      </c>
      <c r="H153" s="18">
        <f t="shared" si="16"/>
        <v>0</v>
      </c>
      <c r="I153" s="23"/>
      <c r="J153" s="18">
        <f>TRUNC(E153*I153,0)</f>
        <v>0</v>
      </c>
      <c r="K153" s="23"/>
      <c r="L153" s="18">
        <f>TRUNC(E153*K153,0)</f>
        <v>0</v>
      </c>
      <c r="M153" s="23"/>
      <c r="N153" s="18">
        <f>TRUNC(E153*M153,0)</f>
        <v>0</v>
      </c>
      <c r="O153" s="24" t="s">
        <v>178</v>
      </c>
    </row>
    <row r="154" spans="2:15" ht="19.7" customHeight="1" x14ac:dyDescent="0.2">
      <c r="B154" s="20" t="s">
        <v>430</v>
      </c>
      <c r="C154" s="21" t="s">
        <v>100</v>
      </c>
      <c r="D154" s="21" t="s">
        <v>407</v>
      </c>
      <c r="E154" s="15">
        <v>6</v>
      </c>
      <c r="F154" s="22" t="s">
        <v>111</v>
      </c>
      <c r="G154" s="17">
        <f t="shared" si="17"/>
        <v>0</v>
      </c>
      <c r="H154" s="18">
        <f t="shared" si="16"/>
        <v>0</v>
      </c>
      <c r="I154" s="23"/>
      <c r="J154" s="18">
        <f>TRUNC(E154*I154,0)</f>
        <v>0</v>
      </c>
      <c r="K154" s="23"/>
      <c r="L154" s="18">
        <f>TRUNC(E154*K154,0)</f>
        <v>0</v>
      </c>
      <c r="M154" s="23"/>
      <c r="N154" s="18">
        <f>TRUNC(E154*M154,0)</f>
        <v>0</v>
      </c>
      <c r="O154" s="24" t="s">
        <v>178</v>
      </c>
    </row>
    <row r="155" spans="2:15" ht="19.7" customHeight="1" x14ac:dyDescent="0.2">
      <c r="B155" s="20" t="s">
        <v>430</v>
      </c>
      <c r="C155" s="21" t="s">
        <v>18</v>
      </c>
      <c r="D155" s="21" t="s">
        <v>430</v>
      </c>
      <c r="E155" s="32">
        <v>0.54</v>
      </c>
      <c r="F155" s="22" t="s">
        <v>82</v>
      </c>
      <c r="G155" s="17">
        <f t="shared" si="17"/>
        <v>0</v>
      </c>
      <c r="H155" s="18">
        <f t="shared" si="16"/>
        <v>0</v>
      </c>
      <c r="I155" s="17"/>
      <c r="J155" s="15"/>
      <c r="K155" s="17"/>
      <c r="L155" s="15"/>
      <c r="M155" s="17"/>
      <c r="N155" s="15"/>
      <c r="O155" s="24" t="s">
        <v>430</v>
      </c>
    </row>
    <row r="156" spans="2:15" ht="19.7" customHeight="1" x14ac:dyDescent="0.2">
      <c r="B156" s="20" t="s">
        <v>430</v>
      </c>
      <c r="C156" s="21" t="s">
        <v>430</v>
      </c>
      <c r="D156" s="21" t="s">
        <v>430</v>
      </c>
      <c r="E156" s="15"/>
      <c r="F156" s="22" t="s">
        <v>430</v>
      </c>
      <c r="G156" s="17">
        <f t="shared" si="17"/>
        <v>0</v>
      </c>
      <c r="H156" s="18">
        <f t="shared" ref="H156:H187" si="18">J156+L156+N156</f>
        <v>0</v>
      </c>
      <c r="I156" s="17"/>
      <c r="J156" s="15"/>
      <c r="K156" s="17"/>
      <c r="L156" s="15"/>
      <c r="M156" s="17"/>
      <c r="N156" s="15"/>
      <c r="O156" s="24" t="s">
        <v>430</v>
      </c>
    </row>
    <row r="157" spans="2:15" ht="19.7" customHeight="1" x14ac:dyDescent="0.2">
      <c r="B157" s="13" t="s">
        <v>136</v>
      </c>
      <c r="C157" s="14" t="s">
        <v>106</v>
      </c>
      <c r="D157" s="14" t="s">
        <v>430</v>
      </c>
      <c r="E157" s="15"/>
      <c r="F157" s="16" t="s">
        <v>430</v>
      </c>
      <c r="G157" s="17">
        <f t="shared" si="17"/>
        <v>0</v>
      </c>
      <c r="H157" s="18">
        <f t="shared" si="18"/>
        <v>0</v>
      </c>
      <c r="I157" s="17"/>
      <c r="J157" s="15"/>
      <c r="K157" s="17"/>
      <c r="L157" s="15"/>
      <c r="M157" s="17"/>
      <c r="N157" s="15"/>
      <c r="O157" s="19" t="s">
        <v>430</v>
      </c>
    </row>
    <row r="158" spans="2:15" ht="19.7" customHeight="1" x14ac:dyDescent="0.2">
      <c r="B158" s="20" t="s">
        <v>430</v>
      </c>
      <c r="C158" s="21" t="s">
        <v>106</v>
      </c>
      <c r="D158" s="21" t="s">
        <v>269</v>
      </c>
      <c r="E158" s="15">
        <v>3</v>
      </c>
      <c r="F158" s="22" t="s">
        <v>175</v>
      </c>
      <c r="G158" s="17">
        <f t="shared" si="17"/>
        <v>0</v>
      </c>
      <c r="H158" s="18">
        <f t="shared" si="18"/>
        <v>0</v>
      </c>
      <c r="I158" s="23"/>
      <c r="J158" s="18">
        <f>TRUNC(E158*I158,0)</f>
        <v>0</v>
      </c>
      <c r="K158" s="23"/>
      <c r="L158" s="18">
        <f>TRUNC(E158*K158,0)</f>
        <v>0</v>
      </c>
      <c r="M158" s="23"/>
      <c r="N158" s="18">
        <f>TRUNC(E158*M158,0)</f>
        <v>0</v>
      </c>
      <c r="O158" s="24" t="s">
        <v>178</v>
      </c>
    </row>
    <row r="159" spans="2:15" ht="19.7" customHeight="1" x14ac:dyDescent="0.2">
      <c r="B159" s="20" t="s">
        <v>430</v>
      </c>
      <c r="C159" s="21" t="s">
        <v>106</v>
      </c>
      <c r="D159" s="21" t="s">
        <v>276</v>
      </c>
      <c r="E159" s="15">
        <v>6</v>
      </c>
      <c r="F159" s="22" t="s">
        <v>175</v>
      </c>
      <c r="G159" s="17">
        <f t="shared" si="17"/>
        <v>0</v>
      </c>
      <c r="H159" s="18">
        <f t="shared" si="18"/>
        <v>0</v>
      </c>
      <c r="I159" s="23"/>
      <c r="J159" s="18">
        <f>TRUNC(E159*I159,0)</f>
        <v>0</v>
      </c>
      <c r="K159" s="23"/>
      <c r="L159" s="18">
        <f>TRUNC(E159*K159,0)</f>
        <v>0</v>
      </c>
      <c r="M159" s="23"/>
      <c r="N159" s="18">
        <f>TRUNC(E159*M159,0)</f>
        <v>0</v>
      </c>
      <c r="O159" s="24" t="s">
        <v>178</v>
      </c>
    </row>
    <row r="160" spans="2:15" ht="19.7" customHeight="1" x14ac:dyDescent="0.2">
      <c r="B160" s="25" t="s">
        <v>430</v>
      </c>
      <c r="C160" s="26" t="s">
        <v>18</v>
      </c>
      <c r="D160" s="26" t="s">
        <v>430</v>
      </c>
      <c r="E160" s="27">
        <v>0.54</v>
      </c>
      <c r="F160" s="28" t="s">
        <v>82</v>
      </c>
      <c r="G160" s="5">
        <f t="shared" si="17"/>
        <v>0</v>
      </c>
      <c r="H160" s="29">
        <f t="shared" si="18"/>
        <v>0</v>
      </c>
      <c r="I160" s="5"/>
      <c r="J160" s="6"/>
      <c r="K160" s="5"/>
      <c r="L160" s="6"/>
      <c r="M160" s="5"/>
      <c r="N160" s="6"/>
      <c r="O160" s="31" t="s">
        <v>430</v>
      </c>
    </row>
    <row r="161" spans="2:15" ht="19.7" customHeight="1" x14ac:dyDescent="0.2">
      <c r="B161" s="20" t="s">
        <v>430</v>
      </c>
      <c r="C161" s="21" t="s">
        <v>430</v>
      </c>
      <c r="D161" s="21" t="s">
        <v>430</v>
      </c>
      <c r="E161" s="15"/>
      <c r="F161" s="22" t="s">
        <v>430</v>
      </c>
      <c r="G161" s="17">
        <f t="shared" si="17"/>
        <v>0</v>
      </c>
      <c r="H161" s="18">
        <f t="shared" si="18"/>
        <v>0</v>
      </c>
      <c r="I161" s="17"/>
      <c r="J161" s="15"/>
      <c r="K161" s="17"/>
      <c r="L161" s="15"/>
      <c r="M161" s="17"/>
      <c r="N161" s="15"/>
      <c r="O161" s="24" t="s">
        <v>430</v>
      </c>
    </row>
    <row r="162" spans="2:15" ht="19.7" customHeight="1" x14ac:dyDescent="0.2">
      <c r="B162" s="13" t="s">
        <v>242</v>
      </c>
      <c r="C162" s="14" t="s">
        <v>306</v>
      </c>
      <c r="D162" s="14" t="s">
        <v>430</v>
      </c>
      <c r="E162" s="15"/>
      <c r="F162" s="16" t="s">
        <v>430</v>
      </c>
      <c r="G162" s="17">
        <f t="shared" ref="G162:G193" si="19">I162+K162+M162</f>
        <v>0</v>
      </c>
      <c r="H162" s="18">
        <f t="shared" si="18"/>
        <v>0</v>
      </c>
      <c r="I162" s="17"/>
      <c r="J162" s="15"/>
      <c r="K162" s="17"/>
      <c r="L162" s="15"/>
      <c r="M162" s="17"/>
      <c r="N162" s="15"/>
      <c r="O162" s="19" t="s">
        <v>430</v>
      </c>
    </row>
    <row r="163" spans="2:15" ht="19.7" customHeight="1" x14ac:dyDescent="0.2">
      <c r="B163" s="20" t="s">
        <v>430</v>
      </c>
      <c r="C163" s="21" t="s">
        <v>306</v>
      </c>
      <c r="D163" s="21" t="s">
        <v>370</v>
      </c>
      <c r="E163" s="15">
        <v>169</v>
      </c>
      <c r="F163" s="22" t="s">
        <v>308</v>
      </c>
      <c r="G163" s="17">
        <f t="shared" si="19"/>
        <v>0</v>
      </c>
      <c r="H163" s="18">
        <f t="shared" si="18"/>
        <v>0</v>
      </c>
      <c r="I163" s="23"/>
      <c r="J163" s="18">
        <f>TRUNC(E163*I163,0)</f>
        <v>0</v>
      </c>
      <c r="K163" s="23"/>
      <c r="L163" s="18">
        <f>TRUNC(E163*K163,0)</f>
        <v>0</v>
      </c>
      <c r="M163" s="23"/>
      <c r="N163" s="18">
        <f>TRUNC(E163*M163,0)</f>
        <v>0</v>
      </c>
      <c r="O163" s="24" t="s">
        <v>178</v>
      </c>
    </row>
    <row r="164" spans="2:15" ht="19.7" customHeight="1" x14ac:dyDescent="0.2">
      <c r="B164" s="20" t="s">
        <v>430</v>
      </c>
      <c r="C164" s="21" t="s">
        <v>18</v>
      </c>
      <c r="D164" s="21" t="s">
        <v>430</v>
      </c>
      <c r="E164" s="32">
        <v>0.54</v>
      </c>
      <c r="F164" s="22" t="s">
        <v>82</v>
      </c>
      <c r="G164" s="17">
        <f t="shared" si="19"/>
        <v>0</v>
      </c>
      <c r="H164" s="18">
        <f t="shared" si="18"/>
        <v>0</v>
      </c>
      <c r="I164" s="17"/>
      <c r="J164" s="15"/>
      <c r="K164" s="17"/>
      <c r="L164" s="15"/>
      <c r="M164" s="17"/>
      <c r="N164" s="15"/>
      <c r="O164" s="24" t="s">
        <v>430</v>
      </c>
    </row>
    <row r="165" spans="2:15" ht="19.7" customHeight="1" x14ac:dyDescent="0.2">
      <c r="B165" s="20" t="s">
        <v>430</v>
      </c>
      <c r="C165" s="21" t="s">
        <v>430</v>
      </c>
      <c r="D165" s="21" t="s">
        <v>430</v>
      </c>
      <c r="E165" s="15"/>
      <c r="F165" s="22" t="s">
        <v>430</v>
      </c>
      <c r="G165" s="17">
        <f t="shared" si="19"/>
        <v>0</v>
      </c>
      <c r="H165" s="18">
        <f t="shared" si="18"/>
        <v>0</v>
      </c>
      <c r="I165" s="17"/>
      <c r="J165" s="15"/>
      <c r="K165" s="17"/>
      <c r="L165" s="15"/>
      <c r="M165" s="17"/>
      <c r="N165" s="15"/>
      <c r="O165" s="24" t="s">
        <v>430</v>
      </c>
    </row>
    <row r="166" spans="2:15" ht="19.7" customHeight="1" x14ac:dyDescent="0.2">
      <c r="B166" s="13" t="s">
        <v>350</v>
      </c>
      <c r="C166" s="14" t="s">
        <v>426</v>
      </c>
      <c r="D166" s="14" t="s">
        <v>430</v>
      </c>
      <c r="E166" s="15"/>
      <c r="F166" s="16" t="s">
        <v>430</v>
      </c>
      <c r="G166" s="17">
        <f t="shared" si="19"/>
        <v>0</v>
      </c>
      <c r="H166" s="18">
        <f t="shared" si="18"/>
        <v>0</v>
      </c>
      <c r="I166" s="17"/>
      <c r="J166" s="15"/>
      <c r="K166" s="17"/>
      <c r="L166" s="15"/>
      <c r="M166" s="17"/>
      <c r="N166" s="15"/>
      <c r="O166" s="19" t="s">
        <v>430</v>
      </c>
    </row>
    <row r="167" spans="2:15" ht="19.7" customHeight="1" x14ac:dyDescent="0.2">
      <c r="B167" s="20" t="s">
        <v>430</v>
      </c>
      <c r="C167" s="21" t="s">
        <v>336</v>
      </c>
      <c r="D167" s="21" t="s">
        <v>199</v>
      </c>
      <c r="E167" s="15">
        <v>713</v>
      </c>
      <c r="F167" s="22" t="s">
        <v>308</v>
      </c>
      <c r="G167" s="17">
        <f t="shared" si="19"/>
        <v>0</v>
      </c>
      <c r="H167" s="18">
        <f t="shared" si="18"/>
        <v>0</v>
      </c>
      <c r="I167" s="23"/>
      <c r="J167" s="18">
        <f>TRUNC(E167*I167,0)</f>
        <v>0</v>
      </c>
      <c r="K167" s="23"/>
      <c r="L167" s="18">
        <f>TRUNC(E167*K167,0)</f>
        <v>0</v>
      </c>
      <c r="M167" s="23"/>
      <c r="N167" s="18">
        <f>TRUNC(E167*M167,0)</f>
        <v>0</v>
      </c>
      <c r="O167" s="24" t="s">
        <v>178</v>
      </c>
    </row>
    <row r="168" spans="2:15" ht="19.7" customHeight="1" x14ac:dyDescent="0.2">
      <c r="B168" s="20" t="s">
        <v>430</v>
      </c>
      <c r="C168" s="21" t="s">
        <v>18</v>
      </c>
      <c r="D168" s="21" t="s">
        <v>430</v>
      </c>
      <c r="E168" s="32">
        <v>0.54</v>
      </c>
      <c r="F168" s="22" t="s">
        <v>82</v>
      </c>
      <c r="G168" s="17">
        <f t="shared" si="19"/>
        <v>0</v>
      </c>
      <c r="H168" s="18">
        <f t="shared" si="18"/>
        <v>0</v>
      </c>
      <c r="I168" s="17"/>
      <c r="J168" s="15"/>
      <c r="K168" s="17"/>
      <c r="L168" s="15"/>
      <c r="M168" s="17"/>
      <c r="N168" s="15"/>
      <c r="O168" s="24" t="s">
        <v>430</v>
      </c>
    </row>
    <row r="169" spans="2:15" ht="19.7" customHeight="1" x14ac:dyDescent="0.2">
      <c r="B169" s="20" t="s">
        <v>430</v>
      </c>
      <c r="C169" s="21" t="s">
        <v>430</v>
      </c>
      <c r="D169" s="21" t="s">
        <v>430</v>
      </c>
      <c r="E169" s="15"/>
      <c r="F169" s="22" t="s">
        <v>430</v>
      </c>
      <c r="G169" s="17">
        <f t="shared" si="19"/>
        <v>0</v>
      </c>
      <c r="H169" s="18">
        <f t="shared" si="18"/>
        <v>0</v>
      </c>
      <c r="I169" s="17"/>
      <c r="J169" s="15"/>
      <c r="K169" s="17"/>
      <c r="L169" s="15"/>
      <c r="M169" s="17"/>
      <c r="N169" s="15"/>
      <c r="O169" s="24" t="s">
        <v>430</v>
      </c>
    </row>
    <row r="170" spans="2:15" ht="19.7" customHeight="1" x14ac:dyDescent="0.2">
      <c r="B170" s="13" t="s">
        <v>345</v>
      </c>
      <c r="C170" s="14" t="s">
        <v>62</v>
      </c>
      <c r="D170" s="14" t="s">
        <v>430</v>
      </c>
      <c r="E170" s="15"/>
      <c r="F170" s="16" t="s">
        <v>430</v>
      </c>
      <c r="G170" s="17">
        <f t="shared" si="19"/>
        <v>0</v>
      </c>
      <c r="H170" s="18">
        <f t="shared" si="18"/>
        <v>0</v>
      </c>
      <c r="I170" s="17"/>
      <c r="J170" s="15"/>
      <c r="K170" s="17"/>
      <c r="L170" s="15"/>
      <c r="M170" s="17"/>
      <c r="N170" s="15"/>
      <c r="O170" s="19" t="s">
        <v>430</v>
      </c>
    </row>
    <row r="171" spans="2:15" ht="19.7" customHeight="1" x14ac:dyDescent="0.2">
      <c r="B171" s="20" t="s">
        <v>430</v>
      </c>
      <c r="C171" s="21" t="s">
        <v>108</v>
      </c>
      <c r="D171" s="21" t="s">
        <v>61</v>
      </c>
      <c r="E171" s="15">
        <v>54</v>
      </c>
      <c r="F171" s="22" t="s">
        <v>157</v>
      </c>
      <c r="G171" s="17">
        <f t="shared" si="19"/>
        <v>0</v>
      </c>
      <c r="H171" s="18">
        <f t="shared" si="18"/>
        <v>0</v>
      </c>
      <c r="I171" s="23"/>
      <c r="J171" s="18">
        <f>TRUNC(E171*I171,0)</f>
        <v>0</v>
      </c>
      <c r="K171" s="23"/>
      <c r="L171" s="18">
        <f>TRUNC(E171*K171,0)</f>
        <v>0</v>
      </c>
      <c r="M171" s="23"/>
      <c r="N171" s="18">
        <f>TRUNC(E171*M171,0)</f>
        <v>0</v>
      </c>
      <c r="O171" s="24" t="s">
        <v>178</v>
      </c>
    </row>
    <row r="172" spans="2:15" ht="19.7" customHeight="1" x14ac:dyDescent="0.2">
      <c r="B172" s="20" t="s">
        <v>430</v>
      </c>
      <c r="C172" s="21" t="s">
        <v>74</v>
      </c>
      <c r="D172" s="21" t="s">
        <v>61</v>
      </c>
      <c r="E172" s="15">
        <v>1</v>
      </c>
      <c r="F172" s="22" t="s">
        <v>157</v>
      </c>
      <c r="G172" s="17">
        <f t="shared" si="19"/>
        <v>0</v>
      </c>
      <c r="H172" s="18">
        <f t="shared" si="18"/>
        <v>0</v>
      </c>
      <c r="I172" s="23"/>
      <c r="J172" s="18">
        <f>TRUNC(E172*I172,0)</f>
        <v>0</v>
      </c>
      <c r="K172" s="23"/>
      <c r="L172" s="18">
        <f>TRUNC(E172*K172,0)</f>
        <v>0</v>
      </c>
      <c r="M172" s="23"/>
      <c r="N172" s="18">
        <f>TRUNC(E172*M172,0)</f>
        <v>0</v>
      </c>
      <c r="O172" s="24" t="s">
        <v>178</v>
      </c>
    </row>
    <row r="173" spans="2:15" ht="19.7" customHeight="1" x14ac:dyDescent="0.2">
      <c r="B173" s="20" t="s">
        <v>430</v>
      </c>
      <c r="C173" s="21" t="s">
        <v>18</v>
      </c>
      <c r="D173" s="21" t="s">
        <v>430</v>
      </c>
      <c r="E173" s="32">
        <v>0.54</v>
      </c>
      <c r="F173" s="22" t="s">
        <v>82</v>
      </c>
      <c r="G173" s="17">
        <f t="shared" si="19"/>
        <v>0</v>
      </c>
      <c r="H173" s="18">
        <f t="shared" si="18"/>
        <v>0</v>
      </c>
      <c r="I173" s="17"/>
      <c r="J173" s="15"/>
      <c r="K173" s="17"/>
      <c r="L173" s="15"/>
      <c r="M173" s="17"/>
      <c r="N173" s="15"/>
      <c r="O173" s="24" t="s">
        <v>430</v>
      </c>
    </row>
    <row r="174" spans="2:15" ht="19.7" customHeight="1" x14ac:dyDescent="0.2">
      <c r="B174" s="20" t="s">
        <v>430</v>
      </c>
      <c r="C174" s="21" t="s">
        <v>430</v>
      </c>
      <c r="D174" s="21" t="s">
        <v>430</v>
      </c>
      <c r="E174" s="15"/>
      <c r="F174" s="22" t="s">
        <v>430</v>
      </c>
      <c r="G174" s="17">
        <f t="shared" si="19"/>
        <v>0</v>
      </c>
      <c r="H174" s="18">
        <f t="shared" si="18"/>
        <v>0</v>
      </c>
      <c r="I174" s="17"/>
      <c r="J174" s="15"/>
      <c r="K174" s="17"/>
      <c r="L174" s="15"/>
      <c r="M174" s="17"/>
      <c r="N174" s="15"/>
      <c r="O174" s="24" t="s">
        <v>430</v>
      </c>
    </row>
    <row r="175" spans="2:15" ht="19.7" customHeight="1" x14ac:dyDescent="0.2">
      <c r="B175" s="13" t="s">
        <v>237</v>
      </c>
      <c r="C175" s="14" t="s">
        <v>63</v>
      </c>
      <c r="D175" s="14" t="s">
        <v>430</v>
      </c>
      <c r="E175" s="15"/>
      <c r="F175" s="16" t="s">
        <v>430</v>
      </c>
      <c r="G175" s="17">
        <f t="shared" si="19"/>
        <v>0</v>
      </c>
      <c r="H175" s="18">
        <f t="shared" si="18"/>
        <v>0</v>
      </c>
      <c r="I175" s="17"/>
      <c r="J175" s="15"/>
      <c r="K175" s="17"/>
      <c r="L175" s="15"/>
      <c r="M175" s="17"/>
      <c r="N175" s="15"/>
      <c r="O175" s="19" t="s">
        <v>430</v>
      </c>
    </row>
    <row r="176" spans="2:15" ht="19.7" customHeight="1" x14ac:dyDescent="0.2">
      <c r="B176" s="20" t="s">
        <v>430</v>
      </c>
      <c r="C176" s="21" t="s">
        <v>172</v>
      </c>
      <c r="D176" s="21" t="s">
        <v>282</v>
      </c>
      <c r="E176" s="15">
        <v>1</v>
      </c>
      <c r="F176" s="22" t="s">
        <v>274</v>
      </c>
      <c r="G176" s="17">
        <f t="shared" si="19"/>
        <v>0</v>
      </c>
      <c r="H176" s="18">
        <f t="shared" si="18"/>
        <v>0</v>
      </c>
      <c r="I176" s="23"/>
      <c r="J176" s="18">
        <f t="shared" ref="J176:J181" si="20">TRUNC(E176*I176,0)</f>
        <v>0</v>
      </c>
      <c r="K176" s="23"/>
      <c r="L176" s="18">
        <f t="shared" ref="L176:L181" si="21">TRUNC(E176*K176,0)</f>
        <v>0</v>
      </c>
      <c r="M176" s="23"/>
      <c r="N176" s="18">
        <f t="shared" ref="N176:N181" si="22">TRUNC(E176*M176,0)</f>
        <v>0</v>
      </c>
      <c r="O176" s="24" t="s">
        <v>178</v>
      </c>
    </row>
    <row r="177" spans="2:15" ht="19.7" customHeight="1" x14ac:dyDescent="0.2">
      <c r="B177" s="20" t="s">
        <v>430</v>
      </c>
      <c r="C177" s="21" t="s">
        <v>381</v>
      </c>
      <c r="D177" s="21" t="s">
        <v>335</v>
      </c>
      <c r="E177" s="15">
        <v>1</v>
      </c>
      <c r="F177" s="22" t="s">
        <v>274</v>
      </c>
      <c r="G177" s="17">
        <f t="shared" si="19"/>
        <v>0</v>
      </c>
      <c r="H177" s="18">
        <f t="shared" si="18"/>
        <v>0</v>
      </c>
      <c r="I177" s="23"/>
      <c r="J177" s="18">
        <f t="shared" si="20"/>
        <v>0</v>
      </c>
      <c r="K177" s="23"/>
      <c r="L177" s="18">
        <f t="shared" si="21"/>
        <v>0</v>
      </c>
      <c r="M177" s="23"/>
      <c r="N177" s="18">
        <f t="shared" si="22"/>
        <v>0</v>
      </c>
      <c r="O177" s="24" t="s">
        <v>178</v>
      </c>
    </row>
    <row r="178" spans="2:15" ht="19.7" customHeight="1" x14ac:dyDescent="0.2">
      <c r="B178" s="20" t="s">
        <v>430</v>
      </c>
      <c r="C178" s="21" t="s">
        <v>188</v>
      </c>
      <c r="D178" s="21" t="s">
        <v>369</v>
      </c>
      <c r="E178" s="15">
        <v>1</v>
      </c>
      <c r="F178" s="22" t="s">
        <v>274</v>
      </c>
      <c r="G178" s="17">
        <f t="shared" si="19"/>
        <v>0</v>
      </c>
      <c r="H178" s="18">
        <f t="shared" si="18"/>
        <v>0</v>
      </c>
      <c r="I178" s="23"/>
      <c r="J178" s="18">
        <f t="shared" si="20"/>
        <v>0</v>
      </c>
      <c r="K178" s="23"/>
      <c r="L178" s="18">
        <f t="shared" si="21"/>
        <v>0</v>
      </c>
      <c r="M178" s="23"/>
      <c r="N178" s="18">
        <f t="shared" si="22"/>
        <v>0</v>
      </c>
      <c r="O178" s="24" t="s">
        <v>178</v>
      </c>
    </row>
    <row r="179" spans="2:15" ht="19.7" customHeight="1" x14ac:dyDescent="0.2">
      <c r="B179" s="20" t="s">
        <v>430</v>
      </c>
      <c r="C179" s="21" t="s">
        <v>253</v>
      </c>
      <c r="D179" s="21" t="s">
        <v>415</v>
      </c>
      <c r="E179" s="15">
        <v>1</v>
      </c>
      <c r="F179" s="22" t="s">
        <v>274</v>
      </c>
      <c r="G179" s="17">
        <f t="shared" si="19"/>
        <v>0</v>
      </c>
      <c r="H179" s="18">
        <f t="shared" si="18"/>
        <v>0</v>
      </c>
      <c r="I179" s="23"/>
      <c r="J179" s="18">
        <f t="shared" si="20"/>
        <v>0</v>
      </c>
      <c r="K179" s="23"/>
      <c r="L179" s="18">
        <f t="shared" si="21"/>
        <v>0</v>
      </c>
      <c r="M179" s="23"/>
      <c r="N179" s="18">
        <f t="shared" si="22"/>
        <v>0</v>
      </c>
      <c r="O179" s="24" t="s">
        <v>178</v>
      </c>
    </row>
    <row r="180" spans="2:15" ht="19.7" customHeight="1" x14ac:dyDescent="0.2">
      <c r="B180" s="20" t="s">
        <v>430</v>
      </c>
      <c r="C180" s="21" t="s">
        <v>253</v>
      </c>
      <c r="D180" s="21" t="s">
        <v>149</v>
      </c>
      <c r="E180" s="15">
        <v>1</v>
      </c>
      <c r="F180" s="22" t="s">
        <v>274</v>
      </c>
      <c r="G180" s="17">
        <f t="shared" si="19"/>
        <v>0</v>
      </c>
      <c r="H180" s="18">
        <f t="shared" si="18"/>
        <v>0</v>
      </c>
      <c r="I180" s="23"/>
      <c r="J180" s="18">
        <f t="shared" si="20"/>
        <v>0</v>
      </c>
      <c r="K180" s="23"/>
      <c r="L180" s="18">
        <f t="shared" si="21"/>
        <v>0</v>
      </c>
      <c r="M180" s="23"/>
      <c r="N180" s="18">
        <f t="shared" si="22"/>
        <v>0</v>
      </c>
      <c r="O180" s="24" t="s">
        <v>178</v>
      </c>
    </row>
    <row r="181" spans="2:15" ht="19.7" customHeight="1" x14ac:dyDescent="0.2">
      <c r="B181" s="20" t="s">
        <v>430</v>
      </c>
      <c r="C181" s="21" t="s">
        <v>250</v>
      </c>
      <c r="D181" s="21" t="s">
        <v>430</v>
      </c>
      <c r="E181" s="15">
        <v>2</v>
      </c>
      <c r="F181" s="22" t="s">
        <v>274</v>
      </c>
      <c r="G181" s="17">
        <f t="shared" si="19"/>
        <v>0</v>
      </c>
      <c r="H181" s="18">
        <f t="shared" si="18"/>
        <v>0</v>
      </c>
      <c r="I181" s="23"/>
      <c r="J181" s="18">
        <f t="shared" si="20"/>
        <v>0</v>
      </c>
      <c r="K181" s="23"/>
      <c r="L181" s="18">
        <f t="shared" si="21"/>
        <v>0</v>
      </c>
      <c r="M181" s="23"/>
      <c r="N181" s="18">
        <f t="shared" si="22"/>
        <v>0</v>
      </c>
      <c r="O181" s="24" t="s">
        <v>178</v>
      </c>
    </row>
    <row r="182" spans="2:15" ht="19.7" customHeight="1" x14ac:dyDescent="0.2">
      <c r="B182" s="20" t="s">
        <v>430</v>
      </c>
      <c r="C182" s="21" t="s">
        <v>18</v>
      </c>
      <c r="D182" s="21" t="s">
        <v>430</v>
      </c>
      <c r="E182" s="32">
        <v>0.54</v>
      </c>
      <c r="F182" s="22" t="s">
        <v>82</v>
      </c>
      <c r="G182" s="17">
        <f t="shared" si="19"/>
        <v>0</v>
      </c>
      <c r="H182" s="18">
        <f t="shared" si="18"/>
        <v>0</v>
      </c>
      <c r="I182" s="17"/>
      <c r="J182" s="15"/>
      <c r="K182" s="17"/>
      <c r="L182" s="15"/>
      <c r="M182" s="17"/>
      <c r="N182" s="15"/>
      <c r="O182" s="24" t="s">
        <v>430</v>
      </c>
    </row>
    <row r="183" spans="2:15" ht="19.7" customHeight="1" x14ac:dyDescent="0.2">
      <c r="B183" s="20" t="s">
        <v>430</v>
      </c>
      <c r="C183" s="21" t="s">
        <v>430</v>
      </c>
      <c r="D183" s="21" t="s">
        <v>430</v>
      </c>
      <c r="E183" s="15"/>
      <c r="F183" s="22" t="s">
        <v>430</v>
      </c>
      <c r="G183" s="17">
        <f t="shared" si="19"/>
        <v>0</v>
      </c>
      <c r="H183" s="18">
        <f t="shared" si="18"/>
        <v>0</v>
      </c>
      <c r="I183" s="17"/>
      <c r="J183" s="15"/>
      <c r="K183" s="17"/>
      <c r="L183" s="15"/>
      <c r="M183" s="17"/>
      <c r="N183" s="15"/>
      <c r="O183" s="24" t="s">
        <v>430</v>
      </c>
    </row>
    <row r="184" spans="2:15" ht="19.7" customHeight="1" x14ac:dyDescent="0.2">
      <c r="B184" s="20" t="s">
        <v>430</v>
      </c>
      <c r="C184" s="21" t="s">
        <v>430</v>
      </c>
      <c r="D184" s="21" t="s">
        <v>430</v>
      </c>
      <c r="E184" s="15"/>
      <c r="F184" s="22" t="s">
        <v>430</v>
      </c>
      <c r="G184" s="17">
        <f t="shared" si="19"/>
        <v>0</v>
      </c>
      <c r="H184" s="18">
        <f t="shared" si="18"/>
        <v>0</v>
      </c>
      <c r="I184" s="17"/>
      <c r="J184" s="15"/>
      <c r="K184" s="17"/>
      <c r="L184" s="15"/>
      <c r="M184" s="17"/>
      <c r="N184" s="15"/>
      <c r="O184" s="24" t="s">
        <v>430</v>
      </c>
    </row>
    <row r="185" spans="2:15" ht="19.7" customHeight="1" x14ac:dyDescent="0.2">
      <c r="B185" s="13" t="s">
        <v>165</v>
      </c>
      <c r="C185" s="14" t="s">
        <v>288</v>
      </c>
      <c r="D185" s="14" t="s">
        <v>430</v>
      </c>
      <c r="E185" s="15"/>
      <c r="F185" s="16" t="s">
        <v>430</v>
      </c>
      <c r="G185" s="17">
        <f t="shared" si="19"/>
        <v>0</v>
      </c>
      <c r="H185" s="18">
        <f t="shared" si="18"/>
        <v>0</v>
      </c>
      <c r="I185" s="17"/>
      <c r="J185" s="15"/>
      <c r="K185" s="17"/>
      <c r="L185" s="15"/>
      <c r="M185" s="17"/>
      <c r="N185" s="15"/>
      <c r="O185" s="19" t="s">
        <v>430</v>
      </c>
    </row>
    <row r="186" spans="2:15" ht="19.7" customHeight="1" x14ac:dyDescent="0.2">
      <c r="B186" s="25" t="s">
        <v>430</v>
      </c>
      <c r="C186" s="26" t="s">
        <v>203</v>
      </c>
      <c r="D186" s="26" t="s">
        <v>288</v>
      </c>
      <c r="E186" s="6">
        <v>35</v>
      </c>
      <c r="F186" s="28" t="s">
        <v>292</v>
      </c>
      <c r="G186" s="5">
        <f t="shared" si="19"/>
        <v>0</v>
      </c>
      <c r="H186" s="29">
        <f t="shared" si="18"/>
        <v>0</v>
      </c>
      <c r="I186" s="30"/>
      <c r="J186" s="29">
        <f>TRUNC(E186*I186,0)</f>
        <v>0</v>
      </c>
      <c r="K186" s="30"/>
      <c r="L186" s="29">
        <f>TRUNC(E186*K186,0)</f>
        <v>0</v>
      </c>
      <c r="M186" s="30"/>
      <c r="N186" s="29">
        <f>TRUNC(E186*M186,0)</f>
        <v>0</v>
      </c>
      <c r="O186" s="31" t="s">
        <v>430</v>
      </c>
    </row>
    <row r="187" spans="2:15" ht="19.7" customHeight="1" x14ac:dyDescent="0.2">
      <c r="B187" s="20" t="s">
        <v>430</v>
      </c>
      <c r="C187" s="21" t="s">
        <v>203</v>
      </c>
      <c r="D187" s="21" t="s">
        <v>194</v>
      </c>
      <c r="E187" s="15">
        <v>35</v>
      </c>
      <c r="F187" s="22" t="s">
        <v>292</v>
      </c>
      <c r="G187" s="17">
        <f t="shared" si="19"/>
        <v>0</v>
      </c>
      <c r="H187" s="18">
        <f t="shared" si="18"/>
        <v>0</v>
      </c>
      <c r="I187" s="23"/>
      <c r="J187" s="18">
        <f>TRUNC(E187*I187,0)</f>
        <v>0</v>
      </c>
      <c r="K187" s="23"/>
      <c r="L187" s="18">
        <f>TRUNC(E187*K187,0)</f>
        <v>0</v>
      </c>
      <c r="M187" s="23"/>
      <c r="N187" s="18">
        <f>TRUNC(E187*M187,0)</f>
        <v>0</v>
      </c>
      <c r="O187" s="24" t="s">
        <v>430</v>
      </c>
    </row>
    <row r="188" spans="2:15" ht="19.7" customHeight="1" x14ac:dyDescent="0.2">
      <c r="B188" s="20" t="s">
        <v>430</v>
      </c>
      <c r="C188" s="21" t="s">
        <v>98</v>
      </c>
      <c r="D188" s="21" t="s">
        <v>288</v>
      </c>
      <c r="E188" s="15">
        <v>197</v>
      </c>
      <c r="F188" s="22" t="s">
        <v>292</v>
      </c>
      <c r="G188" s="17">
        <f t="shared" si="19"/>
        <v>0</v>
      </c>
      <c r="H188" s="18">
        <f t="shared" ref="H188:H224" si="23">J188+L188+N188</f>
        <v>0</v>
      </c>
      <c r="I188" s="23"/>
      <c r="J188" s="18">
        <f>TRUNC(E188*I188,0)</f>
        <v>0</v>
      </c>
      <c r="K188" s="23"/>
      <c r="L188" s="18">
        <f>TRUNC(E188*K188,0)</f>
        <v>0</v>
      </c>
      <c r="M188" s="23"/>
      <c r="N188" s="18">
        <f>TRUNC(E188*M188,0)</f>
        <v>0</v>
      </c>
      <c r="O188" s="24" t="s">
        <v>430</v>
      </c>
    </row>
    <row r="189" spans="2:15" ht="19.7" customHeight="1" x14ac:dyDescent="0.2">
      <c r="B189" s="20" t="s">
        <v>430</v>
      </c>
      <c r="C189" s="21" t="s">
        <v>98</v>
      </c>
      <c r="D189" s="21" t="s">
        <v>194</v>
      </c>
      <c r="E189" s="15">
        <v>197</v>
      </c>
      <c r="F189" s="22" t="s">
        <v>292</v>
      </c>
      <c r="G189" s="17">
        <f t="shared" si="19"/>
        <v>0</v>
      </c>
      <c r="H189" s="18">
        <f t="shared" si="23"/>
        <v>0</v>
      </c>
      <c r="I189" s="23"/>
      <c r="J189" s="18">
        <f>TRUNC(E189*I189,0)</f>
        <v>0</v>
      </c>
      <c r="K189" s="23"/>
      <c r="L189" s="18">
        <f>TRUNC(E189*K189,0)</f>
        <v>0</v>
      </c>
      <c r="M189" s="23"/>
      <c r="N189" s="18">
        <f>TRUNC(E189*M189,0)</f>
        <v>0</v>
      </c>
      <c r="O189" s="24" t="s">
        <v>430</v>
      </c>
    </row>
    <row r="190" spans="2:15" ht="19.7" customHeight="1" x14ac:dyDescent="0.2">
      <c r="B190" s="20" t="s">
        <v>430</v>
      </c>
      <c r="C190" s="21" t="s">
        <v>33</v>
      </c>
      <c r="D190" s="21" t="s">
        <v>430</v>
      </c>
      <c r="E190" s="15">
        <v>10</v>
      </c>
      <c r="F190" s="22" t="s">
        <v>82</v>
      </c>
      <c r="G190" s="17">
        <f t="shared" si="19"/>
        <v>0</v>
      </c>
      <c r="H190" s="18">
        <f t="shared" si="23"/>
        <v>0</v>
      </c>
      <c r="I190" s="17"/>
      <c r="J190" s="15"/>
      <c r="K190" s="17"/>
      <c r="L190" s="15"/>
      <c r="M190" s="17"/>
      <c r="N190" s="15"/>
      <c r="O190" s="24" t="s">
        <v>430</v>
      </c>
    </row>
    <row r="191" spans="2:15" ht="19.7" customHeight="1" x14ac:dyDescent="0.2">
      <c r="B191" s="20" t="s">
        <v>430</v>
      </c>
      <c r="C191" s="21" t="s">
        <v>380</v>
      </c>
      <c r="D191" s="21" t="s">
        <v>430</v>
      </c>
      <c r="E191" s="15">
        <v>1</v>
      </c>
      <c r="F191" s="22" t="s">
        <v>332</v>
      </c>
      <c r="G191" s="17">
        <f t="shared" si="19"/>
        <v>0</v>
      </c>
      <c r="H191" s="18">
        <f t="shared" si="23"/>
        <v>0</v>
      </c>
      <c r="I191" s="17"/>
      <c r="J191" s="18">
        <f>TRUNC(E191*I191,0)</f>
        <v>0</v>
      </c>
      <c r="K191" s="17"/>
      <c r="L191" s="18">
        <f>TRUNC(E191*K191,0)</f>
        <v>0</v>
      </c>
      <c r="M191" s="17"/>
      <c r="N191" s="18">
        <f>TRUNC(E191*M191,0)</f>
        <v>0</v>
      </c>
      <c r="O191" s="24" t="s">
        <v>430</v>
      </c>
    </row>
    <row r="192" spans="2:15" ht="19.7" customHeight="1" x14ac:dyDescent="0.2">
      <c r="B192" s="20" t="s">
        <v>430</v>
      </c>
      <c r="C192" s="21" t="s">
        <v>430</v>
      </c>
      <c r="D192" s="21" t="s">
        <v>430</v>
      </c>
      <c r="E192" s="15"/>
      <c r="F192" s="22" t="s">
        <v>430</v>
      </c>
      <c r="G192" s="17">
        <f t="shared" si="19"/>
        <v>0</v>
      </c>
      <c r="H192" s="18">
        <f t="shared" si="23"/>
        <v>0</v>
      </c>
      <c r="I192" s="17"/>
      <c r="J192" s="15"/>
      <c r="K192" s="17"/>
      <c r="L192" s="15"/>
      <c r="M192" s="17"/>
      <c r="N192" s="15"/>
      <c r="O192" s="24" t="s">
        <v>430</v>
      </c>
    </row>
    <row r="193" spans="2:15" ht="19.7" customHeight="1" x14ac:dyDescent="0.2">
      <c r="B193" s="20" t="s">
        <v>430</v>
      </c>
      <c r="C193" s="21" t="s">
        <v>430</v>
      </c>
      <c r="D193" s="21" t="s">
        <v>430</v>
      </c>
      <c r="E193" s="15"/>
      <c r="F193" s="22" t="s">
        <v>430</v>
      </c>
      <c r="G193" s="17">
        <f t="shared" si="19"/>
        <v>0</v>
      </c>
      <c r="H193" s="18">
        <f t="shared" si="23"/>
        <v>0</v>
      </c>
      <c r="I193" s="17"/>
      <c r="J193" s="15"/>
      <c r="K193" s="17"/>
      <c r="L193" s="15"/>
      <c r="M193" s="17"/>
      <c r="N193" s="15"/>
      <c r="O193" s="24" t="s">
        <v>430</v>
      </c>
    </row>
    <row r="194" spans="2:15" ht="19.7" customHeight="1" x14ac:dyDescent="0.2">
      <c r="B194" s="20" t="s">
        <v>430</v>
      </c>
      <c r="C194" s="21" t="s">
        <v>430</v>
      </c>
      <c r="D194" s="21" t="s">
        <v>430</v>
      </c>
      <c r="E194" s="15"/>
      <c r="F194" s="22" t="s">
        <v>430</v>
      </c>
      <c r="G194" s="17">
        <f t="shared" ref="G194:G224" si="24">I194+K194+M194</f>
        <v>0</v>
      </c>
      <c r="H194" s="18">
        <f t="shared" si="23"/>
        <v>0</v>
      </c>
      <c r="I194" s="17"/>
      <c r="J194" s="15"/>
      <c r="K194" s="17"/>
      <c r="L194" s="15"/>
      <c r="M194" s="17"/>
      <c r="N194" s="15"/>
      <c r="O194" s="24" t="s">
        <v>430</v>
      </c>
    </row>
    <row r="195" spans="2:15" ht="19.7" customHeight="1" x14ac:dyDescent="0.2">
      <c r="B195" s="20" t="s">
        <v>430</v>
      </c>
      <c r="C195" s="21" t="s">
        <v>430</v>
      </c>
      <c r="D195" s="21" t="s">
        <v>430</v>
      </c>
      <c r="E195" s="15"/>
      <c r="F195" s="22" t="s">
        <v>430</v>
      </c>
      <c r="G195" s="17">
        <f t="shared" si="24"/>
        <v>0</v>
      </c>
      <c r="H195" s="18">
        <f t="shared" si="23"/>
        <v>0</v>
      </c>
      <c r="I195" s="17"/>
      <c r="J195" s="15"/>
      <c r="K195" s="17"/>
      <c r="L195" s="15"/>
      <c r="M195" s="17"/>
      <c r="N195" s="15"/>
      <c r="O195" s="24" t="s">
        <v>430</v>
      </c>
    </row>
    <row r="196" spans="2:15" ht="19.7" customHeight="1" x14ac:dyDescent="0.2">
      <c r="B196" s="20" t="s">
        <v>430</v>
      </c>
      <c r="C196" s="21" t="s">
        <v>430</v>
      </c>
      <c r="D196" s="21" t="s">
        <v>430</v>
      </c>
      <c r="E196" s="15"/>
      <c r="F196" s="22" t="s">
        <v>430</v>
      </c>
      <c r="G196" s="17">
        <f t="shared" si="24"/>
        <v>0</v>
      </c>
      <c r="H196" s="18">
        <f t="shared" si="23"/>
        <v>0</v>
      </c>
      <c r="I196" s="17"/>
      <c r="J196" s="15"/>
      <c r="K196" s="17"/>
      <c r="L196" s="15"/>
      <c r="M196" s="17"/>
      <c r="N196" s="15"/>
      <c r="O196" s="24" t="s">
        <v>430</v>
      </c>
    </row>
    <row r="197" spans="2:15" ht="19.7" customHeight="1" x14ac:dyDescent="0.2">
      <c r="B197" s="20" t="s">
        <v>430</v>
      </c>
      <c r="C197" s="21" t="s">
        <v>430</v>
      </c>
      <c r="D197" s="21" t="s">
        <v>430</v>
      </c>
      <c r="E197" s="15"/>
      <c r="F197" s="22" t="s">
        <v>430</v>
      </c>
      <c r="G197" s="17">
        <f t="shared" si="24"/>
        <v>0</v>
      </c>
      <c r="H197" s="18">
        <f t="shared" si="23"/>
        <v>0</v>
      </c>
      <c r="I197" s="17"/>
      <c r="J197" s="15"/>
      <c r="K197" s="17"/>
      <c r="L197" s="15"/>
      <c r="M197" s="17"/>
      <c r="N197" s="15"/>
      <c r="O197" s="24" t="s">
        <v>430</v>
      </c>
    </row>
    <row r="198" spans="2:15" ht="19.7" customHeight="1" x14ac:dyDescent="0.2">
      <c r="B198" s="20" t="s">
        <v>430</v>
      </c>
      <c r="C198" s="21" t="s">
        <v>430</v>
      </c>
      <c r="D198" s="21" t="s">
        <v>430</v>
      </c>
      <c r="E198" s="15"/>
      <c r="F198" s="22" t="s">
        <v>430</v>
      </c>
      <c r="G198" s="17">
        <f t="shared" si="24"/>
        <v>0</v>
      </c>
      <c r="H198" s="18">
        <f t="shared" si="23"/>
        <v>0</v>
      </c>
      <c r="I198" s="17"/>
      <c r="J198" s="15"/>
      <c r="K198" s="17"/>
      <c r="L198" s="15"/>
      <c r="M198" s="17"/>
      <c r="N198" s="15"/>
      <c r="O198" s="24" t="s">
        <v>430</v>
      </c>
    </row>
    <row r="199" spans="2:15" ht="19.7" customHeight="1" x14ac:dyDescent="0.2">
      <c r="B199" s="20" t="s">
        <v>430</v>
      </c>
      <c r="C199" s="21" t="s">
        <v>430</v>
      </c>
      <c r="D199" s="21" t="s">
        <v>430</v>
      </c>
      <c r="E199" s="15"/>
      <c r="F199" s="22" t="s">
        <v>430</v>
      </c>
      <c r="G199" s="17">
        <f t="shared" si="24"/>
        <v>0</v>
      </c>
      <c r="H199" s="18">
        <f t="shared" si="23"/>
        <v>0</v>
      </c>
      <c r="I199" s="17"/>
      <c r="J199" s="15"/>
      <c r="K199" s="17"/>
      <c r="L199" s="15"/>
      <c r="M199" s="17"/>
      <c r="N199" s="15"/>
      <c r="O199" s="24" t="s">
        <v>430</v>
      </c>
    </row>
    <row r="200" spans="2:15" ht="19.7" customHeight="1" x14ac:dyDescent="0.2">
      <c r="B200" s="13" t="s">
        <v>165</v>
      </c>
      <c r="C200" s="14" t="s">
        <v>413</v>
      </c>
      <c r="D200" s="14" t="s">
        <v>430</v>
      </c>
      <c r="E200" s="15"/>
      <c r="F200" s="16" t="s">
        <v>430</v>
      </c>
      <c r="G200" s="17">
        <f t="shared" si="24"/>
        <v>0</v>
      </c>
      <c r="H200" s="18">
        <f t="shared" si="23"/>
        <v>0</v>
      </c>
      <c r="I200" s="17"/>
      <c r="J200" s="15"/>
      <c r="K200" s="17"/>
      <c r="L200" s="15"/>
      <c r="M200" s="17"/>
      <c r="N200" s="15"/>
      <c r="O200" s="19" t="s">
        <v>430</v>
      </c>
    </row>
    <row r="201" spans="2:15" ht="19.7" customHeight="1" x14ac:dyDescent="0.2">
      <c r="B201" s="20" t="s">
        <v>430</v>
      </c>
      <c r="C201" s="21" t="s">
        <v>11</v>
      </c>
      <c r="D201" s="21" t="s">
        <v>171</v>
      </c>
      <c r="E201" s="15">
        <v>12</v>
      </c>
      <c r="F201" s="22" t="s">
        <v>268</v>
      </c>
      <c r="G201" s="17">
        <f t="shared" si="24"/>
        <v>0</v>
      </c>
      <c r="H201" s="18">
        <f t="shared" si="23"/>
        <v>0</v>
      </c>
      <c r="I201" s="17"/>
      <c r="J201" s="18">
        <f>TRUNC(E201*I201,0)</f>
        <v>0</v>
      </c>
      <c r="K201" s="17"/>
      <c r="L201" s="18">
        <f>TRUNC(E201*K201,0)</f>
        <v>0</v>
      </c>
      <c r="M201" s="17"/>
      <c r="N201" s="18">
        <f>TRUNC(E201*M201,0)</f>
        <v>0</v>
      </c>
      <c r="O201" s="24" t="s">
        <v>430</v>
      </c>
    </row>
    <row r="202" spans="2:15" ht="19.7" customHeight="1" x14ac:dyDescent="0.2">
      <c r="B202" s="20" t="s">
        <v>430</v>
      </c>
      <c r="C202" s="21" t="s">
        <v>380</v>
      </c>
      <c r="D202" s="21" t="s">
        <v>430</v>
      </c>
      <c r="E202" s="15">
        <v>1</v>
      </c>
      <c r="F202" s="22" t="s">
        <v>332</v>
      </c>
      <c r="G202" s="17">
        <f t="shared" si="24"/>
        <v>0</v>
      </c>
      <c r="H202" s="18">
        <f t="shared" si="23"/>
        <v>0</v>
      </c>
      <c r="I202" s="17"/>
      <c r="J202" s="18">
        <f>TRUNC(E202*I202,0)</f>
        <v>0</v>
      </c>
      <c r="K202" s="17"/>
      <c r="L202" s="18">
        <f>TRUNC(E202*K202,0)</f>
        <v>0</v>
      </c>
      <c r="M202" s="17"/>
      <c r="N202" s="18">
        <f>TRUNC(E202*M202,0)</f>
        <v>0</v>
      </c>
      <c r="O202" s="24" t="s">
        <v>430</v>
      </c>
    </row>
    <row r="203" spans="2:15" ht="19.7" customHeight="1" x14ac:dyDescent="0.2">
      <c r="B203" s="20" t="s">
        <v>430</v>
      </c>
      <c r="C203" s="21" t="s">
        <v>430</v>
      </c>
      <c r="D203" s="21" t="s">
        <v>430</v>
      </c>
      <c r="E203" s="15"/>
      <c r="F203" s="22" t="s">
        <v>430</v>
      </c>
      <c r="G203" s="17">
        <f t="shared" si="24"/>
        <v>0</v>
      </c>
      <c r="H203" s="18">
        <f t="shared" si="23"/>
        <v>0</v>
      </c>
      <c r="I203" s="17"/>
      <c r="J203" s="15"/>
      <c r="K203" s="17"/>
      <c r="L203" s="15"/>
      <c r="M203" s="17"/>
      <c r="N203" s="15"/>
      <c r="O203" s="24" t="s">
        <v>430</v>
      </c>
    </row>
    <row r="204" spans="2:15" ht="19.7" customHeight="1" x14ac:dyDescent="0.2">
      <c r="B204" s="20" t="s">
        <v>430</v>
      </c>
      <c r="C204" s="21" t="s">
        <v>430</v>
      </c>
      <c r="D204" s="21" t="s">
        <v>430</v>
      </c>
      <c r="E204" s="15"/>
      <c r="F204" s="22" t="s">
        <v>430</v>
      </c>
      <c r="G204" s="17">
        <f t="shared" si="24"/>
        <v>0</v>
      </c>
      <c r="H204" s="18">
        <f t="shared" si="23"/>
        <v>0</v>
      </c>
      <c r="I204" s="17"/>
      <c r="J204" s="15"/>
      <c r="K204" s="17"/>
      <c r="L204" s="15"/>
      <c r="M204" s="17"/>
      <c r="N204" s="15"/>
      <c r="O204" s="24" t="s">
        <v>430</v>
      </c>
    </row>
    <row r="205" spans="2:15" ht="19.7" customHeight="1" x14ac:dyDescent="0.2">
      <c r="B205" s="20" t="s">
        <v>430</v>
      </c>
      <c r="C205" s="21" t="s">
        <v>430</v>
      </c>
      <c r="D205" s="21" t="s">
        <v>430</v>
      </c>
      <c r="E205" s="15"/>
      <c r="F205" s="22" t="s">
        <v>430</v>
      </c>
      <c r="G205" s="17">
        <f t="shared" si="24"/>
        <v>0</v>
      </c>
      <c r="H205" s="18">
        <f t="shared" si="23"/>
        <v>0</v>
      </c>
      <c r="I205" s="17"/>
      <c r="J205" s="15"/>
      <c r="K205" s="17"/>
      <c r="L205" s="15"/>
      <c r="M205" s="17"/>
      <c r="N205" s="15"/>
      <c r="O205" s="24" t="s">
        <v>430</v>
      </c>
    </row>
    <row r="206" spans="2:15" ht="19.7" customHeight="1" x14ac:dyDescent="0.2">
      <c r="B206" s="20" t="s">
        <v>430</v>
      </c>
      <c r="C206" s="21" t="s">
        <v>430</v>
      </c>
      <c r="D206" s="21" t="s">
        <v>430</v>
      </c>
      <c r="E206" s="15"/>
      <c r="F206" s="22" t="s">
        <v>430</v>
      </c>
      <c r="G206" s="17">
        <f t="shared" si="24"/>
        <v>0</v>
      </c>
      <c r="H206" s="18">
        <f t="shared" si="23"/>
        <v>0</v>
      </c>
      <c r="I206" s="17"/>
      <c r="J206" s="15"/>
      <c r="K206" s="17"/>
      <c r="L206" s="15"/>
      <c r="M206" s="17"/>
      <c r="N206" s="15"/>
      <c r="O206" s="24" t="s">
        <v>430</v>
      </c>
    </row>
    <row r="207" spans="2:15" ht="19.7" customHeight="1" x14ac:dyDescent="0.2">
      <c r="B207" s="20" t="s">
        <v>430</v>
      </c>
      <c r="C207" s="21" t="s">
        <v>430</v>
      </c>
      <c r="D207" s="21" t="s">
        <v>430</v>
      </c>
      <c r="E207" s="15"/>
      <c r="F207" s="22" t="s">
        <v>430</v>
      </c>
      <c r="G207" s="17">
        <f t="shared" si="24"/>
        <v>0</v>
      </c>
      <c r="H207" s="18">
        <f t="shared" si="23"/>
        <v>0</v>
      </c>
      <c r="I207" s="17"/>
      <c r="J207" s="15"/>
      <c r="K207" s="17"/>
      <c r="L207" s="15"/>
      <c r="M207" s="17"/>
      <c r="N207" s="15"/>
      <c r="O207" s="24" t="s">
        <v>430</v>
      </c>
    </row>
    <row r="208" spans="2:15" ht="19.7" customHeight="1" x14ac:dyDescent="0.2">
      <c r="B208" s="20" t="s">
        <v>430</v>
      </c>
      <c r="C208" s="21" t="s">
        <v>430</v>
      </c>
      <c r="D208" s="21" t="s">
        <v>430</v>
      </c>
      <c r="E208" s="15"/>
      <c r="F208" s="22" t="s">
        <v>430</v>
      </c>
      <c r="G208" s="17">
        <f t="shared" si="24"/>
        <v>0</v>
      </c>
      <c r="H208" s="18">
        <f t="shared" si="23"/>
        <v>0</v>
      </c>
      <c r="I208" s="17"/>
      <c r="J208" s="15"/>
      <c r="K208" s="17"/>
      <c r="L208" s="15"/>
      <c r="M208" s="17"/>
      <c r="N208" s="15"/>
      <c r="O208" s="24" t="s">
        <v>430</v>
      </c>
    </row>
    <row r="209" spans="2:15" ht="19.7" customHeight="1" x14ac:dyDescent="0.2">
      <c r="B209" s="20" t="s">
        <v>430</v>
      </c>
      <c r="C209" s="21" t="s">
        <v>430</v>
      </c>
      <c r="D209" s="21" t="s">
        <v>430</v>
      </c>
      <c r="E209" s="15"/>
      <c r="F209" s="22" t="s">
        <v>430</v>
      </c>
      <c r="G209" s="17">
        <f t="shared" si="24"/>
        <v>0</v>
      </c>
      <c r="H209" s="18">
        <f t="shared" si="23"/>
        <v>0</v>
      </c>
      <c r="I209" s="17"/>
      <c r="J209" s="15"/>
      <c r="K209" s="17"/>
      <c r="L209" s="15"/>
      <c r="M209" s="17"/>
      <c r="N209" s="15"/>
      <c r="O209" s="24" t="s">
        <v>430</v>
      </c>
    </row>
    <row r="210" spans="2:15" ht="19.7" customHeight="1" x14ac:dyDescent="0.2">
      <c r="B210" s="13" t="s">
        <v>165</v>
      </c>
      <c r="C210" s="14" t="s">
        <v>44</v>
      </c>
      <c r="D210" s="14" t="s">
        <v>430</v>
      </c>
      <c r="E210" s="15"/>
      <c r="F210" s="16" t="s">
        <v>430</v>
      </c>
      <c r="G210" s="17">
        <f t="shared" si="24"/>
        <v>0</v>
      </c>
      <c r="H210" s="18">
        <f t="shared" si="23"/>
        <v>0</v>
      </c>
      <c r="I210" s="17"/>
      <c r="J210" s="15"/>
      <c r="K210" s="17"/>
      <c r="L210" s="15"/>
      <c r="M210" s="17"/>
      <c r="N210" s="15"/>
      <c r="O210" s="19" t="s">
        <v>430</v>
      </c>
    </row>
    <row r="211" spans="2:15" ht="19.7" customHeight="1" x14ac:dyDescent="0.2">
      <c r="B211" s="20" t="s">
        <v>430</v>
      </c>
      <c r="C211" s="21" t="s">
        <v>141</v>
      </c>
      <c r="D211" s="21" t="s">
        <v>430</v>
      </c>
      <c r="E211" s="15">
        <v>1</v>
      </c>
      <c r="F211" s="22" t="s">
        <v>332</v>
      </c>
      <c r="G211" s="17">
        <f t="shared" si="24"/>
        <v>0</v>
      </c>
      <c r="H211" s="18">
        <f t="shared" si="23"/>
        <v>0</v>
      </c>
      <c r="I211" s="23"/>
      <c r="J211" s="18">
        <f>TRUNC(E211*I211,0)</f>
        <v>0</v>
      </c>
      <c r="K211" s="23"/>
      <c r="L211" s="18">
        <f>TRUNC(E211*K211,0)</f>
        <v>0</v>
      </c>
      <c r="M211" s="23"/>
      <c r="N211" s="18">
        <f>TRUNC(E211*M211,0)</f>
        <v>0</v>
      </c>
      <c r="O211" s="24" t="s">
        <v>50</v>
      </c>
    </row>
    <row r="212" spans="2:15" ht="19.7" customHeight="1" x14ac:dyDescent="0.2">
      <c r="B212" s="25" t="s">
        <v>430</v>
      </c>
      <c r="C212" s="26" t="s">
        <v>273</v>
      </c>
      <c r="D212" s="26" t="s">
        <v>430</v>
      </c>
      <c r="E212" s="6">
        <v>1</v>
      </c>
      <c r="F212" s="28" t="s">
        <v>255</v>
      </c>
      <c r="G212" s="5">
        <f t="shared" si="24"/>
        <v>0</v>
      </c>
      <c r="H212" s="29">
        <f t="shared" si="23"/>
        <v>0</v>
      </c>
      <c r="I212" s="30"/>
      <c r="J212" s="29">
        <f>TRUNC(E212*I212,0)</f>
        <v>0</v>
      </c>
      <c r="K212" s="30"/>
      <c r="L212" s="29">
        <f>TRUNC(E212*K212,0)</f>
        <v>0</v>
      </c>
      <c r="M212" s="30"/>
      <c r="N212" s="29">
        <f>TRUNC(E212*M212,0)</f>
        <v>0</v>
      </c>
      <c r="O212" s="31" t="s">
        <v>298</v>
      </c>
    </row>
    <row r="213" spans="2:15" ht="19.7" customHeight="1" x14ac:dyDescent="0.2">
      <c r="B213" s="20" t="s">
        <v>430</v>
      </c>
      <c r="C213" s="21" t="s">
        <v>73</v>
      </c>
      <c r="D213" s="21" t="s">
        <v>414</v>
      </c>
      <c r="E213" s="15">
        <v>1</v>
      </c>
      <c r="F213" s="22" t="s">
        <v>152</v>
      </c>
      <c r="G213" s="17">
        <f t="shared" si="24"/>
        <v>0</v>
      </c>
      <c r="H213" s="18">
        <f t="shared" si="23"/>
        <v>0</v>
      </c>
      <c r="I213" s="23"/>
      <c r="J213" s="18">
        <f>TRUNC(E213*I213,0)</f>
        <v>0</v>
      </c>
      <c r="K213" s="23"/>
      <c r="L213" s="18">
        <f>TRUNC(E213*K213,0)</f>
        <v>0</v>
      </c>
      <c r="M213" s="23"/>
      <c r="N213" s="18">
        <f>TRUNC(E213*M213,0)</f>
        <v>0</v>
      </c>
      <c r="O213" s="24" t="s">
        <v>32</v>
      </c>
    </row>
    <row r="214" spans="2:15" ht="19.7" customHeight="1" x14ac:dyDescent="0.2">
      <c r="B214" s="20" t="s">
        <v>430</v>
      </c>
      <c r="C214" s="21" t="s">
        <v>430</v>
      </c>
      <c r="D214" s="21" t="s">
        <v>430</v>
      </c>
      <c r="E214" s="15"/>
      <c r="F214" s="22" t="s">
        <v>430</v>
      </c>
      <c r="G214" s="17">
        <f t="shared" si="24"/>
        <v>0</v>
      </c>
      <c r="H214" s="18">
        <f t="shared" si="23"/>
        <v>0</v>
      </c>
      <c r="I214" s="17"/>
      <c r="J214" s="15"/>
      <c r="K214" s="17"/>
      <c r="L214" s="15"/>
      <c r="M214" s="17"/>
      <c r="N214" s="15"/>
      <c r="O214" s="24" t="s">
        <v>430</v>
      </c>
    </row>
    <row r="215" spans="2:15" ht="19.7" customHeight="1" x14ac:dyDescent="0.2">
      <c r="B215" s="20" t="s">
        <v>430</v>
      </c>
      <c r="C215" s="21" t="s">
        <v>430</v>
      </c>
      <c r="D215" s="21" t="s">
        <v>430</v>
      </c>
      <c r="E215" s="15"/>
      <c r="F215" s="22" t="s">
        <v>430</v>
      </c>
      <c r="G215" s="17">
        <f t="shared" si="24"/>
        <v>0</v>
      </c>
      <c r="H215" s="18">
        <f t="shared" si="23"/>
        <v>0</v>
      </c>
      <c r="I215" s="17"/>
      <c r="J215" s="15"/>
      <c r="K215" s="17"/>
      <c r="L215" s="15"/>
      <c r="M215" s="17"/>
      <c r="N215" s="15"/>
      <c r="O215" s="24" t="s">
        <v>430</v>
      </c>
    </row>
    <row r="216" spans="2:15" ht="19.7" customHeight="1" x14ac:dyDescent="0.2">
      <c r="B216" s="20" t="s">
        <v>430</v>
      </c>
      <c r="C216" s="21" t="s">
        <v>430</v>
      </c>
      <c r="D216" s="21" t="s">
        <v>430</v>
      </c>
      <c r="E216" s="15"/>
      <c r="F216" s="22" t="s">
        <v>430</v>
      </c>
      <c r="G216" s="17">
        <f t="shared" si="24"/>
        <v>0</v>
      </c>
      <c r="H216" s="18">
        <f t="shared" si="23"/>
        <v>0</v>
      </c>
      <c r="I216" s="17"/>
      <c r="J216" s="15"/>
      <c r="K216" s="17"/>
      <c r="L216" s="15"/>
      <c r="M216" s="17"/>
      <c r="N216" s="15"/>
      <c r="O216" s="24" t="s">
        <v>430</v>
      </c>
    </row>
    <row r="217" spans="2:15" ht="19.7" customHeight="1" x14ac:dyDescent="0.2">
      <c r="B217" s="20" t="s">
        <v>430</v>
      </c>
      <c r="C217" s="21" t="s">
        <v>430</v>
      </c>
      <c r="D217" s="21" t="s">
        <v>430</v>
      </c>
      <c r="E217" s="15"/>
      <c r="F217" s="22" t="s">
        <v>430</v>
      </c>
      <c r="G217" s="17">
        <f t="shared" si="24"/>
        <v>0</v>
      </c>
      <c r="H217" s="18">
        <f t="shared" si="23"/>
        <v>0</v>
      </c>
      <c r="I217" s="17"/>
      <c r="J217" s="15"/>
      <c r="K217" s="17"/>
      <c r="L217" s="15"/>
      <c r="M217" s="17"/>
      <c r="N217" s="15"/>
      <c r="O217" s="24" t="s">
        <v>430</v>
      </c>
    </row>
    <row r="218" spans="2:15" ht="19.7" customHeight="1" x14ac:dyDescent="0.2">
      <c r="B218" s="20" t="s">
        <v>430</v>
      </c>
      <c r="C218" s="21" t="s">
        <v>430</v>
      </c>
      <c r="D218" s="21" t="s">
        <v>430</v>
      </c>
      <c r="E218" s="15"/>
      <c r="F218" s="22" t="s">
        <v>430</v>
      </c>
      <c r="G218" s="17">
        <f t="shared" si="24"/>
        <v>0</v>
      </c>
      <c r="H218" s="18">
        <f t="shared" si="23"/>
        <v>0</v>
      </c>
      <c r="I218" s="17"/>
      <c r="J218" s="15"/>
      <c r="K218" s="17"/>
      <c r="L218" s="15"/>
      <c r="M218" s="17"/>
      <c r="N218" s="15"/>
      <c r="O218" s="24" t="s">
        <v>430</v>
      </c>
    </row>
    <row r="219" spans="2:15" ht="19.7" customHeight="1" x14ac:dyDescent="0.2">
      <c r="B219" s="13" t="s">
        <v>165</v>
      </c>
      <c r="C219" s="14" t="s">
        <v>230</v>
      </c>
      <c r="D219" s="14" t="s">
        <v>430</v>
      </c>
      <c r="E219" s="15"/>
      <c r="F219" s="16" t="s">
        <v>430</v>
      </c>
      <c r="G219" s="17">
        <f t="shared" si="24"/>
        <v>0</v>
      </c>
      <c r="H219" s="18">
        <f t="shared" si="23"/>
        <v>0</v>
      </c>
      <c r="I219" s="17"/>
      <c r="J219" s="15"/>
      <c r="K219" s="17"/>
      <c r="L219" s="15"/>
      <c r="M219" s="17"/>
      <c r="N219" s="15"/>
      <c r="O219" s="19" t="s">
        <v>430</v>
      </c>
    </row>
    <row r="220" spans="2:15" ht="19.7" customHeight="1" x14ac:dyDescent="0.2">
      <c r="B220" s="20" t="s">
        <v>430</v>
      </c>
      <c r="C220" s="21" t="s">
        <v>81</v>
      </c>
      <c r="D220" s="21" t="s">
        <v>414</v>
      </c>
      <c r="E220" s="15">
        <v>1</v>
      </c>
      <c r="F220" s="22" t="s">
        <v>152</v>
      </c>
      <c r="G220" s="17">
        <f t="shared" si="24"/>
        <v>0</v>
      </c>
      <c r="H220" s="18">
        <f t="shared" si="23"/>
        <v>0</v>
      </c>
      <c r="I220" s="23"/>
      <c r="J220" s="18">
        <f>TRUNC(E220*I220,0)</f>
        <v>0</v>
      </c>
      <c r="K220" s="23"/>
      <c r="L220" s="18">
        <f>TRUNC(E220*K220,0)</f>
        <v>0</v>
      </c>
      <c r="M220" s="23"/>
      <c r="N220" s="18">
        <f>TRUNC(E220*M220,0)</f>
        <v>0</v>
      </c>
      <c r="O220" s="24" t="s">
        <v>281</v>
      </c>
    </row>
    <row r="221" spans="2:15" ht="19.7" customHeight="1" x14ac:dyDescent="0.2">
      <c r="B221" s="20" t="s">
        <v>430</v>
      </c>
      <c r="C221" s="21" t="s">
        <v>430</v>
      </c>
      <c r="D221" s="21" t="s">
        <v>430</v>
      </c>
      <c r="E221" s="15"/>
      <c r="F221" s="22" t="s">
        <v>430</v>
      </c>
      <c r="G221" s="17">
        <f t="shared" si="24"/>
        <v>0</v>
      </c>
      <c r="H221" s="18">
        <f t="shared" si="23"/>
        <v>0</v>
      </c>
      <c r="I221" s="17"/>
      <c r="J221" s="15"/>
      <c r="K221" s="17"/>
      <c r="L221" s="15"/>
      <c r="M221" s="17"/>
      <c r="N221" s="15"/>
      <c r="O221" s="24" t="s">
        <v>430</v>
      </c>
    </row>
    <row r="222" spans="2:15" ht="19.7" customHeight="1" x14ac:dyDescent="0.2">
      <c r="B222" s="20" t="s">
        <v>430</v>
      </c>
      <c r="C222" s="21" t="s">
        <v>430</v>
      </c>
      <c r="D222" s="21" t="s">
        <v>430</v>
      </c>
      <c r="E222" s="15"/>
      <c r="F222" s="22" t="s">
        <v>430</v>
      </c>
      <c r="G222" s="17">
        <f t="shared" si="24"/>
        <v>0</v>
      </c>
      <c r="H222" s="18">
        <f t="shared" si="23"/>
        <v>0</v>
      </c>
      <c r="I222" s="17"/>
      <c r="J222" s="15"/>
      <c r="K222" s="17"/>
      <c r="L222" s="15"/>
      <c r="M222" s="17"/>
      <c r="N222" s="15"/>
      <c r="O222" s="24" t="s">
        <v>430</v>
      </c>
    </row>
    <row r="223" spans="2:15" ht="19.7" customHeight="1" x14ac:dyDescent="0.2">
      <c r="B223" s="20" t="s">
        <v>430</v>
      </c>
      <c r="C223" s="21" t="s">
        <v>430</v>
      </c>
      <c r="D223" s="21" t="s">
        <v>430</v>
      </c>
      <c r="E223" s="15"/>
      <c r="F223" s="22" t="s">
        <v>430</v>
      </c>
      <c r="G223" s="17">
        <f t="shared" si="24"/>
        <v>0</v>
      </c>
      <c r="H223" s="18">
        <f t="shared" si="23"/>
        <v>0</v>
      </c>
      <c r="I223" s="17"/>
      <c r="J223" s="15"/>
      <c r="K223" s="17"/>
      <c r="L223" s="15"/>
      <c r="M223" s="17"/>
      <c r="N223" s="15"/>
      <c r="O223" s="24" t="s">
        <v>430</v>
      </c>
    </row>
    <row r="224" spans="2:15" x14ac:dyDescent="0.2">
      <c r="B224" s="25" t="s">
        <v>430</v>
      </c>
      <c r="C224" s="26" t="s">
        <v>430</v>
      </c>
      <c r="D224" s="26" t="s">
        <v>430</v>
      </c>
      <c r="E224" s="6"/>
      <c r="F224" s="28" t="s">
        <v>430</v>
      </c>
      <c r="G224" s="5">
        <f t="shared" si="24"/>
        <v>0</v>
      </c>
      <c r="H224" s="29">
        <f t="shared" si="23"/>
        <v>0</v>
      </c>
      <c r="I224" s="5"/>
      <c r="J224" s="6"/>
      <c r="K224" s="5"/>
      <c r="L224" s="6"/>
      <c r="M224" s="5"/>
      <c r="N224" s="6"/>
      <c r="O224" s="31" t="s">
        <v>430</v>
      </c>
    </row>
    <row r="225" spans="2:15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</sheetData>
  <mergeCells count="11">
    <mergeCell ref="G3:H3"/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8" manualBreakCount="8">
    <brk id="30" min="2" max="15" man="1"/>
    <brk id="56" min="2" max="15" man="1"/>
    <brk id="82" min="2" max="15" man="1"/>
    <brk id="108" min="2" max="15" man="1"/>
    <brk id="134" min="2" max="15" man="1"/>
    <brk id="160" min="2" max="15" man="1"/>
    <brk id="186" min="2" max="15" man="1"/>
    <brk id="212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2026-09-01T10:19:13Z</dcterms:created>
  <dcterms:modified xsi:type="dcterms:W3CDTF">2026-09-01T10:24:02Z</dcterms:modified>
</cp:coreProperties>
</file>