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#계약추진\2026년\2608_49_2026년 여주시 국지도 및 지방도 상시보수공사 단가계약 2차_김종우\공고자료\"/>
    </mc:Choice>
  </mc:AlternateContent>
  <xr:revisionPtr revIDLastSave="0" documentId="13_ncr:1_{75E342B2-BDAD-4761-9F39-DD2FBD21FB35}" xr6:coauthVersionLast="47" xr6:coauthVersionMax="47" xr10:uidLastSave="{00000000-0000-0000-0000-000000000000}"/>
  <bookViews>
    <workbookView xWindow="28680" yWindow="-120" windowWidth="29040" windowHeight="15720" tabRatio="923" xr2:uid="{00000000-000D-0000-FFFF-FFFF00000000}"/>
  </bookViews>
  <sheets>
    <sheet name="갑지" sheetId="1" r:id="rId1"/>
    <sheet name="원가계산서(총괄)" sheetId="2" r:id="rId2"/>
    <sheet name="내역서(총괄)" sheetId="3" r:id="rId3"/>
    <sheet name="원가계산서(기초단가)" sheetId="4" r:id="rId4"/>
  </sheets>
  <definedNames>
    <definedName name="_xlnm.Print_Area" localSheetId="2">'내역서(총괄)'!$A$1:$M$314</definedName>
    <definedName name="_xlnm.Print_Titles" localSheetId="2">'내역서(총괄)'!$1:$3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4" l="1"/>
  <c r="B14" i="4"/>
  <c r="B13" i="4"/>
  <c r="B12" i="4"/>
  <c r="B9" i="4"/>
  <c r="BI5" i="3"/>
  <c r="BI30" i="3"/>
  <c r="BI35" i="3"/>
  <c r="BI36" i="3"/>
  <c r="BI37" i="3"/>
  <c r="BI38" i="3"/>
  <c r="BI45" i="3"/>
  <c r="BI46" i="3"/>
  <c r="BI48" i="3"/>
  <c r="BI49" i="3"/>
  <c r="BI50" i="3"/>
  <c r="BI51" i="3"/>
  <c r="BI52" i="3"/>
  <c r="BI53" i="3"/>
  <c r="BI54" i="3"/>
  <c r="BI56" i="3"/>
  <c r="BI57" i="3"/>
  <c r="BI58" i="3"/>
  <c r="BI60" i="3"/>
  <c r="BI61" i="3"/>
  <c r="BI62" i="3"/>
  <c r="BI64" i="3"/>
  <c r="BI65" i="3"/>
  <c r="BI66" i="3"/>
  <c r="BI68" i="3"/>
  <c r="BI69" i="3"/>
  <c r="BI72" i="3"/>
  <c r="BI73" i="3"/>
  <c r="BI74" i="3"/>
  <c r="BI75" i="3"/>
  <c r="BI76" i="3"/>
  <c r="BI77" i="3"/>
  <c r="BI78" i="3"/>
  <c r="BI79" i="3"/>
  <c r="BI80" i="3"/>
  <c r="BI81" i="3"/>
  <c r="BI82" i="3"/>
  <c r="BI83" i="3"/>
  <c r="BI84" i="3"/>
  <c r="BI86" i="3"/>
  <c r="BI87" i="3"/>
  <c r="BI88" i="3"/>
  <c r="BI89" i="3"/>
  <c r="BI90" i="3"/>
  <c r="BI91" i="3"/>
  <c r="BI92" i="3"/>
  <c r="BI93" i="3"/>
  <c r="BI94" i="3"/>
  <c r="BI95" i="3"/>
  <c r="BI97" i="3"/>
  <c r="BI98" i="3"/>
  <c r="BI99" i="3"/>
  <c r="BI100" i="3"/>
  <c r="BI101" i="3"/>
  <c r="BI102" i="3"/>
  <c r="BI103" i="3"/>
  <c r="BI104" i="3"/>
  <c r="BI105" i="3"/>
  <c r="BI106" i="3"/>
  <c r="BI107" i="3"/>
  <c r="BI108" i="3"/>
  <c r="BI109" i="3"/>
  <c r="BI110" i="3"/>
  <c r="BI111" i="3"/>
  <c r="BI112" i="3"/>
  <c r="BI113" i="3"/>
  <c r="BI114" i="3"/>
  <c r="BI115" i="3"/>
  <c r="BI116" i="3"/>
  <c r="BI122" i="3"/>
  <c r="BI123" i="3"/>
  <c r="BI125" i="3"/>
  <c r="BI126" i="3"/>
  <c r="BI128" i="3"/>
  <c r="BI129" i="3"/>
  <c r="BI130" i="3"/>
  <c r="BI131" i="3"/>
  <c r="BI132" i="3"/>
  <c r="BI133" i="3"/>
  <c r="BI134" i="3"/>
  <c r="BI135" i="3"/>
  <c r="BI136" i="3"/>
  <c r="BI138" i="3"/>
  <c r="BI139" i="3"/>
  <c r="BI140" i="3"/>
  <c r="BI141" i="3"/>
  <c r="BI142" i="3"/>
  <c r="BI143" i="3"/>
  <c r="BI145" i="3"/>
  <c r="BI146" i="3"/>
  <c r="BI147" i="3"/>
  <c r="BI149" i="3"/>
  <c r="BI150" i="3"/>
  <c r="BI153" i="3"/>
  <c r="BI154" i="3"/>
  <c r="BI155" i="3"/>
  <c r="BI156" i="3"/>
  <c r="BI157" i="3"/>
  <c r="BI158" i="3"/>
  <c r="BI159" i="3"/>
  <c r="BI160" i="3"/>
  <c r="BI161" i="3"/>
  <c r="BI162" i="3"/>
  <c r="BI163" i="3"/>
  <c r="BI164" i="3"/>
  <c r="BI170" i="3"/>
  <c r="BI171" i="3"/>
  <c r="BI173" i="3"/>
  <c r="BI174" i="3"/>
  <c r="BI175" i="3"/>
  <c r="BI176" i="3"/>
  <c r="BI177" i="3"/>
  <c r="BI178" i="3"/>
  <c r="BI179" i="3"/>
  <c r="BI180" i="3"/>
  <c r="BI181" i="3"/>
  <c r="BI182" i="3"/>
  <c r="BI183" i="3"/>
  <c r="BI184" i="3"/>
  <c r="BI185" i="3"/>
  <c r="BI186" i="3"/>
  <c r="BI187" i="3"/>
  <c r="BI189" i="3"/>
  <c r="BI190" i="3"/>
  <c r="BI191" i="3"/>
  <c r="BI192" i="3"/>
  <c r="BI193" i="3"/>
  <c r="BI194" i="3"/>
  <c r="BI195" i="3"/>
  <c r="BI196" i="3"/>
  <c r="BI197" i="3"/>
  <c r="BI198" i="3"/>
  <c r="BI199" i="3"/>
  <c r="BI200" i="3"/>
  <c r="BI201" i="3"/>
  <c r="BI202" i="3"/>
  <c r="BI203" i="3"/>
  <c r="BI204" i="3"/>
  <c r="BI205" i="3"/>
  <c r="BI206" i="3"/>
  <c r="BI207" i="3"/>
  <c r="BI208" i="3"/>
  <c r="BI209" i="3"/>
  <c r="BI210" i="3"/>
  <c r="BI211" i="3"/>
  <c r="BI212" i="3"/>
  <c r="BI213" i="3"/>
  <c r="BI214" i="3"/>
  <c r="BI215" i="3"/>
  <c r="BI216" i="3"/>
  <c r="BI217" i="3"/>
  <c r="BI218" i="3"/>
  <c r="BI219" i="3"/>
  <c r="BI220" i="3"/>
  <c r="BI221" i="3"/>
  <c r="BI222" i="3"/>
  <c r="BI223" i="3"/>
  <c r="BI224" i="3"/>
  <c r="BI225" i="3"/>
  <c r="BI226" i="3"/>
  <c r="BI227" i="3"/>
  <c r="BI228" i="3"/>
  <c r="BI229" i="3"/>
  <c r="BI230" i="3"/>
  <c r="BI231" i="3"/>
  <c r="BI232" i="3"/>
  <c r="BI233" i="3"/>
  <c r="BI234" i="3"/>
  <c r="BI235" i="3"/>
  <c r="BI236" i="3"/>
  <c r="BI237" i="3"/>
  <c r="BI238" i="3"/>
  <c r="BI239" i="3"/>
  <c r="BI240" i="3"/>
  <c r="BI241" i="3"/>
  <c r="BI242" i="3"/>
  <c r="BI243" i="3"/>
  <c r="BI244" i="3"/>
  <c r="BI245" i="3"/>
  <c r="BI246" i="3"/>
  <c r="BI247" i="3"/>
  <c r="BI248" i="3"/>
  <c r="BI250" i="3"/>
  <c r="BI251" i="3"/>
  <c r="BI253" i="3"/>
  <c r="BI254" i="3"/>
  <c r="BI255" i="3"/>
  <c r="BI256" i="3"/>
  <c r="BI266" i="3"/>
  <c r="BI267" i="3"/>
  <c r="BI269" i="3"/>
  <c r="BI270" i="3"/>
  <c r="BI275" i="3"/>
  <c r="BI277" i="3"/>
  <c r="BI278" i="3"/>
  <c r="BI279" i="3"/>
  <c r="BI280" i="3"/>
  <c r="BI281" i="3"/>
  <c r="BI283" i="3"/>
  <c r="BI284" i="3"/>
  <c r="BI285" i="3"/>
  <c r="BI292" i="3"/>
  <c r="BI301" i="3"/>
  <c r="BI304" i="3"/>
  <c r="BI305" i="3"/>
  <c r="F8" i="1" l="1"/>
  <c r="K8" i="1" s="1"/>
  <c r="F7" i="1" l="1"/>
  <c r="K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33" authorId="0" shapeId="0" xr:uid="{00000000-0006-0000-0200-000001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J33" authorId="0" shapeId="0" xr:uid="{00000000-0006-0000-0200-000002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L33" authorId="0" shapeId="0" xr:uid="{00000000-0006-0000-0200-000003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H188" authorId="0" shapeId="0" xr:uid="{00000000-0006-0000-0200-000004000000}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  <comment ref="J188" authorId="0" shapeId="0" xr:uid="{00000000-0006-0000-0200-000005000000}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</commentList>
</comments>
</file>

<file path=xl/sharedStrings.xml><?xml version="1.0" encoding="utf-8"?>
<sst xmlns="http://schemas.openxmlformats.org/spreadsheetml/2006/main" count="1073" uniqueCount="466">
  <si>
    <t xml:space="preserve">   .. 가드레일(인력식)2W</t>
  </si>
  <si>
    <t xml:space="preserve">   .. 콘크리트타설(자재포함)</t>
  </si>
  <si>
    <t>50% 재활용&lt;T=6~8cm&gt;</t>
  </si>
  <si>
    <t>1500×1000×2000, 3종</t>
  </si>
  <si>
    <t>70% 재활용&lt;T=6~8cm&gt;</t>
  </si>
  <si>
    <t>횡단용,1000×1000×75</t>
  </si>
  <si>
    <t>600×600×2000, 3종</t>
  </si>
  <si>
    <t xml:space="preserve">   .. 교통안내표지판교체(원형)</t>
  </si>
  <si>
    <t>t=7CM(연속구간)</t>
  </si>
  <si>
    <t>Ø 1000 MM</t>
  </si>
  <si>
    <t>2,000×1,200</t>
  </si>
  <si>
    <t>1.폐기물 운반</t>
  </si>
  <si>
    <t xml:space="preserve">   .. 집수정설치</t>
  </si>
  <si>
    <t>Φ60.5~89.1</t>
  </si>
  <si>
    <t>집수용,400×500</t>
  </si>
  <si>
    <t>집수용,600×600</t>
  </si>
  <si>
    <t xml:space="preserve">   .. 줄눈설치</t>
  </si>
  <si>
    <t>5M이하 고무링접합</t>
  </si>
  <si>
    <t>(수동식:황색파선)</t>
  </si>
  <si>
    <t xml:space="preserve">   .. 골재소운반</t>
  </si>
  <si>
    <t xml:space="preserve">   .. 순성토운반</t>
  </si>
  <si>
    <t>굴삭기 0.4㎥</t>
  </si>
  <si>
    <t xml:space="preserve">   .. 합판거푸집</t>
  </si>
  <si>
    <t xml:space="preserve">   .. 잔재물처리</t>
  </si>
  <si>
    <t xml:space="preserve">   .. 소파보수</t>
  </si>
  <si>
    <t xml:space="preserve">   폐기물처리비</t>
  </si>
  <si>
    <t>합계*10.0%</t>
  </si>
  <si>
    <t>소형고압블럭&lt;T=6~8cm&gt;</t>
  </si>
  <si>
    <t>횡단용,600×1000×75</t>
  </si>
  <si>
    <t>(B=500, 자재별도)</t>
  </si>
  <si>
    <t xml:space="preserve">   .. 벤치플륨관 설치</t>
  </si>
  <si>
    <t xml:space="preserve">   .. 내민식표지판</t>
  </si>
  <si>
    <t xml:space="preserve">   .. 아스콘소운반</t>
  </si>
  <si>
    <t>점토블럭&lt;T=6~8cm&gt;</t>
  </si>
  <si>
    <t xml:space="preserve">   .. 몰탈</t>
  </si>
  <si>
    <t>M2</t>
  </si>
  <si>
    <t>㎡</t>
  </si>
  <si>
    <t>Ton</t>
  </si>
  <si>
    <t>식</t>
  </si>
  <si>
    <t>a</t>
  </si>
  <si>
    <t>hr</t>
  </si>
  <si>
    <t>일</t>
  </si>
  <si>
    <t>KM</t>
  </si>
  <si>
    <t>TON</t>
  </si>
  <si>
    <t/>
  </si>
  <si>
    <t>단부</t>
  </si>
  <si>
    <t>싸인카</t>
  </si>
  <si>
    <t xml:space="preserve">   .. 교통안내표지판(철거)</t>
  </si>
  <si>
    <t xml:space="preserve">   .. 다이크 퇴적토 제거구간</t>
  </si>
  <si>
    <t xml:space="preserve">   .. 도로경계석(콘크리트)</t>
  </si>
  <si>
    <t>굴삭기 0.6㎥(기계100%)</t>
  </si>
  <si>
    <t xml:space="preserve">   가. 직 접 공 사 비</t>
  </si>
  <si>
    <t xml:space="preserve">   .. 반사경(1면)철거</t>
  </si>
  <si>
    <t>배수로 및 법면정리 필요구간</t>
  </si>
  <si>
    <t>(소계-재+일관)*15.0%</t>
  </si>
  <si>
    <t xml:space="preserve">   .. 방음벽보수공사</t>
  </si>
  <si>
    <t>횡단용,200×1000×25</t>
  </si>
  <si>
    <t>PE-1368×500×900</t>
  </si>
  <si>
    <t xml:space="preserve">   .. PVC이중벽관</t>
  </si>
  <si>
    <t xml:space="preserve">   .. 아스콘노면파쇄</t>
  </si>
  <si>
    <t>B=3.6m, H=0.1m</t>
  </si>
  <si>
    <t xml:space="preserve">   2) 산 재 보 험 료</t>
  </si>
  <si>
    <t xml:space="preserve">   .. U형 볼라드설치</t>
  </si>
  <si>
    <t xml:space="preserve">   5) 연 금 보 험 료</t>
  </si>
  <si>
    <t xml:space="preserve">   .. 구조물헐기(무근)</t>
  </si>
  <si>
    <t xml:space="preserve">   4) 건 강 보 험 료</t>
  </si>
  <si>
    <t>(φ100,옹 벽 용)</t>
  </si>
  <si>
    <t>개소</t>
  </si>
  <si>
    <t>m</t>
  </si>
  <si>
    <t>수량</t>
  </si>
  <si>
    <t>1:2</t>
  </si>
  <si>
    <t>㎥</t>
  </si>
  <si>
    <t>HR</t>
  </si>
  <si>
    <t>1:3</t>
  </si>
  <si>
    <t>MA</t>
  </si>
  <si>
    <t>철근류</t>
  </si>
  <si>
    <t>EA</t>
  </si>
  <si>
    <t>LA</t>
  </si>
  <si>
    <t>내역서</t>
  </si>
  <si>
    <t>금 액</t>
  </si>
  <si>
    <t>EQ</t>
  </si>
  <si>
    <t>m2</t>
  </si>
  <si>
    <t>비 고</t>
  </si>
  <si>
    <t>규 격</t>
  </si>
  <si>
    <t>OP값</t>
  </si>
  <si>
    <t>nr</t>
  </si>
  <si>
    <t>ton</t>
  </si>
  <si>
    <t>단 가</t>
  </si>
  <si>
    <t>할 증</t>
  </si>
  <si>
    <t>경간</t>
  </si>
  <si>
    <t>M</t>
  </si>
  <si>
    <t>개</t>
  </si>
  <si>
    <t>단위</t>
  </si>
  <si>
    <t xml:space="preserve">   </t>
  </si>
  <si>
    <t>M3</t>
  </si>
  <si>
    <t xml:space="preserve">   .. 보도용블럭포장걷기</t>
  </si>
  <si>
    <t xml:space="preserve">   .. 작업인부</t>
  </si>
  <si>
    <t xml:space="preserve">   .. 차선규제봉</t>
  </si>
  <si>
    <t xml:space="preserve">   ▧ 직접공사비</t>
  </si>
  <si>
    <t xml:space="preserve">   .. 소파보수(야간)</t>
  </si>
  <si>
    <t>[3+5] x 3.56%</t>
  </si>
  <si>
    <t xml:space="preserve">   .. LED차선규제봉</t>
  </si>
  <si>
    <t>(직노+간노)*3.56%</t>
  </si>
  <si>
    <t xml:space="preserve">   .20) 식생옹벽블록</t>
  </si>
  <si>
    <t xml:space="preserve">   .5) 시선유도표지</t>
  </si>
  <si>
    <t>매립형, H=750mm</t>
  </si>
  <si>
    <t xml:space="preserve">   .. 미끄럼방지포장</t>
  </si>
  <si>
    <t xml:space="preserve">   .. 갈매기표지판</t>
  </si>
  <si>
    <t>앙카형, H=750mm</t>
  </si>
  <si>
    <t>앙카형, H=450mm</t>
  </si>
  <si>
    <t>매립형, H=450mm</t>
  </si>
  <si>
    <t>표준구간 3.0*3.0</t>
  </si>
  <si>
    <t xml:space="preserve">   .. 식생옹벽블록</t>
  </si>
  <si>
    <t>1000*750*500</t>
  </si>
  <si>
    <t>(재+직노+산경)*0.40%</t>
  </si>
  <si>
    <t>(재+직노)*3.15%</t>
  </si>
  <si>
    <t xml:space="preserve">   .. 포트홀 순찰비</t>
  </si>
  <si>
    <t>[2+3+4] x 0.40%</t>
  </si>
  <si>
    <t>[2+3] x 3.15%</t>
  </si>
  <si>
    <t xml:space="preserve">   .14) 장비임대</t>
  </si>
  <si>
    <t xml:space="preserve">   .12) 벤치플륨관</t>
  </si>
  <si>
    <t xml:space="preserve">   .16) 철근콘크리트</t>
  </si>
  <si>
    <t xml:space="preserve">   .13) 가드레일</t>
  </si>
  <si>
    <t xml:space="preserve">   .21) 낙석방지책</t>
  </si>
  <si>
    <t xml:space="preserve">   .. 되메우기</t>
  </si>
  <si>
    <t>Φ101.6×1500</t>
  </si>
  <si>
    <t>D250, RDG관</t>
  </si>
  <si>
    <t>(무근 30Cm미만)</t>
  </si>
  <si>
    <t>1.2×2.4m</t>
  </si>
  <si>
    <t>(무근, 소형)</t>
  </si>
  <si>
    <t xml:space="preserve">   .4) 반사경</t>
  </si>
  <si>
    <t>(D=60 Cm)</t>
  </si>
  <si>
    <t>주간 06시~18시</t>
  </si>
  <si>
    <t xml:space="preserve">   .. 터파기</t>
  </si>
  <si>
    <t>대형브레이카 0.4㎥</t>
  </si>
  <si>
    <t>(30Cm미만)</t>
  </si>
  <si>
    <t xml:space="preserve">   .. 디자인휀스</t>
  </si>
  <si>
    <t xml:space="preserve">   .. 잔토운반</t>
  </si>
  <si>
    <t xml:space="preserve">   .. 무단횡단금지대 설치(연결형)</t>
  </si>
  <si>
    <t xml:space="preserve">   .. 배수관부설(VR관 D=450)</t>
  </si>
  <si>
    <t xml:space="preserve">   12. 건설기계대여대금지급보증서</t>
  </si>
  <si>
    <t xml:space="preserve">   .. 포트홀보수(인력식포대아스콘)</t>
  </si>
  <si>
    <t>t=70㎜이하, C-Type (야간)</t>
  </si>
  <si>
    <t>t=70㎜이하, A-Type (야간)</t>
  </si>
  <si>
    <t xml:space="preserve">   .. 원형사각수로관 접합 및 부설</t>
  </si>
  <si>
    <t>t=70㎜이하, B-Type (야간)</t>
  </si>
  <si>
    <t>굴삭기 0.4㎥(기계90%, 인력10%)</t>
  </si>
  <si>
    <t xml:space="preserve">   .. 배수관부설(VR관 D=1500)</t>
  </si>
  <si>
    <t>굴삭기 0.6㎥(기계90%, 인력10%)</t>
  </si>
  <si>
    <t xml:space="preserve">   .. 배수관부설(VR관 D=1200)</t>
  </si>
  <si>
    <t xml:space="preserve">   .. 보도용블럭포장(소형고압블럭)</t>
  </si>
  <si>
    <t xml:space="preserve">   .. 배수관부설(VR관 D=600)</t>
  </si>
  <si>
    <t xml:space="preserve">   .. 가드레일(인력식)2W-철거</t>
  </si>
  <si>
    <t>굴삭기 0.2㎥(기계90%, 인력10%)</t>
  </si>
  <si>
    <t xml:space="preserve">   .. 배수관부설(VR관 D=800)</t>
  </si>
  <si>
    <t xml:space="preserve">   .. 태양광표지판/쏠라순차점멸기 설치</t>
  </si>
  <si>
    <t xml:space="preserve">   .. 종배수관부설(흄관Φ250)</t>
  </si>
  <si>
    <t xml:space="preserve">   .. 보차도경계블록설치(콘크리트)</t>
  </si>
  <si>
    <t xml:space="preserve">   .. 차선도색(융착식도료)-공용구간</t>
  </si>
  <si>
    <t xml:space="preserve">   .. 가드레일(인력식)2W-자재유용</t>
  </si>
  <si>
    <t xml:space="preserve">   7) 건설기계대여대금지급보증서발급</t>
  </si>
  <si>
    <t xml:space="preserve">   .. 배수관부설(VR관 D=300)</t>
  </si>
  <si>
    <t xml:space="preserve">   .. 가드레일(기계식)2W-철거</t>
  </si>
  <si>
    <t xml:space="preserve">   .. 배수관부설(VR관 D=1000)</t>
  </si>
  <si>
    <t xml:space="preserve">   .. 무단횡단금지대 철거(파손)</t>
  </si>
  <si>
    <t>수축줄눈</t>
  </si>
  <si>
    <t>(무근)</t>
  </si>
  <si>
    <t>경    비</t>
  </si>
  <si>
    <t>소형-공압식</t>
  </si>
  <si>
    <t>700×700</t>
  </si>
  <si>
    <t>L=5km</t>
  </si>
  <si>
    <t>공 종 명</t>
  </si>
  <si>
    <t>고무링접합</t>
  </si>
  <si>
    <t>보도용블럭걷기</t>
  </si>
  <si>
    <t>폐콘크리트</t>
  </si>
  <si>
    <t>(간  단)</t>
  </si>
  <si>
    <t>300×300</t>
  </si>
  <si>
    <t>▧ 직접공사비</t>
  </si>
  <si>
    <t>노 무 비</t>
  </si>
  <si>
    <t>(인력)</t>
  </si>
  <si>
    <t>H=750mm</t>
  </si>
  <si>
    <t>(기 계)</t>
  </si>
  <si>
    <t>D250</t>
  </si>
  <si>
    <t>폐아스콘</t>
  </si>
  <si>
    <t>(6 회)</t>
  </si>
  <si>
    <t>30km 이하</t>
  </si>
  <si>
    <t>(철근)</t>
  </si>
  <si>
    <t>점자블럭</t>
  </si>
  <si>
    <t>재 료 비</t>
  </si>
  <si>
    <t>금액계상</t>
  </si>
  <si>
    <t>화폐변환</t>
  </si>
  <si>
    <t>직노*2.3%</t>
  </si>
  <si>
    <t>(보  통)</t>
  </si>
  <si>
    <t>Ø 648</t>
  </si>
  <si>
    <t>도로안전시설물</t>
  </si>
  <si>
    <t>(복  잡)</t>
  </si>
  <si>
    <t>(4 회)</t>
  </si>
  <si>
    <t>중량구조물</t>
  </si>
  <si>
    <t>(3 회)</t>
  </si>
  <si>
    <t>[20+21]</t>
  </si>
  <si>
    <t>구    분</t>
  </si>
  <si>
    <t>합    계</t>
  </si>
  <si>
    <t>(팔각)</t>
  </si>
  <si>
    <t>금    액</t>
  </si>
  <si>
    <t>백색-실선</t>
  </si>
  <si>
    <t>황색-실선</t>
  </si>
  <si>
    <t>2-4M/경간</t>
  </si>
  <si>
    <t>D500</t>
  </si>
  <si>
    <t>3Ton</t>
  </si>
  <si>
    <t>4M/경간</t>
  </si>
  <si>
    <t>소계*8.0%</t>
  </si>
  <si>
    <t xml:space="preserve">   .. 아스콘노면파쇄(야간)</t>
  </si>
  <si>
    <t xml:space="preserve">   11) 기  타  경  비</t>
  </si>
  <si>
    <t>굴삭기 0.2㎥(기계100%)</t>
  </si>
  <si>
    <t>300×300×2000, 3종</t>
  </si>
  <si>
    <t xml:space="preserve">   .. 도로표지병(양면) 철거</t>
  </si>
  <si>
    <t xml:space="preserve">   .. 길어깨 퇴적토 제거구간</t>
  </si>
  <si>
    <t>1000×1000×2000, 3종</t>
  </si>
  <si>
    <t xml:space="preserve">   .. 콘크리트타설(자재별도)</t>
  </si>
  <si>
    <t xml:space="preserve">   .. 교통안내표지판교체(팔각)</t>
  </si>
  <si>
    <t>180x210x300x1000,직선</t>
  </si>
  <si>
    <t>80% 재활용&lt;T=6~8cm&gt;</t>
  </si>
  <si>
    <t xml:space="preserve">   .. 사각수로관 접합 및 부설</t>
  </si>
  <si>
    <t xml:space="preserve">   .. 교통안내표지판교체(삼각)</t>
  </si>
  <si>
    <t>콘크리트블럭(30cm×30cm)</t>
  </si>
  <si>
    <t xml:space="preserve">   .. 보도용블럭포장(점토블럭)</t>
  </si>
  <si>
    <t xml:space="preserve">   .. 교통안내표지판(자재유용)</t>
  </si>
  <si>
    <t>150x150x120x1000mm</t>
  </si>
  <si>
    <t>120x120x120x1000mm</t>
  </si>
  <si>
    <t>60% 재활용&lt;T=6~8cm&gt;</t>
  </si>
  <si>
    <t xml:space="preserve">   .. 가드레일(기계식)2W</t>
  </si>
  <si>
    <t>1200×1000×2000, 3종</t>
  </si>
  <si>
    <t>1:1</t>
  </si>
  <si>
    <t>인력</t>
  </si>
  <si>
    <t xml:space="preserve">    6. 산 재 보 험 료</t>
  </si>
  <si>
    <t xml:space="preserve">   .. 교통안내표지판교체(오각)</t>
  </si>
  <si>
    <t xml:space="preserve">    4. 경          비</t>
  </si>
  <si>
    <t xml:space="preserve">    3. 직 접 노 무 비</t>
  </si>
  <si>
    <t xml:space="preserve">   .. 보차도경계석설치(화강석)</t>
  </si>
  <si>
    <t>800×700×2000, 3종</t>
  </si>
  <si>
    <t>150x170x200x1000,직선</t>
  </si>
  <si>
    <t xml:space="preserve">   .. 철근가공조립(현장)</t>
  </si>
  <si>
    <t>배수로 및 법면정리 불필요구간</t>
  </si>
  <si>
    <t xml:space="preserve">   9) 환  경  보  전  비</t>
  </si>
  <si>
    <t>150x150x150x1000mm</t>
  </si>
  <si>
    <t>굴삭기 0.4㎥(기계100%)</t>
  </si>
  <si>
    <t xml:space="preserve">   .3) 교통안내표지판 설치</t>
  </si>
  <si>
    <t xml:space="preserve">   .. 무근콘크리트깨기</t>
  </si>
  <si>
    <t xml:space="preserve">   .1) 차선규제봉</t>
  </si>
  <si>
    <t>Φ139.8+Φ79.3</t>
  </si>
  <si>
    <t>(φ100,토 공 용)</t>
  </si>
  <si>
    <t xml:space="preserve">   .. 보도용블럭포장</t>
  </si>
  <si>
    <t xml:space="preserve">   6) 노인장기요양보험료</t>
  </si>
  <si>
    <t>200x250x1000,직선</t>
  </si>
  <si>
    <t xml:space="preserve">   .. 고소작업차임대-(휴일주간06시~18시)</t>
  </si>
  <si>
    <t xml:space="preserve">   .. 고소작업차임대-(야간18시~06시)</t>
  </si>
  <si>
    <t xml:space="preserve">   .. 고소작업차임대-(주간06시~18시)</t>
  </si>
  <si>
    <t xml:space="preserve">   .. 고소작업차임대-(휴일야간06시~18시)</t>
  </si>
  <si>
    <t>굴삭기 0.4㎥+덤프15.0ton, L=1.5km</t>
  </si>
  <si>
    <t>굴삭기 0.4㎥+덤프8.0ton, L=1.5km</t>
  </si>
  <si>
    <t xml:space="preserve">   .. 굴삭기장비임대-(주간06시~18시)</t>
  </si>
  <si>
    <t>굴삭기 0.2㎥+덤프8.0ton, L=1.5km</t>
  </si>
  <si>
    <t xml:space="preserve">   .. 덤프장비임대-(휴일야간18시~06시)</t>
  </si>
  <si>
    <t>굴삭기 0.6㎥+덤프15.0ton, L=4.0km</t>
  </si>
  <si>
    <t>굴삭기 0.2㎥+덤프2.5ton, L=1.5km</t>
  </si>
  <si>
    <t xml:space="preserve">   .. 굴삭기장비임대-(휴일야간06시~18시)</t>
  </si>
  <si>
    <t>굴삭기 0.2㎥+덤프4.5ton, L=1.5km</t>
  </si>
  <si>
    <t xml:space="preserve">   .. 덤프장비임대-(주간06시~18시)</t>
  </si>
  <si>
    <t xml:space="preserve">   .. 굴삭기장비임대-(휴일주간06시~18시)</t>
  </si>
  <si>
    <t xml:space="preserve">   .. 덤프장비임대-(야간18시~06시)</t>
  </si>
  <si>
    <t>굴삭기 0.6㎥+덤프15.0ton, L=1.5km</t>
  </si>
  <si>
    <t xml:space="preserve">   .. 덤프장비임대-(휴일주간06시~18시)</t>
  </si>
  <si>
    <t xml:space="preserve">   .. 굴삭기장비임대-(야간18시~06시)</t>
  </si>
  <si>
    <t xml:space="preserve">   .. 차선도색(융착식,수동식),신설구간</t>
  </si>
  <si>
    <t xml:space="preserve">   .. 측구설치(다이크)</t>
  </si>
  <si>
    <t>250x250x1000,직선</t>
  </si>
  <si>
    <t>Ø 648, H=50mm</t>
  </si>
  <si>
    <t>(φ100,가드레일용)</t>
  </si>
  <si>
    <t xml:space="preserve">   .. 맨홀뚜껑설치</t>
  </si>
  <si>
    <t>굴삭기(무한궤도) 0.2㎥</t>
  </si>
  <si>
    <t xml:space="preserve">   .. 가드레일 설치</t>
  </si>
  <si>
    <t xml:space="preserve">   다. 공 급 가 액</t>
  </si>
  <si>
    <t xml:space="preserve">   .. 아스팔트 포장절단</t>
  </si>
  <si>
    <t>(재+직노+산경)*0.9%</t>
  </si>
  <si>
    <t xml:space="preserve">   .. 콘크리트 포장깨기</t>
  </si>
  <si>
    <t xml:space="preserve">   .. PE방호벽설치</t>
  </si>
  <si>
    <t xml:space="preserve">   .. 되메우기및다짐</t>
  </si>
  <si>
    <t xml:space="preserve">   .. 스틸그레이팅 설치</t>
  </si>
  <si>
    <t xml:space="preserve">   3) 고 용 보 험 료</t>
  </si>
  <si>
    <t xml:space="preserve">   .. 스틸그레이팅 철거</t>
  </si>
  <si>
    <t xml:space="preserve">   .. 데리네이터 철거</t>
  </si>
  <si>
    <t>횡단용,800×1000×75</t>
  </si>
  <si>
    <t xml:space="preserve">   .. 맨홀보수(인상)</t>
  </si>
  <si>
    <t xml:space="preserve">   .. PE방호벽철거</t>
  </si>
  <si>
    <t>공구연장 500M 이상</t>
  </si>
  <si>
    <t>원형600/724*591</t>
  </si>
  <si>
    <t xml:space="preserve">   .. 수로덮개 설치</t>
  </si>
  <si>
    <t>기계(지주 자재재활용)</t>
  </si>
  <si>
    <t>8t×1500×1950</t>
  </si>
  <si>
    <t xml:space="preserve">   .. 교통안내표지판</t>
  </si>
  <si>
    <t>(철근 30Cm 미만)</t>
  </si>
  <si>
    <t>Ø 766, H=50mm</t>
  </si>
  <si>
    <t xml:space="preserve">   .. 아스팔트 포장깨기</t>
  </si>
  <si>
    <t xml:space="preserve">   .. 반사경(1면)설치</t>
  </si>
  <si>
    <t xml:space="preserve">   10) 퇴직공제부금비</t>
  </si>
  <si>
    <t xml:space="preserve">   .. 콘크리트 포장절단</t>
  </si>
  <si>
    <t xml:space="preserve">   .. 구조물헐기(철근)</t>
  </si>
  <si>
    <t>공구연장 500M 미만</t>
  </si>
  <si>
    <t>굴삭기(타이어) 0.6㎥</t>
  </si>
  <si>
    <t>(토  사, 5km))</t>
  </si>
  <si>
    <t xml:space="preserve">   .. 교통통제및안전처리</t>
  </si>
  <si>
    <t xml:space="preserve">   1) 간 접 노 무 비</t>
  </si>
  <si>
    <t>(B=500, 자재포함)</t>
  </si>
  <si>
    <t xml:space="preserve">   .. 레미콘소운반</t>
  </si>
  <si>
    <t>(오각 60x20x72)</t>
  </si>
  <si>
    <t xml:space="preserve">   .. 도로표지병(양면)</t>
  </si>
  <si>
    <t>200x300x1000,직선</t>
  </si>
  <si>
    <t xml:space="preserve">   .2) 도로표지병</t>
  </si>
  <si>
    <t xml:space="preserve">   .19) 환경정비사업</t>
  </si>
  <si>
    <t>t=70㎜, A-Type</t>
  </si>
  <si>
    <t xml:space="preserve">   .. 표면평탄작업</t>
  </si>
  <si>
    <t>t=70㎜, B-Type</t>
  </si>
  <si>
    <t xml:space="preserve">   .3) 노면파쇄소파보수</t>
  </si>
  <si>
    <t xml:space="preserve">   .18) 추가공정</t>
  </si>
  <si>
    <t xml:space="preserve">   .9) 스틸그레이팅설치</t>
  </si>
  <si>
    <t xml:space="preserve">   .1) 포트홀 보수</t>
  </si>
  <si>
    <t>W=2cm, T=2.5cm</t>
  </si>
  <si>
    <t>t=70㎜, C-Type</t>
  </si>
  <si>
    <t>180x200x1000,직선</t>
  </si>
  <si>
    <t>횡단용,300×1000×25</t>
  </si>
  <si>
    <t xml:space="preserve">   .. 차선규제봉 철거</t>
  </si>
  <si>
    <t xml:space="preserve">   .. 반사경(1면)교체</t>
  </si>
  <si>
    <t xml:space="preserve">   .. 사각수로관 철거</t>
  </si>
  <si>
    <t>[2+3+4] x 0.9%</t>
  </si>
  <si>
    <t xml:space="preserve">   8) 산업안전보건관리비</t>
  </si>
  <si>
    <t xml:space="preserve">   .. 아스팔트균열보수</t>
  </si>
  <si>
    <t>(직노+간노)*1.01%</t>
  </si>
  <si>
    <t>[3+5] x 1.01%</t>
  </si>
  <si>
    <t>설  계  내  역  서</t>
  </si>
  <si>
    <t>#78, WC-6, 표층용</t>
  </si>
  <si>
    <t xml:space="preserve">   11. 퇴직공제부금비</t>
  </si>
  <si>
    <t xml:space="preserve">   [1] 직접공사비</t>
  </si>
  <si>
    <t xml:space="preserve">위         치 : </t>
  </si>
  <si>
    <t>[16+17+18+19]</t>
  </si>
  <si>
    <t xml:space="preserve">   나. 순 공 사 원 가</t>
  </si>
  <si>
    <t>[20] x 10.00%</t>
  </si>
  <si>
    <t>산    출    근    거</t>
  </si>
  <si>
    <t xml:space="preserve">    8. 건 강 보 험 료</t>
  </si>
  <si>
    <t xml:space="preserve">   15. 기  타  경  비</t>
  </si>
  <si>
    <t xml:space="preserve">   14. 환 경 보 전 비</t>
  </si>
  <si>
    <t>180x205x250x1000,직선</t>
  </si>
  <si>
    <t xml:space="preserve">    7. 고 용 보 험 료</t>
  </si>
  <si>
    <t xml:space="preserve">   13. 산업안전보건관리비</t>
  </si>
  <si>
    <t>[16+17-2] x 15.0%</t>
  </si>
  <si>
    <t xml:space="preserve">    9. 연 금 보 험 료</t>
  </si>
  <si>
    <t xml:space="preserve">    1. 순  공  사  비</t>
  </si>
  <si>
    <t xml:space="preserve">   10. 노인장기요양보험료</t>
  </si>
  <si>
    <t xml:space="preserve">   14) 폐기물운반 및 처리</t>
  </si>
  <si>
    <t xml:space="preserve">   .. 절삭후 아스팔트덧씌우기</t>
  </si>
  <si>
    <t xml:space="preserve">    2. 재    료    비</t>
  </si>
  <si>
    <t xml:space="preserve">    5. 간 접 노 무 비</t>
  </si>
  <si>
    <t>중차량용,600×1000×75</t>
  </si>
  <si>
    <t>중차량용,1000×1000×75</t>
  </si>
  <si>
    <t>중차량용,300×1000×50</t>
  </si>
  <si>
    <t>중차량용,800×1000×75</t>
  </si>
  <si>
    <t>[2] 포트홀 등 소규모 포장정비</t>
  </si>
  <si>
    <t xml:space="preserve">   .10) 원심력사각수로관</t>
  </si>
  <si>
    <t xml:space="preserve">   .6) 교통통제 및 안전처리</t>
  </si>
  <si>
    <t xml:space="preserve">   .11) 배수관 접합 및 부설</t>
  </si>
  <si>
    <t xml:space="preserve">   .15) 맨홀, 집수정설치</t>
  </si>
  <si>
    <t xml:space="preserve">   .. 미끄럼방지포장(야간)</t>
  </si>
  <si>
    <t xml:space="preserve">   .8) 보차도, 도로경계석</t>
  </si>
  <si>
    <t>(D=90 Cm)</t>
  </si>
  <si>
    <t>2.폐 기 물 처 리</t>
  </si>
  <si>
    <t xml:space="preserve">   .. 철근운반</t>
  </si>
  <si>
    <t>굴삭기 0.6㎥-적재</t>
  </si>
  <si>
    <t xml:space="preserve">   .. 데리네이터</t>
  </si>
  <si>
    <t>경운기 1ton</t>
  </si>
  <si>
    <t>야간 18시~06시</t>
  </si>
  <si>
    <t>D300, RDG관</t>
  </si>
  <si>
    <t xml:space="preserve">   .. 과속방지턱</t>
  </si>
  <si>
    <t xml:space="preserve">   .. 맨홀설치</t>
  </si>
  <si>
    <t>(수동식:백색파선)</t>
  </si>
  <si>
    <t>t=5CM(연속구간)</t>
  </si>
  <si>
    <t xml:space="preserve">   .. 공사안내판</t>
  </si>
  <si>
    <t>(수동식:문자,기호)</t>
  </si>
  <si>
    <t xml:space="preserve">   폐기물운반비</t>
  </si>
  <si>
    <t xml:space="preserve">   .. 아스콘운반</t>
  </si>
  <si>
    <t>집수용,500×600</t>
  </si>
  <si>
    <t>설치품의 50%</t>
  </si>
  <si>
    <t>덤프 150.0ton</t>
  </si>
  <si>
    <t>집수용,300×500</t>
  </si>
  <si>
    <t xml:space="preserve">   .. 준설토운반</t>
  </si>
  <si>
    <t xml:space="preserve">   .. 고재처리</t>
  </si>
  <si>
    <t>집수용,800×800</t>
  </si>
  <si>
    <t xml:space="preserve">   라. 도급예정액</t>
  </si>
  <si>
    <t>L=30km이내</t>
  </si>
  <si>
    <t>1차로 (기계)</t>
  </si>
  <si>
    <t>굴삭기 0.2㎥</t>
  </si>
  <si>
    <t>사   업   량 :</t>
  </si>
  <si>
    <t>공 사 기 간 :</t>
  </si>
  <si>
    <t xml:space="preserve">기초단가액 : </t>
  </si>
  <si>
    <t xml:space="preserve">총공사금액 : </t>
  </si>
  <si>
    <t>공   사   명 :</t>
  </si>
  <si>
    <t>[3] x 2.3%</t>
  </si>
  <si>
    <t>원 가 계 산 서</t>
  </si>
  <si>
    <t>폐기물 운반 및 처리</t>
  </si>
  <si>
    <t>비      고</t>
  </si>
  <si>
    <t>[1] 도로안전시설물</t>
  </si>
  <si>
    <t>표층, A-Type</t>
  </si>
  <si>
    <t>표층, B-Type</t>
  </si>
  <si>
    <t>T=5cm (야간)</t>
  </si>
  <si>
    <t>T=5cm (주간)</t>
  </si>
  <si>
    <t xml:space="preserve">   .5) 맨홀인상</t>
  </si>
  <si>
    <t xml:space="preserve">   .2) 소파보수</t>
  </si>
  <si>
    <t xml:space="preserve">   .. 아스콘</t>
  </si>
  <si>
    <t xml:space="preserve">   .4) 차선도색</t>
  </si>
  <si>
    <t xml:space="preserve">   .. 교통관리비</t>
  </si>
  <si>
    <t>양면 60*45</t>
  </si>
  <si>
    <t xml:space="preserve">   .. 낙석방지책</t>
  </si>
  <si>
    <t>경기도 건설본부</t>
  </si>
  <si>
    <t xml:space="preserve">   .7) 보도블럭</t>
  </si>
  <si>
    <t xml:space="preserve">   .17) 기타</t>
  </si>
  <si>
    <t>도로안전시설물 설치 등 1식</t>
    <phoneticPr fontId="26" type="noConversion"/>
  </si>
  <si>
    <t>[16] x 8.00%</t>
    <phoneticPr fontId="26" type="noConversion"/>
  </si>
  <si>
    <t>[3] x 3.595%</t>
    <phoneticPr fontId="26" type="noConversion"/>
  </si>
  <si>
    <t>[8] x 13.14%</t>
    <phoneticPr fontId="26" type="noConversion"/>
  </si>
  <si>
    <t>[3] x 4.75%</t>
    <phoneticPr fontId="26" type="noConversion"/>
  </si>
  <si>
    <t>직노*3.595%</t>
    <phoneticPr fontId="26" type="noConversion"/>
  </si>
  <si>
    <t>직노*4.75%</t>
    <phoneticPr fontId="26" type="noConversion"/>
  </si>
  <si>
    <t>건강보험료*13.14%</t>
    <phoneticPr fontId="26" type="noConversion"/>
  </si>
  <si>
    <t xml:space="preserve">   13) 임금체권분담금</t>
  </si>
  <si>
    <t>(직노+간노)*0.006%</t>
  </si>
  <si>
    <t>(직노+간노)*0.09%</t>
  </si>
  <si>
    <t xml:space="preserve">   12) 석면분담금</t>
  </si>
  <si>
    <t xml:space="preserve">   14) 일반관리비</t>
    <phoneticPr fontId="26" type="noConversion"/>
  </si>
  <si>
    <t xml:space="preserve">   15) 이      윤</t>
    <phoneticPr fontId="26" type="noConversion"/>
  </si>
  <si>
    <t xml:space="preserve">   18. 순 공 사 원 가</t>
    <phoneticPr fontId="26" type="noConversion"/>
  </si>
  <si>
    <t xml:space="preserve">   19. 일 반 관 리 비</t>
    <phoneticPr fontId="26" type="noConversion"/>
  </si>
  <si>
    <t xml:space="preserve">   20. 이          윤</t>
    <phoneticPr fontId="26" type="noConversion"/>
  </si>
  <si>
    <t xml:space="preserve">   21. 폐 기 물 처 리</t>
    <phoneticPr fontId="26" type="noConversion"/>
  </si>
  <si>
    <t xml:space="preserve">   22. 공  급  가  액</t>
    <phoneticPr fontId="26" type="noConversion"/>
  </si>
  <si>
    <t xml:space="preserve">   23. 부 가 가 치 세</t>
    <phoneticPr fontId="26" type="noConversion"/>
  </si>
  <si>
    <t xml:space="preserve">   24. 도 급 예 정 액</t>
    <phoneticPr fontId="26" type="noConversion"/>
  </si>
  <si>
    <t>[3+5] x 3.56%</t>
    <phoneticPr fontId="26" type="noConversion"/>
  </si>
  <si>
    <t>[3+5] x 0.006%</t>
  </si>
  <si>
    <t>[3+5] x 0.006%</t>
    <phoneticPr fontId="26" type="noConversion"/>
  </si>
  <si>
    <t>[3+5] x 0.09%</t>
  </si>
  <si>
    <t>[3+5] x 0.09%</t>
    <phoneticPr fontId="26" type="noConversion"/>
  </si>
  <si>
    <t xml:space="preserve">   16. 석 면 분 담 금</t>
  </si>
  <si>
    <t xml:space="preserve">   16. 석 면 분 담 금</t>
    <phoneticPr fontId="26" type="noConversion"/>
  </si>
  <si>
    <t xml:space="preserve">   17. 임금채권부담금</t>
  </si>
  <si>
    <t xml:space="preserve">   17. 임금채권부담금</t>
    <phoneticPr fontId="26" type="noConversion"/>
  </si>
  <si>
    <t xml:space="preserve">   16) 부가가치세</t>
    <phoneticPr fontId="26" type="noConversion"/>
  </si>
  <si>
    <t>[2+3+4+5+6+7+8+9+10+11+12+13+14+15+16+17]</t>
    <phoneticPr fontId="26" type="noConversion"/>
  </si>
  <si>
    <t>착공일로부터 300일</t>
    <phoneticPr fontId="26" type="noConversion"/>
  </si>
  <si>
    <t>직노*19.5%</t>
    <phoneticPr fontId="26" type="noConversion"/>
  </si>
  <si>
    <t>(재+직노+간노)*5.7%</t>
    <phoneticPr fontId="26" type="noConversion"/>
  </si>
  <si>
    <t>[3] x 19.5%</t>
    <phoneticPr fontId="26" type="noConversion"/>
  </si>
  <si>
    <t>[2+3+5] x 5.7%</t>
    <phoneticPr fontId="26" type="noConversion"/>
  </si>
  <si>
    <t xml:space="preserve">   .6) 아스팔트균열보수</t>
    <phoneticPr fontId="26" type="noConversion"/>
  </si>
  <si>
    <t xml:space="preserve">   .7) 미끄럼방지포장</t>
    <phoneticPr fontId="26" type="noConversion"/>
  </si>
  <si>
    <t xml:space="preserve">      2026년  8월 설계</t>
    <phoneticPr fontId="26" type="noConversion"/>
  </si>
  <si>
    <t>[3+5] x 1.01%</t>
    <phoneticPr fontId="26" type="noConversion"/>
  </si>
  <si>
    <t>2026년 여주시 국지도 및 지방도 상시보수공사 단가계약 2차</t>
    <phoneticPr fontId="26" type="noConversion"/>
  </si>
  <si>
    <r>
      <t>경기도 여주시 읍</t>
    </r>
    <r>
      <rPr>
        <b/>
        <sz val="16"/>
        <color rgb="FF000000"/>
        <rFont val="맑은 고딕"/>
        <family val="3"/>
        <charset val="129"/>
      </rPr>
      <t>·</t>
    </r>
    <r>
      <rPr>
        <sz val="16"/>
        <color indexed="8"/>
        <rFont val="맑은 고딕"/>
        <family val="3"/>
        <charset val="129"/>
      </rPr>
      <t>면 소재 국지도 및 지방도</t>
    </r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</si>
</sst>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76" formatCode="_(* #,##0.00_);_(* \(#,##0.00\);_(* &quot;-&quot;??_);_(@_)"/>
    <numFmt numFmtId="177" formatCode="General;\-General\,&quot;&quot;;@"/>
    <numFmt numFmtId="180" formatCode="#,###;\-#,###;&quot;&quot;;@"/>
    <numFmt numFmtId="182" formatCode="#,###.0;\-#,###.0;&quot;&quot;;@"/>
    <numFmt numFmtId="183" formatCode="&quot;금&quot;\ #,##0&quot;원&quot;"/>
    <numFmt numFmtId="184" formatCode="&quot;(&quot;General&quot;)&quot;"/>
    <numFmt numFmtId="185" formatCode="#,##0_ "/>
    <numFmt numFmtId="186" formatCode="#,##0_ ;[Red]\-#,##0\ "/>
    <numFmt numFmtId="187" formatCode="_(* #,##0_);_(* \(#,##0\);_(* &quot;-&quot;??_);_(@_)"/>
    <numFmt numFmtId="188" formatCode="0_);[Red]\(0\)"/>
  </numFmts>
  <fonts count="40" x14ac:knownFonts="1">
    <font>
      <sz val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u/>
      <sz val="8"/>
      <color indexed="20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9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u/>
      <sz val="8"/>
      <color indexed="12"/>
      <name val="굴림"/>
      <family val="3"/>
      <charset val="129"/>
    </font>
    <font>
      <sz val="8"/>
      <color indexed="22"/>
      <name val="굴림"/>
      <family val="3"/>
      <charset val="129"/>
    </font>
    <font>
      <sz val="8"/>
      <color indexed="30"/>
      <name val="굴림"/>
      <family val="3"/>
      <charset val="129"/>
    </font>
    <font>
      <u/>
      <sz val="8"/>
      <color indexed="30"/>
      <name val="굴림"/>
      <family val="3"/>
      <charset val="129"/>
    </font>
    <font>
      <b/>
      <sz val="16"/>
      <color indexed="8"/>
      <name val="굴림"/>
      <family val="3"/>
      <charset val="129"/>
    </font>
    <font>
      <sz val="9"/>
      <color indexed="10"/>
      <name val="굴림체"/>
      <family val="3"/>
      <charset val="129"/>
    </font>
    <font>
      <b/>
      <sz val="16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18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36"/>
      <color indexed="8"/>
      <name val="HY견고딕"/>
      <family val="1"/>
      <charset val="129"/>
    </font>
    <font>
      <b/>
      <sz val="28"/>
      <color indexed="8"/>
      <name val="HY견고딕"/>
      <family val="1"/>
      <charset val="129"/>
    </font>
    <font>
      <u/>
      <sz val="20"/>
      <color indexed="8"/>
      <name val="굴림체"/>
      <family val="3"/>
      <charset val="129"/>
    </font>
    <font>
      <u/>
      <sz val="8"/>
      <color indexed="12"/>
      <name val="굴림"/>
      <family val="3"/>
      <charset val="129"/>
    </font>
    <font>
      <sz val="8"/>
      <color indexed="8"/>
      <name val="Arial"/>
      <family val="2"/>
    </font>
    <font>
      <sz val="8"/>
      <name val="굴림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6"/>
      <color rgb="FF000000"/>
      <name val="맑은 고딕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7" fillId="32" borderId="29" applyNumberFormat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4" borderId="30" applyNumberFormat="0" applyFont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35" borderId="31" applyNumberFormat="0" applyAlignment="0" applyProtection="0">
      <alignment vertical="center"/>
    </xf>
    <xf numFmtId="176" fontId="25" fillId="0" borderId="0"/>
    <xf numFmtId="0" fontId="31" fillId="0" borderId="32" applyNumberFormat="0" applyFill="0" applyAlignment="0" applyProtection="0">
      <alignment vertical="center"/>
    </xf>
    <xf numFmtId="0" fontId="6" fillId="0" borderId="33" applyNumberFormat="0" applyFill="0" applyAlignment="0" applyProtection="0">
      <alignment vertical="center"/>
    </xf>
    <xf numFmtId="0" fontId="32" fillId="3" borderId="2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32" borderId="37" applyNumberFormat="0" applyAlignment="0" applyProtection="0">
      <alignment vertical="center"/>
    </xf>
    <xf numFmtId="0" fontId="7" fillId="0" borderId="0"/>
    <xf numFmtId="0" fontId="8" fillId="0" borderId="0"/>
  </cellStyleXfs>
  <cellXfs count="160">
    <xf numFmtId="0" fontId="0" fillId="0" borderId="0" xfId="0" applyNumberFormat="1"/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5" borderId="1" xfId="0" applyNumberFormat="1" applyFill="1" applyBorder="1" applyAlignment="1">
      <alignment vertical="center"/>
    </xf>
    <xf numFmtId="0" fontId="0" fillId="6" borderId="1" xfId="0" applyNumberFormat="1" applyFill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3" xfId="0" applyNumberFormat="1" applyBorder="1" applyAlignment="1">
      <alignment vertical="center" wrapText="1"/>
    </xf>
    <xf numFmtId="177" fontId="0" fillId="7" borderId="5" xfId="0" applyNumberFormat="1" applyFill="1" applyBorder="1" applyAlignment="1">
      <alignment horizontal="center" vertical="center"/>
    </xf>
    <xf numFmtId="180" fontId="0" fillId="0" borderId="1" xfId="0" applyNumberFormat="1" applyBorder="1" applyAlignment="1">
      <alignment vertical="center"/>
    </xf>
    <xf numFmtId="0" fontId="10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vertical="center"/>
    </xf>
    <xf numFmtId="182" fontId="0" fillId="0" borderId="1" xfId="0" applyNumberFormat="1" applyBorder="1" applyAlignment="1">
      <alignment vertical="center"/>
    </xf>
    <xf numFmtId="177" fontId="0" fillId="0" borderId="2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0" fontId="12" fillId="0" borderId="0" xfId="0" applyNumberFormat="1" applyFont="1" applyAlignment="1">
      <alignment vertical="center"/>
    </xf>
    <xf numFmtId="0" fontId="13" fillId="2" borderId="8" xfId="46" applyNumberFormat="1" applyFont="1" applyFill="1" applyBorder="1" applyAlignment="1">
      <alignment horizontal="center" vertical="center"/>
    </xf>
    <xf numFmtId="0" fontId="13" fillId="2" borderId="8" xfId="46" applyNumberFormat="1" applyFont="1" applyFill="1" applyBorder="1" applyAlignment="1">
      <alignment vertical="center"/>
    </xf>
    <xf numFmtId="0" fontId="7" fillId="0" borderId="0" xfId="0" applyNumberFormat="1" applyFont="1" applyAlignment="1">
      <alignment vertical="center"/>
    </xf>
    <xf numFmtId="0" fontId="7" fillId="0" borderId="9" xfId="0" applyNumberFormat="1" applyFont="1" applyFill="1" applyBorder="1" applyAlignment="1" applyProtection="1">
      <alignment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41" fontId="7" fillId="0" borderId="10" xfId="0" applyNumberFormat="1" applyFont="1" applyFill="1" applyBorder="1" applyAlignment="1" applyProtection="1">
      <alignment horizontal="right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1" fontId="7" fillId="0" borderId="1" xfId="0" applyNumberFormat="1" applyFont="1" applyFill="1" applyBorder="1" applyAlignment="1" applyProtection="1">
      <alignment horizontal="right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2" borderId="2" xfId="0" applyNumberFormat="1" applyFont="1" applyFill="1" applyBorder="1" applyAlignment="1" applyProtection="1">
      <alignment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41" fontId="7" fillId="2" borderId="1" xfId="0" applyNumberFormat="1" applyFont="1" applyFill="1" applyBorder="1" applyAlignment="1" applyProtection="1">
      <alignment horizontal="right" vertical="center"/>
    </xf>
    <xf numFmtId="0" fontId="14" fillId="0" borderId="3" xfId="0" applyNumberFormat="1" applyFont="1" applyFill="1" applyBorder="1" applyAlignment="1" applyProtection="1">
      <alignment horizontal="center" vertical="center"/>
    </xf>
    <xf numFmtId="0" fontId="7" fillId="32" borderId="4" xfId="0" applyNumberFormat="1" applyFont="1" applyFill="1" applyBorder="1" applyAlignment="1" applyProtection="1">
      <alignment vertical="center"/>
    </xf>
    <xf numFmtId="0" fontId="7" fillId="32" borderId="5" xfId="0" applyNumberFormat="1" applyFont="1" applyFill="1" applyBorder="1" applyAlignment="1" applyProtection="1">
      <alignment horizontal="center" vertical="center"/>
    </xf>
    <xf numFmtId="41" fontId="7" fillId="32" borderId="5" xfId="0" applyNumberFormat="1" applyFont="1" applyFill="1" applyBorder="1" applyAlignment="1" applyProtection="1">
      <alignment horizontal="right" vertical="center"/>
    </xf>
    <xf numFmtId="0" fontId="7" fillId="32" borderId="6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0" fillId="6" borderId="0" xfId="0" applyNumberForma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185" fontId="0" fillId="0" borderId="1" xfId="0" applyNumberFormat="1" applyBorder="1" applyAlignment="1">
      <alignment vertical="center"/>
    </xf>
    <xf numFmtId="177" fontId="0" fillId="37" borderId="2" xfId="0" applyNumberFormat="1" applyFill="1" applyBorder="1" applyAlignment="1">
      <alignment vertical="center"/>
    </xf>
    <xf numFmtId="177" fontId="0" fillId="37" borderId="1" xfId="0" applyNumberFormat="1" applyFill="1" applyBorder="1" applyAlignment="1">
      <alignment vertical="center"/>
    </xf>
    <xf numFmtId="185" fontId="0" fillId="37" borderId="1" xfId="0" applyNumberFormat="1" applyFill="1" applyBorder="1" applyAlignment="1">
      <alignment vertical="center"/>
    </xf>
    <xf numFmtId="180" fontId="0" fillId="37" borderId="1" xfId="0" applyNumberFormat="1" applyFill="1" applyBorder="1" applyAlignment="1">
      <alignment vertical="center"/>
    </xf>
    <xf numFmtId="0" fontId="0" fillId="37" borderId="1" xfId="0" applyNumberFormat="1" applyFill="1" applyBorder="1" applyAlignment="1">
      <alignment vertical="center"/>
    </xf>
    <xf numFmtId="177" fontId="0" fillId="37" borderId="3" xfId="0" applyNumberFormat="1" applyFill="1" applyBorder="1" applyAlignment="1">
      <alignment vertical="center" wrapText="1"/>
    </xf>
    <xf numFmtId="177" fontId="0" fillId="13" borderId="2" xfId="0" applyNumberFormat="1" applyFill="1" applyBorder="1" applyAlignment="1">
      <alignment vertical="center"/>
    </xf>
    <xf numFmtId="177" fontId="0" fillId="13" borderId="1" xfId="0" applyNumberFormat="1" applyFill="1" applyBorder="1" applyAlignment="1">
      <alignment vertical="center"/>
    </xf>
    <xf numFmtId="185" fontId="0" fillId="13" borderId="1" xfId="0" applyNumberFormat="1" applyFill="1" applyBorder="1" applyAlignment="1">
      <alignment vertical="center"/>
    </xf>
    <xf numFmtId="180" fontId="0" fillId="13" borderId="1" xfId="0" applyNumberFormat="1" applyFill="1" applyBorder="1" applyAlignment="1">
      <alignment vertical="center"/>
    </xf>
    <xf numFmtId="0" fontId="0" fillId="13" borderId="1" xfId="0" applyNumberFormat="1" applyFill="1" applyBorder="1" applyAlignment="1">
      <alignment vertical="center"/>
    </xf>
    <xf numFmtId="177" fontId="0" fillId="13" borderId="3" xfId="0" applyNumberFormat="1" applyFill="1" applyBorder="1" applyAlignment="1">
      <alignment vertical="center" wrapText="1"/>
    </xf>
    <xf numFmtId="177" fontId="0" fillId="0" borderId="2" xfId="0" applyNumberFormat="1" applyFill="1" applyBorder="1" applyAlignment="1">
      <alignment vertical="center"/>
    </xf>
    <xf numFmtId="177" fontId="0" fillId="0" borderId="1" xfId="0" applyNumberFormat="1" applyFill="1" applyBorder="1" applyAlignment="1">
      <alignment vertical="center"/>
    </xf>
    <xf numFmtId="185" fontId="0" fillId="0" borderId="1" xfId="0" applyNumberFormat="1" applyFill="1" applyBorder="1" applyAlignment="1">
      <alignment vertical="center"/>
    </xf>
    <xf numFmtId="180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177" fontId="0" fillId="0" borderId="3" xfId="0" applyNumberFormat="1" applyFill="1" applyBorder="1" applyAlignment="1">
      <alignment vertical="center" wrapText="1"/>
    </xf>
    <xf numFmtId="186" fontId="0" fillId="0" borderId="1" xfId="0" applyNumberFormat="1" applyBorder="1" applyAlignment="1">
      <alignment vertical="center"/>
    </xf>
    <xf numFmtId="186" fontId="0" fillId="0" borderId="1" xfId="0" applyNumberFormat="1" applyBorder="1" applyAlignment="1">
      <alignment horizontal="center" vertical="center"/>
    </xf>
    <xf numFmtId="186" fontId="0" fillId="37" borderId="1" xfId="0" applyNumberFormat="1" applyFill="1" applyBorder="1" applyAlignment="1">
      <alignment vertical="center"/>
    </xf>
    <xf numFmtId="186" fontId="0" fillId="0" borderId="1" xfId="0" applyNumberFormat="1" applyFill="1" applyBorder="1" applyAlignment="1">
      <alignment vertical="center"/>
    </xf>
    <xf numFmtId="186" fontId="0" fillId="13" borderId="1" xfId="0" applyNumberFormat="1" applyFill="1" applyBorder="1" applyAlignment="1">
      <alignment vertical="center"/>
    </xf>
    <xf numFmtId="186" fontId="0" fillId="0" borderId="5" xfId="0" applyNumberFormat="1" applyBorder="1" applyAlignment="1">
      <alignment horizontal="center" vertical="center"/>
    </xf>
    <xf numFmtId="177" fontId="0" fillId="12" borderId="2" xfId="0" applyNumberFormat="1" applyFill="1" applyBorder="1" applyAlignment="1">
      <alignment vertical="center"/>
    </xf>
    <xf numFmtId="177" fontId="0" fillId="12" borderId="1" xfId="0" applyNumberFormat="1" applyFill="1" applyBorder="1" applyAlignment="1">
      <alignment vertical="center"/>
    </xf>
    <xf numFmtId="186" fontId="0" fillId="12" borderId="1" xfId="0" applyNumberFormat="1" applyFill="1" applyBorder="1" applyAlignment="1">
      <alignment vertical="center"/>
    </xf>
    <xf numFmtId="0" fontId="0" fillId="12" borderId="0" xfId="0" applyNumberFormat="1" applyFill="1"/>
    <xf numFmtId="180" fontId="0" fillId="12" borderId="1" xfId="0" applyNumberFormat="1" applyFill="1" applyBorder="1" applyAlignment="1">
      <alignment vertical="center"/>
    </xf>
    <xf numFmtId="177" fontId="0" fillId="12" borderId="3" xfId="0" applyNumberFormat="1" applyFill="1" applyBorder="1" applyAlignment="1">
      <alignment vertical="center" wrapText="1"/>
    </xf>
    <xf numFmtId="177" fontId="0" fillId="13" borderId="1" xfId="0" applyNumberFormat="1" applyFill="1" applyBorder="1" applyAlignment="1">
      <alignment horizontal="center" vertical="center"/>
    </xf>
    <xf numFmtId="0" fontId="0" fillId="0" borderId="0" xfId="0" applyNumberFormat="1" applyFont="1"/>
    <xf numFmtId="177" fontId="0" fillId="0" borderId="1" xfId="0" applyNumberFormat="1" applyFont="1" applyBorder="1" applyAlignment="1">
      <alignment vertical="center"/>
    </xf>
    <xf numFmtId="177" fontId="0" fillId="2" borderId="1" xfId="0" applyNumberFormat="1" applyFill="1" applyBorder="1" applyAlignment="1">
      <alignment vertical="center"/>
    </xf>
    <xf numFmtId="177" fontId="0" fillId="2" borderId="2" xfId="0" applyNumberFormat="1" applyFill="1" applyBorder="1" applyAlignment="1">
      <alignment vertical="center"/>
    </xf>
    <xf numFmtId="180" fontId="0" fillId="2" borderId="1" xfId="0" applyNumberFormat="1" applyFill="1" applyBorder="1" applyAlignment="1">
      <alignment vertical="center"/>
    </xf>
    <xf numFmtId="177" fontId="0" fillId="2" borderId="3" xfId="0" applyNumberFormat="1" applyFill="1" applyBorder="1" applyAlignment="1">
      <alignment vertical="center" wrapText="1"/>
    </xf>
    <xf numFmtId="0" fontId="0" fillId="2" borderId="0" xfId="0" applyNumberFormat="1" applyFill="1"/>
    <xf numFmtId="0" fontId="0" fillId="2" borderId="1" xfId="0" applyNumberFormat="1" applyFill="1" applyBorder="1" applyAlignment="1">
      <alignment vertical="center"/>
    </xf>
    <xf numFmtId="0" fontId="12" fillId="2" borderId="0" xfId="0" applyNumberFormat="1" applyFont="1" applyFill="1" applyAlignment="1">
      <alignment vertical="center"/>
    </xf>
    <xf numFmtId="188" fontId="0" fillId="2" borderId="1" xfId="0" applyNumberForma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177" fontId="0" fillId="8" borderId="2" xfId="0" applyNumberFormat="1" applyFill="1" applyBorder="1" applyAlignment="1">
      <alignment vertical="center"/>
    </xf>
    <xf numFmtId="177" fontId="0" fillId="8" borderId="1" xfId="0" applyNumberFormat="1" applyFill="1" applyBorder="1" applyAlignment="1">
      <alignment vertical="center"/>
    </xf>
    <xf numFmtId="0" fontId="0" fillId="8" borderId="0" xfId="0" applyNumberFormat="1" applyFill="1"/>
    <xf numFmtId="180" fontId="0" fillId="8" borderId="1" xfId="0" applyNumberFormat="1" applyFill="1" applyBorder="1" applyAlignment="1">
      <alignment vertical="center"/>
    </xf>
    <xf numFmtId="177" fontId="0" fillId="8" borderId="3" xfId="0" applyNumberFormat="1" applyFill="1" applyBorder="1" applyAlignment="1">
      <alignment vertical="center" wrapText="1"/>
    </xf>
    <xf numFmtId="177" fontId="0" fillId="9" borderId="2" xfId="0" applyNumberFormat="1" applyFill="1" applyBorder="1" applyAlignment="1">
      <alignment vertical="center"/>
    </xf>
    <xf numFmtId="177" fontId="0" fillId="9" borderId="1" xfId="0" applyNumberFormat="1" applyFill="1" applyBorder="1" applyAlignment="1">
      <alignment vertical="center"/>
    </xf>
    <xf numFmtId="180" fontId="0" fillId="9" borderId="1" xfId="0" applyNumberFormat="1" applyFill="1" applyBorder="1" applyAlignment="1">
      <alignment vertical="center"/>
    </xf>
    <xf numFmtId="177" fontId="0" fillId="9" borderId="3" xfId="0" applyNumberFormat="1" applyFill="1" applyBorder="1" applyAlignment="1">
      <alignment vertical="center" wrapText="1"/>
    </xf>
    <xf numFmtId="177" fontId="0" fillId="9" borderId="1" xfId="0" applyNumberFormat="1" applyFill="1" applyBorder="1" applyAlignment="1">
      <alignment horizontal="center" vertical="center"/>
    </xf>
    <xf numFmtId="188" fontId="0" fillId="9" borderId="1" xfId="0" applyNumberFormat="1" applyFill="1" applyBorder="1" applyAlignment="1">
      <alignment vertical="center"/>
    </xf>
    <xf numFmtId="0" fontId="0" fillId="9" borderId="0" xfId="0" applyNumberFormat="1" applyFill="1"/>
    <xf numFmtId="177" fontId="0" fillId="0" borderId="1" xfId="45" applyNumberFormat="1" applyFont="1" applyBorder="1" applyAlignment="1">
      <alignment vertical="center"/>
    </xf>
    <xf numFmtId="180" fontId="0" fillId="0" borderId="1" xfId="45" applyNumberFormat="1" applyFont="1" applyBorder="1" applyAlignment="1">
      <alignment vertical="center"/>
    </xf>
    <xf numFmtId="177" fontId="0" fillId="0" borderId="1" xfId="45" applyNumberFormat="1" applyFont="1" applyBorder="1" applyAlignment="1">
      <alignment vertical="center" wrapText="1"/>
    </xf>
    <xf numFmtId="0" fontId="0" fillId="0" borderId="1" xfId="45" applyNumberFormat="1" applyFont="1" applyBorder="1" applyAlignment="1">
      <alignment vertical="center"/>
    </xf>
    <xf numFmtId="186" fontId="0" fillId="2" borderId="1" xfId="0" applyNumberFormat="1" applyFill="1" applyBorder="1" applyAlignment="1">
      <alignment vertical="center"/>
    </xf>
    <xf numFmtId="177" fontId="0" fillId="0" borderId="15" xfId="45" applyNumberFormat="1" applyFont="1" applyBorder="1" applyAlignment="1">
      <alignment vertical="center"/>
    </xf>
    <xf numFmtId="177" fontId="0" fillId="0" borderId="14" xfId="45" applyNumberFormat="1" applyFont="1" applyBorder="1" applyAlignment="1">
      <alignment vertical="center" wrapText="1"/>
    </xf>
    <xf numFmtId="0" fontId="16" fillId="2" borderId="0" xfId="46" applyNumberFormat="1" applyFont="1" applyFill="1" applyBorder="1" applyAlignment="1">
      <alignment vertical="center"/>
    </xf>
    <xf numFmtId="0" fontId="17" fillId="2" borderId="0" xfId="46" applyNumberFormat="1" applyFont="1" applyFill="1" applyBorder="1" applyAlignment="1">
      <alignment vertical="center"/>
    </xf>
    <xf numFmtId="0" fontId="16" fillId="2" borderId="17" xfId="46" applyNumberFormat="1" applyFont="1" applyFill="1" applyBorder="1" applyAlignment="1">
      <alignment vertical="center"/>
    </xf>
    <xf numFmtId="0" fontId="18" fillId="2" borderId="0" xfId="46" applyNumberFormat="1" applyFont="1" applyFill="1" applyBorder="1" applyAlignment="1">
      <alignment vertical="center"/>
    </xf>
    <xf numFmtId="0" fontId="18" fillId="2" borderId="17" xfId="46" applyNumberFormat="1" applyFont="1" applyFill="1" applyBorder="1" applyAlignment="1">
      <alignment vertical="center"/>
    </xf>
    <xf numFmtId="187" fontId="25" fillId="0" borderId="0" xfId="34" applyNumberFormat="1"/>
    <xf numFmtId="177" fontId="0" fillId="0" borderId="1" xfId="0" applyNumberFormat="1" applyFill="1" applyBorder="1" applyAlignment="1">
      <alignment horizontal="center" vertical="center"/>
    </xf>
    <xf numFmtId="177" fontId="0" fillId="9" borderId="2" xfId="0" applyNumberFormat="1" applyFont="1" applyFill="1" applyBorder="1" applyAlignment="1">
      <alignment vertical="center"/>
    </xf>
    <xf numFmtId="177" fontId="0" fillId="9" borderId="1" xfId="0" applyNumberFormat="1" applyFont="1" applyFill="1" applyBorder="1" applyAlignment="1">
      <alignment vertical="center"/>
    </xf>
    <xf numFmtId="180" fontId="0" fillId="9" borderId="1" xfId="0" applyNumberFormat="1" applyFont="1" applyFill="1" applyBorder="1" applyAlignment="1">
      <alignment vertical="center"/>
    </xf>
    <xf numFmtId="177" fontId="0" fillId="9" borderId="1" xfId="0" applyNumberFormat="1" applyFont="1" applyFill="1" applyBorder="1" applyAlignment="1">
      <alignment horizontal="center" vertical="center"/>
    </xf>
    <xf numFmtId="177" fontId="0" fillId="9" borderId="3" xfId="0" applyNumberFormat="1" applyFont="1" applyFill="1" applyBorder="1" applyAlignment="1">
      <alignment vertical="center" wrapText="1"/>
    </xf>
    <xf numFmtId="0" fontId="23" fillId="0" borderId="0" xfId="0" applyNumberFormat="1" applyFont="1" applyAlignment="1">
      <alignment vertical="center"/>
    </xf>
    <xf numFmtId="0" fontId="23" fillId="2" borderId="0" xfId="0" applyNumberFormat="1" applyFont="1" applyFill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177" fontId="0" fillId="38" borderId="2" xfId="0" applyNumberFormat="1" applyFill="1" applyBorder="1" applyAlignment="1">
      <alignment vertical="center"/>
    </xf>
    <xf numFmtId="177" fontId="0" fillId="38" borderId="1" xfId="0" applyNumberFormat="1" applyFill="1" applyBorder="1" applyAlignment="1">
      <alignment vertical="center"/>
    </xf>
    <xf numFmtId="186" fontId="0" fillId="38" borderId="1" xfId="0" applyNumberFormat="1" applyFill="1" applyBorder="1" applyAlignment="1">
      <alignment vertical="center"/>
    </xf>
    <xf numFmtId="180" fontId="0" fillId="38" borderId="1" xfId="0" applyNumberFormat="1" applyFill="1" applyBorder="1" applyAlignment="1">
      <alignment vertical="center"/>
    </xf>
    <xf numFmtId="177" fontId="0" fillId="38" borderId="3" xfId="0" applyNumberFormat="1" applyFill="1" applyBorder="1" applyAlignment="1">
      <alignment vertical="center" wrapText="1"/>
    </xf>
    <xf numFmtId="0" fontId="19" fillId="0" borderId="0" xfId="46" applyNumberFormat="1" applyFont="1" applyFill="1" applyBorder="1" applyAlignment="1">
      <alignment horizontal="left" vertical="center"/>
    </xf>
    <xf numFmtId="183" fontId="19" fillId="2" borderId="0" xfId="46" applyNumberFormat="1" applyFont="1" applyFill="1" applyBorder="1" applyAlignment="1">
      <alignment horizontal="left" vertical="center"/>
    </xf>
    <xf numFmtId="0" fontId="21" fillId="2" borderId="8" xfId="46" applyNumberFormat="1" applyFont="1" applyFill="1" applyBorder="1" applyAlignment="1">
      <alignment horizontal="center" vertical="center"/>
    </xf>
    <xf numFmtId="0" fontId="21" fillId="2" borderId="0" xfId="46" applyNumberFormat="1" applyFont="1" applyFill="1" applyBorder="1" applyAlignment="1">
      <alignment horizontal="center" vertical="center"/>
    </xf>
    <xf numFmtId="0" fontId="21" fillId="2" borderId="17" xfId="46" applyNumberFormat="1" applyFont="1" applyFill="1" applyBorder="1" applyAlignment="1">
      <alignment horizontal="center" vertical="center"/>
    </xf>
    <xf numFmtId="0" fontId="21" fillId="2" borderId="22" xfId="46" applyNumberFormat="1" applyFont="1" applyFill="1" applyBorder="1" applyAlignment="1">
      <alignment horizontal="center" vertical="center"/>
    </xf>
    <xf numFmtId="0" fontId="21" fillId="2" borderId="23" xfId="46" applyNumberFormat="1" applyFont="1" applyFill="1" applyBorder="1" applyAlignment="1">
      <alignment horizontal="center" vertical="center"/>
    </xf>
    <xf numFmtId="0" fontId="21" fillId="2" borderId="24" xfId="46" applyNumberFormat="1" applyFont="1" applyFill="1" applyBorder="1" applyAlignment="1">
      <alignment horizontal="center" vertical="center"/>
    </xf>
    <xf numFmtId="0" fontId="15" fillId="0" borderId="16" xfId="46" applyNumberFormat="1" applyFont="1" applyBorder="1" applyAlignment="1">
      <alignment horizontal="left" vertical="top"/>
    </xf>
    <xf numFmtId="0" fontId="15" fillId="0" borderId="12" xfId="46" applyNumberFormat="1" applyFont="1" applyBorder="1" applyAlignment="1">
      <alignment horizontal="left" vertical="top"/>
    </xf>
    <xf numFmtId="0" fontId="15" fillId="0" borderId="18" xfId="46" applyNumberFormat="1" applyFont="1" applyBorder="1" applyAlignment="1">
      <alignment horizontal="left" vertical="top"/>
    </xf>
    <xf numFmtId="0" fontId="16" fillId="2" borderId="0" xfId="46" applyNumberFormat="1" applyFont="1" applyFill="1" applyBorder="1" applyAlignment="1">
      <alignment horizontal="left" vertical="center"/>
    </xf>
    <xf numFmtId="0" fontId="16" fillId="2" borderId="17" xfId="46" applyNumberFormat="1" applyFont="1" applyFill="1" applyBorder="1" applyAlignment="1">
      <alignment horizontal="left" vertical="center"/>
    </xf>
    <xf numFmtId="0" fontId="13" fillId="2" borderId="8" xfId="46" applyNumberFormat="1" applyFont="1" applyFill="1" applyBorder="1" applyAlignment="1">
      <alignment horizontal="center" vertical="center"/>
    </xf>
    <xf numFmtId="0" fontId="13" fillId="2" borderId="0" xfId="46" applyNumberFormat="1" applyFont="1" applyFill="1" applyBorder="1" applyAlignment="1">
      <alignment horizontal="center" vertical="center"/>
    </xf>
    <xf numFmtId="0" fontId="13" fillId="2" borderId="17" xfId="46" applyNumberFormat="1" applyFont="1" applyFill="1" applyBorder="1" applyAlignment="1">
      <alignment horizontal="center" vertical="center"/>
    </xf>
    <xf numFmtId="184" fontId="19" fillId="2" borderId="0" xfId="46" applyNumberFormat="1" applyFont="1" applyFill="1" applyBorder="1" applyAlignment="1">
      <alignment horizontal="left" vertical="center"/>
    </xf>
    <xf numFmtId="0" fontId="20" fillId="2" borderId="19" xfId="46" applyNumberFormat="1" applyFont="1" applyFill="1" applyBorder="1" applyAlignment="1">
      <alignment horizontal="center" vertical="center"/>
    </xf>
    <xf numFmtId="0" fontId="20" fillId="2" borderId="20" xfId="46" applyNumberFormat="1" applyFont="1" applyFill="1" applyBorder="1" applyAlignment="1">
      <alignment horizontal="center" vertical="center"/>
    </xf>
    <xf numFmtId="0" fontId="20" fillId="2" borderId="21" xfId="46" applyNumberFormat="1" applyFont="1" applyFill="1" applyBorder="1" applyAlignment="1">
      <alignment horizontal="center" vertical="center"/>
    </xf>
    <xf numFmtId="0" fontId="20" fillId="2" borderId="8" xfId="46" applyNumberFormat="1" applyFont="1" applyFill="1" applyBorder="1" applyAlignment="1">
      <alignment horizontal="center" vertical="center"/>
    </xf>
    <xf numFmtId="0" fontId="20" fillId="2" borderId="0" xfId="46" applyNumberFormat="1" applyFont="1" applyFill="1" applyBorder="1" applyAlignment="1">
      <alignment horizontal="center" vertical="center"/>
    </xf>
    <xf numFmtId="0" fontId="20" fillId="2" borderId="17" xfId="46" applyNumberFormat="1" applyFont="1" applyFill="1" applyBorder="1" applyAlignment="1">
      <alignment horizontal="center" vertical="center"/>
    </xf>
    <xf numFmtId="183" fontId="19" fillId="0" borderId="0" xfId="46" applyNumberFormat="1" applyFont="1" applyFill="1" applyBorder="1" applyAlignment="1">
      <alignment horizontal="left" vertical="center"/>
    </xf>
    <xf numFmtId="0" fontId="22" fillId="0" borderId="0" xfId="0" applyNumberFormat="1" applyFont="1" applyFill="1" applyAlignment="1" applyProtection="1">
      <alignment horizontal="center" vertical="center"/>
    </xf>
    <xf numFmtId="0" fontId="8" fillId="0" borderId="25" xfId="0" applyNumberFormat="1" applyFont="1" applyFill="1" applyBorder="1" applyAlignment="1" applyProtection="1">
      <alignment horizontal="center" vertical="center"/>
    </xf>
    <xf numFmtId="0" fontId="8" fillId="0" borderId="26" xfId="0" applyNumberFormat="1" applyFont="1" applyFill="1" applyBorder="1" applyAlignment="1" applyProtection="1">
      <alignment horizontal="center" vertical="center"/>
    </xf>
    <xf numFmtId="0" fontId="8" fillId="0" borderId="27" xfId="0" applyNumberFormat="1" applyFont="1" applyFill="1" applyBorder="1" applyAlignment="1" applyProtection="1">
      <alignment horizontal="center" vertical="center"/>
    </xf>
    <xf numFmtId="0" fontId="8" fillId="0" borderId="28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/>
    </xf>
    <xf numFmtId="177" fontId="0" fillId="7" borderId="10" xfId="0" applyNumberFormat="1" applyFill="1" applyBorder="1" applyAlignment="1">
      <alignment horizontal="center" vertical="center"/>
    </xf>
    <xf numFmtId="177" fontId="0" fillId="7" borderId="11" xfId="0" applyNumberFormat="1" applyFill="1" applyBorder="1" applyAlignment="1">
      <alignment horizontal="center" vertical="center" wrapText="1"/>
    </xf>
    <xf numFmtId="177" fontId="0" fillId="7" borderId="6" xfId="0" applyNumberFormat="1" applyFill="1" applyBorder="1" applyAlignment="1">
      <alignment horizontal="center" vertical="center" wrapText="1"/>
    </xf>
    <xf numFmtId="177" fontId="0" fillId="7" borderId="9" xfId="0" applyNumberFormat="1" applyFill="1" applyBorder="1" applyAlignment="1">
      <alignment horizontal="center" vertical="center"/>
    </xf>
    <xf numFmtId="177" fontId="0" fillId="7" borderId="4" xfId="0" applyNumberFormat="1" applyFill="1" applyBorder="1" applyAlignment="1">
      <alignment horizontal="center" vertical="center"/>
    </xf>
    <xf numFmtId="177" fontId="0" fillId="7" borderId="5" xfId="0" applyNumberFormat="1" applyFill="1" applyBorder="1" applyAlignment="1">
      <alignment horizontal="center" vertical="center"/>
    </xf>
  </cellXfs>
  <cellStyles count="47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Followed Hyperlink" xfId="19" xr:uid="{00000000-0005-0000-0000-000012000000}"/>
    <cellStyle name="Hyperlink" xfId="20" xr:uid="{00000000-0005-0000-0000-000013000000}"/>
    <cellStyle name="강조색1" xfId="21" builtinId="29" customBuiltin="1"/>
    <cellStyle name="강조색2" xfId="22" builtinId="33" customBuiltin="1"/>
    <cellStyle name="강조색3" xfId="23" builtinId="37" customBuiltin="1"/>
    <cellStyle name="강조색4" xfId="24" builtinId="41" customBuiltin="1"/>
    <cellStyle name="강조색5" xfId="25" builtinId="45" customBuiltin="1"/>
    <cellStyle name="강조색6" xfId="26" builtinId="49" customBuiltin="1"/>
    <cellStyle name="경고문" xfId="27" builtinId="11" customBuiltin="1"/>
    <cellStyle name="계산" xfId="28" builtinId="22" customBuiltin="1"/>
    <cellStyle name="나쁨" xfId="29" builtinId="27" customBuiltin="1"/>
    <cellStyle name="메모" xfId="30" builtinId="10" customBuiltin="1"/>
    <cellStyle name="보통" xfId="31" builtinId="28" customBuiltin="1"/>
    <cellStyle name="설명 텍스트" xfId="32" builtinId="53" customBuiltin="1"/>
    <cellStyle name="셀 확인" xfId="33" builtinId="23" customBuiltin="1"/>
    <cellStyle name="쉼표 [0]" xfId="34" builtinId="6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 xr:uid="{00000000-0005-0000-0000-00002D000000}"/>
    <cellStyle name="표준_2007차선도색단가(대상기술단)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6</xdr:row>
      <xdr:rowOff>133350</xdr:rowOff>
    </xdr:from>
    <xdr:to>
      <xdr:col>15</xdr:col>
      <xdr:colOff>66675</xdr:colOff>
      <xdr:row>7</xdr:row>
      <xdr:rowOff>0</xdr:rowOff>
    </xdr:to>
    <xdr:sp macro="" textlink="">
      <xdr:nvSpPr>
        <xdr:cNvPr id="1595" name="Rectangle 1025">
          <a:extLst>
            <a:ext uri="{FF2B5EF4-FFF2-40B4-BE49-F238E27FC236}">
              <a16:creationId xmlns:a16="http://schemas.microsoft.com/office/drawing/2014/main" id="{79A9C7DE-7F0E-4B8E-B982-CE626FB3AE68}"/>
            </a:ext>
          </a:extLst>
        </xdr:cNvPr>
        <xdr:cNvSpPr>
          <a:spLocks noChangeArrowheads="1"/>
        </xdr:cNvSpPr>
      </xdr:nvSpPr>
      <xdr:spPr bwMode="auto">
        <a:xfrm>
          <a:off x="6734175" y="2628900"/>
          <a:ext cx="190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1596" name="Rectangle 1025">
          <a:extLst>
            <a:ext uri="{FF2B5EF4-FFF2-40B4-BE49-F238E27FC236}">
              <a16:creationId xmlns:a16="http://schemas.microsoft.com/office/drawing/2014/main" id="{B801FE58-CAD8-4E30-A1E2-BF4EA817F476}"/>
            </a:ext>
          </a:extLst>
        </xdr:cNvPr>
        <xdr:cNvSpPr>
          <a:spLocks noChangeArrowheads="1"/>
        </xdr:cNvSpPr>
      </xdr:nvSpPr>
      <xdr:spPr bwMode="auto">
        <a:xfrm>
          <a:off x="6734175" y="2628900"/>
          <a:ext cx="1905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597" name="Rectangle 1025">
          <a:extLst>
            <a:ext uri="{FF2B5EF4-FFF2-40B4-BE49-F238E27FC236}">
              <a16:creationId xmlns:a16="http://schemas.microsoft.com/office/drawing/2014/main" id="{1268C257-D08E-4F67-87D2-3CE4102A8370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7</xdr:row>
      <xdr:rowOff>28575</xdr:rowOff>
    </xdr:from>
    <xdr:to>
      <xdr:col>9</xdr:col>
      <xdr:colOff>276225</xdr:colOff>
      <xdr:row>7</xdr:row>
      <xdr:rowOff>419100</xdr:rowOff>
    </xdr:to>
    <xdr:sp macro="" textlink="">
      <xdr:nvSpPr>
        <xdr:cNvPr id="1028" name="Rectangle 1025">
          <a:extLst>
            <a:ext uri="{FF2B5EF4-FFF2-40B4-BE49-F238E27FC236}">
              <a16:creationId xmlns:a16="http://schemas.microsoft.com/office/drawing/2014/main" id="{21FF2AA4-1A33-4866-A0B1-8287EB42F120}"/>
            </a:ext>
          </a:extLst>
        </xdr:cNvPr>
        <xdr:cNvSpPr>
          <a:spLocks noRot="1" noChangeArrowheads="1"/>
        </xdr:cNvSpPr>
      </xdr:nvSpPr>
      <xdr:spPr bwMode="auto">
        <a:xfrm>
          <a:off x="5038725" y="3171825"/>
          <a:ext cx="0" cy="39052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ko-KR" altLang="en-US" sz="1100" b="1" i="0" u="none" strike="noStrike" baseline="0">
              <a:solidFill>
                <a:srgbClr val="333333"/>
              </a:solidFill>
              <a:latin typeface="맑은 고딕"/>
              <a:ea typeface="맑은 고딕"/>
            </a:rPr>
            <a:t> </a:t>
          </a:r>
        </a:p>
        <a:p>
          <a:pPr algn="l" rtl="0">
            <a:defRPr sz="1000"/>
          </a:pPr>
          <a:endParaRPr lang="ko-KR" altLang="en-US" sz="1100" b="1" i="0" u="none" strike="noStrike" baseline="0">
            <a:solidFill>
              <a:srgbClr val="333333"/>
            </a:solidFill>
            <a:latin typeface="맑은 고딕"/>
            <a:ea typeface="맑은 고딕"/>
          </a:endParaRPr>
        </a:p>
        <a:p>
          <a:pPr algn="l" rtl="0">
            <a:defRPr sz="1000"/>
          </a:pPr>
          <a:endParaRPr lang="ko-KR" altLang="en-US" sz="1100" b="1" i="0" u="none" strike="noStrike" baseline="0">
            <a:solidFill>
              <a:srgbClr val="333333"/>
            </a:solidFill>
            <a:latin typeface="맑은 고딕"/>
            <a:ea typeface="맑은 고딕"/>
          </a:endParaRPr>
        </a:p>
      </xdr:txBody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599" name="Rectangle 1025">
          <a:extLst>
            <a:ext uri="{FF2B5EF4-FFF2-40B4-BE49-F238E27FC236}">
              <a16:creationId xmlns:a16="http://schemas.microsoft.com/office/drawing/2014/main" id="{65ED83DE-FFE9-4243-AB4C-F77BE97A7E32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0" name="Rectangle 1025">
          <a:extLst>
            <a:ext uri="{FF2B5EF4-FFF2-40B4-BE49-F238E27FC236}">
              <a16:creationId xmlns:a16="http://schemas.microsoft.com/office/drawing/2014/main" id="{11A5E637-5315-4017-954A-443BF00F452F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01" name="Rectangle 1025">
          <a:extLst>
            <a:ext uri="{FF2B5EF4-FFF2-40B4-BE49-F238E27FC236}">
              <a16:creationId xmlns:a16="http://schemas.microsoft.com/office/drawing/2014/main" id="{84C949E0-270D-4071-8C82-E00D21FD2894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2" name="Rectangle 1025">
          <a:extLst>
            <a:ext uri="{FF2B5EF4-FFF2-40B4-BE49-F238E27FC236}">
              <a16:creationId xmlns:a16="http://schemas.microsoft.com/office/drawing/2014/main" id="{04A730FF-A8BD-45B5-84F9-A1E4070C4B53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03" name="Rectangle 1025">
          <a:extLst>
            <a:ext uri="{FF2B5EF4-FFF2-40B4-BE49-F238E27FC236}">
              <a16:creationId xmlns:a16="http://schemas.microsoft.com/office/drawing/2014/main" id="{DE94F52B-F373-4E6A-9AED-10B258DA54A6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123825</xdr:colOff>
      <xdr:row>6</xdr:row>
      <xdr:rowOff>133350</xdr:rowOff>
    </xdr:from>
    <xdr:to>
      <xdr:col>15</xdr:col>
      <xdr:colOff>28575</xdr:colOff>
      <xdr:row>7</xdr:row>
      <xdr:rowOff>0</xdr:rowOff>
    </xdr:to>
    <xdr:sp macro="" textlink="">
      <xdr:nvSpPr>
        <xdr:cNvPr id="1604" name="Rectangle 1025">
          <a:extLst>
            <a:ext uri="{FF2B5EF4-FFF2-40B4-BE49-F238E27FC236}">
              <a16:creationId xmlns:a16="http://schemas.microsoft.com/office/drawing/2014/main" id="{D9686E22-E7DA-474E-8E85-9691D92A1DF8}"/>
            </a:ext>
          </a:extLst>
        </xdr:cNvPr>
        <xdr:cNvSpPr>
          <a:spLocks noChangeArrowheads="1"/>
        </xdr:cNvSpPr>
      </xdr:nvSpPr>
      <xdr:spPr bwMode="auto">
        <a:xfrm>
          <a:off x="6686550" y="26289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1605" name="Rectangle 1025">
          <a:extLst>
            <a:ext uri="{FF2B5EF4-FFF2-40B4-BE49-F238E27FC236}">
              <a16:creationId xmlns:a16="http://schemas.microsoft.com/office/drawing/2014/main" id="{C6F1D063-0730-4A6F-A993-6C2D7DAD749A}"/>
            </a:ext>
          </a:extLst>
        </xdr:cNvPr>
        <xdr:cNvSpPr>
          <a:spLocks noChangeArrowheads="1"/>
        </xdr:cNvSpPr>
      </xdr:nvSpPr>
      <xdr:spPr bwMode="auto">
        <a:xfrm>
          <a:off x="6734175" y="2628900"/>
          <a:ext cx="1905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6" name="Rectangle 1025">
          <a:extLst>
            <a:ext uri="{FF2B5EF4-FFF2-40B4-BE49-F238E27FC236}">
              <a16:creationId xmlns:a16="http://schemas.microsoft.com/office/drawing/2014/main" id="{B0BFF8D2-0EA0-42A3-BD35-70958E444A50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133350</xdr:colOff>
      <xdr:row>7</xdr:row>
      <xdr:rowOff>95250</xdr:rowOff>
    </xdr:from>
    <xdr:to>
      <xdr:col>15</xdr:col>
      <xdr:colOff>28575</xdr:colOff>
      <xdr:row>8</xdr:row>
      <xdr:rowOff>57150</xdr:rowOff>
    </xdr:to>
    <xdr:sp macro="" textlink="">
      <xdr:nvSpPr>
        <xdr:cNvPr id="1037" name="Rectangle 1025">
          <a:extLst>
            <a:ext uri="{FF2B5EF4-FFF2-40B4-BE49-F238E27FC236}">
              <a16:creationId xmlns:a16="http://schemas.microsoft.com/office/drawing/2014/main" id="{CA2A21A6-4E3B-4D7C-9AB4-E5B0DB4CB1CD}"/>
            </a:ext>
          </a:extLst>
        </xdr:cNvPr>
        <xdr:cNvSpPr>
          <a:spLocks noRot="1" noChangeArrowheads="1"/>
        </xdr:cNvSpPr>
      </xdr:nvSpPr>
      <xdr:spPr bwMode="auto">
        <a:xfrm>
          <a:off x="6696075" y="3238500"/>
          <a:ext cx="190500" cy="47625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700"/>
            </a:lnSpc>
            <a:defRPr sz="1000"/>
          </a:pPr>
          <a:r>
            <a:rPr lang="ko-KR" altLang="en-US" sz="1100" b="1" i="0" u="none" strike="noStrike" baseline="0">
              <a:solidFill>
                <a:srgbClr val="333333"/>
              </a:solidFill>
              <a:latin typeface="맑은 고딕"/>
              <a:ea typeface="맑은 고딕"/>
            </a:rPr>
            <a:t> </a:t>
          </a:r>
        </a:p>
        <a:p>
          <a:pPr algn="l" rtl="0">
            <a:lnSpc>
              <a:spcPts val="1700"/>
            </a:lnSpc>
            <a:defRPr sz="1000"/>
          </a:pPr>
          <a:endParaRPr lang="ko-KR" altLang="en-US" sz="1100" b="1" i="0" u="none" strike="noStrike" baseline="0">
            <a:solidFill>
              <a:srgbClr val="333333"/>
            </a:solidFill>
            <a:latin typeface="맑은 고딕"/>
            <a:ea typeface="맑은 고딕"/>
          </a:endParaRPr>
        </a:p>
      </xdr:txBody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08" name="Rectangle 1025">
          <a:extLst>
            <a:ext uri="{FF2B5EF4-FFF2-40B4-BE49-F238E27FC236}">
              <a16:creationId xmlns:a16="http://schemas.microsoft.com/office/drawing/2014/main" id="{6D3D4250-B4D7-4AE1-90B1-F5ECE1DBFDC7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9" name="Rectangle 1025">
          <a:extLst>
            <a:ext uri="{FF2B5EF4-FFF2-40B4-BE49-F238E27FC236}">
              <a16:creationId xmlns:a16="http://schemas.microsoft.com/office/drawing/2014/main" id="{98043C58-D4EA-47F6-B93A-33D83124A365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10" name="Rectangle 1025">
          <a:extLst>
            <a:ext uri="{FF2B5EF4-FFF2-40B4-BE49-F238E27FC236}">
              <a16:creationId xmlns:a16="http://schemas.microsoft.com/office/drawing/2014/main" id="{A423F849-441B-4596-8C3A-3868626E0F20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11" name="Rectangle 1025">
          <a:extLst>
            <a:ext uri="{FF2B5EF4-FFF2-40B4-BE49-F238E27FC236}">
              <a16:creationId xmlns:a16="http://schemas.microsoft.com/office/drawing/2014/main" id="{E1DF1B78-C600-4A88-A5A7-7B2E5DEF8F08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12" name="Rectangle 1025">
          <a:extLst>
            <a:ext uri="{FF2B5EF4-FFF2-40B4-BE49-F238E27FC236}">
              <a16:creationId xmlns:a16="http://schemas.microsoft.com/office/drawing/2014/main" id="{DACDD78A-94CE-43B1-BA9C-A89B2C2FA877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114300</xdr:rowOff>
    </xdr:from>
    <xdr:to>
      <xdr:col>7</xdr:col>
      <xdr:colOff>49276</xdr:colOff>
      <xdr:row>12</xdr:row>
      <xdr:rowOff>228981</xdr:rowOff>
    </xdr:to>
    <xdr:pic>
      <xdr:nvPicPr>
        <xdr:cNvPr id="21" name="Picture 0">
          <a:extLst>
            <a:ext uri="{FF2B5EF4-FFF2-40B4-BE49-F238E27FC236}">
              <a16:creationId xmlns:a16="http://schemas.microsoft.com/office/drawing/2014/main" id="{058BE871-91EA-4871-B58C-28B0C88D6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9825" y="3971925"/>
          <a:ext cx="963676" cy="609981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200</xdr:row>
      <xdr:rowOff>85725</xdr:rowOff>
    </xdr:from>
    <xdr:to>
      <xdr:col>10</xdr:col>
      <xdr:colOff>161925</xdr:colOff>
      <xdr:row>204</xdr:row>
      <xdr:rowOff>85725</xdr:rowOff>
    </xdr:to>
    <xdr:sp macro="" textlink="">
      <xdr:nvSpPr>
        <xdr:cNvPr id="2050" name="직사각형 1027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7553325" y="45577125"/>
          <a:ext cx="1562100" cy="9144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18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13"/>
  <sheetViews>
    <sheetView tabSelected="1" view="pageBreakPreview" zoomScaleNormal="100" zoomScaleSheetLayoutView="100" workbookViewId="0">
      <selection activeCell="AB9" sqref="AB9"/>
    </sheetView>
  </sheetViews>
  <sheetFormatPr defaultRowHeight="10.5" x14ac:dyDescent="0.15"/>
  <cols>
    <col min="1" max="1" width="5.5" customWidth="1"/>
    <col min="2" max="5" width="9.1640625" customWidth="1"/>
    <col min="6" max="8" width="8" customWidth="1"/>
    <col min="9" max="9" width="17.1640625" customWidth="1"/>
    <col min="10" max="11" width="8" customWidth="1"/>
    <col min="12" max="23" width="5.1640625" customWidth="1"/>
    <col min="24" max="24" width="7.33203125" customWidth="1"/>
  </cols>
  <sheetData>
    <row r="1" spans="1:24" ht="26.25" x14ac:dyDescent="0.15">
      <c r="A1" s="131" t="s">
        <v>462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3"/>
    </row>
    <row r="2" spans="1:24" ht="27" customHeight="1" x14ac:dyDescent="0.15">
      <c r="A2" s="140" t="s">
        <v>338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2"/>
    </row>
    <row r="3" spans="1:24" ht="27" customHeight="1" x14ac:dyDescent="0.15">
      <c r="A3" s="143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5"/>
    </row>
    <row r="4" spans="1:24" ht="40.5" customHeight="1" x14ac:dyDescent="0.15">
      <c r="A4" s="19"/>
      <c r="B4" s="134" t="s">
        <v>403</v>
      </c>
      <c r="C4" s="134"/>
      <c r="D4" s="134"/>
      <c r="E4" s="134"/>
      <c r="F4" s="134" t="s">
        <v>464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5"/>
    </row>
    <row r="5" spans="1:24" ht="40.5" customHeight="1" x14ac:dyDescent="0.15">
      <c r="A5" s="19"/>
      <c r="B5" s="134" t="s">
        <v>342</v>
      </c>
      <c r="C5" s="134"/>
      <c r="D5" s="134"/>
      <c r="E5" s="134"/>
      <c r="F5" s="134" t="s">
        <v>465</v>
      </c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5"/>
    </row>
    <row r="6" spans="1:24" ht="40.5" customHeight="1" x14ac:dyDescent="0.15">
      <c r="A6" s="19"/>
      <c r="B6" s="134" t="s">
        <v>399</v>
      </c>
      <c r="C6" s="134"/>
      <c r="D6" s="134"/>
      <c r="E6" s="134"/>
      <c r="F6" s="134" t="s">
        <v>423</v>
      </c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5"/>
    </row>
    <row r="7" spans="1:24" ht="40.5" hidden="1" customHeight="1" x14ac:dyDescent="0.15">
      <c r="A7" s="20"/>
      <c r="B7" s="103" t="s">
        <v>401</v>
      </c>
      <c r="C7" s="103"/>
      <c r="D7" s="103"/>
      <c r="E7" s="104"/>
      <c r="F7" s="146">
        <f>'원가계산서(기초단가)'!C28</f>
        <v>0</v>
      </c>
      <c r="G7" s="146"/>
      <c r="H7" s="146"/>
      <c r="I7" s="146"/>
      <c r="J7" s="146"/>
      <c r="K7" s="123" t="str">
        <f>"금"&amp;NUMBERSTRING(F7,1)&amp;"원"</f>
        <v>금영원</v>
      </c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05"/>
    </row>
    <row r="8" spans="1:24" ht="40.5" customHeight="1" x14ac:dyDescent="0.15">
      <c r="A8" s="20"/>
      <c r="B8" s="103" t="s">
        <v>402</v>
      </c>
      <c r="C8" s="106"/>
      <c r="D8" s="106"/>
      <c r="E8" s="106"/>
      <c r="F8" s="124">
        <f>'원가계산서(총괄)'!C28</f>
        <v>0</v>
      </c>
      <c r="G8" s="124"/>
      <c r="H8" s="124"/>
      <c r="I8" s="124"/>
      <c r="J8" s="124"/>
      <c r="K8" s="139" t="str">
        <f>"금"&amp;NUMBERSTRING(F8,1)&amp;"원"</f>
        <v>금영원</v>
      </c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07"/>
    </row>
    <row r="9" spans="1:24" ht="40.5" customHeight="1" x14ac:dyDescent="0.15">
      <c r="A9" s="19"/>
      <c r="B9" s="134" t="s">
        <v>400</v>
      </c>
      <c r="C9" s="134"/>
      <c r="D9" s="134"/>
      <c r="E9" s="134"/>
      <c r="F9" s="134" t="s">
        <v>455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5"/>
    </row>
    <row r="10" spans="1:24" x14ac:dyDescent="0.15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8"/>
    </row>
    <row r="11" spans="1:24" x14ac:dyDescent="0.15">
      <c r="A11" s="136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8"/>
    </row>
    <row r="12" spans="1:24" ht="39" customHeight="1" x14ac:dyDescent="0.15">
      <c r="A12" s="125" t="s">
        <v>420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7"/>
    </row>
    <row r="13" spans="1:24" ht="39" customHeight="1" x14ac:dyDescent="0.15">
      <c r="A13" s="128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30"/>
    </row>
  </sheetData>
  <mergeCells count="17">
    <mergeCell ref="F7:J7"/>
    <mergeCell ref="K7:W7"/>
    <mergeCell ref="F8:J8"/>
    <mergeCell ref="A12:X13"/>
    <mergeCell ref="A1:X1"/>
    <mergeCell ref="B9:E9"/>
    <mergeCell ref="F9:X9"/>
    <mergeCell ref="A10:W11"/>
    <mergeCell ref="X10:X11"/>
    <mergeCell ref="K8:W8"/>
    <mergeCell ref="A2:X3"/>
    <mergeCell ref="B4:E4"/>
    <mergeCell ref="F4:X4"/>
    <mergeCell ref="B5:E5"/>
    <mergeCell ref="F5:X5"/>
    <mergeCell ref="B6:E6"/>
    <mergeCell ref="F6:X6"/>
  </mergeCells>
  <phoneticPr fontId="26" type="noConversion"/>
  <pageMargins left="0.69986110925674438" right="0.69986110925674438" top="0.75" bottom="0.75" header="0.30000001192092896" footer="0.30000001192092896"/>
  <pageSetup paperSize="9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28"/>
  <sheetViews>
    <sheetView view="pageBreakPreview" zoomScaleNormal="100" zoomScaleSheetLayoutView="100" workbookViewId="0">
      <selection activeCell="M17" sqref="M17"/>
    </sheetView>
  </sheetViews>
  <sheetFormatPr defaultRowHeight="10.5" x14ac:dyDescent="0.15"/>
  <cols>
    <col min="1" max="1" width="38.83203125" customWidth="1"/>
    <col min="2" max="2" width="47.6640625" bestFit="1" customWidth="1"/>
    <col min="3" max="4" width="38.83203125" customWidth="1"/>
  </cols>
  <sheetData>
    <row r="1" spans="1:4" ht="45" customHeight="1" x14ac:dyDescent="0.15">
      <c r="A1" s="147" t="s">
        <v>405</v>
      </c>
      <c r="B1" s="147"/>
      <c r="C1" s="147"/>
      <c r="D1" s="147"/>
    </row>
    <row r="2" spans="1:4" ht="11.25" x14ac:dyDescent="0.15">
      <c r="A2" s="21"/>
      <c r="B2" s="21"/>
      <c r="C2" s="21"/>
      <c r="D2" s="21"/>
    </row>
    <row r="3" spans="1:4" ht="21" customHeight="1" x14ac:dyDescent="0.15">
      <c r="A3" s="148" t="s">
        <v>200</v>
      </c>
      <c r="B3" s="150" t="s">
        <v>346</v>
      </c>
      <c r="C3" s="150" t="s">
        <v>203</v>
      </c>
      <c r="D3" s="152" t="s">
        <v>407</v>
      </c>
    </row>
    <row r="4" spans="1:4" ht="21" customHeight="1" x14ac:dyDescent="0.15">
      <c r="A4" s="149"/>
      <c r="B4" s="151"/>
      <c r="C4" s="151"/>
      <c r="D4" s="153"/>
    </row>
    <row r="5" spans="1:4" ht="17.25" customHeight="1" x14ac:dyDescent="0.15">
      <c r="A5" s="22" t="s">
        <v>355</v>
      </c>
      <c r="B5" s="23" t="s">
        <v>44</v>
      </c>
      <c r="C5" s="24"/>
      <c r="D5" s="25" t="s">
        <v>44</v>
      </c>
    </row>
    <row r="6" spans="1:4" ht="17.25" customHeight="1" x14ac:dyDescent="0.15">
      <c r="A6" s="26" t="s">
        <v>359</v>
      </c>
      <c r="B6" s="27" t="s">
        <v>44</v>
      </c>
      <c r="C6" s="28"/>
      <c r="D6" s="29" t="s">
        <v>44</v>
      </c>
    </row>
    <row r="7" spans="1:4" ht="17.25" customHeight="1" x14ac:dyDescent="0.15">
      <c r="A7" s="26" t="s">
        <v>237</v>
      </c>
      <c r="B7" s="27" t="s">
        <v>44</v>
      </c>
      <c r="C7" s="28"/>
      <c r="D7" s="29" t="s">
        <v>44</v>
      </c>
    </row>
    <row r="8" spans="1:4" ht="17.25" customHeight="1" x14ac:dyDescent="0.15">
      <c r="A8" s="26" t="s">
        <v>236</v>
      </c>
      <c r="B8" s="27" t="s">
        <v>44</v>
      </c>
      <c r="C8" s="28"/>
      <c r="D8" s="29" t="s">
        <v>44</v>
      </c>
    </row>
    <row r="9" spans="1:4" ht="17.25" customHeight="1" x14ac:dyDescent="0.15">
      <c r="A9" s="26" t="s">
        <v>360</v>
      </c>
      <c r="B9" s="27" t="s">
        <v>458</v>
      </c>
      <c r="C9" s="28"/>
      <c r="D9" s="29" t="s">
        <v>44</v>
      </c>
    </row>
    <row r="10" spans="1:4" ht="17.25" customHeight="1" x14ac:dyDescent="0.15">
      <c r="A10" s="26" t="s">
        <v>234</v>
      </c>
      <c r="B10" s="27" t="s">
        <v>100</v>
      </c>
      <c r="C10" s="28"/>
      <c r="D10" s="29" t="s">
        <v>44</v>
      </c>
    </row>
    <row r="11" spans="1:4" ht="17.25" customHeight="1" x14ac:dyDescent="0.15">
      <c r="A11" s="26" t="s">
        <v>351</v>
      </c>
      <c r="B11" s="27" t="s">
        <v>463</v>
      </c>
      <c r="C11" s="28"/>
      <c r="D11" s="29" t="s">
        <v>44</v>
      </c>
    </row>
    <row r="12" spans="1:4" ht="17.25" customHeight="1" x14ac:dyDescent="0.15">
      <c r="A12" s="26" t="s">
        <v>347</v>
      </c>
      <c r="B12" s="27" t="s">
        <v>425</v>
      </c>
      <c r="C12" s="28"/>
      <c r="D12" s="29" t="s">
        <v>44</v>
      </c>
    </row>
    <row r="13" spans="1:4" ht="17.25" customHeight="1" x14ac:dyDescent="0.15">
      <c r="A13" s="26" t="s">
        <v>354</v>
      </c>
      <c r="B13" s="27" t="s">
        <v>427</v>
      </c>
      <c r="C13" s="28"/>
      <c r="D13" s="29" t="s">
        <v>44</v>
      </c>
    </row>
    <row r="14" spans="1:4" ht="17.25" customHeight="1" x14ac:dyDescent="0.15">
      <c r="A14" s="26" t="s">
        <v>356</v>
      </c>
      <c r="B14" s="27" t="s">
        <v>426</v>
      </c>
      <c r="C14" s="28"/>
      <c r="D14" s="29" t="s">
        <v>44</v>
      </c>
    </row>
    <row r="15" spans="1:4" ht="17.25" customHeight="1" x14ac:dyDescent="0.15">
      <c r="A15" s="26" t="s">
        <v>340</v>
      </c>
      <c r="B15" s="27" t="s">
        <v>404</v>
      </c>
      <c r="C15" s="28"/>
      <c r="D15" s="29"/>
    </row>
    <row r="16" spans="1:4" ht="17.25" customHeight="1" x14ac:dyDescent="0.15">
      <c r="A16" s="26" t="s">
        <v>140</v>
      </c>
      <c r="B16" s="27" t="s">
        <v>117</v>
      </c>
      <c r="C16" s="28"/>
      <c r="D16" s="29" t="s">
        <v>44</v>
      </c>
    </row>
    <row r="17" spans="1:4" ht="17.25" customHeight="1" x14ac:dyDescent="0.15">
      <c r="A17" s="30" t="s">
        <v>352</v>
      </c>
      <c r="B17" s="27" t="s">
        <v>118</v>
      </c>
      <c r="C17" s="32"/>
      <c r="D17" s="29" t="s">
        <v>44</v>
      </c>
    </row>
    <row r="18" spans="1:4" ht="17.25" customHeight="1" x14ac:dyDescent="0.15">
      <c r="A18" s="26" t="s">
        <v>349</v>
      </c>
      <c r="B18" s="27" t="s">
        <v>333</v>
      </c>
      <c r="C18" s="28"/>
      <c r="D18" s="29" t="s">
        <v>44</v>
      </c>
    </row>
    <row r="19" spans="1:4" ht="17.25" customHeight="1" x14ac:dyDescent="0.15">
      <c r="A19" s="26" t="s">
        <v>348</v>
      </c>
      <c r="B19" s="27" t="s">
        <v>459</v>
      </c>
      <c r="C19" s="28"/>
      <c r="D19" s="33" t="s">
        <v>44</v>
      </c>
    </row>
    <row r="20" spans="1:4" ht="17.25" customHeight="1" x14ac:dyDescent="0.15">
      <c r="A20" s="26" t="s">
        <v>449</v>
      </c>
      <c r="B20" s="27" t="s">
        <v>445</v>
      </c>
      <c r="C20" s="28"/>
      <c r="D20" s="33"/>
    </row>
    <row r="21" spans="1:4" ht="17.25" customHeight="1" x14ac:dyDescent="0.15">
      <c r="A21" s="26" t="s">
        <v>451</v>
      </c>
      <c r="B21" s="27" t="s">
        <v>447</v>
      </c>
      <c r="C21" s="28"/>
      <c r="D21" s="33"/>
    </row>
    <row r="22" spans="1:4" ht="17.25" customHeight="1" x14ac:dyDescent="0.15">
      <c r="A22" s="26" t="s">
        <v>437</v>
      </c>
      <c r="B22" s="27" t="s">
        <v>454</v>
      </c>
      <c r="C22" s="28"/>
      <c r="D22" s="29" t="s">
        <v>44</v>
      </c>
    </row>
    <row r="23" spans="1:4" ht="17.25" customHeight="1" x14ac:dyDescent="0.15">
      <c r="A23" s="26" t="s">
        <v>438</v>
      </c>
      <c r="B23" s="27" t="s">
        <v>424</v>
      </c>
      <c r="C23" s="28"/>
      <c r="D23" s="29" t="s">
        <v>44</v>
      </c>
    </row>
    <row r="24" spans="1:4" ht="17.25" customHeight="1" x14ac:dyDescent="0.15">
      <c r="A24" s="26" t="s">
        <v>439</v>
      </c>
      <c r="B24" s="27" t="s">
        <v>353</v>
      </c>
      <c r="C24" s="28"/>
      <c r="D24" s="29" t="s">
        <v>44</v>
      </c>
    </row>
    <row r="25" spans="1:4" ht="17.25" customHeight="1" x14ac:dyDescent="0.15">
      <c r="A25" s="26" t="s">
        <v>440</v>
      </c>
      <c r="B25" s="27"/>
      <c r="C25" s="28"/>
      <c r="D25" s="29"/>
    </row>
    <row r="26" spans="1:4" ht="17.25" customHeight="1" x14ac:dyDescent="0.15">
      <c r="A26" s="26" t="s">
        <v>441</v>
      </c>
      <c r="B26" s="27" t="s">
        <v>343</v>
      </c>
      <c r="C26" s="28"/>
      <c r="D26" s="29" t="s">
        <v>44</v>
      </c>
    </row>
    <row r="27" spans="1:4" ht="17.25" customHeight="1" x14ac:dyDescent="0.15">
      <c r="A27" s="26" t="s">
        <v>442</v>
      </c>
      <c r="B27" s="27" t="s">
        <v>345</v>
      </c>
      <c r="C27" s="28"/>
      <c r="D27" s="29" t="s">
        <v>44</v>
      </c>
    </row>
    <row r="28" spans="1:4" ht="17.25" customHeight="1" x14ac:dyDescent="0.15">
      <c r="A28" s="34" t="s">
        <v>443</v>
      </c>
      <c r="B28" s="35" t="s">
        <v>199</v>
      </c>
      <c r="C28" s="36"/>
      <c r="D28" s="37"/>
    </row>
  </sheetData>
  <mergeCells count="5">
    <mergeCell ref="A1:D1"/>
    <mergeCell ref="A3:A4"/>
    <mergeCell ref="B3:B4"/>
    <mergeCell ref="C3:C4"/>
    <mergeCell ref="D3:D4"/>
  </mergeCells>
  <phoneticPr fontId="26" type="noConversion"/>
  <pageMargins left="0.69986110925674438" right="0.69986110925674438" top="0.75" bottom="0.75" header="0.30000001192092896" footer="0.30000001192092896"/>
  <pageSetup paperSize="9"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BI307"/>
  <sheetViews>
    <sheetView view="pageBreakPreview" zoomScaleNormal="100" zoomScaleSheetLayoutView="100" workbookViewId="0">
      <pane ySplit="4" topLeftCell="A285" activePane="bottomLeft" state="frozen"/>
      <selection activeCell="B4" sqref="B4"/>
      <selection pane="bottomLeft" activeCell="F292" sqref="F292"/>
    </sheetView>
  </sheetViews>
  <sheetFormatPr defaultRowHeight="18.399999999999999" customHeight="1" x14ac:dyDescent="0.15"/>
  <cols>
    <col min="1" max="1" width="40.5" bestFit="1" customWidth="1"/>
    <col min="2" max="2" width="25.1640625" customWidth="1"/>
    <col min="3" max="3" width="8" customWidth="1"/>
    <col min="4" max="4" width="5" customWidth="1"/>
    <col min="5" max="12" width="13" customWidth="1"/>
    <col min="13" max="13" width="10" customWidth="1"/>
    <col min="14" max="27" width="9.33203125" hidden="1" customWidth="1"/>
    <col min="28" max="28" width="13.33203125" hidden="1" customWidth="1"/>
    <col min="29" max="29" width="9.33203125" hidden="1" customWidth="1"/>
    <col min="30" max="30" width="13.33203125" hidden="1" customWidth="1"/>
    <col min="31" max="39" width="9.33203125" hidden="1" customWidth="1"/>
    <col min="40" max="40" width="9.33203125" customWidth="1"/>
    <col min="41" max="41" width="15.5" customWidth="1"/>
    <col min="42" max="59" width="9.33203125" customWidth="1"/>
  </cols>
  <sheetData>
    <row r="1" spans="1:61" ht="18.399999999999999" customHeight="1" x14ac:dyDescent="0.15">
      <c r="A1" t="s">
        <v>78</v>
      </c>
    </row>
    <row r="2" spans="1:61" ht="18.399999999999999" customHeight="1" x14ac:dyDescent="0.15">
      <c r="A2" s="157" t="s">
        <v>171</v>
      </c>
      <c r="B2" s="154" t="s">
        <v>83</v>
      </c>
      <c r="C2" s="154" t="s">
        <v>69</v>
      </c>
      <c r="D2" s="154" t="s">
        <v>92</v>
      </c>
      <c r="E2" s="154" t="s">
        <v>201</v>
      </c>
      <c r="F2" s="154" t="s">
        <v>44</v>
      </c>
      <c r="G2" s="154" t="s">
        <v>188</v>
      </c>
      <c r="H2" s="154" t="s">
        <v>44</v>
      </c>
      <c r="I2" s="154" t="s">
        <v>178</v>
      </c>
      <c r="J2" s="154" t="s">
        <v>44</v>
      </c>
      <c r="K2" s="154" t="s">
        <v>167</v>
      </c>
      <c r="L2" s="154" t="s">
        <v>44</v>
      </c>
      <c r="M2" s="155" t="s">
        <v>82</v>
      </c>
    </row>
    <row r="3" spans="1:61" ht="18.399999999999999" customHeight="1" x14ac:dyDescent="0.15">
      <c r="A3" s="158" t="s">
        <v>44</v>
      </c>
      <c r="B3" s="159" t="s">
        <v>44</v>
      </c>
      <c r="C3" s="159" t="s">
        <v>44</v>
      </c>
      <c r="D3" s="159" t="s">
        <v>44</v>
      </c>
      <c r="E3" s="8" t="s">
        <v>87</v>
      </c>
      <c r="F3" s="8" t="s">
        <v>79</v>
      </c>
      <c r="G3" s="8" t="s">
        <v>87</v>
      </c>
      <c r="H3" s="8" t="s">
        <v>79</v>
      </c>
      <c r="I3" s="8" t="s">
        <v>87</v>
      </c>
      <c r="J3" s="8" t="s">
        <v>79</v>
      </c>
      <c r="K3" s="8" t="s">
        <v>87</v>
      </c>
      <c r="L3" s="8" t="s">
        <v>79</v>
      </c>
      <c r="M3" s="156" t="s">
        <v>44</v>
      </c>
      <c r="S3" s="1" t="s">
        <v>88</v>
      </c>
      <c r="T3" s="1" t="s">
        <v>190</v>
      </c>
      <c r="U3" s="1" t="s">
        <v>84</v>
      </c>
      <c r="V3" s="1" t="s">
        <v>80</v>
      </c>
      <c r="W3" s="1" t="s">
        <v>77</v>
      </c>
      <c r="X3" s="1" t="s">
        <v>74</v>
      </c>
      <c r="Y3" s="1" t="s">
        <v>189</v>
      </c>
    </row>
    <row r="4" spans="1:61" ht="18.399999999999999" customHeight="1" x14ac:dyDescent="0.15">
      <c r="A4" s="6" t="s">
        <v>194</v>
      </c>
      <c r="B4" s="2" t="s">
        <v>44</v>
      </c>
      <c r="C4" s="60">
        <v>1</v>
      </c>
      <c r="D4" s="2" t="s">
        <v>38</v>
      </c>
      <c r="F4" s="9"/>
      <c r="H4" s="9"/>
      <c r="J4" s="9"/>
      <c r="L4" s="9"/>
      <c r="M4" s="7"/>
    </row>
    <row r="5" spans="1:61" ht="18.399999999999999" customHeight="1" x14ac:dyDescent="0.15">
      <c r="A5" s="6" t="s">
        <v>98</v>
      </c>
      <c r="B5" s="2" t="s">
        <v>44</v>
      </c>
      <c r="C5" s="60">
        <v>1</v>
      </c>
      <c r="D5" s="2" t="s">
        <v>38</v>
      </c>
      <c r="E5" s="9"/>
      <c r="F5" s="9"/>
      <c r="G5" s="9"/>
      <c r="H5" s="9"/>
      <c r="I5" s="9"/>
      <c r="J5" s="9"/>
      <c r="K5" s="9"/>
      <c r="L5" s="9"/>
      <c r="M5" s="7"/>
      <c r="AA5" s="10"/>
      <c r="AB5" s="5"/>
      <c r="AC5" s="10"/>
      <c r="AD5" s="4"/>
      <c r="BI5" s="115" t="str">
        <f>HYPERLINK("#내역서!A29","AA00 →")</f>
        <v>AA00 →</v>
      </c>
    </row>
    <row r="6" spans="1:61" ht="18.399999999999999" customHeight="1" x14ac:dyDescent="0.15">
      <c r="A6" s="6" t="s">
        <v>51</v>
      </c>
      <c r="B6" s="2" t="s">
        <v>44</v>
      </c>
      <c r="C6" s="60"/>
      <c r="D6" s="2" t="s">
        <v>44</v>
      </c>
      <c r="E6" s="9"/>
      <c r="F6" s="9"/>
      <c r="G6" s="1"/>
      <c r="H6" s="9"/>
      <c r="I6" s="1"/>
      <c r="J6" s="9"/>
      <c r="K6" s="1"/>
      <c r="L6" s="9"/>
      <c r="M6" s="7"/>
      <c r="AA6" s="10"/>
      <c r="AB6" s="5"/>
      <c r="AC6" s="10"/>
      <c r="AD6" s="4"/>
    </row>
    <row r="7" spans="1:61" ht="18.399999999999999" customHeight="1" x14ac:dyDescent="0.15">
      <c r="A7" s="6" t="s">
        <v>311</v>
      </c>
      <c r="B7" s="74" t="s">
        <v>456</v>
      </c>
      <c r="C7" s="60">
        <v>1</v>
      </c>
      <c r="D7" s="2" t="s">
        <v>38</v>
      </c>
      <c r="E7" s="9"/>
      <c r="F7" s="9"/>
      <c r="G7" s="1"/>
      <c r="H7" s="9"/>
      <c r="I7" s="1"/>
      <c r="J7" s="9"/>
      <c r="K7" s="1"/>
      <c r="L7" s="9"/>
      <c r="M7" s="7"/>
      <c r="AA7" s="10"/>
      <c r="AB7" s="5"/>
      <c r="AC7" s="10"/>
      <c r="AD7" s="4"/>
    </row>
    <row r="8" spans="1:61" ht="18.399999999999999" customHeight="1" x14ac:dyDescent="0.15">
      <c r="A8" s="6" t="s">
        <v>61</v>
      </c>
      <c r="B8" s="74" t="s">
        <v>102</v>
      </c>
      <c r="C8" s="60">
        <v>1</v>
      </c>
      <c r="D8" s="2" t="s">
        <v>38</v>
      </c>
      <c r="E8" s="9"/>
      <c r="F8" s="9"/>
      <c r="G8" s="1"/>
      <c r="H8" s="9"/>
      <c r="I8" s="1"/>
      <c r="J8" s="9"/>
      <c r="K8" s="1"/>
      <c r="L8" s="9"/>
      <c r="M8" s="7"/>
      <c r="AA8" s="10"/>
      <c r="AB8" s="5"/>
      <c r="AC8" s="10"/>
      <c r="AD8" s="4"/>
    </row>
    <row r="9" spans="1:61" ht="18.399999999999999" customHeight="1" x14ac:dyDescent="0.15">
      <c r="A9" s="6" t="s">
        <v>288</v>
      </c>
      <c r="B9" s="74" t="s">
        <v>336</v>
      </c>
      <c r="C9" s="60">
        <v>1</v>
      </c>
      <c r="D9" s="2" t="s">
        <v>38</v>
      </c>
      <c r="E9" s="9"/>
      <c r="F9" s="9"/>
      <c r="G9" s="1"/>
      <c r="H9" s="9"/>
      <c r="I9" s="1"/>
      <c r="J9" s="9"/>
      <c r="K9" s="1"/>
      <c r="L9" s="9"/>
      <c r="M9" s="7"/>
      <c r="AA9" s="10"/>
      <c r="AB9" s="5"/>
      <c r="AC9" s="10"/>
      <c r="AD9" s="4"/>
    </row>
    <row r="10" spans="1:61" ht="18.399999999999999" customHeight="1" x14ac:dyDescent="0.15">
      <c r="A10" s="6" t="s">
        <v>65</v>
      </c>
      <c r="B10" s="74" t="s">
        <v>428</v>
      </c>
      <c r="C10" s="60">
        <v>1</v>
      </c>
      <c r="D10" s="2" t="s">
        <v>38</v>
      </c>
      <c r="E10" s="9"/>
      <c r="F10" s="9"/>
      <c r="G10" s="1"/>
      <c r="H10" s="9"/>
      <c r="I10" s="1"/>
      <c r="J10" s="9"/>
      <c r="K10" s="1"/>
      <c r="L10" s="9"/>
      <c r="M10" s="7"/>
      <c r="AA10" s="10"/>
      <c r="AB10" s="5"/>
      <c r="AC10" s="10"/>
      <c r="AD10" s="4"/>
    </row>
    <row r="11" spans="1:61" ht="18.399999999999999" customHeight="1" x14ac:dyDescent="0.15">
      <c r="A11" s="6" t="s">
        <v>63</v>
      </c>
      <c r="B11" s="74" t="s">
        <v>429</v>
      </c>
      <c r="C11" s="60">
        <v>1</v>
      </c>
      <c r="D11" s="2" t="s">
        <v>38</v>
      </c>
      <c r="E11" s="9"/>
      <c r="F11" s="9"/>
      <c r="G11" s="1"/>
      <c r="H11" s="9"/>
      <c r="I11" s="1"/>
      <c r="J11" s="9"/>
      <c r="K11" s="1"/>
      <c r="L11" s="9"/>
      <c r="M11" s="7"/>
      <c r="AA11" s="10"/>
      <c r="AB11" s="5"/>
      <c r="AC11" s="10"/>
      <c r="AD11" s="4"/>
    </row>
    <row r="12" spans="1:61" ht="18.399999999999999" customHeight="1" x14ac:dyDescent="0.15">
      <c r="A12" s="6" t="s">
        <v>252</v>
      </c>
      <c r="B12" s="74" t="s">
        <v>430</v>
      </c>
      <c r="C12" s="60">
        <v>1</v>
      </c>
      <c r="D12" s="2" t="s">
        <v>38</v>
      </c>
      <c r="E12" s="9"/>
      <c r="F12" s="9"/>
      <c r="G12" s="1"/>
      <c r="H12" s="9"/>
      <c r="I12" s="1"/>
      <c r="J12" s="9"/>
      <c r="K12" s="1"/>
      <c r="L12" s="9"/>
      <c r="M12" s="7"/>
      <c r="AA12" s="11"/>
      <c r="AB12" s="5"/>
      <c r="AC12" s="11"/>
      <c r="AD12" s="4"/>
      <c r="AE12" s="10"/>
      <c r="AF12" s="5"/>
      <c r="AG12" s="10"/>
      <c r="AH12" s="4"/>
    </row>
    <row r="13" spans="1:61" ht="18.399999999999999" customHeight="1" x14ac:dyDescent="0.15">
      <c r="A13" s="6" t="s">
        <v>160</v>
      </c>
      <c r="B13" s="74" t="s">
        <v>114</v>
      </c>
      <c r="C13" s="60">
        <v>1</v>
      </c>
      <c r="D13" s="2" t="s">
        <v>38</v>
      </c>
      <c r="E13" s="9"/>
      <c r="F13" s="9"/>
      <c r="G13" s="1"/>
      <c r="H13" s="9"/>
      <c r="I13" s="1"/>
      <c r="J13" s="9"/>
      <c r="K13" s="1"/>
      <c r="L13" s="9"/>
      <c r="M13" s="7"/>
      <c r="AA13" s="11"/>
      <c r="AB13" s="5"/>
      <c r="AC13" s="11"/>
      <c r="AD13" s="4"/>
    </row>
    <row r="14" spans="1:61" ht="18.399999999999999" customHeight="1" x14ac:dyDescent="0.15">
      <c r="A14" s="6" t="s">
        <v>334</v>
      </c>
      <c r="B14" s="74" t="s">
        <v>115</v>
      </c>
      <c r="C14" s="60">
        <v>1</v>
      </c>
      <c r="D14" s="2" t="s">
        <v>38</v>
      </c>
      <c r="E14" s="9"/>
      <c r="F14" s="9"/>
      <c r="G14" s="1"/>
      <c r="H14" s="9"/>
      <c r="I14" s="1"/>
      <c r="J14" s="9"/>
      <c r="K14" s="1"/>
      <c r="L14" s="9"/>
      <c r="M14" s="7"/>
      <c r="AA14" s="11"/>
      <c r="AB14" s="5"/>
      <c r="AC14" s="11"/>
      <c r="AD14" s="4"/>
      <c r="AE14" s="10"/>
      <c r="AF14" s="5"/>
      <c r="AG14" s="10"/>
      <c r="AH14" s="4"/>
    </row>
    <row r="15" spans="1:61" ht="18.399999999999999" customHeight="1" x14ac:dyDescent="0.15">
      <c r="A15" s="6" t="s">
        <v>243</v>
      </c>
      <c r="B15" s="74" t="s">
        <v>283</v>
      </c>
      <c r="C15" s="60">
        <v>1</v>
      </c>
      <c r="D15" s="2" t="s">
        <v>38</v>
      </c>
      <c r="E15" s="9"/>
      <c r="F15" s="9"/>
      <c r="G15" s="1"/>
      <c r="H15" s="9"/>
      <c r="I15" s="1"/>
      <c r="J15" s="9"/>
      <c r="K15" s="1"/>
      <c r="L15" s="9"/>
      <c r="M15" s="7"/>
      <c r="AA15" s="10"/>
      <c r="AB15" s="5"/>
      <c r="AC15" s="10"/>
      <c r="AD15" s="4"/>
    </row>
    <row r="16" spans="1:61" ht="18.399999999999999" customHeight="1" x14ac:dyDescent="0.15">
      <c r="A16" s="6" t="s">
        <v>304</v>
      </c>
      <c r="B16" s="74" t="s">
        <v>191</v>
      </c>
      <c r="C16" s="60">
        <v>1</v>
      </c>
      <c r="D16" s="2" t="s">
        <v>38</v>
      </c>
      <c r="E16" s="9"/>
      <c r="F16" s="9"/>
      <c r="G16" s="1"/>
      <c r="H16" s="9"/>
      <c r="I16" s="1"/>
      <c r="J16" s="9"/>
      <c r="K16" s="1"/>
      <c r="L16" s="9"/>
      <c r="M16" s="7"/>
      <c r="AA16" s="10"/>
      <c r="AB16" s="5"/>
      <c r="AC16" s="10"/>
      <c r="AD16" s="4"/>
    </row>
    <row r="17" spans="1:61" ht="18.399999999999999" customHeight="1" x14ac:dyDescent="0.15">
      <c r="A17" s="6" t="s">
        <v>212</v>
      </c>
      <c r="B17" s="74" t="s">
        <v>457</v>
      </c>
      <c r="C17" s="60">
        <v>1</v>
      </c>
      <c r="D17" s="2" t="s">
        <v>38</v>
      </c>
      <c r="E17" s="9"/>
      <c r="F17" s="9"/>
      <c r="G17" s="1"/>
      <c r="H17" s="9"/>
      <c r="I17" s="1"/>
      <c r="J17" s="9"/>
      <c r="K17" s="1"/>
      <c r="L17" s="9"/>
      <c r="M17" s="7"/>
      <c r="AA17" s="10"/>
      <c r="AB17" s="5"/>
      <c r="AC17" s="10"/>
      <c r="AD17" s="4"/>
      <c r="AO17" s="108"/>
    </row>
    <row r="18" spans="1:61" ht="18.399999999999999" customHeight="1" x14ac:dyDescent="0.15">
      <c r="A18" s="54" t="s">
        <v>434</v>
      </c>
      <c r="B18" s="117" t="s">
        <v>432</v>
      </c>
      <c r="C18" s="63">
        <v>1</v>
      </c>
      <c r="D18" s="55" t="s">
        <v>38</v>
      </c>
      <c r="E18" s="57"/>
      <c r="F18" s="57"/>
      <c r="G18" s="109"/>
      <c r="H18" s="57"/>
      <c r="I18" s="109"/>
      <c r="J18" s="57"/>
      <c r="K18" s="109"/>
      <c r="L18" s="57"/>
      <c r="M18" s="59"/>
      <c r="AA18" s="10"/>
      <c r="AB18" s="5"/>
      <c r="AC18" s="10"/>
      <c r="AD18" s="4"/>
      <c r="AO18" s="108"/>
    </row>
    <row r="19" spans="1:61" ht="18.399999999999999" customHeight="1" x14ac:dyDescent="0.15">
      <c r="A19" s="54" t="s">
        <v>431</v>
      </c>
      <c r="B19" s="117" t="s">
        <v>433</v>
      </c>
      <c r="C19" s="63">
        <v>1</v>
      </c>
      <c r="D19" s="55" t="s">
        <v>38</v>
      </c>
      <c r="E19" s="57"/>
      <c r="F19" s="57"/>
      <c r="G19" s="109"/>
      <c r="H19" s="57"/>
      <c r="I19" s="109"/>
      <c r="J19" s="57"/>
      <c r="K19" s="109"/>
      <c r="L19" s="57"/>
      <c r="M19" s="59"/>
      <c r="AA19" s="10"/>
      <c r="AB19" s="5"/>
      <c r="AC19" s="10"/>
      <c r="AD19" s="4"/>
      <c r="AO19" s="108"/>
    </row>
    <row r="20" spans="1:61" ht="18.399999999999999" customHeight="1" x14ac:dyDescent="0.15">
      <c r="A20" s="6" t="s">
        <v>344</v>
      </c>
      <c r="B20" s="2" t="s">
        <v>44</v>
      </c>
      <c r="C20" s="60"/>
      <c r="D20" s="2" t="s">
        <v>44</v>
      </c>
      <c r="E20" s="9"/>
      <c r="F20" s="9"/>
      <c r="G20" s="1"/>
      <c r="H20" s="9"/>
      <c r="I20" s="1"/>
      <c r="J20" s="9"/>
      <c r="K20" s="1"/>
      <c r="L20" s="9"/>
      <c r="M20" s="7"/>
      <c r="AA20" s="10"/>
      <c r="AB20" s="5"/>
      <c r="AC20" s="10"/>
      <c r="AD20" s="4"/>
      <c r="AO20" s="108"/>
    </row>
    <row r="21" spans="1:61" ht="18.399999999999999" customHeight="1" x14ac:dyDescent="0.15">
      <c r="A21" s="6" t="s">
        <v>435</v>
      </c>
      <c r="B21" s="2" t="s">
        <v>210</v>
      </c>
      <c r="C21" s="60">
        <v>1</v>
      </c>
      <c r="D21" s="2" t="s">
        <v>38</v>
      </c>
      <c r="E21" s="9"/>
      <c r="F21" s="9"/>
      <c r="G21" s="1"/>
      <c r="H21" s="9"/>
      <c r="I21" s="1"/>
      <c r="J21" s="9"/>
      <c r="K21" s="1"/>
      <c r="L21" s="9"/>
      <c r="M21" s="7"/>
      <c r="AA21" s="10"/>
      <c r="AB21" s="5"/>
      <c r="AC21" s="10"/>
      <c r="AD21" s="4"/>
      <c r="AO21" s="108"/>
    </row>
    <row r="22" spans="1:61" ht="18.399999999999999" customHeight="1" x14ac:dyDescent="0.15">
      <c r="A22" s="6" t="s">
        <v>436</v>
      </c>
      <c r="B22" s="2" t="s">
        <v>54</v>
      </c>
      <c r="C22" s="60">
        <v>1</v>
      </c>
      <c r="D22" s="2" t="s">
        <v>38</v>
      </c>
      <c r="E22" s="9"/>
      <c r="F22" s="9"/>
      <c r="G22" s="1"/>
      <c r="H22" s="9"/>
      <c r="I22" s="1"/>
      <c r="J22" s="9"/>
      <c r="K22" s="1"/>
      <c r="L22" s="9"/>
      <c r="M22" s="7"/>
      <c r="AA22" s="10"/>
      <c r="AB22" s="5"/>
      <c r="AC22" s="10"/>
      <c r="AD22" s="4"/>
      <c r="AE22" s="10"/>
      <c r="AF22" s="5"/>
      <c r="AG22" s="10"/>
      <c r="AH22" s="4"/>
      <c r="AI22" s="10"/>
      <c r="AJ22" s="5"/>
      <c r="AK22" s="10"/>
      <c r="AL22" s="4"/>
      <c r="AO22" s="108"/>
    </row>
    <row r="23" spans="1:61" ht="18.399999999999999" customHeight="1" x14ac:dyDescent="0.15">
      <c r="A23" s="6" t="s">
        <v>357</v>
      </c>
      <c r="B23" s="2"/>
      <c r="C23" s="60">
        <v>1</v>
      </c>
      <c r="D23" s="2" t="s">
        <v>38</v>
      </c>
      <c r="E23" s="9"/>
      <c r="F23" s="9"/>
      <c r="G23" s="1"/>
      <c r="H23" s="9"/>
      <c r="I23" s="1"/>
      <c r="J23" s="9"/>
      <c r="K23" s="1"/>
      <c r="L23" s="9"/>
      <c r="M23" s="7"/>
      <c r="AA23" s="10"/>
      <c r="AB23" s="5"/>
      <c r="AC23" s="10"/>
      <c r="AD23" s="4"/>
      <c r="AE23" s="38"/>
      <c r="AF23" s="39"/>
      <c r="AG23" s="38"/>
      <c r="AH23" s="40"/>
      <c r="AI23" s="38"/>
      <c r="AJ23" s="39"/>
      <c r="AK23" s="38"/>
      <c r="AL23" s="40"/>
      <c r="AO23" s="108"/>
    </row>
    <row r="24" spans="1:61" ht="18.399999999999999" customHeight="1" x14ac:dyDescent="0.15">
      <c r="A24" s="6" t="s">
        <v>281</v>
      </c>
      <c r="B24" s="2" t="s">
        <v>44</v>
      </c>
      <c r="C24" s="60"/>
      <c r="D24" s="2" t="s">
        <v>44</v>
      </c>
      <c r="E24" s="9"/>
      <c r="F24" s="9"/>
      <c r="G24" s="1"/>
      <c r="H24" s="9"/>
      <c r="I24" s="1"/>
      <c r="J24" s="9"/>
      <c r="K24" s="1"/>
      <c r="L24" s="9"/>
      <c r="M24" s="7"/>
      <c r="AA24" s="10"/>
      <c r="AB24" s="5"/>
      <c r="AC24" s="10"/>
      <c r="AD24" s="4"/>
      <c r="AO24" s="12"/>
    </row>
    <row r="25" spans="1:61" ht="18.399999999999999" customHeight="1" x14ac:dyDescent="0.15">
      <c r="A25" s="6" t="s">
        <v>453</v>
      </c>
      <c r="B25" s="2" t="s">
        <v>26</v>
      </c>
      <c r="C25" s="60">
        <v>1</v>
      </c>
      <c r="D25" s="2" t="s">
        <v>38</v>
      </c>
      <c r="E25" s="9"/>
      <c r="F25" s="9"/>
      <c r="G25" s="1"/>
      <c r="H25" s="9"/>
      <c r="I25" s="1"/>
      <c r="J25" s="9"/>
      <c r="K25" s="1"/>
      <c r="L25" s="9"/>
      <c r="M25" s="7"/>
      <c r="AA25" s="10"/>
      <c r="AB25" s="5"/>
      <c r="AC25" s="10"/>
      <c r="AD25" s="4"/>
    </row>
    <row r="26" spans="1:61" ht="18.399999999999999" customHeight="1" x14ac:dyDescent="0.15">
      <c r="A26" s="54" t="s">
        <v>395</v>
      </c>
      <c r="B26" s="55" t="s">
        <v>44</v>
      </c>
      <c r="C26" s="63">
        <v>1</v>
      </c>
      <c r="D26" s="55" t="s">
        <v>38</v>
      </c>
      <c r="E26" s="57"/>
      <c r="F26" s="57"/>
      <c r="G26" s="109"/>
      <c r="H26" s="57"/>
      <c r="I26" s="109"/>
      <c r="J26" s="57"/>
      <c r="K26" s="109"/>
      <c r="L26" s="57"/>
      <c r="M26" s="59"/>
      <c r="AA26" s="10"/>
      <c r="AB26" s="5"/>
      <c r="AC26" s="10"/>
      <c r="AD26" s="4"/>
    </row>
    <row r="27" spans="1:61" ht="18.399999999999999" customHeight="1" x14ac:dyDescent="0.15">
      <c r="A27" s="6"/>
      <c r="B27" s="2"/>
      <c r="C27" s="60"/>
      <c r="D27" s="2"/>
      <c r="E27" s="9"/>
      <c r="F27" s="9"/>
      <c r="G27" s="9"/>
      <c r="H27" s="9"/>
      <c r="I27" s="9"/>
      <c r="J27" s="9"/>
      <c r="K27" s="9"/>
      <c r="L27" s="9"/>
      <c r="M27" s="7"/>
      <c r="AA27" s="10"/>
      <c r="AB27" s="5"/>
      <c r="AC27" s="10"/>
      <c r="AD27" s="4"/>
      <c r="AE27" s="10"/>
      <c r="AF27" s="5"/>
      <c r="AG27" s="10"/>
      <c r="AH27" s="4"/>
      <c r="AI27" s="10"/>
      <c r="AJ27" s="5"/>
      <c r="AK27" s="10"/>
      <c r="AL27" s="4"/>
      <c r="BI27" s="18"/>
    </row>
    <row r="28" spans="1:61" ht="18.399999999999999" customHeight="1" x14ac:dyDescent="0.15">
      <c r="A28" s="13"/>
      <c r="B28" s="1"/>
      <c r="C28" s="61"/>
      <c r="D28" s="1"/>
      <c r="E28" s="1"/>
      <c r="F28" s="1"/>
      <c r="G28" s="1"/>
      <c r="H28" s="1"/>
      <c r="I28" s="1"/>
      <c r="J28" s="1"/>
      <c r="K28" s="1"/>
      <c r="L28" s="1"/>
      <c r="M28" s="16"/>
    </row>
    <row r="29" spans="1:61" ht="18.399999999999999" customHeight="1" x14ac:dyDescent="0.15">
      <c r="A29" s="6" t="s">
        <v>177</v>
      </c>
      <c r="B29" s="2" t="s">
        <v>44</v>
      </c>
      <c r="C29" s="60">
        <v>1</v>
      </c>
      <c r="D29" s="2" t="s">
        <v>38</v>
      </c>
      <c r="F29" s="9"/>
      <c r="H29" s="9"/>
      <c r="J29" s="9"/>
      <c r="L29" s="9"/>
      <c r="M29" s="7"/>
    </row>
    <row r="30" spans="1:61" ht="18.399999999999999" customHeight="1" x14ac:dyDescent="0.15">
      <c r="A30" s="6" t="s">
        <v>341</v>
      </c>
      <c r="B30" s="2" t="s">
        <v>44</v>
      </c>
      <c r="C30" s="60">
        <v>1</v>
      </c>
      <c r="D30" s="2" t="s">
        <v>38</v>
      </c>
      <c r="E30" s="9"/>
      <c r="F30" s="9"/>
      <c r="G30" s="9"/>
      <c r="H30" s="9"/>
      <c r="I30" s="9"/>
      <c r="J30" s="9"/>
      <c r="K30" s="9"/>
      <c r="L30" s="9"/>
      <c r="M30" s="7"/>
      <c r="BI30" s="115" t="str">
        <f>HYPERLINK("#내역서!A33","AA01 →")</f>
        <v>AA01 →</v>
      </c>
    </row>
    <row r="31" spans="1:61" ht="18.399999999999999" customHeight="1" x14ac:dyDescent="0.15">
      <c r="A31" s="6" t="s">
        <v>93</v>
      </c>
      <c r="B31" s="2" t="s">
        <v>44</v>
      </c>
      <c r="C31" s="60"/>
      <c r="D31" s="2" t="s">
        <v>44</v>
      </c>
      <c r="E31" s="9"/>
      <c r="F31" s="9"/>
      <c r="G31" s="1"/>
      <c r="H31" s="9"/>
      <c r="I31" s="1"/>
      <c r="J31" s="9"/>
      <c r="K31" s="1"/>
      <c r="L31" s="9"/>
      <c r="M31" s="7"/>
    </row>
    <row r="32" spans="1:61" ht="18.399999999999999" customHeight="1" x14ac:dyDescent="0.15">
      <c r="A32" s="13"/>
      <c r="B32" s="1"/>
      <c r="C32" s="61"/>
      <c r="D32" s="1"/>
      <c r="E32" s="1"/>
      <c r="F32" s="1"/>
      <c r="G32" s="1"/>
      <c r="H32" s="1"/>
      <c r="I32" s="1"/>
      <c r="J32" s="1"/>
      <c r="K32" s="1"/>
      <c r="L32" s="1"/>
      <c r="M32" s="16"/>
    </row>
    <row r="33" spans="1:61" ht="18.399999999999999" customHeight="1" x14ac:dyDescent="0.15">
      <c r="A33" s="66" t="s">
        <v>408</v>
      </c>
      <c r="B33" s="67" t="s">
        <v>44</v>
      </c>
      <c r="C33" s="68">
        <v>1</v>
      </c>
      <c r="D33" s="67" t="s">
        <v>38</v>
      </c>
      <c r="E33" s="69"/>
      <c r="F33" s="70"/>
      <c r="G33" s="69"/>
      <c r="H33" s="70"/>
      <c r="I33" s="69"/>
      <c r="J33" s="70"/>
      <c r="K33" s="69"/>
      <c r="L33" s="70"/>
      <c r="M33" s="71"/>
      <c r="Z33" s="9"/>
      <c r="AA33" s="9"/>
      <c r="AB33" s="9"/>
    </row>
    <row r="34" spans="1:61" ht="18.399999999999999" customHeight="1" x14ac:dyDescent="0.15">
      <c r="A34" s="48" t="s">
        <v>248</v>
      </c>
      <c r="B34" s="49" t="s">
        <v>44</v>
      </c>
      <c r="C34" s="64"/>
      <c r="D34" s="49" t="s">
        <v>44</v>
      </c>
      <c r="E34" s="51"/>
      <c r="F34" s="51"/>
      <c r="G34" s="72"/>
      <c r="H34" s="51"/>
      <c r="I34" s="72"/>
      <c r="J34" s="51"/>
      <c r="K34" s="72"/>
      <c r="L34" s="51"/>
      <c r="M34" s="53"/>
      <c r="Z34" s="9"/>
      <c r="AA34" s="9"/>
      <c r="AB34" s="9"/>
    </row>
    <row r="35" spans="1:61" ht="18.399999999999999" customHeight="1" x14ac:dyDescent="0.15">
      <c r="A35" s="6" t="s">
        <v>97</v>
      </c>
      <c r="B35" s="2" t="s">
        <v>108</v>
      </c>
      <c r="C35" s="60">
        <v>1</v>
      </c>
      <c r="D35" s="2" t="s">
        <v>85</v>
      </c>
      <c r="E35" s="9"/>
      <c r="F35" s="9"/>
      <c r="G35" s="9"/>
      <c r="H35" s="9"/>
      <c r="I35" s="9"/>
      <c r="J35" s="9"/>
      <c r="K35" s="9"/>
      <c r="L35" s="9"/>
      <c r="M35" s="7"/>
      <c r="Z35" s="9"/>
      <c r="AA35" s="9"/>
      <c r="AB35" s="9"/>
      <c r="BI35" s="115" t="str">
        <f>HYPERLINK("#일위대가목록!A3","JDR00703 →")</f>
        <v>JDR00703 →</v>
      </c>
    </row>
    <row r="36" spans="1:61" ht="18.399999999999999" customHeight="1" x14ac:dyDescent="0.15">
      <c r="A36" s="6" t="s">
        <v>97</v>
      </c>
      <c r="B36" s="2" t="s">
        <v>109</v>
      </c>
      <c r="C36" s="60">
        <v>1</v>
      </c>
      <c r="D36" s="2" t="s">
        <v>85</v>
      </c>
      <c r="E36" s="9"/>
      <c r="F36" s="9"/>
      <c r="G36" s="9"/>
      <c r="H36" s="9"/>
      <c r="I36" s="9"/>
      <c r="J36" s="9"/>
      <c r="K36" s="9"/>
      <c r="L36" s="9"/>
      <c r="M36" s="7"/>
      <c r="Z36" s="9"/>
      <c r="AA36" s="9"/>
      <c r="AB36" s="9"/>
      <c r="BI36" s="115" t="str">
        <f>HYPERLINK("#일위대가목록!A4","JDR00703-1 →")</f>
        <v>JDR00703-1 →</v>
      </c>
    </row>
    <row r="37" spans="1:61" ht="18.399999999999999" customHeight="1" x14ac:dyDescent="0.15">
      <c r="A37" s="6" t="s">
        <v>97</v>
      </c>
      <c r="B37" s="2" t="s">
        <v>105</v>
      </c>
      <c r="C37" s="60">
        <v>1</v>
      </c>
      <c r="D37" s="2" t="s">
        <v>85</v>
      </c>
      <c r="E37" s="9"/>
      <c r="F37" s="9"/>
      <c r="G37" s="9"/>
      <c r="H37" s="9"/>
      <c r="I37" s="9"/>
      <c r="J37" s="9"/>
      <c r="K37" s="9"/>
      <c r="L37" s="9"/>
      <c r="M37" s="7"/>
      <c r="Z37" s="9"/>
      <c r="AA37" s="9"/>
      <c r="AB37" s="9"/>
      <c r="BI37" s="115" t="str">
        <f>HYPERLINK("#일위대가목록!A5","JDR00703-2 →")</f>
        <v>JDR00703-2 →</v>
      </c>
    </row>
    <row r="38" spans="1:61" ht="18.399999999999999" customHeight="1" x14ac:dyDescent="0.15">
      <c r="A38" s="6" t="s">
        <v>97</v>
      </c>
      <c r="B38" s="2" t="s">
        <v>110</v>
      </c>
      <c r="C38" s="60">
        <v>1</v>
      </c>
      <c r="D38" s="2" t="s">
        <v>85</v>
      </c>
      <c r="E38" s="9"/>
      <c r="F38" s="9"/>
      <c r="G38" s="9"/>
      <c r="H38" s="9"/>
      <c r="I38" s="9"/>
      <c r="J38" s="9"/>
      <c r="K38" s="9"/>
      <c r="L38" s="9"/>
      <c r="M38" s="7"/>
      <c r="Z38" s="9"/>
      <c r="AA38" s="9"/>
      <c r="AB38" s="9"/>
      <c r="BI38" s="115" t="str">
        <f>HYPERLINK("#일위대가목록!A6","JDR00703-3 →")</f>
        <v>JDR00703-3 →</v>
      </c>
    </row>
    <row r="39" spans="1:61" ht="18.399999999999999" customHeight="1" x14ac:dyDescent="0.15">
      <c r="A39" s="6" t="s">
        <v>330</v>
      </c>
      <c r="B39" s="2" t="s">
        <v>108</v>
      </c>
      <c r="C39" s="60">
        <v>1</v>
      </c>
      <c r="D39" s="2" t="s">
        <v>85</v>
      </c>
      <c r="E39" s="9"/>
      <c r="F39" s="9"/>
      <c r="G39" s="9"/>
      <c r="H39" s="9"/>
      <c r="I39" s="9"/>
      <c r="J39" s="9"/>
      <c r="K39" s="9"/>
      <c r="L39" s="9"/>
      <c r="M39" s="7"/>
      <c r="Z39" s="9"/>
      <c r="AA39" s="9"/>
      <c r="AB39" s="9"/>
      <c r="BI39" s="18"/>
    </row>
    <row r="40" spans="1:61" ht="18.399999999999999" customHeight="1" x14ac:dyDescent="0.15">
      <c r="A40" s="6" t="s">
        <v>330</v>
      </c>
      <c r="B40" s="2" t="s">
        <v>109</v>
      </c>
      <c r="C40" s="60">
        <v>1</v>
      </c>
      <c r="D40" s="2" t="s">
        <v>85</v>
      </c>
      <c r="E40" s="9"/>
      <c r="F40" s="9"/>
      <c r="G40" s="9"/>
      <c r="H40" s="9"/>
      <c r="I40" s="9"/>
      <c r="J40" s="9"/>
      <c r="K40" s="9"/>
      <c r="L40" s="9"/>
      <c r="M40" s="7"/>
      <c r="Z40" s="9"/>
      <c r="AA40" s="9"/>
      <c r="AB40" s="9"/>
      <c r="BI40" s="18"/>
    </row>
    <row r="41" spans="1:61" ht="18.399999999999999" customHeight="1" x14ac:dyDescent="0.15">
      <c r="A41" s="6" t="s">
        <v>330</v>
      </c>
      <c r="B41" s="2" t="s">
        <v>105</v>
      </c>
      <c r="C41" s="60">
        <v>1</v>
      </c>
      <c r="D41" s="2" t="s">
        <v>85</v>
      </c>
      <c r="E41" s="9"/>
      <c r="F41" s="9"/>
      <c r="G41" s="9"/>
      <c r="H41" s="9"/>
      <c r="I41" s="9"/>
      <c r="J41" s="9"/>
      <c r="K41" s="9"/>
      <c r="L41" s="9"/>
      <c r="M41" s="7"/>
      <c r="Z41" s="9"/>
      <c r="AA41" s="9"/>
      <c r="AB41" s="9"/>
      <c r="BI41" s="18"/>
    </row>
    <row r="42" spans="1:61" ht="18.399999999999999" customHeight="1" x14ac:dyDescent="0.15">
      <c r="A42" s="6" t="s">
        <v>330</v>
      </c>
      <c r="B42" s="2" t="s">
        <v>110</v>
      </c>
      <c r="C42" s="60">
        <v>1</v>
      </c>
      <c r="D42" s="2" t="s">
        <v>85</v>
      </c>
      <c r="E42" s="9"/>
      <c r="F42" s="9"/>
      <c r="G42" s="9"/>
      <c r="H42" s="9"/>
      <c r="I42" s="9"/>
      <c r="J42" s="9"/>
      <c r="K42" s="9"/>
      <c r="L42" s="9"/>
      <c r="M42" s="7"/>
      <c r="Z42" s="9"/>
      <c r="AA42" s="9"/>
      <c r="AB42" s="9"/>
      <c r="BI42" s="18"/>
    </row>
    <row r="43" spans="1:61" s="79" customFormat="1" ht="18.399999999999999" customHeight="1" x14ac:dyDescent="0.15">
      <c r="A43" s="76" t="s">
        <v>101</v>
      </c>
      <c r="B43" s="75" t="s">
        <v>180</v>
      </c>
      <c r="C43" s="100">
        <v>1</v>
      </c>
      <c r="D43" s="75" t="s">
        <v>85</v>
      </c>
      <c r="E43" s="77"/>
      <c r="F43" s="77"/>
      <c r="G43" s="77"/>
      <c r="H43" s="77"/>
      <c r="I43" s="77"/>
      <c r="J43" s="77"/>
      <c r="K43" s="77"/>
      <c r="L43" s="77"/>
      <c r="M43" s="78"/>
      <c r="Z43" s="77"/>
      <c r="AA43" s="77"/>
      <c r="AB43" s="77"/>
      <c r="BI43" s="81"/>
    </row>
    <row r="44" spans="1:61" ht="18.399999999999999" customHeight="1" x14ac:dyDescent="0.15">
      <c r="A44" s="48" t="s">
        <v>317</v>
      </c>
      <c r="B44" s="49" t="s">
        <v>44</v>
      </c>
      <c r="C44" s="64"/>
      <c r="D44" s="49" t="s">
        <v>44</v>
      </c>
      <c r="E44" s="51"/>
      <c r="F44" s="51"/>
      <c r="G44" s="72"/>
      <c r="H44" s="51"/>
      <c r="I44" s="72"/>
      <c r="J44" s="51"/>
      <c r="K44" s="72"/>
      <c r="L44" s="51"/>
      <c r="M44" s="53"/>
      <c r="Z44" s="9"/>
      <c r="AA44" s="9"/>
      <c r="AB44" s="9"/>
    </row>
    <row r="45" spans="1:61" ht="18.399999999999999" customHeight="1" x14ac:dyDescent="0.15">
      <c r="A45" s="6" t="s">
        <v>315</v>
      </c>
      <c r="B45" s="2" t="s">
        <v>44</v>
      </c>
      <c r="C45" s="60">
        <v>1</v>
      </c>
      <c r="D45" s="2" t="s">
        <v>76</v>
      </c>
      <c r="E45" s="9"/>
      <c r="F45" s="9"/>
      <c r="G45" s="9"/>
      <c r="H45" s="9"/>
      <c r="I45" s="9"/>
      <c r="J45" s="9"/>
      <c r="K45" s="9"/>
      <c r="L45" s="9"/>
      <c r="M45" s="7"/>
      <c r="BI45" s="115" t="str">
        <f>HYPERLINK("#일위대가목록!A7","SD000302 →")</f>
        <v>SD000302 →</v>
      </c>
    </row>
    <row r="46" spans="1:61" ht="18.399999999999999" customHeight="1" x14ac:dyDescent="0.15">
      <c r="A46" s="6" t="s">
        <v>215</v>
      </c>
      <c r="B46" s="2" t="s">
        <v>44</v>
      </c>
      <c r="C46" s="60">
        <v>1</v>
      </c>
      <c r="D46" s="2" t="s">
        <v>76</v>
      </c>
      <c r="E46" s="9"/>
      <c r="F46" s="9"/>
      <c r="G46" s="9"/>
      <c r="H46" s="9"/>
      <c r="I46" s="9"/>
      <c r="J46" s="9"/>
      <c r="K46" s="9"/>
      <c r="L46" s="9"/>
      <c r="M46" s="7"/>
      <c r="BI46" s="115" t="str">
        <f>HYPERLINK("#일위대가목록!A8","SD000302-1 →")</f>
        <v>SD000302-1 →</v>
      </c>
    </row>
    <row r="47" spans="1:61" ht="18.399999999999999" customHeight="1" x14ac:dyDescent="0.15">
      <c r="A47" s="48" t="s">
        <v>246</v>
      </c>
      <c r="B47" s="49" t="s">
        <v>44</v>
      </c>
      <c r="C47" s="64"/>
      <c r="D47" s="49" t="s">
        <v>44</v>
      </c>
      <c r="E47" s="51"/>
      <c r="F47" s="51"/>
      <c r="G47" s="72"/>
      <c r="H47" s="51"/>
      <c r="I47" s="72"/>
      <c r="J47" s="51"/>
      <c r="K47" s="72"/>
      <c r="L47" s="51"/>
      <c r="M47" s="53"/>
    </row>
    <row r="48" spans="1:61" ht="18.399999999999999" customHeight="1" x14ac:dyDescent="0.15">
      <c r="A48" s="6" t="s">
        <v>299</v>
      </c>
      <c r="B48" s="2" t="s">
        <v>13</v>
      </c>
      <c r="C48" s="60">
        <v>1</v>
      </c>
      <c r="D48" s="2" t="s">
        <v>76</v>
      </c>
      <c r="E48" s="9"/>
      <c r="F48" s="9"/>
      <c r="G48" s="9"/>
      <c r="H48" s="9"/>
      <c r="I48" s="9"/>
      <c r="J48" s="9"/>
      <c r="K48" s="9"/>
      <c r="L48" s="9"/>
      <c r="M48" s="7"/>
      <c r="BI48" s="115" t="str">
        <f>HYPERLINK("#일위대가목록!A9","SD002091-1 →")</f>
        <v>SD002091-1 →</v>
      </c>
    </row>
    <row r="49" spans="1:61" ht="18.399999999999999" customHeight="1" x14ac:dyDescent="0.15">
      <c r="A49" s="6" t="s">
        <v>226</v>
      </c>
      <c r="B49" s="2" t="s">
        <v>13</v>
      </c>
      <c r="C49" s="60">
        <v>1</v>
      </c>
      <c r="D49" s="2" t="s">
        <v>76</v>
      </c>
      <c r="E49" s="9"/>
      <c r="F49" s="9"/>
      <c r="G49" s="9"/>
      <c r="H49" s="9"/>
      <c r="I49" s="9"/>
      <c r="J49" s="9"/>
      <c r="K49" s="9"/>
      <c r="L49" s="9"/>
      <c r="M49" s="7"/>
      <c r="BI49" s="115" t="str">
        <f>HYPERLINK("#일위대가목록!A10","SD002091-2 →")</f>
        <v>SD002091-2 →</v>
      </c>
    </row>
    <row r="50" spans="1:61" ht="18.399999999999999" customHeight="1" x14ac:dyDescent="0.15">
      <c r="A50" s="6" t="s">
        <v>47</v>
      </c>
      <c r="B50" s="2" t="s">
        <v>13</v>
      </c>
      <c r="C50" s="60">
        <v>1</v>
      </c>
      <c r="D50" s="2" t="s">
        <v>76</v>
      </c>
      <c r="E50" s="9"/>
      <c r="F50" s="9"/>
      <c r="G50" s="9"/>
      <c r="H50" s="9"/>
      <c r="I50" s="9"/>
      <c r="J50" s="9"/>
      <c r="K50" s="9"/>
      <c r="L50" s="9"/>
      <c r="M50" s="7"/>
      <c r="BI50" s="115" t="str">
        <f>HYPERLINK("#일위대가목록!A11","SD002091-3 →")</f>
        <v>SD002091-3 →</v>
      </c>
    </row>
    <row r="51" spans="1:61" ht="18.399999999999999" customHeight="1" x14ac:dyDescent="0.15">
      <c r="A51" s="6" t="s">
        <v>223</v>
      </c>
      <c r="B51" s="2" t="s">
        <v>372</v>
      </c>
      <c r="C51" s="60">
        <v>1</v>
      </c>
      <c r="D51" s="2" t="s">
        <v>76</v>
      </c>
      <c r="E51" s="9"/>
      <c r="F51" s="9"/>
      <c r="G51" s="9"/>
      <c r="H51" s="9"/>
      <c r="I51" s="9"/>
      <c r="J51" s="9"/>
      <c r="K51" s="9"/>
      <c r="L51" s="9"/>
      <c r="M51" s="7"/>
      <c r="BI51" s="115" t="str">
        <f>HYPERLINK("#일위대가목록!A12","SD002091 →")</f>
        <v>SD002091 →</v>
      </c>
    </row>
    <row r="52" spans="1:61" ht="18.399999999999999" customHeight="1" x14ac:dyDescent="0.15">
      <c r="A52" s="6" t="s">
        <v>7</v>
      </c>
      <c r="B52" s="2" t="s">
        <v>131</v>
      </c>
      <c r="C52" s="60">
        <v>1</v>
      </c>
      <c r="D52" s="2" t="s">
        <v>76</v>
      </c>
      <c r="E52" s="9"/>
      <c r="F52" s="9"/>
      <c r="G52" s="9"/>
      <c r="H52" s="9"/>
      <c r="I52" s="9"/>
      <c r="J52" s="9"/>
      <c r="K52" s="9"/>
      <c r="L52" s="9"/>
      <c r="M52" s="7"/>
      <c r="BI52" s="115" t="str">
        <f>HYPERLINK("#일위대가목록!A13","SD002101 →")</f>
        <v>SD002101 →</v>
      </c>
    </row>
    <row r="53" spans="1:61" ht="18.399999999999999" customHeight="1" x14ac:dyDescent="0.15">
      <c r="A53" s="6" t="s">
        <v>235</v>
      </c>
      <c r="B53" s="2" t="s">
        <v>314</v>
      </c>
      <c r="C53" s="60">
        <v>1</v>
      </c>
      <c r="D53" s="2" t="s">
        <v>76</v>
      </c>
      <c r="E53" s="9"/>
      <c r="F53" s="9"/>
      <c r="G53" s="9"/>
      <c r="H53" s="9"/>
      <c r="I53" s="9"/>
      <c r="J53" s="9"/>
      <c r="K53" s="9"/>
      <c r="L53" s="9"/>
      <c r="M53" s="7"/>
      <c r="BI53" s="115" t="str">
        <f>HYPERLINK("#일위대가목록!A14","SD00211 →")</f>
        <v>SD00211 →</v>
      </c>
    </row>
    <row r="54" spans="1:61" ht="18.399999999999999" customHeight="1" x14ac:dyDescent="0.15">
      <c r="A54" s="6" t="s">
        <v>219</v>
      </c>
      <c r="B54" s="2" t="s">
        <v>202</v>
      </c>
      <c r="C54" s="60">
        <v>1</v>
      </c>
      <c r="D54" s="2" t="s">
        <v>76</v>
      </c>
      <c r="E54" s="9"/>
      <c r="F54" s="9"/>
      <c r="G54" s="9"/>
      <c r="H54" s="9"/>
      <c r="I54" s="9"/>
      <c r="J54" s="9"/>
      <c r="K54" s="9"/>
      <c r="L54" s="9"/>
      <c r="M54" s="7"/>
      <c r="BI54" s="115" t="str">
        <f>HYPERLINK("#일위대가목록!A15","SD00211-1 →")</f>
        <v>SD00211-1 →</v>
      </c>
    </row>
    <row r="55" spans="1:61" ht="18.399999999999999" customHeight="1" x14ac:dyDescent="0.15">
      <c r="A55" s="48" t="s">
        <v>130</v>
      </c>
      <c r="B55" s="49" t="s">
        <v>44</v>
      </c>
      <c r="C55" s="64"/>
      <c r="D55" s="49" t="s">
        <v>44</v>
      </c>
      <c r="E55" s="51"/>
      <c r="F55" s="51"/>
      <c r="G55" s="72"/>
      <c r="H55" s="51"/>
      <c r="I55" s="72"/>
      <c r="J55" s="51"/>
      <c r="K55" s="72"/>
      <c r="L55" s="51"/>
      <c r="M55" s="53"/>
    </row>
    <row r="56" spans="1:61" ht="18.399999999999999" customHeight="1" x14ac:dyDescent="0.15">
      <c r="A56" s="6" t="s">
        <v>303</v>
      </c>
      <c r="B56" s="2" t="s">
        <v>9</v>
      </c>
      <c r="C56" s="60">
        <v>1</v>
      </c>
      <c r="D56" s="2" t="s">
        <v>91</v>
      </c>
      <c r="E56" s="9"/>
      <c r="F56" s="9"/>
      <c r="G56" s="9"/>
      <c r="H56" s="9"/>
      <c r="I56" s="9"/>
      <c r="J56" s="9"/>
      <c r="K56" s="9"/>
      <c r="L56" s="9"/>
      <c r="M56" s="7"/>
      <c r="BI56" s="115" t="str">
        <f>HYPERLINK("#일위대가목록!A16","SD00226A →")</f>
        <v>SD00226A →</v>
      </c>
    </row>
    <row r="57" spans="1:61" ht="18.399999999999999" customHeight="1" x14ac:dyDescent="0.15">
      <c r="A57" s="6" t="s">
        <v>52</v>
      </c>
      <c r="B57" s="2" t="s">
        <v>9</v>
      </c>
      <c r="C57" s="60">
        <v>1</v>
      </c>
      <c r="D57" s="2" t="s">
        <v>91</v>
      </c>
      <c r="E57" s="9"/>
      <c r="F57" s="9"/>
      <c r="G57" s="9"/>
      <c r="H57" s="9"/>
      <c r="I57" s="9"/>
      <c r="J57" s="9"/>
      <c r="K57" s="9"/>
      <c r="L57" s="9"/>
      <c r="M57" s="7"/>
      <c r="BI57" s="115" t="str">
        <f>HYPERLINK("#일위대가목록!A17","SD00226A-1 →")</f>
        <v>SD00226A-1 →</v>
      </c>
    </row>
    <row r="58" spans="1:61" ht="18.399999999999999" customHeight="1" x14ac:dyDescent="0.15">
      <c r="A58" s="6" t="s">
        <v>331</v>
      </c>
      <c r="B58" s="2" t="s">
        <v>9</v>
      </c>
      <c r="C58" s="60">
        <v>1</v>
      </c>
      <c r="D58" s="2" t="s">
        <v>91</v>
      </c>
      <c r="E58" s="9"/>
      <c r="F58" s="9"/>
      <c r="G58" s="9"/>
      <c r="H58" s="9"/>
      <c r="I58" s="9"/>
      <c r="J58" s="9"/>
      <c r="K58" s="9"/>
      <c r="L58" s="9"/>
      <c r="M58" s="7"/>
      <c r="BI58" s="115" t="str">
        <f>HYPERLINK("#일위대가목록!A18","SD00226A-2 →")</f>
        <v>SD00226A-2 →</v>
      </c>
    </row>
    <row r="59" spans="1:61" ht="18.399999999999999" customHeight="1" x14ac:dyDescent="0.15">
      <c r="A59" s="48" t="s">
        <v>104</v>
      </c>
      <c r="B59" s="49" t="s">
        <v>44</v>
      </c>
      <c r="C59" s="64"/>
      <c r="D59" s="49" t="s">
        <v>44</v>
      </c>
      <c r="E59" s="51"/>
      <c r="F59" s="51"/>
      <c r="G59" s="72"/>
      <c r="H59" s="51"/>
      <c r="I59" s="72"/>
      <c r="J59" s="51"/>
      <c r="K59" s="72"/>
      <c r="L59" s="51"/>
      <c r="M59" s="53"/>
    </row>
    <row r="60" spans="1:61" ht="18.399999999999999" customHeight="1" x14ac:dyDescent="0.15">
      <c r="A60" s="6" t="s">
        <v>376</v>
      </c>
      <c r="B60" s="2" t="s">
        <v>250</v>
      </c>
      <c r="C60" s="60">
        <v>1</v>
      </c>
      <c r="D60" s="2" t="s">
        <v>76</v>
      </c>
      <c r="E60" s="9"/>
      <c r="F60" s="9"/>
      <c r="G60" s="9"/>
      <c r="H60" s="9"/>
      <c r="I60" s="9"/>
      <c r="J60" s="9"/>
      <c r="K60" s="9"/>
      <c r="L60" s="9"/>
      <c r="M60" s="7"/>
      <c r="BI60" s="115" t="str">
        <f>HYPERLINK("#일위대가목록!A19","SD002161 →")</f>
        <v>SD002161 →</v>
      </c>
    </row>
    <row r="61" spans="1:61" ht="18.399999999999999" customHeight="1" x14ac:dyDescent="0.15">
      <c r="A61" s="6" t="s">
        <v>376</v>
      </c>
      <c r="B61" s="2" t="s">
        <v>277</v>
      </c>
      <c r="C61" s="60">
        <v>1</v>
      </c>
      <c r="D61" s="2" t="s">
        <v>76</v>
      </c>
      <c r="E61" s="9"/>
      <c r="F61" s="9"/>
      <c r="G61" s="9"/>
      <c r="H61" s="9"/>
      <c r="I61" s="9"/>
      <c r="J61" s="9"/>
      <c r="K61" s="9"/>
      <c r="L61" s="9"/>
      <c r="M61" s="7"/>
      <c r="BI61" s="115" t="str">
        <f>HYPERLINK("#일위대가목록!A20","SD002163 →")</f>
        <v>SD002163 →</v>
      </c>
    </row>
    <row r="62" spans="1:61" ht="18.399999999999999" customHeight="1" x14ac:dyDescent="0.15">
      <c r="A62" s="6" t="s">
        <v>376</v>
      </c>
      <c r="B62" s="2" t="s">
        <v>66</v>
      </c>
      <c r="C62" s="60">
        <v>1</v>
      </c>
      <c r="D62" s="2" t="s">
        <v>76</v>
      </c>
      <c r="E62" s="9"/>
      <c r="F62" s="9"/>
      <c r="G62" s="9"/>
      <c r="H62" s="9"/>
      <c r="I62" s="9"/>
      <c r="J62" s="9"/>
      <c r="K62" s="9"/>
      <c r="L62" s="9"/>
      <c r="M62" s="7"/>
      <c r="BI62" s="115" t="str">
        <f>HYPERLINK("#일위대가목록!A21","SD002162 →")</f>
        <v>SD002162 →</v>
      </c>
    </row>
    <row r="63" spans="1:61" ht="18.399999999999999" customHeight="1" x14ac:dyDescent="0.15">
      <c r="A63" s="6" t="s">
        <v>107</v>
      </c>
      <c r="B63" s="2" t="s">
        <v>418</v>
      </c>
      <c r="C63" s="60">
        <v>1</v>
      </c>
      <c r="D63" s="2" t="s">
        <v>76</v>
      </c>
      <c r="E63" s="9"/>
      <c r="F63" s="9"/>
      <c r="G63" s="9"/>
      <c r="H63" s="9"/>
      <c r="I63" s="9"/>
      <c r="J63" s="9"/>
      <c r="K63" s="9"/>
      <c r="L63" s="9"/>
      <c r="M63" s="7"/>
      <c r="BI63" s="18"/>
    </row>
    <row r="64" spans="1:61" ht="18.399999999999999" customHeight="1" x14ac:dyDescent="0.15">
      <c r="A64" s="6" t="s">
        <v>290</v>
      </c>
      <c r="B64" s="2" t="s">
        <v>250</v>
      </c>
      <c r="C64" s="60">
        <v>1</v>
      </c>
      <c r="D64" s="2" t="s">
        <v>76</v>
      </c>
      <c r="E64" s="9"/>
      <c r="F64" s="9"/>
      <c r="G64" s="9"/>
      <c r="H64" s="9"/>
      <c r="I64" s="9"/>
      <c r="J64" s="9"/>
      <c r="K64" s="9"/>
      <c r="L64" s="9"/>
      <c r="M64" s="7"/>
      <c r="BI64" s="115" t="str">
        <f>HYPERLINK("#일위대가목록!A22","SD002161-1 →")</f>
        <v>SD002161-1 →</v>
      </c>
    </row>
    <row r="65" spans="1:61" ht="18.399999999999999" customHeight="1" x14ac:dyDescent="0.15">
      <c r="A65" s="6" t="s">
        <v>290</v>
      </c>
      <c r="B65" s="2" t="s">
        <v>277</v>
      </c>
      <c r="C65" s="60">
        <v>1</v>
      </c>
      <c r="D65" s="2" t="s">
        <v>76</v>
      </c>
      <c r="E65" s="9"/>
      <c r="F65" s="9"/>
      <c r="G65" s="9"/>
      <c r="H65" s="9"/>
      <c r="I65" s="9"/>
      <c r="J65" s="9"/>
      <c r="K65" s="9"/>
      <c r="L65" s="9"/>
      <c r="M65" s="7"/>
      <c r="BI65" s="115" t="str">
        <f>HYPERLINK("#일위대가목록!A23","SD002163-1 →")</f>
        <v>SD002163-1 →</v>
      </c>
    </row>
    <row r="66" spans="1:61" ht="18.399999999999999" customHeight="1" x14ac:dyDescent="0.15">
      <c r="A66" s="6" t="s">
        <v>290</v>
      </c>
      <c r="B66" s="2" t="s">
        <v>66</v>
      </c>
      <c r="C66" s="60">
        <v>1</v>
      </c>
      <c r="D66" s="2" t="s">
        <v>76</v>
      </c>
      <c r="E66" s="9"/>
      <c r="F66" s="9"/>
      <c r="G66" s="9"/>
      <c r="H66" s="9"/>
      <c r="I66" s="9"/>
      <c r="J66" s="9"/>
      <c r="K66" s="9"/>
      <c r="L66" s="9"/>
      <c r="M66" s="7"/>
      <c r="BI66" s="115" t="str">
        <f>HYPERLINK("#일위대가목록!A24","SD002162-1 →")</f>
        <v>SD002162-1 →</v>
      </c>
    </row>
    <row r="67" spans="1:61" ht="18.399999999999999" customHeight="1" x14ac:dyDescent="0.15">
      <c r="A67" s="48" t="s">
        <v>367</v>
      </c>
      <c r="B67" s="49" t="s">
        <v>44</v>
      </c>
      <c r="C67" s="64"/>
      <c r="D67" s="49" t="s">
        <v>44</v>
      </c>
      <c r="E67" s="51"/>
      <c r="F67" s="51"/>
      <c r="G67" s="72"/>
      <c r="H67" s="51"/>
      <c r="I67" s="72"/>
      <c r="J67" s="51"/>
      <c r="K67" s="72"/>
      <c r="L67" s="51"/>
      <c r="M67" s="53"/>
    </row>
    <row r="68" spans="1:61" ht="18.399999999999999" customHeight="1" x14ac:dyDescent="0.15">
      <c r="A68" s="6" t="s">
        <v>310</v>
      </c>
      <c r="B68" s="2" t="s">
        <v>307</v>
      </c>
      <c r="C68" s="60">
        <v>1</v>
      </c>
      <c r="D68" s="2" t="s">
        <v>41</v>
      </c>
      <c r="E68" s="9"/>
      <c r="F68" s="9"/>
      <c r="G68" s="9"/>
      <c r="H68" s="9"/>
      <c r="I68" s="9"/>
      <c r="J68" s="9"/>
      <c r="K68" s="9"/>
      <c r="L68" s="9"/>
      <c r="M68" s="7"/>
      <c r="BI68" s="115" t="str">
        <f>HYPERLINK("#일위대가목록!A25","SD00317 →")</f>
        <v>SD00317 →</v>
      </c>
    </row>
    <row r="69" spans="1:61" ht="18.399999999999999" customHeight="1" x14ac:dyDescent="0.15">
      <c r="A69" s="6" t="s">
        <v>310</v>
      </c>
      <c r="B69" s="2" t="s">
        <v>294</v>
      </c>
      <c r="C69" s="60">
        <v>1</v>
      </c>
      <c r="D69" s="2" t="s">
        <v>41</v>
      </c>
      <c r="E69" s="9"/>
      <c r="F69" s="9"/>
      <c r="G69" s="9"/>
      <c r="H69" s="9"/>
      <c r="I69" s="9"/>
      <c r="J69" s="9"/>
      <c r="K69" s="9"/>
      <c r="L69" s="9"/>
      <c r="M69" s="7"/>
      <c r="BI69" s="115" t="str">
        <f>HYPERLINK("#일위대가목록!A26","SD00318 →")</f>
        <v>SD00318 →</v>
      </c>
    </row>
    <row r="70" spans="1:61" s="79" customFormat="1" ht="18.399999999999999" customHeight="1" x14ac:dyDescent="0.15">
      <c r="A70" s="76" t="s">
        <v>417</v>
      </c>
      <c r="B70" s="75" t="s">
        <v>46</v>
      </c>
      <c r="C70" s="100">
        <v>1</v>
      </c>
      <c r="D70" s="75" t="s">
        <v>41</v>
      </c>
      <c r="E70" s="77"/>
      <c r="F70" s="77"/>
      <c r="G70" s="77"/>
      <c r="H70" s="77"/>
      <c r="I70" s="77"/>
      <c r="J70" s="77"/>
      <c r="K70" s="77"/>
      <c r="L70" s="77"/>
      <c r="M70" s="78"/>
      <c r="BI70" s="81"/>
    </row>
    <row r="71" spans="1:61" ht="18.399999999999999" customHeight="1" x14ac:dyDescent="0.15">
      <c r="A71" s="48" t="s">
        <v>421</v>
      </c>
      <c r="B71" s="49" t="s">
        <v>44</v>
      </c>
      <c r="C71" s="64"/>
      <c r="D71" s="49" t="s">
        <v>44</v>
      </c>
      <c r="E71" s="51"/>
      <c r="F71" s="51"/>
      <c r="G71" s="72"/>
      <c r="H71" s="51"/>
      <c r="I71" s="72"/>
      <c r="J71" s="51"/>
      <c r="K71" s="72"/>
      <c r="L71" s="51"/>
      <c r="M71" s="53"/>
    </row>
    <row r="72" spans="1:61" ht="18.399999999999999" customHeight="1" x14ac:dyDescent="0.15">
      <c r="A72" s="6" t="s">
        <v>251</v>
      </c>
      <c r="B72" s="2" t="s">
        <v>27</v>
      </c>
      <c r="C72" s="60">
        <v>1</v>
      </c>
      <c r="D72" s="2" t="s">
        <v>35</v>
      </c>
      <c r="E72" s="9"/>
      <c r="F72" s="9"/>
      <c r="G72" s="9"/>
      <c r="H72" s="9"/>
      <c r="I72" s="9"/>
      <c r="J72" s="9"/>
      <c r="K72" s="9"/>
      <c r="L72" s="9"/>
      <c r="M72" s="7"/>
      <c r="BI72" s="115" t="str">
        <f>HYPERLINK("#일위대가목록!A27","Y623A00 →")</f>
        <v>Y623A00 →</v>
      </c>
    </row>
    <row r="73" spans="1:61" ht="18.399999999999999" customHeight="1" x14ac:dyDescent="0.15">
      <c r="A73" s="6" t="s">
        <v>251</v>
      </c>
      <c r="B73" s="2" t="s">
        <v>224</v>
      </c>
      <c r="C73" s="60">
        <v>1</v>
      </c>
      <c r="D73" s="2" t="s">
        <v>35</v>
      </c>
      <c r="E73" s="9"/>
      <c r="F73" s="9"/>
      <c r="G73" s="9"/>
      <c r="H73" s="9"/>
      <c r="I73" s="9"/>
      <c r="J73" s="9"/>
      <c r="K73" s="9"/>
      <c r="L73" s="9"/>
      <c r="M73" s="7"/>
      <c r="BI73" s="115" t="str">
        <f>HYPERLINK("#일위대가목록!A28","Y623A00-1 →")</f>
        <v>Y623A00-1 →</v>
      </c>
    </row>
    <row r="74" spans="1:61" ht="18.399999999999999" customHeight="1" x14ac:dyDescent="0.15">
      <c r="A74" s="6" t="s">
        <v>251</v>
      </c>
      <c r="B74" s="2" t="s">
        <v>187</v>
      </c>
      <c r="C74" s="60">
        <v>1</v>
      </c>
      <c r="D74" s="2" t="s">
        <v>36</v>
      </c>
      <c r="E74" s="9"/>
      <c r="F74" s="9"/>
      <c r="G74" s="9"/>
      <c r="H74" s="9"/>
      <c r="I74" s="9"/>
      <c r="J74" s="9"/>
      <c r="K74" s="9"/>
      <c r="L74" s="9"/>
      <c r="M74" s="7"/>
      <c r="BI74" s="115" t="str">
        <f>HYPERLINK("#일위대가목록!A29","Y623A01 →")</f>
        <v>Y623A01 →</v>
      </c>
    </row>
    <row r="75" spans="1:61" ht="18.399999999999999" customHeight="1" x14ac:dyDescent="0.15">
      <c r="A75" s="6" t="s">
        <v>251</v>
      </c>
      <c r="B75" s="2" t="s">
        <v>33</v>
      </c>
      <c r="C75" s="60">
        <v>1</v>
      </c>
      <c r="D75" s="2" t="s">
        <v>35</v>
      </c>
      <c r="E75" s="9"/>
      <c r="F75" s="9"/>
      <c r="G75" s="9"/>
      <c r="H75" s="9"/>
      <c r="I75" s="9"/>
      <c r="J75" s="9"/>
      <c r="K75" s="9"/>
      <c r="L75" s="9"/>
      <c r="M75" s="7"/>
      <c r="BI75" s="115" t="str">
        <f>HYPERLINK("#일위대가목록!A30","Y623A00-2 →")</f>
        <v>Y623A00-2 →</v>
      </c>
    </row>
    <row r="76" spans="1:61" ht="18.399999999999999" customHeight="1" x14ac:dyDescent="0.15">
      <c r="A76" s="6" t="s">
        <v>95</v>
      </c>
      <c r="B76" s="2" t="s">
        <v>173</v>
      </c>
      <c r="C76" s="60">
        <v>1</v>
      </c>
      <c r="D76" s="2" t="s">
        <v>35</v>
      </c>
      <c r="E76" s="9"/>
      <c r="F76" s="9"/>
      <c r="G76" s="9"/>
      <c r="H76" s="9"/>
      <c r="I76" s="9"/>
      <c r="J76" s="9"/>
      <c r="K76" s="9"/>
      <c r="L76" s="9"/>
      <c r="M76" s="7"/>
      <c r="BI76" s="115" t="str">
        <f>HYPERLINK("#일위대가목록!A31","Y623A00-3 →")</f>
        <v>Y623A00-3 →</v>
      </c>
    </row>
    <row r="77" spans="1:61" ht="18.399999999999999" customHeight="1" x14ac:dyDescent="0.15">
      <c r="A77" s="6" t="s">
        <v>150</v>
      </c>
      <c r="B77" s="2" t="s">
        <v>2</v>
      </c>
      <c r="C77" s="60">
        <v>1</v>
      </c>
      <c r="D77" s="2" t="s">
        <v>35</v>
      </c>
      <c r="E77" s="9"/>
      <c r="F77" s="9"/>
      <c r="G77" s="9"/>
      <c r="H77" s="9"/>
      <c r="I77" s="9"/>
      <c r="J77" s="9"/>
      <c r="K77" s="9"/>
      <c r="L77" s="9"/>
      <c r="M77" s="7"/>
      <c r="BI77" s="115" t="str">
        <f>HYPERLINK("#일위대가목록!A32","Y623A10-50 →")</f>
        <v>Y623A10-50 →</v>
      </c>
    </row>
    <row r="78" spans="1:61" ht="18.399999999999999" customHeight="1" x14ac:dyDescent="0.15">
      <c r="A78" s="6" t="s">
        <v>150</v>
      </c>
      <c r="B78" s="2" t="s">
        <v>229</v>
      </c>
      <c r="C78" s="60">
        <v>1</v>
      </c>
      <c r="D78" s="2" t="s">
        <v>35</v>
      </c>
      <c r="E78" s="9"/>
      <c r="F78" s="9"/>
      <c r="G78" s="9"/>
      <c r="H78" s="9"/>
      <c r="I78" s="9"/>
      <c r="J78" s="9"/>
      <c r="K78" s="9"/>
      <c r="L78" s="9"/>
      <c r="M78" s="7"/>
      <c r="BI78" s="115" t="str">
        <f>HYPERLINK("#일위대가목록!A33","Y623A10-60 →")</f>
        <v>Y623A10-60 →</v>
      </c>
    </row>
    <row r="79" spans="1:61" ht="18.399999999999999" customHeight="1" x14ac:dyDescent="0.15">
      <c r="A79" s="6" t="s">
        <v>150</v>
      </c>
      <c r="B79" s="2" t="s">
        <v>4</v>
      </c>
      <c r="C79" s="60">
        <v>1</v>
      </c>
      <c r="D79" s="2" t="s">
        <v>35</v>
      </c>
      <c r="E79" s="9"/>
      <c r="F79" s="9"/>
      <c r="G79" s="9"/>
      <c r="H79" s="9"/>
      <c r="I79" s="9"/>
      <c r="J79" s="9"/>
      <c r="K79" s="9"/>
      <c r="L79" s="9"/>
      <c r="M79" s="7"/>
      <c r="BI79" s="115" t="str">
        <f>HYPERLINK("#일위대가목록!A34","Y623A10-70 →")</f>
        <v>Y623A10-70 →</v>
      </c>
    </row>
    <row r="80" spans="1:61" ht="18.399999999999999" customHeight="1" x14ac:dyDescent="0.15">
      <c r="A80" s="6" t="s">
        <v>150</v>
      </c>
      <c r="B80" s="2" t="s">
        <v>221</v>
      </c>
      <c r="C80" s="60">
        <v>1</v>
      </c>
      <c r="D80" s="2" t="s">
        <v>35</v>
      </c>
      <c r="E80" s="9"/>
      <c r="F80" s="9"/>
      <c r="G80" s="9"/>
      <c r="H80" s="9"/>
      <c r="I80" s="9"/>
      <c r="J80" s="9"/>
      <c r="K80" s="9"/>
      <c r="L80" s="9"/>
      <c r="M80" s="7"/>
      <c r="BI80" s="115" t="str">
        <f>HYPERLINK("#일위대가목록!A35","Y623A10-80 →")</f>
        <v>Y623A10-80 →</v>
      </c>
    </row>
    <row r="81" spans="1:61" ht="18.399999999999999" customHeight="1" x14ac:dyDescent="0.15">
      <c r="A81" s="6" t="s">
        <v>225</v>
      </c>
      <c r="B81" s="2" t="s">
        <v>2</v>
      </c>
      <c r="C81" s="60">
        <v>1</v>
      </c>
      <c r="D81" s="2" t="s">
        <v>35</v>
      </c>
      <c r="E81" s="9"/>
      <c r="F81" s="9"/>
      <c r="G81" s="9"/>
      <c r="H81" s="9"/>
      <c r="I81" s="9"/>
      <c r="J81" s="9"/>
      <c r="K81" s="9"/>
      <c r="L81" s="9"/>
      <c r="M81" s="7"/>
      <c r="BI81" s="115" t="str">
        <f>HYPERLINK("#일위대가목록!A36","Y623A20-50 →")</f>
        <v>Y623A20-50 →</v>
      </c>
    </row>
    <row r="82" spans="1:61" ht="18.399999999999999" customHeight="1" x14ac:dyDescent="0.15">
      <c r="A82" s="6" t="s">
        <v>225</v>
      </c>
      <c r="B82" s="2" t="s">
        <v>229</v>
      </c>
      <c r="C82" s="60">
        <v>1</v>
      </c>
      <c r="D82" s="2" t="s">
        <v>35</v>
      </c>
      <c r="E82" s="9"/>
      <c r="F82" s="9"/>
      <c r="G82" s="9"/>
      <c r="H82" s="9"/>
      <c r="I82" s="9"/>
      <c r="J82" s="9"/>
      <c r="K82" s="9"/>
      <c r="L82" s="9"/>
      <c r="M82" s="7"/>
      <c r="BI82" s="115" t="str">
        <f>HYPERLINK("#일위대가목록!A37","Y623A20-60 →")</f>
        <v>Y623A20-60 →</v>
      </c>
    </row>
    <row r="83" spans="1:61" ht="18.399999999999999" customHeight="1" x14ac:dyDescent="0.15">
      <c r="A83" s="6" t="s">
        <v>225</v>
      </c>
      <c r="B83" s="2" t="s">
        <v>4</v>
      </c>
      <c r="C83" s="60">
        <v>1</v>
      </c>
      <c r="D83" s="2" t="s">
        <v>35</v>
      </c>
      <c r="E83" s="9"/>
      <c r="F83" s="9"/>
      <c r="G83" s="9"/>
      <c r="H83" s="9"/>
      <c r="I83" s="9"/>
      <c r="J83" s="9"/>
      <c r="K83" s="9"/>
      <c r="L83" s="9"/>
      <c r="M83" s="7"/>
      <c r="BI83" s="115" t="str">
        <f>HYPERLINK("#일위대가목록!A38","Y623A20-70 →")</f>
        <v>Y623A20-70 →</v>
      </c>
    </row>
    <row r="84" spans="1:61" ht="18.399999999999999" customHeight="1" x14ac:dyDescent="0.15">
      <c r="A84" s="6" t="s">
        <v>225</v>
      </c>
      <c r="B84" s="2" t="s">
        <v>221</v>
      </c>
      <c r="C84" s="60">
        <v>1</v>
      </c>
      <c r="D84" s="2" t="s">
        <v>35</v>
      </c>
      <c r="E84" s="9"/>
      <c r="F84" s="9"/>
      <c r="G84" s="9"/>
      <c r="H84" s="9"/>
      <c r="I84" s="9"/>
      <c r="J84" s="9"/>
      <c r="K84" s="9"/>
      <c r="L84" s="9"/>
      <c r="M84" s="7"/>
      <c r="BI84" s="115" t="str">
        <f>HYPERLINK("#일위대가목록!A39","Y623A20-80 →")</f>
        <v>Y623A20-80 →</v>
      </c>
    </row>
    <row r="85" spans="1:61" ht="18.399999999999999" customHeight="1" x14ac:dyDescent="0.15">
      <c r="A85" s="48" t="s">
        <v>371</v>
      </c>
      <c r="B85" s="49" t="s">
        <v>44</v>
      </c>
      <c r="C85" s="64"/>
      <c r="D85" s="49" t="s">
        <v>44</v>
      </c>
      <c r="E85" s="51"/>
      <c r="F85" s="51"/>
      <c r="G85" s="72"/>
      <c r="H85" s="51"/>
      <c r="I85" s="72"/>
      <c r="J85" s="51"/>
      <c r="K85" s="72"/>
      <c r="L85" s="51"/>
      <c r="M85" s="53"/>
    </row>
    <row r="86" spans="1:61" ht="18.399999999999999" customHeight="1" x14ac:dyDescent="0.15">
      <c r="A86" s="6" t="s">
        <v>238</v>
      </c>
      <c r="B86" s="2" t="s">
        <v>328</v>
      </c>
      <c r="C86" s="60">
        <v>1</v>
      </c>
      <c r="D86" s="2" t="s">
        <v>90</v>
      </c>
      <c r="E86" s="9"/>
      <c r="F86" s="9"/>
      <c r="G86" s="9"/>
      <c r="H86" s="9"/>
      <c r="I86" s="9"/>
      <c r="J86" s="9"/>
      <c r="K86" s="9"/>
      <c r="L86" s="9"/>
      <c r="M86" s="7"/>
      <c r="BI86" s="115" t="str">
        <f>HYPERLINK("#일위대가목록!A40","SD00298 →")</f>
        <v>SD00298 →</v>
      </c>
    </row>
    <row r="87" spans="1:61" ht="18.399999999999999" customHeight="1" x14ac:dyDescent="0.15">
      <c r="A87" s="6" t="s">
        <v>238</v>
      </c>
      <c r="B87" s="2" t="s">
        <v>253</v>
      </c>
      <c r="C87" s="60">
        <v>1</v>
      </c>
      <c r="D87" s="2" t="s">
        <v>90</v>
      </c>
      <c r="E87" s="9"/>
      <c r="F87" s="9"/>
      <c r="G87" s="9"/>
      <c r="H87" s="9"/>
      <c r="I87" s="9"/>
      <c r="J87" s="9"/>
      <c r="K87" s="9"/>
      <c r="L87" s="9"/>
      <c r="M87" s="7"/>
      <c r="BI87" s="115" t="str">
        <f>HYPERLINK("#일위대가목록!A41","SD00299 →")</f>
        <v>SD00299 →</v>
      </c>
    </row>
    <row r="88" spans="1:61" ht="18.399999999999999" customHeight="1" x14ac:dyDescent="0.15">
      <c r="A88" s="6" t="s">
        <v>238</v>
      </c>
      <c r="B88" s="2" t="s">
        <v>316</v>
      </c>
      <c r="C88" s="60">
        <v>1</v>
      </c>
      <c r="D88" s="2" t="s">
        <v>90</v>
      </c>
      <c r="E88" s="9"/>
      <c r="F88" s="9"/>
      <c r="G88" s="9"/>
      <c r="H88" s="9"/>
      <c r="I88" s="9"/>
      <c r="J88" s="9"/>
      <c r="K88" s="9"/>
      <c r="L88" s="9"/>
      <c r="M88" s="7"/>
      <c r="BI88" s="115" t="str">
        <f>HYPERLINK("#일위대가목록!A42","SD00300 →")</f>
        <v>SD00300 →</v>
      </c>
    </row>
    <row r="89" spans="1:61" ht="18.399999999999999" customHeight="1" x14ac:dyDescent="0.15">
      <c r="A89" s="6" t="s">
        <v>238</v>
      </c>
      <c r="B89" s="2" t="s">
        <v>275</v>
      </c>
      <c r="C89" s="60">
        <v>1</v>
      </c>
      <c r="D89" s="2" t="s">
        <v>90</v>
      </c>
      <c r="E89" s="9"/>
      <c r="F89" s="9"/>
      <c r="G89" s="9"/>
      <c r="H89" s="9"/>
      <c r="I89" s="9"/>
      <c r="J89" s="9"/>
      <c r="K89" s="9"/>
      <c r="L89" s="9"/>
      <c r="M89" s="7"/>
      <c r="BI89" s="115" t="str">
        <f>HYPERLINK("#일위대가목록!A43","SD00301 →")</f>
        <v>SD00301 →</v>
      </c>
    </row>
    <row r="90" spans="1:61" ht="18.399999999999999" customHeight="1" x14ac:dyDescent="0.15">
      <c r="A90" s="6" t="s">
        <v>157</v>
      </c>
      <c r="B90" s="2" t="s">
        <v>240</v>
      </c>
      <c r="C90" s="60">
        <v>1</v>
      </c>
      <c r="D90" s="2" t="s">
        <v>90</v>
      </c>
      <c r="E90" s="9"/>
      <c r="F90" s="9"/>
      <c r="G90" s="9"/>
      <c r="H90" s="9"/>
      <c r="I90" s="9"/>
      <c r="J90" s="9"/>
      <c r="K90" s="9"/>
      <c r="L90" s="9"/>
      <c r="M90" s="7"/>
      <c r="BI90" s="115" t="str">
        <f>HYPERLINK("#일위대가목록!A44","SD00303 →")</f>
        <v>SD00303 →</v>
      </c>
    </row>
    <row r="91" spans="1:61" ht="18.399999999999999" customHeight="1" x14ac:dyDescent="0.15">
      <c r="A91" s="6" t="s">
        <v>157</v>
      </c>
      <c r="B91" s="2" t="s">
        <v>350</v>
      </c>
      <c r="C91" s="60">
        <v>1</v>
      </c>
      <c r="D91" s="2" t="s">
        <v>90</v>
      </c>
      <c r="E91" s="9"/>
      <c r="F91" s="9"/>
      <c r="G91" s="9"/>
      <c r="H91" s="9"/>
      <c r="I91" s="9"/>
      <c r="J91" s="9"/>
      <c r="K91" s="9"/>
      <c r="L91" s="9"/>
      <c r="M91" s="7"/>
      <c r="BI91" s="115" t="str">
        <f>HYPERLINK("#일위대가목록!A45","SD00304 →")</f>
        <v>SD00304 →</v>
      </c>
    </row>
    <row r="92" spans="1:61" ht="18.399999999999999" customHeight="1" x14ac:dyDescent="0.15">
      <c r="A92" s="6" t="s">
        <v>157</v>
      </c>
      <c r="B92" s="2" t="s">
        <v>220</v>
      </c>
      <c r="C92" s="60">
        <v>1</v>
      </c>
      <c r="D92" s="2" t="s">
        <v>90</v>
      </c>
      <c r="E92" s="9"/>
      <c r="F92" s="9"/>
      <c r="G92" s="9"/>
      <c r="H92" s="9"/>
      <c r="I92" s="9"/>
      <c r="J92" s="9"/>
      <c r="K92" s="9"/>
      <c r="L92" s="9"/>
      <c r="M92" s="7"/>
      <c r="BI92" s="115" t="str">
        <f>HYPERLINK("#일위대가목록!A46","SD00305 →")</f>
        <v>SD00305 →</v>
      </c>
    </row>
    <row r="93" spans="1:61" ht="18.399999999999999" customHeight="1" x14ac:dyDescent="0.15">
      <c r="A93" s="6" t="s">
        <v>49</v>
      </c>
      <c r="B93" s="2" t="s">
        <v>228</v>
      </c>
      <c r="C93" s="60">
        <v>1</v>
      </c>
      <c r="D93" s="2" t="s">
        <v>76</v>
      </c>
      <c r="E93" s="9"/>
      <c r="F93" s="9"/>
      <c r="G93" s="9"/>
      <c r="H93" s="9"/>
      <c r="I93" s="9"/>
      <c r="J93" s="9"/>
      <c r="K93" s="9"/>
      <c r="L93" s="9"/>
      <c r="M93" s="7"/>
      <c r="BI93" s="115" t="str">
        <f>HYPERLINK("#일위대가목록!A47","SSA0301 →")</f>
        <v>SSA0301 →</v>
      </c>
    </row>
    <row r="94" spans="1:61" ht="18.399999999999999" customHeight="1" x14ac:dyDescent="0.15">
      <c r="A94" s="6" t="s">
        <v>49</v>
      </c>
      <c r="B94" s="2" t="s">
        <v>227</v>
      </c>
      <c r="C94" s="60">
        <v>1</v>
      </c>
      <c r="D94" s="2" t="s">
        <v>76</v>
      </c>
      <c r="E94" s="9"/>
      <c r="F94" s="9"/>
      <c r="G94" s="9"/>
      <c r="H94" s="9"/>
      <c r="I94" s="9"/>
      <c r="J94" s="9"/>
      <c r="K94" s="9"/>
      <c r="L94" s="9"/>
      <c r="M94" s="7"/>
      <c r="BI94" s="115" t="str">
        <f>HYPERLINK("#일위대가목록!A48","SSA0303 →")</f>
        <v>SSA0303 →</v>
      </c>
    </row>
    <row r="95" spans="1:61" ht="18.399999999999999" customHeight="1" x14ac:dyDescent="0.15">
      <c r="A95" s="6" t="s">
        <v>49</v>
      </c>
      <c r="B95" s="2" t="s">
        <v>244</v>
      </c>
      <c r="C95" s="60">
        <v>1</v>
      </c>
      <c r="D95" s="2" t="s">
        <v>76</v>
      </c>
      <c r="E95" s="9"/>
      <c r="F95" s="9"/>
      <c r="G95" s="9"/>
      <c r="H95" s="9"/>
      <c r="I95" s="9"/>
      <c r="J95" s="9"/>
      <c r="K95" s="9"/>
      <c r="L95" s="9"/>
      <c r="M95" s="7"/>
      <c r="BI95" s="115" t="str">
        <f>HYPERLINK("#일위대가목록!A49","SSA0305 →")</f>
        <v>SSA0305 →</v>
      </c>
    </row>
    <row r="96" spans="1:61" ht="18.399999999999999" customHeight="1" x14ac:dyDescent="0.15">
      <c r="A96" s="48" t="s">
        <v>324</v>
      </c>
      <c r="B96" s="49" t="s">
        <v>44</v>
      </c>
      <c r="C96" s="64"/>
      <c r="D96" s="49" t="s">
        <v>44</v>
      </c>
      <c r="E96" s="51"/>
      <c r="F96" s="51"/>
      <c r="G96" s="72"/>
      <c r="H96" s="51"/>
      <c r="I96" s="72"/>
      <c r="J96" s="51"/>
      <c r="K96" s="72"/>
      <c r="L96" s="51"/>
      <c r="M96" s="53"/>
    </row>
    <row r="97" spans="1:61" ht="18.399999999999999" customHeight="1" x14ac:dyDescent="0.15">
      <c r="A97" s="6" t="s">
        <v>287</v>
      </c>
      <c r="B97" s="2" t="s">
        <v>56</v>
      </c>
      <c r="C97" s="60">
        <v>1</v>
      </c>
      <c r="D97" s="2" t="s">
        <v>67</v>
      </c>
      <c r="E97" s="9"/>
      <c r="F97" s="9"/>
      <c r="G97" s="9"/>
      <c r="H97" s="9"/>
      <c r="I97" s="9"/>
      <c r="J97" s="9"/>
      <c r="K97" s="9"/>
      <c r="L97" s="9"/>
      <c r="M97" s="7"/>
      <c r="BI97" s="115" t="str">
        <f>HYPERLINK("#일위대가목록!A53","SE0750200 →")</f>
        <v>SE0750200 →</v>
      </c>
    </row>
    <row r="98" spans="1:61" ht="18.399999999999999" customHeight="1" x14ac:dyDescent="0.15">
      <c r="A98" s="6" t="s">
        <v>287</v>
      </c>
      <c r="B98" s="2" t="s">
        <v>329</v>
      </c>
      <c r="C98" s="60">
        <v>1</v>
      </c>
      <c r="D98" s="2" t="s">
        <v>67</v>
      </c>
      <c r="E98" s="9"/>
      <c r="F98" s="9"/>
      <c r="G98" s="9"/>
      <c r="H98" s="9"/>
      <c r="I98" s="9"/>
      <c r="J98" s="9"/>
      <c r="K98" s="9"/>
      <c r="L98" s="9"/>
      <c r="M98" s="7"/>
      <c r="BI98" s="115" t="str">
        <f>HYPERLINK("#일위대가목록!A54","SE0750300 →")</f>
        <v>SE0750300 →</v>
      </c>
    </row>
    <row r="99" spans="1:61" ht="18.399999999999999" customHeight="1" x14ac:dyDescent="0.15">
      <c r="A99" s="6" t="s">
        <v>287</v>
      </c>
      <c r="B99" s="2" t="s">
        <v>28</v>
      </c>
      <c r="C99" s="60">
        <v>1</v>
      </c>
      <c r="D99" s="2" t="s">
        <v>67</v>
      </c>
      <c r="E99" s="9"/>
      <c r="F99" s="9"/>
      <c r="G99" s="9"/>
      <c r="H99" s="9"/>
      <c r="I99" s="9"/>
      <c r="J99" s="9"/>
      <c r="K99" s="9"/>
      <c r="L99" s="9"/>
      <c r="M99" s="7"/>
      <c r="BI99" s="115" t="str">
        <f>HYPERLINK("#일위대가목록!A55","SE0750600 →")</f>
        <v>SE0750600 →</v>
      </c>
    </row>
    <row r="100" spans="1:61" ht="18.399999999999999" customHeight="1" x14ac:dyDescent="0.15">
      <c r="A100" s="6" t="s">
        <v>287</v>
      </c>
      <c r="B100" s="2" t="s">
        <v>291</v>
      </c>
      <c r="C100" s="60">
        <v>1</v>
      </c>
      <c r="D100" s="2" t="s">
        <v>67</v>
      </c>
      <c r="E100" s="9"/>
      <c r="F100" s="9"/>
      <c r="G100" s="9"/>
      <c r="H100" s="9"/>
      <c r="I100" s="9"/>
      <c r="J100" s="9"/>
      <c r="K100" s="9"/>
      <c r="L100" s="9"/>
      <c r="M100" s="7"/>
      <c r="BI100" s="115" t="str">
        <f>HYPERLINK("#일위대가목록!A56","SE0750800 →")</f>
        <v>SE0750800 →</v>
      </c>
    </row>
    <row r="101" spans="1:61" ht="18.399999999999999" customHeight="1" x14ac:dyDescent="0.15">
      <c r="A101" s="6" t="s">
        <v>287</v>
      </c>
      <c r="B101" s="2" t="s">
        <v>5</v>
      </c>
      <c r="C101" s="60">
        <v>1</v>
      </c>
      <c r="D101" s="2" t="s">
        <v>67</v>
      </c>
      <c r="E101" s="9"/>
      <c r="F101" s="9"/>
      <c r="G101" s="9"/>
      <c r="H101" s="9"/>
      <c r="I101" s="9"/>
      <c r="J101" s="9"/>
      <c r="K101" s="9"/>
      <c r="L101" s="9"/>
      <c r="M101" s="7"/>
      <c r="BI101" s="115" t="str">
        <f>HYPERLINK("#일위대가목록!A57","SE0751000 →")</f>
        <v>SE0751000 →</v>
      </c>
    </row>
    <row r="102" spans="1:61" ht="18.399999999999999" customHeight="1" x14ac:dyDescent="0.15">
      <c r="A102" s="6" t="s">
        <v>287</v>
      </c>
      <c r="B102" s="2" t="s">
        <v>391</v>
      </c>
      <c r="C102" s="60">
        <v>1</v>
      </c>
      <c r="D102" s="2" t="s">
        <v>67</v>
      </c>
      <c r="E102" s="9"/>
      <c r="F102" s="9"/>
      <c r="G102" s="9"/>
      <c r="H102" s="9"/>
      <c r="I102" s="9"/>
      <c r="J102" s="9"/>
      <c r="K102" s="9"/>
      <c r="L102" s="9"/>
      <c r="M102" s="7"/>
      <c r="BI102" s="115" t="str">
        <f>HYPERLINK("#일위대가목록!A58","SE0760300 →")</f>
        <v>SE0760300 →</v>
      </c>
    </row>
    <row r="103" spans="1:61" ht="18.399999999999999" customHeight="1" x14ac:dyDescent="0.15">
      <c r="A103" s="6" t="s">
        <v>287</v>
      </c>
      <c r="B103" s="2" t="s">
        <v>14</v>
      </c>
      <c r="C103" s="60">
        <v>1</v>
      </c>
      <c r="D103" s="2" t="s">
        <v>67</v>
      </c>
      <c r="E103" s="9"/>
      <c r="F103" s="9"/>
      <c r="G103" s="9"/>
      <c r="H103" s="9"/>
      <c r="I103" s="9"/>
      <c r="J103" s="9"/>
      <c r="K103" s="9"/>
      <c r="L103" s="9"/>
      <c r="M103" s="7"/>
      <c r="BI103" s="115" t="str">
        <f>HYPERLINK("#일위대가목록!A59","SE0760400 →")</f>
        <v>SE0760400 →</v>
      </c>
    </row>
    <row r="104" spans="1:61" ht="18.399999999999999" customHeight="1" x14ac:dyDescent="0.15">
      <c r="A104" s="6" t="s">
        <v>287</v>
      </c>
      <c r="B104" s="2" t="s">
        <v>388</v>
      </c>
      <c r="C104" s="60">
        <v>1</v>
      </c>
      <c r="D104" s="2" t="s">
        <v>67</v>
      </c>
      <c r="E104" s="9"/>
      <c r="F104" s="9"/>
      <c r="G104" s="9"/>
      <c r="H104" s="9"/>
      <c r="I104" s="9"/>
      <c r="J104" s="9"/>
      <c r="K104" s="9"/>
      <c r="L104" s="9"/>
      <c r="M104" s="7"/>
      <c r="BI104" s="115" t="str">
        <f>HYPERLINK("#일위대가목록!A60","SE0760500 →")</f>
        <v>SE0760500 →</v>
      </c>
    </row>
    <row r="105" spans="1:61" ht="18.399999999999999" customHeight="1" x14ac:dyDescent="0.15">
      <c r="A105" s="6" t="s">
        <v>287</v>
      </c>
      <c r="B105" s="2" t="s">
        <v>15</v>
      </c>
      <c r="C105" s="60">
        <v>1</v>
      </c>
      <c r="D105" s="2" t="s">
        <v>67</v>
      </c>
      <c r="E105" s="9"/>
      <c r="F105" s="9"/>
      <c r="G105" s="9"/>
      <c r="H105" s="9"/>
      <c r="I105" s="9"/>
      <c r="J105" s="9"/>
      <c r="K105" s="9"/>
      <c r="L105" s="9"/>
      <c r="M105" s="7"/>
      <c r="BI105" s="115" t="str">
        <f>HYPERLINK("#일위대가목록!A61","SE0760600 →")</f>
        <v>SE0760600 →</v>
      </c>
    </row>
    <row r="106" spans="1:61" ht="18.399999999999999" customHeight="1" x14ac:dyDescent="0.15">
      <c r="A106" s="6" t="s">
        <v>287</v>
      </c>
      <c r="B106" s="2" t="s">
        <v>394</v>
      </c>
      <c r="C106" s="60">
        <v>1</v>
      </c>
      <c r="D106" s="2" t="s">
        <v>67</v>
      </c>
      <c r="E106" s="9"/>
      <c r="F106" s="9"/>
      <c r="G106" s="9"/>
      <c r="H106" s="9"/>
      <c r="I106" s="9"/>
      <c r="J106" s="9"/>
      <c r="K106" s="9"/>
      <c r="L106" s="9"/>
      <c r="M106" s="7"/>
      <c r="BI106" s="115" t="str">
        <f>HYPERLINK("#일위대가목록!A62","SE0760800 →")</f>
        <v>SE0760800 →</v>
      </c>
    </row>
    <row r="107" spans="1:61" ht="18.399999999999999" customHeight="1" x14ac:dyDescent="0.15">
      <c r="A107" s="6" t="s">
        <v>289</v>
      </c>
      <c r="B107" s="2" t="s">
        <v>56</v>
      </c>
      <c r="C107" s="60">
        <v>1</v>
      </c>
      <c r="D107" s="2" t="s">
        <v>67</v>
      </c>
      <c r="E107" s="9"/>
      <c r="F107" s="9"/>
      <c r="G107" s="9"/>
      <c r="H107" s="9"/>
      <c r="I107" s="9"/>
      <c r="J107" s="9"/>
      <c r="K107" s="9"/>
      <c r="L107" s="9"/>
      <c r="M107" s="7"/>
      <c r="BI107" s="115" t="str">
        <f>HYPERLINK("#일위대가목록!A63","SE0850200 →")</f>
        <v>SE0850200 →</v>
      </c>
    </row>
    <row r="108" spans="1:61" ht="18.399999999999999" customHeight="1" x14ac:dyDescent="0.15">
      <c r="A108" s="6" t="s">
        <v>289</v>
      </c>
      <c r="B108" s="2" t="s">
        <v>329</v>
      </c>
      <c r="C108" s="60">
        <v>1</v>
      </c>
      <c r="D108" s="2" t="s">
        <v>67</v>
      </c>
      <c r="E108" s="9"/>
      <c r="F108" s="9"/>
      <c r="G108" s="9"/>
      <c r="H108" s="9"/>
      <c r="I108" s="9"/>
      <c r="J108" s="9"/>
      <c r="K108" s="9"/>
      <c r="L108" s="9"/>
      <c r="M108" s="7"/>
      <c r="BI108" s="115" t="str">
        <f>HYPERLINK("#일위대가목록!A64","SE0850300 →")</f>
        <v>SE0850300 →</v>
      </c>
    </row>
    <row r="109" spans="1:61" ht="18.399999999999999" customHeight="1" x14ac:dyDescent="0.15">
      <c r="A109" s="6" t="s">
        <v>289</v>
      </c>
      <c r="B109" s="2" t="s">
        <v>28</v>
      </c>
      <c r="C109" s="60">
        <v>1</v>
      </c>
      <c r="D109" s="2" t="s">
        <v>67</v>
      </c>
      <c r="E109" s="9"/>
      <c r="F109" s="9"/>
      <c r="G109" s="9"/>
      <c r="H109" s="9"/>
      <c r="I109" s="9"/>
      <c r="J109" s="9"/>
      <c r="K109" s="9"/>
      <c r="L109" s="9"/>
      <c r="M109" s="7"/>
      <c r="BI109" s="115" t="str">
        <f>HYPERLINK("#일위대가목록!A65","SE0850600 →")</f>
        <v>SE0850600 →</v>
      </c>
    </row>
    <row r="110" spans="1:61" ht="18.399999999999999" customHeight="1" x14ac:dyDescent="0.15">
      <c r="A110" s="6" t="s">
        <v>289</v>
      </c>
      <c r="B110" s="2" t="s">
        <v>291</v>
      </c>
      <c r="C110" s="60">
        <v>1</v>
      </c>
      <c r="D110" s="2" t="s">
        <v>67</v>
      </c>
      <c r="E110" s="9"/>
      <c r="F110" s="9"/>
      <c r="G110" s="9"/>
      <c r="H110" s="9"/>
      <c r="I110" s="9"/>
      <c r="J110" s="9"/>
      <c r="K110" s="9"/>
      <c r="L110" s="9"/>
      <c r="M110" s="7"/>
      <c r="BI110" s="115" t="str">
        <f>HYPERLINK("#일위대가목록!A66","SE0850800 →")</f>
        <v>SE0850800 →</v>
      </c>
    </row>
    <row r="111" spans="1:61" ht="18.399999999999999" customHeight="1" x14ac:dyDescent="0.15">
      <c r="A111" s="6" t="s">
        <v>289</v>
      </c>
      <c r="B111" s="2" t="s">
        <v>5</v>
      </c>
      <c r="C111" s="60">
        <v>1</v>
      </c>
      <c r="D111" s="2" t="s">
        <v>67</v>
      </c>
      <c r="E111" s="9"/>
      <c r="F111" s="9"/>
      <c r="G111" s="9"/>
      <c r="H111" s="9"/>
      <c r="I111" s="9"/>
      <c r="J111" s="9"/>
      <c r="K111" s="9"/>
      <c r="L111" s="9"/>
      <c r="M111" s="7"/>
      <c r="BI111" s="115" t="str">
        <f>HYPERLINK("#일위대가목록!A67","SE0851000 →")</f>
        <v>SE0851000 →</v>
      </c>
    </row>
    <row r="112" spans="1:61" ht="18.399999999999999" customHeight="1" x14ac:dyDescent="0.15">
      <c r="A112" s="6" t="s">
        <v>289</v>
      </c>
      <c r="B112" s="2" t="s">
        <v>391</v>
      </c>
      <c r="C112" s="60">
        <v>1</v>
      </c>
      <c r="D112" s="2" t="s">
        <v>67</v>
      </c>
      <c r="E112" s="9"/>
      <c r="F112" s="9"/>
      <c r="G112" s="9"/>
      <c r="H112" s="9"/>
      <c r="I112" s="9"/>
      <c r="J112" s="9"/>
      <c r="K112" s="9"/>
      <c r="L112" s="9"/>
      <c r="M112" s="7"/>
      <c r="BI112" s="115" t="str">
        <f>HYPERLINK("#일위대가목록!A68","SE0950300 →")</f>
        <v>SE0950300 →</v>
      </c>
    </row>
    <row r="113" spans="1:61" ht="18.399999999999999" customHeight="1" x14ac:dyDescent="0.15">
      <c r="A113" s="6" t="s">
        <v>289</v>
      </c>
      <c r="B113" s="2" t="s">
        <v>14</v>
      </c>
      <c r="C113" s="60">
        <v>1</v>
      </c>
      <c r="D113" s="2" t="s">
        <v>67</v>
      </c>
      <c r="E113" s="9"/>
      <c r="F113" s="9"/>
      <c r="G113" s="9"/>
      <c r="H113" s="9"/>
      <c r="I113" s="9"/>
      <c r="J113" s="9"/>
      <c r="K113" s="9"/>
      <c r="L113" s="9"/>
      <c r="M113" s="7"/>
      <c r="BI113" s="115" t="str">
        <f>HYPERLINK("#일위대가목록!A69","SE0950400 →")</f>
        <v>SE0950400 →</v>
      </c>
    </row>
    <row r="114" spans="1:61" ht="18.399999999999999" customHeight="1" x14ac:dyDescent="0.15">
      <c r="A114" s="6" t="s">
        <v>289</v>
      </c>
      <c r="B114" s="2" t="s">
        <v>388</v>
      </c>
      <c r="C114" s="60">
        <v>1</v>
      </c>
      <c r="D114" s="2" t="s">
        <v>67</v>
      </c>
      <c r="E114" s="9"/>
      <c r="F114" s="9"/>
      <c r="G114" s="9"/>
      <c r="H114" s="9"/>
      <c r="I114" s="9"/>
      <c r="J114" s="9"/>
      <c r="K114" s="9"/>
      <c r="L114" s="9"/>
      <c r="M114" s="7"/>
      <c r="BI114" s="115" t="str">
        <f>HYPERLINK("#일위대가목록!A70","SE0950500 →")</f>
        <v>SE0950500 →</v>
      </c>
    </row>
    <row r="115" spans="1:61" ht="18.399999999999999" customHeight="1" x14ac:dyDescent="0.15">
      <c r="A115" s="6" t="s">
        <v>289</v>
      </c>
      <c r="B115" s="2" t="s">
        <v>15</v>
      </c>
      <c r="C115" s="60">
        <v>1</v>
      </c>
      <c r="D115" s="2" t="s">
        <v>67</v>
      </c>
      <c r="E115" s="9"/>
      <c r="F115" s="9"/>
      <c r="G115" s="9"/>
      <c r="H115" s="9"/>
      <c r="I115" s="9"/>
      <c r="J115" s="9"/>
      <c r="K115" s="9"/>
      <c r="L115" s="9"/>
      <c r="M115" s="7"/>
      <c r="BI115" s="115" t="str">
        <f>HYPERLINK("#일위대가목록!A71","SE0950600 →")</f>
        <v>SE0950600 →</v>
      </c>
    </row>
    <row r="116" spans="1:61" ht="18.399999999999999" customHeight="1" x14ac:dyDescent="0.15">
      <c r="A116" s="6" t="s">
        <v>289</v>
      </c>
      <c r="B116" s="2" t="s">
        <v>394</v>
      </c>
      <c r="C116" s="60">
        <v>1</v>
      </c>
      <c r="D116" s="2" t="s">
        <v>67</v>
      </c>
      <c r="E116" s="9"/>
      <c r="F116" s="9"/>
      <c r="G116" s="9"/>
      <c r="H116" s="9"/>
      <c r="I116" s="9"/>
      <c r="J116" s="9"/>
      <c r="K116" s="9"/>
      <c r="L116" s="9"/>
      <c r="M116" s="7"/>
      <c r="BI116" s="115" t="str">
        <f>HYPERLINK("#일위대가목록!A72","SE0950800 →")</f>
        <v>SE0950800 →</v>
      </c>
    </row>
    <row r="117" spans="1:61" s="79" customFormat="1" ht="18.399999999999999" customHeight="1" x14ac:dyDescent="0.15">
      <c r="A117" s="76" t="s">
        <v>287</v>
      </c>
      <c r="B117" s="75" t="s">
        <v>363</v>
      </c>
      <c r="C117" s="100">
        <v>1</v>
      </c>
      <c r="D117" s="75" t="s">
        <v>67</v>
      </c>
      <c r="E117" s="77"/>
      <c r="F117" s="77"/>
      <c r="G117" s="77"/>
      <c r="H117" s="77"/>
      <c r="I117" s="77"/>
      <c r="J117" s="77"/>
      <c r="K117" s="77"/>
      <c r="L117" s="77"/>
      <c r="M117" s="78"/>
      <c r="BI117" s="81"/>
    </row>
    <row r="118" spans="1:61" s="79" customFormat="1" ht="18.399999999999999" customHeight="1" x14ac:dyDescent="0.15">
      <c r="A118" s="76" t="s">
        <v>287</v>
      </c>
      <c r="B118" s="75" t="s">
        <v>361</v>
      </c>
      <c r="C118" s="100">
        <v>1</v>
      </c>
      <c r="D118" s="75" t="s">
        <v>67</v>
      </c>
      <c r="E118" s="77"/>
      <c r="F118" s="77"/>
      <c r="G118" s="77"/>
      <c r="H118" s="77"/>
      <c r="I118" s="77"/>
      <c r="J118" s="77"/>
      <c r="K118" s="77"/>
      <c r="L118" s="77"/>
      <c r="M118" s="78"/>
      <c r="BI118" s="81"/>
    </row>
    <row r="119" spans="1:61" s="79" customFormat="1" ht="18.399999999999999" customHeight="1" x14ac:dyDescent="0.15">
      <c r="A119" s="76" t="s">
        <v>287</v>
      </c>
      <c r="B119" s="75" t="s">
        <v>364</v>
      </c>
      <c r="C119" s="100">
        <v>1</v>
      </c>
      <c r="D119" s="75" t="s">
        <v>67</v>
      </c>
      <c r="E119" s="77"/>
      <c r="F119" s="77"/>
      <c r="G119" s="77"/>
      <c r="H119" s="77"/>
      <c r="I119" s="77"/>
      <c r="J119" s="77"/>
      <c r="K119" s="77"/>
      <c r="L119" s="77"/>
      <c r="M119" s="78"/>
      <c r="BI119" s="81"/>
    </row>
    <row r="120" spans="1:61" s="79" customFormat="1" ht="18.399999999999999" customHeight="1" x14ac:dyDescent="0.15">
      <c r="A120" s="76" t="s">
        <v>287</v>
      </c>
      <c r="B120" s="75" t="s">
        <v>362</v>
      </c>
      <c r="C120" s="100">
        <v>1</v>
      </c>
      <c r="D120" s="75" t="s">
        <v>67</v>
      </c>
      <c r="E120" s="77"/>
      <c r="F120" s="77"/>
      <c r="G120" s="77"/>
      <c r="H120" s="77"/>
      <c r="I120" s="77"/>
      <c r="J120" s="77"/>
      <c r="K120" s="77"/>
      <c r="L120" s="77"/>
      <c r="M120" s="78"/>
      <c r="BI120" s="81"/>
    </row>
    <row r="121" spans="1:61" ht="18.399999999999999" customHeight="1" x14ac:dyDescent="0.15">
      <c r="A121" s="48" t="s">
        <v>366</v>
      </c>
      <c r="B121" s="49" t="s">
        <v>44</v>
      </c>
      <c r="C121" s="64"/>
      <c r="D121" s="49" t="s">
        <v>44</v>
      </c>
      <c r="E121" s="51"/>
      <c r="F121" s="51"/>
      <c r="G121" s="72"/>
      <c r="H121" s="51"/>
      <c r="I121" s="72"/>
      <c r="J121" s="51"/>
      <c r="K121" s="72"/>
      <c r="L121" s="51"/>
      <c r="M121" s="53"/>
    </row>
    <row r="122" spans="1:61" ht="18.399999999999999" customHeight="1" x14ac:dyDescent="0.15">
      <c r="A122" s="6" t="s">
        <v>222</v>
      </c>
      <c r="B122" s="2" t="s">
        <v>126</v>
      </c>
      <c r="C122" s="60">
        <v>1</v>
      </c>
      <c r="D122" s="2" t="s">
        <v>90</v>
      </c>
      <c r="E122" s="9"/>
      <c r="F122" s="9"/>
      <c r="G122" s="9"/>
      <c r="H122" s="9"/>
      <c r="I122" s="9"/>
      <c r="J122" s="9"/>
      <c r="K122" s="9"/>
      <c r="L122" s="9"/>
      <c r="M122" s="7"/>
      <c r="BI122" s="115" t="str">
        <f>HYPERLINK("#일위대가목록!A73","YC00250 →")</f>
        <v>YC00250 →</v>
      </c>
    </row>
    <row r="123" spans="1:61" ht="18.399999999999999" customHeight="1" x14ac:dyDescent="0.15">
      <c r="A123" s="6" t="s">
        <v>222</v>
      </c>
      <c r="B123" s="2" t="s">
        <v>379</v>
      </c>
      <c r="C123" s="60">
        <v>1</v>
      </c>
      <c r="D123" s="2" t="s">
        <v>90</v>
      </c>
      <c r="E123" s="9"/>
      <c r="F123" s="9"/>
      <c r="G123" s="9"/>
      <c r="H123" s="9"/>
      <c r="I123" s="9"/>
      <c r="J123" s="9"/>
      <c r="K123" s="9"/>
      <c r="L123" s="9"/>
      <c r="M123" s="7"/>
      <c r="BI123" s="115" t="str">
        <f>HYPERLINK("#일위대가목록!A74","YC00300 →")</f>
        <v>YC00300 →</v>
      </c>
    </row>
    <row r="124" spans="1:61" ht="18.399999999999999" customHeight="1" x14ac:dyDescent="0.15">
      <c r="A124" s="54" t="s">
        <v>144</v>
      </c>
      <c r="B124" s="55" t="s">
        <v>207</v>
      </c>
      <c r="C124" s="63">
        <v>1</v>
      </c>
      <c r="D124" s="55" t="s">
        <v>90</v>
      </c>
      <c r="E124" s="57"/>
      <c r="F124" s="57"/>
      <c r="G124" s="57"/>
      <c r="H124" s="57"/>
      <c r="I124" s="57"/>
      <c r="J124" s="57"/>
      <c r="K124" s="57"/>
      <c r="L124" s="57"/>
      <c r="M124" s="59"/>
      <c r="BI124" s="18"/>
    </row>
    <row r="125" spans="1:61" ht="18.399999999999999" customHeight="1" x14ac:dyDescent="0.15">
      <c r="A125" s="6" t="s">
        <v>332</v>
      </c>
      <c r="B125" s="2" t="s">
        <v>126</v>
      </c>
      <c r="C125" s="60">
        <v>1</v>
      </c>
      <c r="D125" s="2" t="s">
        <v>90</v>
      </c>
      <c r="E125" s="9"/>
      <c r="F125" s="9"/>
      <c r="G125" s="9"/>
      <c r="H125" s="9"/>
      <c r="I125" s="9"/>
      <c r="J125" s="9"/>
      <c r="K125" s="9"/>
      <c r="L125" s="9"/>
      <c r="M125" s="7"/>
      <c r="BI125" s="115" t="str">
        <f>HYPERLINK("#일위대가목록!A75","YC02250 →")</f>
        <v>YC02250 →</v>
      </c>
    </row>
    <row r="126" spans="1:61" ht="18.399999999999999" customHeight="1" x14ac:dyDescent="0.15">
      <c r="A126" s="6" t="s">
        <v>332</v>
      </c>
      <c r="B126" s="2" t="s">
        <v>379</v>
      </c>
      <c r="C126" s="60">
        <v>1</v>
      </c>
      <c r="D126" s="2" t="s">
        <v>90</v>
      </c>
      <c r="E126" s="9"/>
      <c r="F126" s="9"/>
      <c r="G126" s="9"/>
      <c r="H126" s="9"/>
      <c r="I126" s="9"/>
      <c r="J126" s="9"/>
      <c r="K126" s="9"/>
      <c r="L126" s="9"/>
      <c r="M126" s="7"/>
      <c r="BI126" s="115" t="str">
        <f>HYPERLINK("#일위대가목록!A76","YC02300 →")</f>
        <v>YC02300 →</v>
      </c>
    </row>
    <row r="127" spans="1:61" ht="18.399999999999999" customHeight="1" x14ac:dyDescent="0.15">
      <c r="A127" s="48" t="s">
        <v>368</v>
      </c>
      <c r="B127" s="49" t="s">
        <v>44</v>
      </c>
      <c r="C127" s="64"/>
      <c r="D127" s="49" t="s">
        <v>44</v>
      </c>
      <c r="E127" s="51"/>
      <c r="F127" s="51"/>
      <c r="G127" s="72"/>
      <c r="H127" s="51"/>
      <c r="I127" s="72"/>
      <c r="J127" s="51"/>
      <c r="K127" s="72"/>
      <c r="L127" s="51"/>
      <c r="M127" s="53"/>
    </row>
    <row r="128" spans="1:61" ht="18.399999999999999" customHeight="1" x14ac:dyDescent="0.15">
      <c r="A128" s="54" t="s">
        <v>147</v>
      </c>
      <c r="B128" s="55" t="s">
        <v>17</v>
      </c>
      <c r="C128" s="63">
        <v>1</v>
      </c>
      <c r="D128" s="55" t="s">
        <v>90</v>
      </c>
      <c r="E128" s="57"/>
      <c r="F128" s="57"/>
      <c r="G128" s="57"/>
      <c r="H128" s="57"/>
      <c r="I128" s="57"/>
      <c r="J128" s="57"/>
      <c r="K128" s="57"/>
      <c r="L128" s="57"/>
      <c r="M128" s="59"/>
      <c r="BI128" s="115" t="str">
        <f>HYPERLINK("#일위대가목록!A77","YD011274 →")</f>
        <v>YD011274 →</v>
      </c>
    </row>
    <row r="129" spans="1:61" ht="18.399999999999999" customHeight="1" x14ac:dyDescent="0.15">
      <c r="A129" s="54" t="s">
        <v>149</v>
      </c>
      <c r="B129" s="55" t="s">
        <v>17</v>
      </c>
      <c r="C129" s="63">
        <v>1</v>
      </c>
      <c r="D129" s="55" t="s">
        <v>90</v>
      </c>
      <c r="E129" s="57"/>
      <c r="F129" s="57"/>
      <c r="G129" s="57"/>
      <c r="H129" s="57"/>
      <c r="I129" s="57"/>
      <c r="J129" s="57"/>
      <c r="K129" s="57"/>
      <c r="L129" s="57"/>
      <c r="M129" s="59"/>
      <c r="BI129" s="115" t="str">
        <f>HYPERLINK("#일위대가목록!A78","YD011273 →")</f>
        <v>YD011273 →</v>
      </c>
    </row>
    <row r="130" spans="1:61" ht="18.399999999999999" customHeight="1" x14ac:dyDescent="0.15">
      <c r="A130" s="54" t="s">
        <v>163</v>
      </c>
      <c r="B130" s="55" t="s">
        <v>17</v>
      </c>
      <c r="C130" s="63">
        <v>1</v>
      </c>
      <c r="D130" s="55" t="s">
        <v>90</v>
      </c>
      <c r="E130" s="57"/>
      <c r="F130" s="57"/>
      <c r="G130" s="57"/>
      <c r="H130" s="57"/>
      <c r="I130" s="57"/>
      <c r="J130" s="57"/>
      <c r="K130" s="57"/>
      <c r="L130" s="57"/>
      <c r="M130" s="59"/>
      <c r="BI130" s="115" t="str">
        <f>HYPERLINK("#일위대가목록!A79","YD011272 →")</f>
        <v>YD011272 →</v>
      </c>
    </row>
    <row r="131" spans="1:61" ht="18.399999999999999" customHeight="1" x14ac:dyDescent="0.15">
      <c r="A131" s="54" t="s">
        <v>154</v>
      </c>
      <c r="B131" s="55" t="s">
        <v>17</v>
      </c>
      <c r="C131" s="63">
        <v>1</v>
      </c>
      <c r="D131" s="55" t="s">
        <v>90</v>
      </c>
      <c r="E131" s="57"/>
      <c r="F131" s="57"/>
      <c r="G131" s="57"/>
      <c r="H131" s="57"/>
      <c r="I131" s="57"/>
      <c r="J131" s="57"/>
      <c r="K131" s="57"/>
      <c r="L131" s="57"/>
      <c r="M131" s="59"/>
      <c r="BI131" s="115" t="str">
        <f>HYPERLINK("#일위대가목록!A80","YD011271 →")</f>
        <v>YD011271 →</v>
      </c>
    </row>
    <row r="132" spans="1:61" ht="18.399999999999999" customHeight="1" x14ac:dyDescent="0.15">
      <c r="A132" s="54" t="s">
        <v>151</v>
      </c>
      <c r="B132" s="55" t="s">
        <v>17</v>
      </c>
      <c r="C132" s="63">
        <v>1</v>
      </c>
      <c r="D132" s="55" t="s">
        <v>90</v>
      </c>
      <c r="E132" s="57"/>
      <c r="F132" s="57"/>
      <c r="G132" s="57"/>
      <c r="H132" s="57"/>
      <c r="I132" s="57"/>
      <c r="J132" s="57"/>
      <c r="K132" s="57"/>
      <c r="L132" s="57"/>
      <c r="M132" s="59"/>
      <c r="BI132" s="115" t="str">
        <f>HYPERLINK("#일위대가목록!A81","YD011270 →")</f>
        <v>YD011270 →</v>
      </c>
    </row>
    <row r="133" spans="1:61" ht="18.399999999999999" customHeight="1" x14ac:dyDescent="0.15">
      <c r="A133" s="6" t="s">
        <v>139</v>
      </c>
      <c r="B133" s="2" t="s">
        <v>17</v>
      </c>
      <c r="C133" s="60">
        <v>1</v>
      </c>
      <c r="D133" s="2" t="s">
        <v>90</v>
      </c>
      <c r="E133" s="9"/>
      <c r="F133" s="9"/>
      <c r="G133" s="9"/>
      <c r="H133" s="9"/>
      <c r="I133" s="9"/>
      <c r="J133" s="9"/>
      <c r="K133" s="9"/>
      <c r="L133" s="9"/>
      <c r="M133" s="7"/>
      <c r="BI133" s="115" t="str">
        <f>HYPERLINK("#일위대가목록!A82","YD011269 →")</f>
        <v>YD011269 →</v>
      </c>
    </row>
    <row r="134" spans="1:61" ht="18.399999999999999" customHeight="1" x14ac:dyDescent="0.15">
      <c r="A134" s="6" t="s">
        <v>161</v>
      </c>
      <c r="B134" s="2" t="s">
        <v>17</v>
      </c>
      <c r="C134" s="60">
        <v>1</v>
      </c>
      <c r="D134" s="2" t="s">
        <v>90</v>
      </c>
      <c r="E134" s="9"/>
      <c r="F134" s="9"/>
      <c r="G134" s="9"/>
      <c r="H134" s="9"/>
      <c r="I134" s="9"/>
      <c r="J134" s="9"/>
      <c r="K134" s="9"/>
      <c r="L134" s="9"/>
      <c r="M134" s="7"/>
      <c r="BI134" s="115" t="str">
        <f>HYPERLINK("#일위대가목록!A83","YD011268 →")</f>
        <v>YD011268 →</v>
      </c>
    </row>
    <row r="135" spans="1:61" ht="18.399999999999999" customHeight="1" x14ac:dyDescent="0.15">
      <c r="A135" s="6" t="s">
        <v>156</v>
      </c>
      <c r="B135" s="2" t="s">
        <v>172</v>
      </c>
      <c r="C135" s="60">
        <v>1</v>
      </c>
      <c r="D135" s="2" t="s">
        <v>90</v>
      </c>
      <c r="E135" s="9"/>
      <c r="F135" s="9"/>
      <c r="G135" s="9"/>
      <c r="H135" s="9"/>
      <c r="I135" s="9"/>
      <c r="J135" s="9"/>
      <c r="K135" s="9"/>
      <c r="L135" s="9"/>
      <c r="M135" s="7"/>
      <c r="BI135" s="115" t="str">
        <f>HYPERLINK("#일위대가목록!A84","YD00353 →")</f>
        <v>YD00353 →</v>
      </c>
    </row>
    <row r="136" spans="1:61" ht="18.399999999999999" customHeight="1" x14ac:dyDescent="0.15">
      <c r="A136" s="6" t="s">
        <v>58</v>
      </c>
      <c r="B136" s="2" t="s">
        <v>182</v>
      </c>
      <c r="C136" s="60">
        <v>1</v>
      </c>
      <c r="D136" s="2" t="s">
        <v>90</v>
      </c>
      <c r="E136" s="9"/>
      <c r="F136" s="9"/>
      <c r="G136" s="9"/>
      <c r="H136" s="9"/>
      <c r="I136" s="9"/>
      <c r="J136" s="9"/>
      <c r="K136" s="9"/>
      <c r="L136" s="9"/>
      <c r="M136" s="7"/>
      <c r="BI136" s="115" t="str">
        <f>HYPERLINK("#일위대가목록!A85","YD011370 →")</f>
        <v>YD011370 →</v>
      </c>
    </row>
    <row r="137" spans="1:61" ht="18.399999999999999" customHeight="1" x14ac:dyDescent="0.15">
      <c r="A137" s="48" t="s">
        <v>120</v>
      </c>
      <c r="B137" s="49" t="s">
        <v>44</v>
      </c>
      <c r="C137" s="64"/>
      <c r="D137" s="49" t="s">
        <v>44</v>
      </c>
      <c r="E137" s="51"/>
      <c r="F137" s="51"/>
      <c r="G137" s="72"/>
      <c r="H137" s="51"/>
      <c r="I137" s="72"/>
      <c r="J137" s="51"/>
      <c r="K137" s="72"/>
      <c r="L137" s="51"/>
      <c r="M137" s="53"/>
    </row>
    <row r="138" spans="1:61" ht="18.399999999999999" customHeight="1" x14ac:dyDescent="0.15">
      <c r="A138" s="6" t="s">
        <v>30</v>
      </c>
      <c r="B138" s="2" t="s">
        <v>214</v>
      </c>
      <c r="C138" s="60">
        <v>1</v>
      </c>
      <c r="D138" s="2" t="s">
        <v>68</v>
      </c>
      <c r="E138" s="9"/>
      <c r="F138" s="9"/>
      <c r="G138" s="9"/>
      <c r="H138" s="9"/>
      <c r="I138" s="9"/>
      <c r="J138" s="9"/>
      <c r="K138" s="9"/>
      <c r="L138" s="9"/>
      <c r="M138" s="7"/>
      <c r="BI138" s="115" t="str">
        <f>HYPERLINK("#일위대가목록!A86","SD00190300 →")</f>
        <v>SD00190300 →</v>
      </c>
    </row>
    <row r="139" spans="1:61" ht="18.399999999999999" customHeight="1" x14ac:dyDescent="0.15">
      <c r="A139" s="6" t="s">
        <v>30</v>
      </c>
      <c r="B139" s="2" t="s">
        <v>6</v>
      </c>
      <c r="C139" s="60">
        <v>1</v>
      </c>
      <c r="D139" s="2" t="s">
        <v>68</v>
      </c>
      <c r="E139" s="9"/>
      <c r="F139" s="9"/>
      <c r="G139" s="9"/>
      <c r="H139" s="9"/>
      <c r="I139" s="9"/>
      <c r="J139" s="9"/>
      <c r="K139" s="9"/>
      <c r="L139" s="9"/>
      <c r="M139" s="7"/>
      <c r="BI139" s="115" t="str">
        <f>HYPERLINK("#일위대가목록!A87","SD00190600 →")</f>
        <v>SD00190600 →</v>
      </c>
    </row>
    <row r="140" spans="1:61" ht="18.399999999999999" customHeight="1" x14ac:dyDescent="0.15">
      <c r="A140" s="6" t="s">
        <v>30</v>
      </c>
      <c r="B140" s="2" t="s">
        <v>239</v>
      </c>
      <c r="C140" s="60">
        <v>1</v>
      </c>
      <c r="D140" s="2" t="s">
        <v>68</v>
      </c>
      <c r="E140" s="9"/>
      <c r="F140" s="9"/>
      <c r="G140" s="9"/>
      <c r="H140" s="9"/>
      <c r="I140" s="9"/>
      <c r="J140" s="9"/>
      <c r="K140" s="9"/>
      <c r="L140" s="9"/>
      <c r="M140" s="7"/>
      <c r="BI140" s="115" t="str">
        <f>HYPERLINK("#일위대가목록!A88","SD00190800 →")</f>
        <v>SD00190800 →</v>
      </c>
    </row>
    <row r="141" spans="1:61" ht="18.399999999999999" customHeight="1" x14ac:dyDescent="0.15">
      <c r="A141" s="6" t="s">
        <v>30</v>
      </c>
      <c r="B141" s="2" t="s">
        <v>217</v>
      </c>
      <c r="C141" s="60">
        <v>1</v>
      </c>
      <c r="D141" s="2" t="s">
        <v>68</v>
      </c>
      <c r="E141" s="9"/>
      <c r="F141" s="9"/>
      <c r="G141" s="9"/>
      <c r="H141" s="9"/>
      <c r="I141" s="9"/>
      <c r="J141" s="9"/>
      <c r="K141" s="9"/>
      <c r="L141" s="9"/>
      <c r="M141" s="7"/>
      <c r="BI141" s="115" t="str">
        <f>HYPERLINK("#일위대가목록!A89","SD00191000 →")</f>
        <v>SD00191000 →</v>
      </c>
    </row>
    <row r="142" spans="1:61" ht="18.399999999999999" customHeight="1" x14ac:dyDescent="0.15">
      <c r="A142" s="6" t="s">
        <v>30</v>
      </c>
      <c r="B142" s="2" t="s">
        <v>231</v>
      </c>
      <c r="C142" s="60">
        <v>1</v>
      </c>
      <c r="D142" s="2" t="s">
        <v>68</v>
      </c>
      <c r="E142" s="9"/>
      <c r="F142" s="9"/>
      <c r="G142" s="9"/>
      <c r="H142" s="9"/>
      <c r="I142" s="9"/>
      <c r="J142" s="9"/>
      <c r="K142" s="9"/>
      <c r="L142" s="9"/>
      <c r="M142" s="7"/>
      <c r="BI142" s="115" t="str">
        <f>HYPERLINK("#일위대가목록!A90","SD00191200 →")</f>
        <v>SD00191200 →</v>
      </c>
    </row>
    <row r="143" spans="1:61" ht="18.399999999999999" customHeight="1" x14ac:dyDescent="0.15">
      <c r="A143" s="6" t="s">
        <v>30</v>
      </c>
      <c r="B143" s="2" t="s">
        <v>3</v>
      </c>
      <c r="C143" s="60">
        <v>1</v>
      </c>
      <c r="D143" s="2" t="s">
        <v>68</v>
      </c>
      <c r="E143" s="9"/>
      <c r="F143" s="9"/>
      <c r="G143" s="9"/>
      <c r="H143" s="9"/>
      <c r="I143" s="9"/>
      <c r="J143" s="9"/>
      <c r="K143" s="9"/>
      <c r="L143" s="9"/>
      <c r="M143" s="7"/>
      <c r="BI143" s="115" t="str">
        <f>HYPERLINK("#일위대가목록!A91","SD00191500 →")</f>
        <v>SD00191500 →</v>
      </c>
    </row>
    <row r="144" spans="1:61" ht="18.399999999999999" customHeight="1" x14ac:dyDescent="0.15">
      <c r="A144" s="48" t="s">
        <v>122</v>
      </c>
      <c r="B144" s="49" t="s">
        <v>44</v>
      </c>
      <c r="C144" s="64"/>
      <c r="D144" s="49" t="s">
        <v>44</v>
      </c>
      <c r="E144" s="51"/>
      <c r="F144" s="51"/>
      <c r="G144" s="72"/>
      <c r="H144" s="51"/>
      <c r="I144" s="72"/>
      <c r="J144" s="51"/>
      <c r="K144" s="72"/>
      <c r="L144" s="51"/>
      <c r="M144" s="53"/>
    </row>
    <row r="145" spans="1:61" ht="18.399999999999999" customHeight="1" x14ac:dyDescent="0.15">
      <c r="A145" s="6" t="s">
        <v>230</v>
      </c>
      <c r="B145" s="2" t="s">
        <v>209</v>
      </c>
      <c r="C145" s="60">
        <v>1</v>
      </c>
      <c r="D145" s="2" t="s">
        <v>89</v>
      </c>
      <c r="E145" s="9"/>
      <c r="F145" s="9"/>
      <c r="G145" s="9"/>
      <c r="H145" s="9"/>
      <c r="I145" s="9"/>
      <c r="J145" s="9"/>
      <c r="K145" s="9"/>
      <c r="L145" s="9"/>
      <c r="M145" s="7"/>
      <c r="BI145" s="115" t="str">
        <f>HYPERLINK("#일위대가목록!A92","SD00218A →")</f>
        <v>SD00218A →</v>
      </c>
    </row>
    <row r="146" spans="1:61" ht="18.399999999999999" customHeight="1" x14ac:dyDescent="0.15">
      <c r="A146" s="6" t="s">
        <v>0</v>
      </c>
      <c r="B146" s="2" t="s">
        <v>209</v>
      </c>
      <c r="C146" s="60">
        <v>1</v>
      </c>
      <c r="D146" s="2" t="s">
        <v>89</v>
      </c>
      <c r="E146" s="9"/>
      <c r="F146" s="9"/>
      <c r="G146" s="9"/>
      <c r="H146" s="9"/>
      <c r="I146" s="9"/>
      <c r="J146" s="9"/>
      <c r="K146" s="9"/>
      <c r="L146" s="9"/>
      <c r="M146" s="7"/>
      <c r="BI146" s="115" t="str">
        <f>HYPERLINK("#일위대가목록!A93","SD00218B →")</f>
        <v>SD00218B →</v>
      </c>
    </row>
    <row r="147" spans="1:61" ht="18.399999999999999" customHeight="1" x14ac:dyDescent="0.15">
      <c r="A147" s="6" t="s">
        <v>159</v>
      </c>
      <c r="B147" s="2" t="s">
        <v>209</v>
      </c>
      <c r="C147" s="60">
        <v>1</v>
      </c>
      <c r="D147" s="2" t="s">
        <v>89</v>
      </c>
      <c r="E147" s="9"/>
      <c r="F147" s="9"/>
      <c r="G147" s="9"/>
      <c r="H147" s="9"/>
      <c r="I147" s="9"/>
      <c r="J147" s="9"/>
      <c r="K147" s="9"/>
      <c r="L147" s="9"/>
      <c r="M147" s="7"/>
      <c r="BI147" s="115" t="str">
        <f>HYPERLINK("#일위대가목록!A94","SD00218C →")</f>
        <v>SD00218C →</v>
      </c>
    </row>
    <row r="148" spans="1:61" ht="18.399999999999999" customHeight="1" x14ac:dyDescent="0.15">
      <c r="A148" s="6" t="s">
        <v>230</v>
      </c>
      <c r="B148" s="2" t="s">
        <v>206</v>
      </c>
      <c r="C148" s="60">
        <v>1</v>
      </c>
      <c r="D148" s="2" t="s">
        <v>89</v>
      </c>
      <c r="E148" s="9"/>
      <c r="F148" s="9"/>
      <c r="G148" s="9"/>
      <c r="H148" s="9"/>
      <c r="I148" s="9"/>
      <c r="J148" s="9"/>
      <c r="K148" s="9"/>
      <c r="L148" s="9"/>
      <c r="M148" s="7"/>
      <c r="BI148" s="18"/>
    </row>
    <row r="149" spans="1:61" ht="18.399999999999999" customHeight="1" x14ac:dyDescent="0.15">
      <c r="A149" s="6" t="s">
        <v>162</v>
      </c>
      <c r="B149" s="2" t="s">
        <v>209</v>
      </c>
      <c r="C149" s="60">
        <v>1</v>
      </c>
      <c r="D149" s="2" t="s">
        <v>89</v>
      </c>
      <c r="E149" s="9"/>
      <c r="F149" s="9"/>
      <c r="G149" s="9"/>
      <c r="H149" s="9"/>
      <c r="I149" s="9"/>
      <c r="J149" s="9"/>
      <c r="K149" s="9"/>
      <c r="L149" s="9"/>
      <c r="M149" s="7"/>
      <c r="BI149" s="115" t="str">
        <f>HYPERLINK("#일위대가목록!A95","SD00218D →")</f>
        <v>SD00218D →</v>
      </c>
    </row>
    <row r="150" spans="1:61" ht="18.399999999999999" customHeight="1" x14ac:dyDescent="0.15">
      <c r="A150" s="6" t="s">
        <v>152</v>
      </c>
      <c r="B150" s="2" t="s">
        <v>209</v>
      </c>
      <c r="C150" s="60">
        <v>1</v>
      </c>
      <c r="D150" s="2" t="s">
        <v>89</v>
      </c>
      <c r="E150" s="9"/>
      <c r="F150" s="9"/>
      <c r="G150" s="9"/>
      <c r="H150" s="9"/>
      <c r="I150" s="9"/>
      <c r="J150" s="9"/>
      <c r="K150" s="9"/>
      <c r="L150" s="9"/>
      <c r="M150" s="7"/>
      <c r="BI150" s="115" t="str">
        <f>HYPERLINK("#일위대가목록!A96","SD00218E →")</f>
        <v>SD00218E →</v>
      </c>
    </row>
    <row r="151" spans="1:61" ht="18.399999999999999" customHeight="1" x14ac:dyDescent="0.15">
      <c r="A151" s="6" t="s">
        <v>162</v>
      </c>
      <c r="B151" s="2" t="s">
        <v>206</v>
      </c>
      <c r="C151" s="60">
        <v>1</v>
      </c>
      <c r="D151" s="2" t="s">
        <v>89</v>
      </c>
      <c r="E151" s="9"/>
      <c r="F151" s="9"/>
      <c r="G151" s="9"/>
      <c r="H151" s="9"/>
      <c r="I151" s="9"/>
      <c r="J151" s="9"/>
      <c r="K151" s="9"/>
      <c r="L151" s="9"/>
      <c r="M151" s="7"/>
      <c r="BI151" s="18"/>
    </row>
    <row r="152" spans="1:61" ht="18.399999999999999" customHeight="1" x14ac:dyDescent="0.15">
      <c r="A152" s="48" t="s">
        <v>119</v>
      </c>
      <c r="B152" s="49" t="s">
        <v>44</v>
      </c>
      <c r="C152" s="64"/>
      <c r="D152" s="49" t="s">
        <v>44</v>
      </c>
      <c r="E152" s="51"/>
      <c r="F152" s="51"/>
      <c r="G152" s="72"/>
      <c r="H152" s="51"/>
      <c r="I152" s="72"/>
      <c r="J152" s="51"/>
      <c r="K152" s="72"/>
      <c r="L152" s="51"/>
      <c r="M152" s="53"/>
    </row>
    <row r="153" spans="1:61" ht="18.399999999999999" customHeight="1" x14ac:dyDescent="0.15">
      <c r="A153" s="6" t="s">
        <v>267</v>
      </c>
      <c r="B153" s="2" t="s">
        <v>390</v>
      </c>
      <c r="C153" s="60">
        <v>1</v>
      </c>
      <c r="D153" s="2" t="s">
        <v>40</v>
      </c>
      <c r="E153" s="9"/>
      <c r="F153" s="9"/>
      <c r="G153" s="9"/>
      <c r="H153" s="9"/>
      <c r="I153" s="9"/>
      <c r="J153" s="9"/>
      <c r="K153" s="9"/>
      <c r="L153" s="9"/>
      <c r="M153" s="7"/>
      <c r="BI153" s="115" t="str">
        <f>HYPERLINK("#일위대가목록!A97","SE000150A →")</f>
        <v>SE000150A →</v>
      </c>
    </row>
    <row r="154" spans="1:61" ht="18.399999999999999" customHeight="1" x14ac:dyDescent="0.15">
      <c r="A154" s="6" t="s">
        <v>269</v>
      </c>
      <c r="B154" s="2" t="s">
        <v>390</v>
      </c>
      <c r="C154" s="60">
        <v>1</v>
      </c>
      <c r="D154" s="2" t="s">
        <v>40</v>
      </c>
      <c r="E154" s="9"/>
      <c r="F154" s="9"/>
      <c r="G154" s="9"/>
      <c r="H154" s="9"/>
      <c r="I154" s="9"/>
      <c r="J154" s="9"/>
      <c r="K154" s="9"/>
      <c r="L154" s="9"/>
      <c r="M154" s="7"/>
      <c r="BI154" s="115" t="str">
        <f>HYPERLINK("#일위대가목록!A98","SE000150B →")</f>
        <v>SE000150B →</v>
      </c>
    </row>
    <row r="155" spans="1:61" ht="18.399999999999999" customHeight="1" x14ac:dyDescent="0.15">
      <c r="A155" s="6" t="s">
        <v>271</v>
      </c>
      <c r="B155" s="2" t="s">
        <v>390</v>
      </c>
      <c r="C155" s="60">
        <v>1</v>
      </c>
      <c r="D155" s="2" t="s">
        <v>40</v>
      </c>
      <c r="E155" s="9"/>
      <c r="F155" s="9"/>
      <c r="G155" s="9"/>
      <c r="H155" s="9"/>
      <c r="I155" s="9"/>
      <c r="J155" s="9"/>
      <c r="K155" s="9"/>
      <c r="L155" s="9"/>
      <c r="M155" s="7"/>
      <c r="BI155" s="115" t="str">
        <f>HYPERLINK("#일위대가목록!A99","SE000150C →")</f>
        <v>SE000150C →</v>
      </c>
    </row>
    <row r="156" spans="1:61" ht="18.399999999999999" customHeight="1" x14ac:dyDescent="0.15">
      <c r="A156" s="6" t="s">
        <v>262</v>
      </c>
      <c r="B156" s="2" t="s">
        <v>390</v>
      </c>
      <c r="C156" s="60">
        <v>1</v>
      </c>
      <c r="D156" s="2" t="s">
        <v>40</v>
      </c>
      <c r="E156" s="9"/>
      <c r="F156" s="9"/>
      <c r="G156" s="9"/>
      <c r="H156" s="9"/>
      <c r="I156" s="9"/>
      <c r="J156" s="9"/>
      <c r="K156" s="9"/>
      <c r="L156" s="9"/>
      <c r="M156" s="7"/>
      <c r="BI156" s="115" t="str">
        <f>HYPERLINK("#일위대가목록!A100","SE000150D →")</f>
        <v>SE000150D →</v>
      </c>
    </row>
    <row r="157" spans="1:61" ht="18.399999999999999" customHeight="1" x14ac:dyDescent="0.15">
      <c r="A157" s="6" t="s">
        <v>260</v>
      </c>
      <c r="B157" s="2" t="s">
        <v>308</v>
      </c>
      <c r="C157" s="60">
        <v>1</v>
      </c>
      <c r="D157" s="2" t="s">
        <v>40</v>
      </c>
      <c r="E157" s="9"/>
      <c r="F157" s="9"/>
      <c r="G157" s="9"/>
      <c r="H157" s="9"/>
      <c r="I157" s="9"/>
      <c r="J157" s="9"/>
      <c r="K157" s="9"/>
      <c r="L157" s="9"/>
      <c r="M157" s="7"/>
      <c r="BI157" s="115" t="str">
        <f>HYPERLINK("#일위대가목록!A101","SE001006A →")</f>
        <v>SE001006A →</v>
      </c>
    </row>
    <row r="158" spans="1:61" ht="18.399999999999999" customHeight="1" x14ac:dyDescent="0.15">
      <c r="A158" s="6" t="s">
        <v>272</v>
      </c>
      <c r="B158" s="2" t="s">
        <v>308</v>
      </c>
      <c r="C158" s="60">
        <v>1</v>
      </c>
      <c r="D158" s="2" t="s">
        <v>40</v>
      </c>
      <c r="E158" s="9"/>
      <c r="F158" s="9"/>
      <c r="G158" s="9"/>
      <c r="H158" s="9"/>
      <c r="I158" s="9"/>
      <c r="J158" s="9"/>
      <c r="K158" s="9"/>
      <c r="L158" s="9"/>
      <c r="M158" s="7"/>
      <c r="BI158" s="115" t="str">
        <f>HYPERLINK("#일위대가목록!A102","SE001006B →")</f>
        <v>SE001006B →</v>
      </c>
    </row>
    <row r="159" spans="1:61" ht="18.399999999999999" customHeight="1" x14ac:dyDescent="0.15">
      <c r="A159" s="6" t="s">
        <v>268</v>
      </c>
      <c r="B159" s="2" t="s">
        <v>308</v>
      </c>
      <c r="C159" s="60">
        <v>1</v>
      </c>
      <c r="D159" s="2" t="s">
        <v>40</v>
      </c>
      <c r="E159" s="9"/>
      <c r="F159" s="9"/>
      <c r="G159" s="9"/>
      <c r="H159" s="9"/>
      <c r="I159" s="9"/>
      <c r="J159" s="9"/>
      <c r="K159" s="9"/>
      <c r="L159" s="9"/>
      <c r="M159" s="7"/>
      <c r="BI159" s="115" t="str">
        <f>HYPERLINK("#일위대가목록!A103","SE001006C →")</f>
        <v>SE001006C →</v>
      </c>
    </row>
    <row r="160" spans="1:61" ht="18.399999999999999" customHeight="1" x14ac:dyDescent="0.15">
      <c r="A160" s="6" t="s">
        <v>265</v>
      </c>
      <c r="B160" s="2" t="s">
        <v>308</v>
      </c>
      <c r="C160" s="60">
        <v>1</v>
      </c>
      <c r="D160" s="2" t="s">
        <v>40</v>
      </c>
      <c r="E160" s="9"/>
      <c r="F160" s="9"/>
      <c r="G160" s="9"/>
      <c r="H160" s="9"/>
      <c r="I160" s="9"/>
      <c r="J160" s="9"/>
      <c r="K160" s="9"/>
      <c r="L160" s="9"/>
      <c r="M160" s="7"/>
      <c r="BI160" s="115" t="str">
        <f>HYPERLINK("#일위대가목록!A104","SE001006D →")</f>
        <v>SE001006D →</v>
      </c>
    </row>
    <row r="161" spans="1:61" ht="18.399999999999999" customHeight="1" x14ac:dyDescent="0.15">
      <c r="A161" s="6" t="s">
        <v>260</v>
      </c>
      <c r="B161" s="2" t="s">
        <v>279</v>
      </c>
      <c r="C161" s="60">
        <v>1</v>
      </c>
      <c r="D161" s="2" t="s">
        <v>40</v>
      </c>
      <c r="E161" s="9"/>
      <c r="F161" s="9"/>
      <c r="G161" s="9"/>
      <c r="H161" s="9"/>
      <c r="I161" s="9"/>
      <c r="J161" s="9"/>
      <c r="K161" s="9"/>
      <c r="L161" s="9"/>
      <c r="M161" s="7"/>
      <c r="BI161" s="115" t="str">
        <f>HYPERLINK("#일위대가목록!A105","SE002002A →")</f>
        <v>SE002002A →</v>
      </c>
    </row>
    <row r="162" spans="1:61" ht="18.399999999999999" customHeight="1" x14ac:dyDescent="0.15">
      <c r="A162" s="6" t="s">
        <v>272</v>
      </c>
      <c r="B162" s="2" t="s">
        <v>279</v>
      </c>
      <c r="C162" s="60">
        <v>1</v>
      </c>
      <c r="D162" s="2" t="s">
        <v>40</v>
      </c>
      <c r="E162" s="9"/>
      <c r="F162" s="9"/>
      <c r="G162" s="9"/>
      <c r="H162" s="9"/>
      <c r="I162" s="9"/>
      <c r="J162" s="9"/>
      <c r="K162" s="9"/>
      <c r="L162" s="9"/>
      <c r="M162" s="7"/>
      <c r="BI162" s="115" t="str">
        <f>HYPERLINK("#일위대가목록!A106","SE002002B →")</f>
        <v>SE002002B →</v>
      </c>
    </row>
    <row r="163" spans="1:61" ht="18.399999999999999" customHeight="1" x14ac:dyDescent="0.15">
      <c r="A163" s="6" t="s">
        <v>268</v>
      </c>
      <c r="B163" s="2" t="s">
        <v>279</v>
      </c>
      <c r="C163" s="60">
        <v>1</v>
      </c>
      <c r="D163" s="2" t="s">
        <v>40</v>
      </c>
      <c r="E163" s="9"/>
      <c r="F163" s="9"/>
      <c r="G163" s="9"/>
      <c r="H163" s="9"/>
      <c r="I163" s="9"/>
      <c r="J163" s="9"/>
      <c r="K163" s="9"/>
      <c r="L163" s="9"/>
      <c r="M163" s="7"/>
      <c r="BI163" s="115" t="str">
        <f>HYPERLINK("#일위대가목록!A107","SE002002C →")</f>
        <v>SE002002C →</v>
      </c>
    </row>
    <row r="164" spans="1:61" ht="18.399999999999999" customHeight="1" x14ac:dyDescent="0.15">
      <c r="A164" s="6" t="s">
        <v>265</v>
      </c>
      <c r="B164" s="2" t="s">
        <v>279</v>
      </c>
      <c r="C164" s="60">
        <v>1</v>
      </c>
      <c r="D164" s="2" t="s">
        <v>40</v>
      </c>
      <c r="E164" s="9"/>
      <c r="F164" s="9"/>
      <c r="G164" s="9"/>
      <c r="H164" s="9"/>
      <c r="I164" s="9"/>
      <c r="J164" s="9"/>
      <c r="K164" s="9"/>
      <c r="L164" s="9"/>
      <c r="M164" s="7"/>
      <c r="BI164" s="115" t="str">
        <f>HYPERLINK("#일위대가목록!A108","SE002002D →")</f>
        <v>SE002002D →</v>
      </c>
    </row>
    <row r="165" spans="1:61" ht="18.399999999999999" customHeight="1" x14ac:dyDescent="0.15">
      <c r="A165" s="6" t="s">
        <v>256</v>
      </c>
      <c r="B165" s="2" t="s">
        <v>208</v>
      </c>
      <c r="C165" s="60">
        <v>1</v>
      </c>
      <c r="D165" s="2" t="s">
        <v>40</v>
      </c>
      <c r="E165" s="9"/>
      <c r="F165" s="9"/>
      <c r="G165" s="9"/>
      <c r="H165" s="9"/>
      <c r="I165" s="9"/>
      <c r="J165" s="9"/>
      <c r="K165" s="9"/>
      <c r="L165" s="9"/>
      <c r="M165" s="7"/>
      <c r="BI165" s="18"/>
    </row>
    <row r="166" spans="1:61" ht="18.399999999999999" customHeight="1" x14ac:dyDescent="0.15">
      <c r="A166" s="6" t="s">
        <v>255</v>
      </c>
      <c r="B166" s="2" t="s">
        <v>208</v>
      </c>
      <c r="C166" s="60">
        <v>1</v>
      </c>
      <c r="D166" s="2" t="s">
        <v>40</v>
      </c>
      <c r="E166" s="9"/>
      <c r="F166" s="9"/>
      <c r="G166" s="9"/>
      <c r="H166" s="9"/>
      <c r="I166" s="9"/>
      <c r="J166" s="9"/>
      <c r="K166" s="9"/>
      <c r="L166" s="9"/>
      <c r="M166" s="7"/>
      <c r="BI166" s="18"/>
    </row>
    <row r="167" spans="1:61" ht="18.399999999999999" customHeight="1" x14ac:dyDescent="0.15">
      <c r="A167" s="6" t="s">
        <v>254</v>
      </c>
      <c r="B167" s="2" t="s">
        <v>208</v>
      </c>
      <c r="C167" s="60">
        <v>1</v>
      </c>
      <c r="D167" s="2" t="s">
        <v>40</v>
      </c>
      <c r="E167" s="9"/>
      <c r="F167" s="9"/>
      <c r="G167" s="9"/>
      <c r="H167" s="9"/>
      <c r="I167" s="9"/>
      <c r="J167" s="9"/>
      <c r="K167" s="9"/>
      <c r="L167" s="9"/>
      <c r="M167" s="7"/>
      <c r="BI167" s="18"/>
    </row>
    <row r="168" spans="1:61" ht="18.399999999999999" customHeight="1" x14ac:dyDescent="0.15">
      <c r="A168" s="6" t="s">
        <v>257</v>
      </c>
      <c r="B168" s="2" t="s">
        <v>208</v>
      </c>
      <c r="C168" s="60">
        <v>1</v>
      </c>
      <c r="D168" s="2" t="s">
        <v>40</v>
      </c>
      <c r="E168" s="9"/>
      <c r="F168" s="9"/>
      <c r="G168" s="9"/>
      <c r="H168" s="9"/>
      <c r="I168" s="9"/>
      <c r="J168" s="9"/>
      <c r="K168" s="9"/>
      <c r="L168" s="9"/>
      <c r="M168" s="7"/>
      <c r="BI168" s="18"/>
    </row>
    <row r="169" spans="1:61" ht="18.399999999999999" customHeight="1" x14ac:dyDescent="0.15">
      <c r="A169" s="48" t="s">
        <v>369</v>
      </c>
      <c r="B169" s="49" t="s">
        <v>44</v>
      </c>
      <c r="C169" s="64"/>
      <c r="D169" s="49" t="s">
        <v>44</v>
      </c>
      <c r="E169" s="51"/>
      <c r="F169" s="51"/>
      <c r="G169" s="72"/>
      <c r="H169" s="51"/>
      <c r="I169" s="72"/>
      <c r="J169" s="51"/>
      <c r="K169" s="72"/>
      <c r="L169" s="51"/>
      <c r="M169" s="53"/>
    </row>
    <row r="170" spans="1:61" ht="18.399999999999999" customHeight="1" x14ac:dyDescent="0.15">
      <c r="A170" s="6" t="s">
        <v>12</v>
      </c>
      <c r="B170" s="2" t="s">
        <v>176</v>
      </c>
      <c r="C170" s="60">
        <v>1</v>
      </c>
      <c r="D170" s="2" t="s">
        <v>67</v>
      </c>
      <c r="E170" s="9"/>
      <c r="F170" s="9"/>
      <c r="G170" s="9"/>
      <c r="H170" s="9"/>
      <c r="I170" s="9"/>
      <c r="J170" s="9"/>
      <c r="K170" s="9"/>
      <c r="L170" s="9"/>
      <c r="M170" s="7"/>
      <c r="BI170" s="115" t="str">
        <f>HYPERLINK("#일위대가목록!A109","SF00020300 →")</f>
        <v>SF00020300 →</v>
      </c>
    </row>
    <row r="171" spans="1:61" ht="18.399999999999999" customHeight="1" x14ac:dyDescent="0.15">
      <c r="A171" s="6" t="s">
        <v>381</v>
      </c>
      <c r="B171" s="2" t="s">
        <v>169</v>
      </c>
      <c r="C171" s="60">
        <v>1</v>
      </c>
      <c r="D171" s="2" t="s">
        <v>67</v>
      </c>
      <c r="E171" s="9"/>
      <c r="F171" s="9"/>
      <c r="G171" s="9"/>
      <c r="H171" s="9"/>
      <c r="I171" s="9"/>
      <c r="J171" s="9"/>
      <c r="K171" s="9"/>
      <c r="L171" s="9"/>
      <c r="M171" s="7"/>
      <c r="BI171" s="115" t="str">
        <f>HYPERLINK("#일위대가목록!A110","SF00020700 →")</f>
        <v>SF00020700 →</v>
      </c>
    </row>
    <row r="172" spans="1:61" ht="18.399999999999999" customHeight="1" x14ac:dyDescent="0.15">
      <c r="A172" s="48" t="s">
        <v>121</v>
      </c>
      <c r="B172" s="49" t="s">
        <v>44</v>
      </c>
      <c r="C172" s="64"/>
      <c r="D172" s="49" t="s">
        <v>44</v>
      </c>
      <c r="E172" s="51"/>
      <c r="F172" s="51"/>
      <c r="G172" s="72"/>
      <c r="H172" s="51"/>
      <c r="I172" s="72"/>
      <c r="J172" s="51"/>
      <c r="K172" s="72"/>
      <c r="L172" s="51"/>
      <c r="M172" s="53"/>
    </row>
    <row r="173" spans="1:61" ht="18.399999999999999" customHeight="1" x14ac:dyDescent="0.15">
      <c r="A173" s="6" t="s">
        <v>218</v>
      </c>
      <c r="B173" s="2" t="s">
        <v>186</v>
      </c>
      <c r="C173" s="60">
        <v>1</v>
      </c>
      <c r="D173" s="2" t="s">
        <v>71</v>
      </c>
      <c r="E173" s="9"/>
      <c r="F173" s="9"/>
      <c r="G173" s="9"/>
      <c r="H173" s="9"/>
      <c r="I173" s="9"/>
      <c r="J173" s="9"/>
      <c r="K173" s="9"/>
      <c r="L173" s="9"/>
      <c r="M173" s="7"/>
      <c r="BI173" s="115" t="str">
        <f>HYPERLINK("#일위대가목록!A111","SD00072A →")</f>
        <v>SD00072A →</v>
      </c>
    </row>
    <row r="174" spans="1:61" ht="18.399999999999999" customHeight="1" x14ac:dyDescent="0.15">
      <c r="A174" s="6" t="s">
        <v>1</v>
      </c>
      <c r="B174" s="2" t="s">
        <v>186</v>
      </c>
      <c r="C174" s="60">
        <v>1</v>
      </c>
      <c r="D174" s="2" t="s">
        <v>71</v>
      </c>
      <c r="E174" s="9"/>
      <c r="F174" s="9"/>
      <c r="G174" s="9"/>
      <c r="H174" s="9"/>
      <c r="I174" s="9"/>
      <c r="J174" s="9"/>
      <c r="K174" s="9"/>
      <c r="L174" s="9"/>
      <c r="M174" s="7"/>
      <c r="BI174" s="115" t="str">
        <f>HYPERLINK("#일위대가목록!A112","SD00072B →")</f>
        <v>SD00072B →</v>
      </c>
    </row>
    <row r="175" spans="1:61" ht="18.399999999999999" customHeight="1" x14ac:dyDescent="0.15">
      <c r="A175" s="6" t="s">
        <v>1</v>
      </c>
      <c r="B175" s="2" t="s">
        <v>166</v>
      </c>
      <c r="C175" s="60">
        <v>1</v>
      </c>
      <c r="D175" s="2" t="s">
        <v>71</v>
      </c>
      <c r="E175" s="9"/>
      <c r="F175" s="9"/>
      <c r="G175" s="9"/>
      <c r="H175" s="9"/>
      <c r="I175" s="9"/>
      <c r="J175" s="9"/>
      <c r="K175" s="9"/>
      <c r="L175" s="9"/>
      <c r="M175" s="7"/>
      <c r="BI175" s="115" t="str">
        <f>HYPERLINK("#일위대가목록!A113","SD00071A →")</f>
        <v>SD00071A →</v>
      </c>
    </row>
    <row r="176" spans="1:61" ht="18.399999999999999" customHeight="1" x14ac:dyDescent="0.15">
      <c r="A176" s="6" t="s">
        <v>218</v>
      </c>
      <c r="B176" s="2" t="s">
        <v>129</v>
      </c>
      <c r="C176" s="60">
        <v>1</v>
      </c>
      <c r="D176" s="2" t="s">
        <v>71</v>
      </c>
      <c r="E176" s="9"/>
      <c r="F176" s="9"/>
      <c r="G176" s="9"/>
      <c r="H176" s="9"/>
      <c r="I176" s="9"/>
      <c r="J176" s="9"/>
      <c r="K176" s="9"/>
      <c r="L176" s="9"/>
      <c r="M176" s="7"/>
      <c r="BI176" s="115" t="str">
        <f>HYPERLINK("#일위대가목록!A114","SD00071B →")</f>
        <v>SD00071B →</v>
      </c>
    </row>
    <row r="177" spans="1:61" ht="18.399999999999999" customHeight="1" x14ac:dyDescent="0.15">
      <c r="A177" s="6" t="s">
        <v>1</v>
      </c>
      <c r="B177" s="2" t="s">
        <v>129</v>
      </c>
      <c r="C177" s="60">
        <v>1</v>
      </c>
      <c r="D177" s="2" t="s">
        <v>71</v>
      </c>
      <c r="E177" s="9"/>
      <c r="F177" s="9"/>
      <c r="G177" s="9"/>
      <c r="H177" s="9"/>
      <c r="I177" s="9"/>
      <c r="J177" s="9"/>
      <c r="K177" s="9"/>
      <c r="L177" s="9"/>
      <c r="M177" s="7"/>
      <c r="BI177" s="115" t="str">
        <f>HYPERLINK("#일위대가목록!A115","SD00071C →")</f>
        <v>SD00071C →</v>
      </c>
    </row>
    <row r="178" spans="1:61" ht="18.399999999999999" hidden="1" customHeight="1" x14ac:dyDescent="0.15">
      <c r="A178" s="118" t="s">
        <v>1</v>
      </c>
      <c r="B178" s="119" t="s">
        <v>179</v>
      </c>
      <c r="C178" s="120">
        <v>0</v>
      </c>
      <c r="D178" s="119" t="s">
        <v>71</v>
      </c>
      <c r="E178" s="121"/>
      <c r="F178" s="121"/>
      <c r="G178" s="121"/>
      <c r="H178" s="121"/>
      <c r="I178" s="121"/>
      <c r="J178" s="121"/>
      <c r="K178" s="121"/>
      <c r="L178" s="121"/>
      <c r="M178" s="122"/>
      <c r="BI178" s="115" t="str">
        <f>HYPERLINK("#일위대가목록!A116","SD00070A →")</f>
        <v>SD00070A →</v>
      </c>
    </row>
    <row r="179" spans="1:61" ht="18.399999999999999" customHeight="1" x14ac:dyDescent="0.15">
      <c r="A179" s="6" t="s">
        <v>22</v>
      </c>
      <c r="B179" s="2" t="s">
        <v>198</v>
      </c>
      <c r="C179" s="60">
        <v>1</v>
      </c>
      <c r="D179" s="2" t="s">
        <v>36</v>
      </c>
      <c r="E179" s="9"/>
      <c r="F179" s="9"/>
      <c r="G179" s="9"/>
      <c r="H179" s="9"/>
      <c r="I179" s="9"/>
      <c r="J179" s="9"/>
      <c r="K179" s="9"/>
      <c r="L179" s="9"/>
      <c r="M179" s="7"/>
      <c r="BI179" s="115" t="str">
        <f>HYPERLINK("#일위대가목록!A117","SD00106 →")</f>
        <v>SD00106 →</v>
      </c>
    </row>
    <row r="180" spans="1:61" ht="18.399999999999999" customHeight="1" x14ac:dyDescent="0.15">
      <c r="A180" s="6" t="s">
        <v>22</v>
      </c>
      <c r="B180" s="2" t="s">
        <v>196</v>
      </c>
      <c r="C180" s="60">
        <v>1</v>
      </c>
      <c r="D180" s="2" t="s">
        <v>36</v>
      </c>
      <c r="E180" s="9"/>
      <c r="F180" s="9"/>
      <c r="G180" s="9"/>
      <c r="H180" s="9"/>
      <c r="I180" s="9"/>
      <c r="J180" s="9"/>
      <c r="K180" s="9"/>
      <c r="L180" s="9"/>
      <c r="M180" s="7"/>
      <c r="BI180" s="115" t="str">
        <f>HYPERLINK("#일위대가목록!A118","SD00107 →")</f>
        <v>SD00107 →</v>
      </c>
    </row>
    <row r="181" spans="1:61" ht="18.399999999999999" customHeight="1" x14ac:dyDescent="0.15">
      <c r="A181" s="6" t="s">
        <v>22</v>
      </c>
      <c r="B181" s="2" t="s">
        <v>184</v>
      </c>
      <c r="C181" s="60">
        <v>1</v>
      </c>
      <c r="D181" s="2" t="s">
        <v>36</v>
      </c>
      <c r="E181" s="9"/>
      <c r="F181" s="9"/>
      <c r="G181" s="9"/>
      <c r="H181" s="9"/>
      <c r="I181" s="9"/>
      <c r="J181" s="9"/>
      <c r="K181" s="9"/>
      <c r="L181" s="9"/>
      <c r="M181" s="7"/>
      <c r="BI181" s="115" t="str">
        <f>HYPERLINK("#일위대가목록!A119","SD00109 →")</f>
        <v>SD00109 →</v>
      </c>
    </row>
    <row r="182" spans="1:61" ht="18.399999999999999" customHeight="1" x14ac:dyDescent="0.15">
      <c r="A182" s="6" t="s">
        <v>34</v>
      </c>
      <c r="B182" s="2" t="s">
        <v>232</v>
      </c>
      <c r="C182" s="60">
        <v>1</v>
      </c>
      <c r="D182" s="2" t="s">
        <v>71</v>
      </c>
      <c r="E182" s="9"/>
      <c r="F182" s="9"/>
      <c r="G182" s="9"/>
      <c r="H182" s="9"/>
      <c r="I182" s="9"/>
      <c r="J182" s="9"/>
      <c r="K182" s="9"/>
      <c r="L182" s="9"/>
      <c r="M182" s="7"/>
      <c r="BI182" s="115" t="str">
        <f>HYPERLINK("#일위대가목록!A120","JDR00290 →")</f>
        <v>JDR00290 →</v>
      </c>
    </row>
    <row r="183" spans="1:61" ht="18.399999999999999" customHeight="1" x14ac:dyDescent="0.15">
      <c r="A183" s="6" t="s">
        <v>34</v>
      </c>
      <c r="B183" s="2" t="s">
        <v>70</v>
      </c>
      <c r="C183" s="60">
        <v>1</v>
      </c>
      <c r="D183" s="2" t="s">
        <v>71</v>
      </c>
      <c r="E183" s="9"/>
      <c r="F183" s="9"/>
      <c r="G183" s="9"/>
      <c r="H183" s="9"/>
      <c r="I183" s="9"/>
      <c r="J183" s="9"/>
      <c r="K183" s="9"/>
      <c r="L183" s="9"/>
      <c r="M183" s="7"/>
      <c r="BI183" s="115" t="str">
        <f>HYPERLINK("#일위대가목록!A121","JDR00300 →")</f>
        <v>JDR00300 →</v>
      </c>
    </row>
    <row r="184" spans="1:61" ht="18.399999999999999" customHeight="1" x14ac:dyDescent="0.15">
      <c r="A184" s="6" t="s">
        <v>34</v>
      </c>
      <c r="B184" s="2" t="s">
        <v>73</v>
      </c>
      <c r="C184" s="60">
        <v>1</v>
      </c>
      <c r="D184" s="2" t="s">
        <v>71</v>
      </c>
      <c r="E184" s="9"/>
      <c r="F184" s="9"/>
      <c r="G184" s="9"/>
      <c r="H184" s="9"/>
      <c r="I184" s="9"/>
      <c r="J184" s="9"/>
      <c r="K184" s="9"/>
      <c r="L184" s="9"/>
      <c r="M184" s="7"/>
      <c r="BI184" s="115" t="str">
        <f>HYPERLINK("#일위대가목록!A122","JDR00310 →")</f>
        <v>JDR00310 →</v>
      </c>
    </row>
    <row r="185" spans="1:61" ht="18.399999999999999" customHeight="1" x14ac:dyDescent="0.15">
      <c r="A185" s="6" t="s">
        <v>241</v>
      </c>
      <c r="B185" s="2" t="s">
        <v>175</v>
      </c>
      <c r="C185" s="60">
        <v>1</v>
      </c>
      <c r="D185" s="2" t="s">
        <v>37</v>
      </c>
      <c r="E185" s="9"/>
      <c r="F185" s="9"/>
      <c r="G185" s="9"/>
      <c r="H185" s="9"/>
      <c r="I185" s="9"/>
      <c r="J185" s="9"/>
      <c r="K185" s="9"/>
      <c r="L185" s="9"/>
      <c r="M185" s="7"/>
      <c r="BI185" s="115" t="str">
        <f>HYPERLINK("#일위대가목록!A123","SD00601 →")</f>
        <v>SD00601 →</v>
      </c>
    </row>
    <row r="186" spans="1:61" ht="18.399999999999999" customHeight="1" x14ac:dyDescent="0.15">
      <c r="A186" s="6" t="s">
        <v>241</v>
      </c>
      <c r="B186" s="2" t="s">
        <v>192</v>
      </c>
      <c r="C186" s="60">
        <v>1</v>
      </c>
      <c r="D186" s="2" t="s">
        <v>37</v>
      </c>
      <c r="E186" s="9"/>
      <c r="F186" s="9"/>
      <c r="G186" s="9"/>
      <c r="H186" s="9"/>
      <c r="I186" s="9"/>
      <c r="J186" s="9"/>
      <c r="K186" s="9"/>
      <c r="L186" s="9"/>
      <c r="M186" s="7"/>
      <c r="BI186" s="115" t="str">
        <f>HYPERLINK("#일위대가목록!A124","SD00602 →")</f>
        <v>SD00602 →</v>
      </c>
    </row>
    <row r="187" spans="1:61" ht="18.399999999999999" customHeight="1" x14ac:dyDescent="0.15">
      <c r="A187" s="54" t="s">
        <v>241</v>
      </c>
      <c r="B187" s="55" t="s">
        <v>195</v>
      </c>
      <c r="C187" s="63">
        <v>1</v>
      </c>
      <c r="D187" s="55" t="s">
        <v>37</v>
      </c>
      <c r="E187" s="57"/>
      <c r="F187" s="57"/>
      <c r="G187" s="57"/>
      <c r="H187" s="57"/>
      <c r="I187" s="57"/>
      <c r="J187" s="57"/>
      <c r="K187" s="57"/>
      <c r="L187" s="57"/>
      <c r="M187" s="59"/>
      <c r="BI187" s="115" t="str">
        <f>HYPERLINK("#일위대가목록!A125","SD00603 →")</f>
        <v>SD00603 →</v>
      </c>
    </row>
    <row r="188" spans="1:61" ht="18.399999999999999" customHeight="1" x14ac:dyDescent="0.15">
      <c r="A188" s="48" t="s">
        <v>422</v>
      </c>
      <c r="B188" s="49" t="s">
        <v>44</v>
      </c>
      <c r="C188" s="64"/>
      <c r="D188" s="49" t="s">
        <v>44</v>
      </c>
      <c r="E188" s="51"/>
      <c r="F188" s="51"/>
      <c r="G188" s="72"/>
      <c r="H188" s="51"/>
      <c r="I188" s="72"/>
      <c r="J188" s="51"/>
      <c r="K188" s="72"/>
      <c r="L188" s="51"/>
      <c r="M188" s="53"/>
      <c r="AC188" s="9"/>
      <c r="AD188" s="9"/>
      <c r="AE188" s="9"/>
    </row>
    <row r="189" spans="1:61" ht="18.399999999999999" customHeight="1" x14ac:dyDescent="0.15">
      <c r="A189" s="6" t="s">
        <v>133</v>
      </c>
      <c r="B189" s="2" t="s">
        <v>233</v>
      </c>
      <c r="C189" s="60">
        <v>1</v>
      </c>
      <c r="D189" s="2" t="s">
        <v>71</v>
      </c>
      <c r="E189" s="9"/>
      <c r="F189" s="9"/>
      <c r="G189" s="9"/>
      <c r="H189" s="9"/>
      <c r="I189" s="9"/>
      <c r="J189" s="9"/>
      <c r="K189" s="9"/>
      <c r="L189" s="9"/>
      <c r="M189" s="7"/>
      <c r="AC189" s="9"/>
      <c r="AD189" s="9"/>
      <c r="AE189" s="9"/>
      <c r="BI189" s="115" t="str">
        <f>HYPERLINK("#일위대가목록!A126","SD500000 →")</f>
        <v>SD500000 →</v>
      </c>
    </row>
    <row r="190" spans="1:61" ht="18.399999999999999" customHeight="1" x14ac:dyDescent="0.15">
      <c r="A190" s="6" t="s">
        <v>133</v>
      </c>
      <c r="B190" s="2" t="s">
        <v>153</v>
      </c>
      <c r="C190" s="60">
        <v>1</v>
      </c>
      <c r="D190" s="2" t="s">
        <v>71</v>
      </c>
      <c r="E190" s="9"/>
      <c r="F190" s="9"/>
      <c r="G190" s="9"/>
      <c r="H190" s="9"/>
      <c r="I190" s="9"/>
      <c r="J190" s="9"/>
      <c r="K190" s="9"/>
      <c r="L190" s="9"/>
      <c r="M190" s="7"/>
      <c r="AC190" s="9"/>
      <c r="AD190" s="9"/>
      <c r="AE190" s="9"/>
      <c r="BI190" s="115" t="str">
        <f>HYPERLINK("#일위대가목록!A127","SD500020 →")</f>
        <v>SD500020 →</v>
      </c>
    </row>
    <row r="191" spans="1:61" ht="18.399999999999999" customHeight="1" x14ac:dyDescent="0.15">
      <c r="A191" s="6" t="s">
        <v>133</v>
      </c>
      <c r="B191" s="2" t="s">
        <v>146</v>
      </c>
      <c r="C191" s="60">
        <v>1</v>
      </c>
      <c r="D191" s="2" t="s">
        <v>71</v>
      </c>
      <c r="E191" s="9"/>
      <c r="F191" s="9"/>
      <c r="G191" s="9"/>
      <c r="H191" s="9"/>
      <c r="I191" s="9"/>
      <c r="J191" s="9"/>
      <c r="K191" s="9"/>
      <c r="L191" s="9"/>
      <c r="M191" s="7"/>
      <c r="BI191" s="115" t="str">
        <f>HYPERLINK("#일위대가목록!A128","SD500040 →")</f>
        <v>SD500040 →</v>
      </c>
    </row>
    <row r="192" spans="1:61" ht="18.399999999999999" customHeight="1" x14ac:dyDescent="0.15">
      <c r="A192" s="6" t="s">
        <v>133</v>
      </c>
      <c r="B192" s="2" t="s">
        <v>148</v>
      </c>
      <c r="C192" s="60">
        <v>1</v>
      </c>
      <c r="D192" s="2" t="s">
        <v>71</v>
      </c>
      <c r="E192" s="9"/>
      <c r="F192" s="9"/>
      <c r="G192" s="9"/>
      <c r="H192" s="9"/>
      <c r="I192" s="9"/>
      <c r="J192" s="9"/>
      <c r="K192" s="9"/>
      <c r="L192" s="9"/>
      <c r="M192" s="7"/>
      <c r="BI192" s="115" t="str">
        <f>HYPERLINK("#일위대가목록!A129","SD500060 →")</f>
        <v>SD500060 →</v>
      </c>
    </row>
    <row r="193" spans="1:61" ht="18.399999999999999" customHeight="1" x14ac:dyDescent="0.15">
      <c r="A193" s="6" t="s">
        <v>133</v>
      </c>
      <c r="B193" s="2" t="s">
        <v>213</v>
      </c>
      <c r="C193" s="60">
        <v>1</v>
      </c>
      <c r="D193" s="2" t="s">
        <v>71</v>
      </c>
      <c r="E193" s="9"/>
      <c r="F193" s="9"/>
      <c r="G193" s="9"/>
      <c r="H193" s="9"/>
      <c r="I193" s="9"/>
      <c r="J193" s="9"/>
      <c r="K193" s="9"/>
      <c r="L193" s="9"/>
      <c r="M193" s="7"/>
      <c r="BI193" s="115" t="str">
        <f>HYPERLINK("#일위대가목록!A130","SD500020A →")</f>
        <v>SD500020A →</v>
      </c>
    </row>
    <row r="194" spans="1:61" ht="18.399999999999999" customHeight="1" x14ac:dyDescent="0.15">
      <c r="A194" s="6" t="s">
        <v>133</v>
      </c>
      <c r="B194" s="2" t="s">
        <v>245</v>
      </c>
      <c r="C194" s="60">
        <v>1</v>
      </c>
      <c r="D194" s="2" t="s">
        <v>71</v>
      </c>
      <c r="E194" s="9"/>
      <c r="F194" s="9"/>
      <c r="G194" s="9"/>
      <c r="H194" s="9"/>
      <c r="I194" s="9"/>
      <c r="J194" s="9"/>
      <c r="K194" s="9"/>
      <c r="L194" s="9"/>
      <c r="M194" s="7"/>
      <c r="BI194" s="115" t="str">
        <f>HYPERLINK("#일위대가목록!A131","SD500040A →")</f>
        <v>SD500040A →</v>
      </c>
    </row>
    <row r="195" spans="1:61" ht="18.399999999999999" customHeight="1" x14ac:dyDescent="0.15">
      <c r="A195" s="6" t="s">
        <v>133</v>
      </c>
      <c r="B195" s="2" t="s">
        <v>50</v>
      </c>
      <c r="C195" s="60">
        <v>1</v>
      </c>
      <c r="D195" s="2" t="s">
        <v>71</v>
      </c>
      <c r="E195" s="9"/>
      <c r="F195" s="9"/>
      <c r="G195" s="9"/>
      <c r="H195" s="9"/>
      <c r="I195" s="9"/>
      <c r="J195" s="9"/>
      <c r="K195" s="9"/>
      <c r="L195" s="9"/>
      <c r="M195" s="7"/>
      <c r="BI195" s="115" t="str">
        <f>HYPERLINK("#일위대가목록!A132","SD500060A →")</f>
        <v>SD500060A →</v>
      </c>
    </row>
    <row r="196" spans="1:61" ht="18.399999999999999" customHeight="1" x14ac:dyDescent="0.15">
      <c r="A196" s="6" t="s">
        <v>124</v>
      </c>
      <c r="B196" s="2" t="s">
        <v>233</v>
      </c>
      <c r="C196" s="60">
        <v>1</v>
      </c>
      <c r="D196" s="2" t="s">
        <v>71</v>
      </c>
      <c r="E196" s="9"/>
      <c r="F196" s="9"/>
      <c r="G196" s="9"/>
      <c r="H196" s="9"/>
      <c r="I196" s="9"/>
      <c r="J196" s="9"/>
      <c r="K196" s="9"/>
      <c r="L196" s="9"/>
      <c r="M196" s="7"/>
      <c r="BI196" s="115" t="str">
        <f>HYPERLINK("#일위대가목록!A133","SD00052 →")</f>
        <v>SD00052 →</v>
      </c>
    </row>
    <row r="197" spans="1:61" ht="18.399999999999999" customHeight="1" x14ac:dyDescent="0.15">
      <c r="A197" s="6" t="s">
        <v>286</v>
      </c>
      <c r="B197" s="2" t="s">
        <v>153</v>
      </c>
      <c r="C197" s="60">
        <v>1</v>
      </c>
      <c r="D197" s="2" t="s">
        <v>71</v>
      </c>
      <c r="E197" s="9"/>
      <c r="F197" s="9"/>
      <c r="G197" s="9"/>
      <c r="H197" s="9"/>
      <c r="I197" s="9"/>
      <c r="J197" s="9"/>
      <c r="K197" s="9"/>
      <c r="L197" s="9"/>
      <c r="M197" s="7"/>
      <c r="BI197" s="115" t="str">
        <f>HYPERLINK("#일위대가목록!A134","SD000520 →")</f>
        <v>SD000520 →</v>
      </c>
    </row>
    <row r="198" spans="1:61" ht="18.399999999999999" customHeight="1" x14ac:dyDescent="0.15">
      <c r="A198" s="6" t="s">
        <v>286</v>
      </c>
      <c r="B198" s="2" t="s">
        <v>146</v>
      </c>
      <c r="C198" s="60">
        <v>1</v>
      </c>
      <c r="D198" s="2" t="s">
        <v>71</v>
      </c>
      <c r="E198" s="9"/>
      <c r="F198" s="9"/>
      <c r="G198" s="9"/>
      <c r="H198" s="9"/>
      <c r="I198" s="9"/>
      <c r="J198" s="9"/>
      <c r="K198" s="9"/>
      <c r="L198" s="9"/>
      <c r="M198" s="7"/>
      <c r="BI198" s="115" t="str">
        <f>HYPERLINK("#일위대가목록!A135","SD000540 →")</f>
        <v>SD000540 →</v>
      </c>
    </row>
    <row r="199" spans="1:61" ht="18.399999999999999" customHeight="1" x14ac:dyDescent="0.15">
      <c r="A199" s="6" t="s">
        <v>286</v>
      </c>
      <c r="B199" s="2" t="s">
        <v>148</v>
      </c>
      <c r="C199" s="60">
        <v>1</v>
      </c>
      <c r="D199" s="2" t="s">
        <v>71</v>
      </c>
      <c r="E199" s="9"/>
      <c r="F199" s="9"/>
      <c r="G199" s="9"/>
      <c r="H199" s="9"/>
      <c r="I199" s="9"/>
      <c r="J199" s="9"/>
      <c r="K199" s="9"/>
      <c r="L199" s="9"/>
      <c r="M199" s="7"/>
      <c r="BI199" s="115" t="str">
        <f>HYPERLINK("#일위대가목록!A136","SD000560 →")</f>
        <v>SD000560 →</v>
      </c>
    </row>
    <row r="200" spans="1:61" ht="18.399999999999999" customHeight="1" x14ac:dyDescent="0.15">
      <c r="A200" s="6" t="s">
        <v>286</v>
      </c>
      <c r="B200" s="2" t="s">
        <v>213</v>
      </c>
      <c r="C200" s="60">
        <v>1</v>
      </c>
      <c r="D200" s="2" t="s">
        <v>71</v>
      </c>
      <c r="E200" s="9"/>
      <c r="F200" s="9"/>
      <c r="G200" s="9"/>
      <c r="H200" s="9"/>
      <c r="I200" s="9"/>
      <c r="J200" s="9"/>
      <c r="K200" s="9"/>
      <c r="L200" s="9"/>
      <c r="M200" s="7"/>
      <c r="BI200" s="115" t="str">
        <f>HYPERLINK("#일위대가목록!A137","SD000520A →")</f>
        <v>SD000520A →</v>
      </c>
    </row>
    <row r="201" spans="1:61" ht="18.399999999999999" customHeight="1" x14ac:dyDescent="0.15">
      <c r="A201" s="6" t="s">
        <v>286</v>
      </c>
      <c r="B201" s="2" t="s">
        <v>245</v>
      </c>
      <c r="C201" s="60">
        <v>1</v>
      </c>
      <c r="D201" s="2" t="s">
        <v>71</v>
      </c>
      <c r="E201" s="9"/>
      <c r="F201" s="9"/>
      <c r="G201" s="9"/>
      <c r="H201" s="9"/>
      <c r="I201" s="9"/>
      <c r="J201" s="9"/>
      <c r="K201" s="9"/>
      <c r="L201" s="9"/>
      <c r="M201" s="7"/>
      <c r="BI201" s="115" t="str">
        <f>HYPERLINK("#일위대가목록!A138","SD000540A →")</f>
        <v>SD000540A →</v>
      </c>
    </row>
    <row r="202" spans="1:61" ht="18.399999999999999" customHeight="1" x14ac:dyDescent="0.15">
      <c r="A202" s="6" t="s">
        <v>286</v>
      </c>
      <c r="B202" s="2" t="s">
        <v>50</v>
      </c>
      <c r="C202" s="60">
        <v>1</v>
      </c>
      <c r="D202" s="2" t="s">
        <v>71</v>
      </c>
      <c r="E202" s="9"/>
      <c r="F202" s="9"/>
      <c r="G202" s="9"/>
      <c r="H202" s="9"/>
      <c r="I202" s="9"/>
      <c r="J202" s="9"/>
      <c r="K202" s="9"/>
      <c r="L202" s="9"/>
      <c r="M202" s="7"/>
      <c r="BI202" s="115" t="str">
        <f>HYPERLINK("#일위대가목록!A139","SD000560A →")</f>
        <v>SD000560A →</v>
      </c>
    </row>
    <row r="203" spans="1:61" ht="18.399999999999999" customHeight="1" x14ac:dyDescent="0.15">
      <c r="A203" s="6" t="s">
        <v>137</v>
      </c>
      <c r="B203" s="2" t="s">
        <v>264</v>
      </c>
      <c r="C203" s="60">
        <v>1</v>
      </c>
      <c r="D203" s="2" t="s">
        <v>94</v>
      </c>
      <c r="E203" s="9"/>
      <c r="F203" s="9"/>
      <c r="G203" s="9"/>
      <c r="H203" s="9"/>
      <c r="I203" s="9"/>
      <c r="J203" s="9"/>
      <c r="K203" s="9"/>
      <c r="L203" s="9"/>
      <c r="M203" s="7"/>
      <c r="BI203" s="115" t="str">
        <f>HYPERLINK("#일위대가목록!A140","RI-13071A025 →")</f>
        <v>RI-13071A025 →</v>
      </c>
    </row>
    <row r="204" spans="1:61" ht="18.399999999999999" customHeight="1" x14ac:dyDescent="0.15">
      <c r="A204" s="6" t="s">
        <v>137</v>
      </c>
      <c r="B204" s="2" t="s">
        <v>266</v>
      </c>
      <c r="C204" s="60">
        <v>1</v>
      </c>
      <c r="D204" s="2" t="s">
        <v>94</v>
      </c>
      <c r="E204" s="9"/>
      <c r="F204" s="9"/>
      <c r="G204" s="9"/>
      <c r="H204" s="9"/>
      <c r="I204" s="9"/>
      <c r="J204" s="9"/>
      <c r="K204" s="9"/>
      <c r="L204" s="9"/>
      <c r="M204" s="7"/>
      <c r="BI204" s="115" t="str">
        <f>HYPERLINK("#일위대가목록!A141","RI-13071A045 →")</f>
        <v>RI-13071A045 →</v>
      </c>
    </row>
    <row r="205" spans="1:61" ht="18.399999999999999" customHeight="1" x14ac:dyDescent="0.15">
      <c r="A205" s="6" t="s">
        <v>137</v>
      </c>
      <c r="B205" s="2" t="s">
        <v>261</v>
      </c>
      <c r="C205" s="60">
        <v>1</v>
      </c>
      <c r="D205" s="2" t="s">
        <v>94</v>
      </c>
      <c r="E205" s="9"/>
      <c r="F205" s="9"/>
      <c r="G205" s="9"/>
      <c r="H205" s="9"/>
      <c r="I205" s="9"/>
      <c r="J205" s="9"/>
      <c r="K205" s="9"/>
      <c r="L205" s="9"/>
      <c r="M205" s="7"/>
      <c r="BI205" s="115" t="str">
        <f>HYPERLINK("#일위대가목록!A142","RI-13071A080 →")</f>
        <v>RI-13071A080 →</v>
      </c>
    </row>
    <row r="206" spans="1:61" ht="18.399999999999999" customHeight="1" x14ac:dyDescent="0.15">
      <c r="A206" s="6" t="s">
        <v>137</v>
      </c>
      <c r="B206" s="2" t="s">
        <v>259</v>
      </c>
      <c r="C206" s="60">
        <v>1</v>
      </c>
      <c r="D206" s="2" t="s">
        <v>94</v>
      </c>
      <c r="E206" s="9"/>
      <c r="F206" s="9"/>
      <c r="G206" s="9"/>
      <c r="H206" s="9"/>
      <c r="I206" s="9"/>
      <c r="J206" s="9"/>
      <c r="K206" s="9"/>
      <c r="L206" s="9"/>
      <c r="M206" s="7"/>
      <c r="BI206" s="115" t="str">
        <f>HYPERLINK("#일위대가목록!A143","RI-13071B080 →")</f>
        <v>RI-13071B080 →</v>
      </c>
    </row>
    <row r="207" spans="1:61" ht="18.399999999999999" customHeight="1" x14ac:dyDescent="0.15">
      <c r="A207" s="6" t="s">
        <v>137</v>
      </c>
      <c r="B207" s="2" t="s">
        <v>258</v>
      </c>
      <c r="C207" s="60">
        <v>1</v>
      </c>
      <c r="D207" s="2" t="s">
        <v>94</v>
      </c>
      <c r="E207" s="9"/>
      <c r="F207" s="9"/>
      <c r="G207" s="9"/>
      <c r="H207" s="9"/>
      <c r="I207" s="9"/>
      <c r="J207" s="9"/>
      <c r="K207" s="9"/>
      <c r="L207" s="9"/>
      <c r="M207" s="7"/>
      <c r="BI207" s="115" t="str">
        <f>HYPERLINK("#일위대가목록!A144","RI-13071A150 →")</f>
        <v>RI-13071A150 →</v>
      </c>
    </row>
    <row r="208" spans="1:61" ht="18.399999999999999" customHeight="1" x14ac:dyDescent="0.15">
      <c r="A208" s="6" t="s">
        <v>137</v>
      </c>
      <c r="B208" s="2" t="s">
        <v>270</v>
      </c>
      <c r="C208" s="60">
        <v>1</v>
      </c>
      <c r="D208" s="2" t="s">
        <v>94</v>
      </c>
      <c r="E208" s="9"/>
      <c r="F208" s="9"/>
      <c r="G208" s="9"/>
      <c r="H208" s="9"/>
      <c r="I208" s="9"/>
      <c r="J208" s="9"/>
      <c r="K208" s="9"/>
      <c r="L208" s="9"/>
      <c r="M208" s="7"/>
      <c r="BI208" s="115" t="str">
        <f>HYPERLINK("#일위대가목록!A145","RI-13071B150 →")</f>
        <v>RI-13071B150 →</v>
      </c>
    </row>
    <row r="209" spans="1:61" ht="18.399999999999999" customHeight="1" x14ac:dyDescent="0.15">
      <c r="A209" s="6" t="s">
        <v>23</v>
      </c>
      <c r="B209" s="2" t="s">
        <v>398</v>
      </c>
      <c r="C209" s="60">
        <v>1</v>
      </c>
      <c r="D209" s="2" t="s">
        <v>94</v>
      </c>
      <c r="E209" s="9"/>
      <c r="F209" s="9"/>
      <c r="G209" s="9"/>
      <c r="H209" s="9"/>
      <c r="I209" s="9"/>
      <c r="J209" s="9"/>
      <c r="K209" s="9"/>
      <c r="L209" s="9"/>
      <c r="M209" s="7"/>
      <c r="BI209" s="115" t="str">
        <f>HYPERLINK("#일위대가목록!A146","RI-13071C020 →")</f>
        <v>RI-13071C020 →</v>
      </c>
    </row>
    <row r="210" spans="1:61" ht="18.399999999999999" customHeight="1" x14ac:dyDescent="0.15">
      <c r="A210" s="6" t="s">
        <v>23</v>
      </c>
      <c r="B210" s="2" t="s">
        <v>21</v>
      </c>
      <c r="C210" s="60">
        <v>1</v>
      </c>
      <c r="D210" s="2" t="s">
        <v>94</v>
      </c>
      <c r="E210" s="9"/>
      <c r="F210" s="9"/>
      <c r="G210" s="9"/>
      <c r="H210" s="9"/>
      <c r="I210" s="9"/>
      <c r="J210" s="9"/>
      <c r="K210" s="9"/>
      <c r="L210" s="9"/>
      <c r="M210" s="7"/>
      <c r="BI210" s="115" t="str">
        <f>HYPERLINK("#일위대가목록!A147","RI-13071C040 →")</f>
        <v>RI-13071C040 →</v>
      </c>
    </row>
    <row r="211" spans="1:61" ht="18.399999999999999" customHeight="1" x14ac:dyDescent="0.15">
      <c r="A211" s="6" t="s">
        <v>23</v>
      </c>
      <c r="B211" s="2" t="s">
        <v>375</v>
      </c>
      <c r="C211" s="60">
        <v>1</v>
      </c>
      <c r="D211" s="2" t="s">
        <v>94</v>
      </c>
      <c r="E211" s="9"/>
      <c r="F211" s="9"/>
      <c r="G211" s="9"/>
      <c r="H211" s="9"/>
      <c r="I211" s="9"/>
      <c r="J211" s="9"/>
      <c r="K211" s="9"/>
      <c r="L211" s="9"/>
      <c r="M211" s="7"/>
      <c r="BI211" s="115" t="str">
        <f>HYPERLINK("#일위대가목록!A148","RI-13071C060 →")</f>
        <v>RI-13071C060 →</v>
      </c>
    </row>
    <row r="212" spans="1:61" ht="18.399999999999999" customHeight="1" x14ac:dyDescent="0.15">
      <c r="A212" s="6" t="s">
        <v>392</v>
      </c>
      <c r="B212" s="2" t="s">
        <v>263</v>
      </c>
      <c r="C212" s="60">
        <v>1</v>
      </c>
      <c r="D212" s="2" t="s">
        <v>94</v>
      </c>
      <c r="E212" s="9"/>
      <c r="F212" s="9"/>
      <c r="G212" s="9"/>
      <c r="H212" s="9"/>
      <c r="I212" s="9"/>
      <c r="J212" s="9"/>
      <c r="K212" s="9"/>
      <c r="L212" s="9"/>
      <c r="M212" s="7"/>
      <c r="BI212" s="115" t="str">
        <f>HYPERLINK("#일위대가목록!A149","RI-13071D150 →")</f>
        <v>RI-13071D150 →</v>
      </c>
    </row>
    <row r="213" spans="1:61" ht="18.399999999999999" customHeight="1" x14ac:dyDescent="0.15">
      <c r="A213" s="6" t="s">
        <v>282</v>
      </c>
      <c r="B213" s="2" t="s">
        <v>181</v>
      </c>
      <c r="C213" s="60">
        <v>1</v>
      </c>
      <c r="D213" s="2" t="s">
        <v>90</v>
      </c>
      <c r="E213" s="9"/>
      <c r="F213" s="9"/>
      <c r="G213" s="9"/>
      <c r="H213" s="9"/>
      <c r="I213" s="9"/>
      <c r="J213" s="9"/>
      <c r="K213" s="9"/>
      <c r="L213" s="9"/>
      <c r="M213" s="7"/>
      <c r="BI213" s="115" t="str">
        <f>HYPERLINK("#일위대가목록!A150","SD00008 →")</f>
        <v>SD00008 →</v>
      </c>
    </row>
    <row r="214" spans="1:61" ht="18.399999999999999" customHeight="1" x14ac:dyDescent="0.15">
      <c r="A214" s="6" t="s">
        <v>305</v>
      </c>
      <c r="B214" s="2" t="s">
        <v>397</v>
      </c>
      <c r="C214" s="60">
        <v>1</v>
      </c>
      <c r="D214" s="2" t="s">
        <v>90</v>
      </c>
      <c r="E214" s="9"/>
      <c r="F214" s="9"/>
      <c r="G214" s="9"/>
      <c r="H214" s="9"/>
      <c r="I214" s="9"/>
      <c r="J214" s="9"/>
      <c r="K214" s="9"/>
      <c r="L214" s="9"/>
      <c r="M214" s="7"/>
      <c r="BI214" s="115" t="str">
        <f>HYPERLINK("#일위대가목록!A151","SD00007 →")</f>
        <v>SD00007 →</v>
      </c>
    </row>
    <row r="215" spans="1:61" ht="18.399999999999999" customHeight="1" x14ac:dyDescent="0.15">
      <c r="A215" s="6" t="s">
        <v>64</v>
      </c>
      <c r="B215" s="2" t="s">
        <v>168</v>
      </c>
      <c r="C215" s="60">
        <v>1</v>
      </c>
      <c r="D215" s="2" t="s">
        <v>71</v>
      </c>
      <c r="E215" s="9"/>
      <c r="F215" s="9"/>
      <c r="G215" s="9"/>
      <c r="H215" s="9"/>
      <c r="I215" s="9"/>
      <c r="J215" s="9"/>
      <c r="K215" s="9"/>
      <c r="L215" s="9"/>
      <c r="M215" s="7"/>
      <c r="BI215" s="115" t="str">
        <f>HYPERLINK("#일위대가목록!A152","SA00500 →")</f>
        <v>SA00500 →</v>
      </c>
    </row>
    <row r="216" spans="1:61" ht="18.399999999999999" customHeight="1" x14ac:dyDescent="0.15">
      <c r="A216" s="6" t="s">
        <v>306</v>
      </c>
      <c r="B216" s="2" t="s">
        <v>168</v>
      </c>
      <c r="C216" s="60">
        <v>1</v>
      </c>
      <c r="D216" s="2" t="s">
        <v>71</v>
      </c>
      <c r="E216" s="9"/>
      <c r="F216" s="9"/>
      <c r="G216" s="9"/>
      <c r="H216" s="9"/>
      <c r="I216" s="9"/>
      <c r="J216" s="9"/>
      <c r="K216" s="9"/>
      <c r="L216" s="9"/>
      <c r="M216" s="7"/>
      <c r="BI216" s="115" t="str">
        <f>HYPERLINK("#일위대가목록!A153","SA00800 →")</f>
        <v>SA00800 →</v>
      </c>
    </row>
    <row r="217" spans="1:61" ht="18.399999999999999" customHeight="1" x14ac:dyDescent="0.15">
      <c r="A217" s="6" t="s">
        <v>247</v>
      </c>
      <c r="B217" s="2" t="s">
        <v>127</v>
      </c>
      <c r="C217" s="60">
        <v>1</v>
      </c>
      <c r="D217" s="2" t="s">
        <v>71</v>
      </c>
      <c r="E217" s="9"/>
      <c r="F217" s="9"/>
      <c r="G217" s="9"/>
      <c r="H217" s="9"/>
      <c r="I217" s="9"/>
      <c r="J217" s="9"/>
      <c r="K217" s="9"/>
      <c r="L217" s="9"/>
      <c r="M217" s="7"/>
      <c r="BI217" s="115" t="str">
        <f>HYPERLINK("#일위대가목록!A154","SD00001 →")</f>
        <v>SD00001 →</v>
      </c>
    </row>
    <row r="218" spans="1:61" ht="18.399999999999999" customHeight="1" x14ac:dyDescent="0.15">
      <c r="A218" s="6" t="s">
        <v>247</v>
      </c>
      <c r="B218" s="2" t="s">
        <v>300</v>
      </c>
      <c r="C218" s="60">
        <v>1</v>
      </c>
      <c r="D218" s="2" t="s">
        <v>71</v>
      </c>
      <c r="E218" s="9"/>
      <c r="F218" s="9"/>
      <c r="G218" s="9"/>
      <c r="H218" s="9"/>
      <c r="I218" s="9"/>
      <c r="J218" s="9"/>
      <c r="K218" s="9"/>
      <c r="L218" s="9"/>
      <c r="M218" s="7"/>
      <c r="BI218" s="115" t="str">
        <f>HYPERLINK("#일위대가목록!A155","SD00003 →")</f>
        <v>SD00003 →</v>
      </c>
    </row>
    <row r="219" spans="1:61" ht="18.399999999999999" customHeight="1" x14ac:dyDescent="0.15">
      <c r="A219" s="6" t="s">
        <v>247</v>
      </c>
      <c r="B219" s="2" t="s">
        <v>134</v>
      </c>
      <c r="C219" s="60">
        <v>1</v>
      </c>
      <c r="D219" s="2" t="s">
        <v>71</v>
      </c>
      <c r="E219" s="9"/>
      <c r="F219" s="9"/>
      <c r="G219" s="9"/>
      <c r="H219" s="9"/>
      <c r="I219" s="9"/>
      <c r="J219" s="9"/>
      <c r="K219" s="9"/>
      <c r="L219" s="9"/>
      <c r="M219" s="7"/>
      <c r="BI219" s="115" t="str">
        <f>HYPERLINK("#일위대가목록!A156","SDA0001A01 →")</f>
        <v>SDA0001A01 →</v>
      </c>
    </row>
    <row r="220" spans="1:61" ht="18.399999999999999" customHeight="1" x14ac:dyDescent="0.15">
      <c r="A220" s="6" t="s">
        <v>59</v>
      </c>
      <c r="B220" s="2" t="s">
        <v>383</v>
      </c>
      <c r="C220" s="60">
        <v>1</v>
      </c>
      <c r="D220" s="2" t="s">
        <v>39</v>
      </c>
      <c r="E220" s="9"/>
      <c r="F220" s="9"/>
      <c r="G220" s="9"/>
      <c r="H220" s="9"/>
      <c r="I220" s="9"/>
      <c r="J220" s="9"/>
      <c r="K220" s="9"/>
      <c r="L220" s="9"/>
      <c r="M220" s="7"/>
      <c r="BI220" s="115" t="str">
        <f>HYPERLINK("#일위대가목록!A157","SD00311A05 →")</f>
        <v>SD00311A05 →</v>
      </c>
    </row>
    <row r="221" spans="1:61" ht="18.399999999999999" customHeight="1" x14ac:dyDescent="0.15">
      <c r="A221" s="6" t="s">
        <v>211</v>
      </c>
      <c r="B221" s="2" t="s">
        <v>383</v>
      </c>
      <c r="C221" s="60">
        <v>1</v>
      </c>
      <c r="D221" s="2" t="s">
        <v>39</v>
      </c>
      <c r="E221" s="9"/>
      <c r="F221" s="9"/>
      <c r="G221" s="9"/>
      <c r="H221" s="9"/>
      <c r="I221" s="9"/>
      <c r="J221" s="9"/>
      <c r="K221" s="9"/>
      <c r="L221" s="9"/>
      <c r="M221" s="7"/>
      <c r="BI221" s="115" t="str">
        <f>HYPERLINK("#일위대가목록!A158","SD00311B05 →")</f>
        <v>SD00311B05 →</v>
      </c>
    </row>
    <row r="222" spans="1:61" ht="18.399999999999999" customHeight="1" x14ac:dyDescent="0.15">
      <c r="A222" s="6" t="s">
        <v>59</v>
      </c>
      <c r="B222" s="2" t="s">
        <v>8</v>
      </c>
      <c r="C222" s="60">
        <v>1</v>
      </c>
      <c r="D222" s="2" t="s">
        <v>39</v>
      </c>
      <c r="E222" s="9"/>
      <c r="F222" s="9"/>
      <c r="G222" s="9"/>
      <c r="H222" s="9"/>
      <c r="I222" s="9"/>
      <c r="J222" s="9"/>
      <c r="K222" s="9"/>
      <c r="L222" s="9"/>
      <c r="M222" s="7"/>
      <c r="BI222" s="115" t="str">
        <f>HYPERLINK("#일위대가목록!A159","SD00312A07 →")</f>
        <v>SD00312A07 →</v>
      </c>
    </row>
    <row r="223" spans="1:61" ht="18.399999999999999" customHeight="1" x14ac:dyDescent="0.15">
      <c r="A223" s="6" t="s">
        <v>211</v>
      </c>
      <c r="B223" s="2" t="s">
        <v>8</v>
      </c>
      <c r="C223" s="60">
        <v>1</v>
      </c>
      <c r="D223" s="2" t="s">
        <v>39</v>
      </c>
      <c r="E223" s="9"/>
      <c r="F223" s="9"/>
      <c r="G223" s="9"/>
      <c r="H223" s="9"/>
      <c r="I223" s="9"/>
      <c r="J223" s="9"/>
      <c r="K223" s="9"/>
      <c r="L223" s="9"/>
      <c r="M223" s="7"/>
      <c r="BI223" s="115" t="str">
        <f>HYPERLINK("#일위대가목록!A160","SD00312B07 →")</f>
        <v>SD00312B07 →</v>
      </c>
    </row>
    <row r="224" spans="1:61" ht="18.399999999999999" customHeight="1" x14ac:dyDescent="0.15">
      <c r="A224" s="6" t="s">
        <v>302</v>
      </c>
      <c r="B224" s="2" t="s">
        <v>135</v>
      </c>
      <c r="C224" s="60">
        <v>1</v>
      </c>
      <c r="D224" s="2" t="s">
        <v>71</v>
      </c>
      <c r="E224" s="9"/>
      <c r="F224" s="9"/>
      <c r="G224" s="9"/>
      <c r="H224" s="9"/>
      <c r="I224" s="9"/>
      <c r="J224" s="9"/>
      <c r="K224" s="9"/>
      <c r="L224" s="9"/>
      <c r="M224" s="7"/>
      <c r="BI224" s="115" t="str">
        <f>HYPERLINK("#일위대가목록!A161","SD000061 →")</f>
        <v>SD000061 →</v>
      </c>
    </row>
    <row r="225" spans="1:61" ht="18.399999999999999" customHeight="1" x14ac:dyDescent="0.15">
      <c r="A225" s="6" t="s">
        <v>284</v>
      </c>
      <c r="B225" s="2" t="s">
        <v>181</v>
      </c>
      <c r="C225" s="60">
        <v>1</v>
      </c>
      <c r="D225" s="2" t="s">
        <v>71</v>
      </c>
      <c r="E225" s="9"/>
      <c r="F225" s="9"/>
      <c r="G225" s="9"/>
      <c r="H225" s="9"/>
      <c r="I225" s="9"/>
      <c r="J225" s="9"/>
      <c r="K225" s="9"/>
      <c r="L225" s="9"/>
      <c r="M225" s="7"/>
      <c r="BI225" s="115" t="str">
        <f>HYPERLINK("#일위대가목록!A162","SD00005 →")</f>
        <v>SD00005 →</v>
      </c>
    </row>
    <row r="226" spans="1:61" ht="18.399999999999999" customHeight="1" x14ac:dyDescent="0.15">
      <c r="A226" s="6" t="s">
        <v>274</v>
      </c>
      <c r="B226" s="2" t="s">
        <v>312</v>
      </c>
      <c r="C226" s="60">
        <v>1</v>
      </c>
      <c r="D226" s="2" t="s">
        <v>68</v>
      </c>
      <c r="E226" s="9"/>
      <c r="F226" s="9"/>
      <c r="G226" s="9"/>
      <c r="H226" s="9"/>
      <c r="I226" s="9"/>
      <c r="J226" s="9"/>
      <c r="K226" s="9"/>
      <c r="L226" s="9"/>
      <c r="M226" s="7"/>
      <c r="BI226" s="115" t="str">
        <f>HYPERLINK("#일위대가목록!A163","Y202A03A1 →")</f>
        <v>Y202A03A1 →</v>
      </c>
    </row>
    <row r="227" spans="1:61" ht="18.399999999999999" customHeight="1" x14ac:dyDescent="0.15">
      <c r="A227" s="6" t="s">
        <v>274</v>
      </c>
      <c r="B227" s="2" t="s">
        <v>29</v>
      </c>
      <c r="C227" s="60">
        <v>1</v>
      </c>
      <c r="D227" s="2" t="s">
        <v>68</v>
      </c>
      <c r="E227" s="9"/>
      <c r="F227" s="9"/>
      <c r="G227" s="9"/>
      <c r="H227" s="9"/>
      <c r="I227" s="9"/>
      <c r="J227" s="9"/>
      <c r="K227" s="9"/>
      <c r="L227" s="9"/>
      <c r="M227" s="7"/>
      <c r="BI227" s="115" t="str">
        <f>HYPERLINK("#일위대가목록!A164","Y202A03A2 →")</f>
        <v>Y202A03A2 →</v>
      </c>
    </row>
    <row r="228" spans="1:61" ht="18.399999999999999" customHeight="1" x14ac:dyDescent="0.15">
      <c r="A228" s="6" t="s">
        <v>20</v>
      </c>
      <c r="B228" s="2" t="s">
        <v>309</v>
      </c>
      <c r="C228" s="60">
        <v>1</v>
      </c>
      <c r="D228" s="2" t="s">
        <v>71</v>
      </c>
      <c r="E228" s="9"/>
      <c r="F228" s="9"/>
      <c r="G228" s="9"/>
      <c r="H228" s="9"/>
      <c r="I228" s="9"/>
      <c r="J228" s="9"/>
      <c r="K228" s="9"/>
      <c r="L228" s="9"/>
      <c r="M228" s="7"/>
      <c r="BI228" s="115" t="str">
        <f>HYPERLINK("#일위대가목록!A165","SD00273A1 →")</f>
        <v>SD00273A1 →</v>
      </c>
    </row>
    <row r="229" spans="1:61" ht="18.399999999999999" customHeight="1" x14ac:dyDescent="0.15">
      <c r="A229" s="6" t="s">
        <v>387</v>
      </c>
      <c r="B229" s="2" t="s">
        <v>170</v>
      </c>
      <c r="C229" s="60">
        <v>1</v>
      </c>
      <c r="D229" s="2" t="s">
        <v>86</v>
      </c>
      <c r="E229" s="9"/>
      <c r="F229" s="9"/>
      <c r="G229" s="9"/>
      <c r="H229" s="9"/>
      <c r="I229" s="9"/>
      <c r="J229" s="9"/>
      <c r="K229" s="9"/>
      <c r="L229" s="9"/>
      <c r="M229" s="7"/>
      <c r="BI229" s="115" t="str">
        <f>HYPERLINK("#일위대가목록!A166","SD00273B1 →")</f>
        <v>SD00273B1 →</v>
      </c>
    </row>
    <row r="230" spans="1:61" ht="18.399999999999999" customHeight="1" x14ac:dyDescent="0.15">
      <c r="A230" s="6" t="s">
        <v>374</v>
      </c>
      <c r="B230" s="2" t="s">
        <v>396</v>
      </c>
      <c r="C230" s="60">
        <v>1</v>
      </c>
      <c r="D230" s="2" t="s">
        <v>37</v>
      </c>
      <c r="E230" s="9"/>
      <c r="F230" s="9"/>
      <c r="G230" s="9"/>
      <c r="H230" s="9"/>
      <c r="I230" s="9"/>
      <c r="J230" s="9"/>
      <c r="K230" s="9"/>
      <c r="L230" s="9"/>
      <c r="M230" s="7"/>
      <c r="BI230" s="115" t="str">
        <f>HYPERLINK("#일위대가목록!A167","SD00271 →")</f>
        <v>SD00271 →</v>
      </c>
    </row>
    <row r="231" spans="1:61" ht="18.399999999999999" customHeight="1" x14ac:dyDescent="0.15">
      <c r="A231" s="6" t="s">
        <v>313</v>
      </c>
      <c r="B231" s="2" t="s">
        <v>377</v>
      </c>
      <c r="C231" s="60">
        <v>1</v>
      </c>
      <c r="D231" s="2" t="s">
        <v>94</v>
      </c>
      <c r="E231" s="9"/>
      <c r="F231" s="9"/>
      <c r="G231" s="9"/>
      <c r="H231" s="9"/>
      <c r="I231" s="9"/>
      <c r="J231" s="9"/>
      <c r="K231" s="9"/>
      <c r="L231" s="9"/>
      <c r="M231" s="7"/>
      <c r="BI231" s="115" t="str">
        <f>HYPERLINK("#일위대가목록!A168","SD00273C1 →")</f>
        <v>SD00273C1 →</v>
      </c>
    </row>
    <row r="232" spans="1:61" ht="18.399999999999999" customHeight="1" x14ac:dyDescent="0.15">
      <c r="A232" s="6" t="s">
        <v>32</v>
      </c>
      <c r="B232" s="2" t="s">
        <v>377</v>
      </c>
      <c r="C232" s="60">
        <v>1</v>
      </c>
      <c r="D232" s="2" t="s">
        <v>94</v>
      </c>
      <c r="E232" s="9"/>
      <c r="F232" s="9"/>
      <c r="G232" s="9"/>
      <c r="H232" s="9"/>
      <c r="I232" s="9"/>
      <c r="J232" s="9"/>
      <c r="K232" s="9"/>
      <c r="L232" s="9"/>
      <c r="M232" s="7"/>
      <c r="BI232" s="115" t="str">
        <f>HYPERLINK("#일위대가목록!A169","SD00273D1 →")</f>
        <v>SD00273D1 →</v>
      </c>
    </row>
    <row r="233" spans="1:61" ht="18.399999999999999" customHeight="1" x14ac:dyDescent="0.15">
      <c r="A233" s="6" t="s">
        <v>19</v>
      </c>
      <c r="B233" s="2" t="s">
        <v>377</v>
      </c>
      <c r="C233" s="60">
        <v>1</v>
      </c>
      <c r="D233" s="2" t="s">
        <v>94</v>
      </c>
      <c r="E233" s="9"/>
      <c r="F233" s="9"/>
      <c r="G233" s="9"/>
      <c r="H233" s="9"/>
      <c r="I233" s="9"/>
      <c r="J233" s="9"/>
      <c r="K233" s="9"/>
      <c r="L233" s="9"/>
      <c r="M233" s="7"/>
      <c r="BI233" s="115" t="str">
        <f>HYPERLINK("#일위대가목록!A170","SD00273E1 →")</f>
        <v>SD00273E1 →</v>
      </c>
    </row>
    <row r="234" spans="1:61" ht="18.399999999999999" customHeight="1" x14ac:dyDescent="0.15">
      <c r="A234" s="6" t="s">
        <v>393</v>
      </c>
      <c r="B234" s="2" t="s">
        <v>75</v>
      </c>
      <c r="C234" s="60">
        <v>1</v>
      </c>
      <c r="D234" s="2" t="s">
        <v>86</v>
      </c>
      <c r="E234" s="9"/>
      <c r="F234" s="9"/>
      <c r="G234" s="9"/>
      <c r="H234" s="9"/>
      <c r="I234" s="9"/>
      <c r="J234" s="9"/>
      <c r="K234" s="9"/>
      <c r="L234" s="9"/>
      <c r="M234" s="7"/>
      <c r="BI234" s="115" t="str">
        <f>HYPERLINK("#일위대가목록!A171","YD00271 →")</f>
        <v>YD00271 →</v>
      </c>
    </row>
    <row r="235" spans="1:61" ht="18.399999999999999" customHeight="1" x14ac:dyDescent="0.15">
      <c r="A235" s="6" t="s">
        <v>384</v>
      </c>
      <c r="B235" s="2" t="s">
        <v>128</v>
      </c>
      <c r="C235" s="60">
        <v>1</v>
      </c>
      <c r="D235" s="2" t="s">
        <v>67</v>
      </c>
      <c r="E235" s="9"/>
      <c r="F235" s="9"/>
      <c r="G235" s="9"/>
      <c r="H235" s="9"/>
      <c r="I235" s="9"/>
      <c r="J235" s="9"/>
      <c r="K235" s="9"/>
      <c r="L235" s="9"/>
      <c r="M235" s="7"/>
      <c r="BI235" s="115" t="str">
        <f>HYPERLINK("#일위대가목록!A172","JDR00070A1 →")</f>
        <v>JDR00070A1 →</v>
      </c>
    </row>
    <row r="236" spans="1:61" ht="18.399999999999999" customHeight="1" x14ac:dyDescent="0.15">
      <c r="A236" s="6" t="s">
        <v>296</v>
      </c>
      <c r="B236" s="2" t="s">
        <v>197</v>
      </c>
      <c r="C236" s="60">
        <v>1</v>
      </c>
      <c r="D236" s="2" t="s">
        <v>76</v>
      </c>
      <c r="E236" s="9"/>
      <c r="F236" s="9"/>
      <c r="G236" s="9"/>
      <c r="H236" s="9"/>
      <c r="I236" s="9"/>
      <c r="J236" s="9"/>
      <c r="K236" s="9"/>
      <c r="L236" s="9"/>
      <c r="M236" s="7"/>
      <c r="BI236" s="115" t="str">
        <f>HYPERLINK("#일위대가목록!A173","SD00200100 →")</f>
        <v>SD00200100 →</v>
      </c>
    </row>
    <row r="237" spans="1:61" ht="18.399999999999999" customHeight="1" x14ac:dyDescent="0.15">
      <c r="A237" s="6" t="s">
        <v>285</v>
      </c>
      <c r="B237" s="2" t="s">
        <v>57</v>
      </c>
      <c r="C237" s="60">
        <v>1</v>
      </c>
      <c r="D237" s="2" t="s">
        <v>76</v>
      </c>
      <c r="E237" s="9"/>
      <c r="F237" s="9"/>
      <c r="G237" s="9"/>
      <c r="H237" s="9"/>
      <c r="I237" s="9"/>
      <c r="J237" s="9"/>
      <c r="K237" s="9"/>
      <c r="L237" s="9"/>
      <c r="M237" s="7"/>
      <c r="BI237" s="115" t="str">
        <f>HYPERLINK("#일위대가목록!A174","SD00200300 →")</f>
        <v>SD00200300 →</v>
      </c>
    </row>
    <row r="238" spans="1:61" ht="18.399999999999999" customHeight="1" x14ac:dyDescent="0.15">
      <c r="A238" s="6" t="s">
        <v>293</v>
      </c>
      <c r="B238" s="2" t="s">
        <v>57</v>
      </c>
      <c r="C238" s="60">
        <v>1</v>
      </c>
      <c r="D238" s="2" t="s">
        <v>76</v>
      </c>
      <c r="E238" s="9"/>
      <c r="F238" s="9"/>
      <c r="G238" s="9"/>
      <c r="H238" s="9"/>
      <c r="I238" s="9"/>
      <c r="J238" s="9"/>
      <c r="K238" s="9"/>
      <c r="L238" s="9"/>
      <c r="M238" s="7"/>
      <c r="BI238" s="115" t="str">
        <f>HYPERLINK("#일위대가목록!A175","SD00200400 →")</f>
        <v>SD00200400 →</v>
      </c>
    </row>
    <row r="239" spans="1:61" ht="18.399999999999999" customHeight="1" x14ac:dyDescent="0.15">
      <c r="A239" s="6" t="s">
        <v>55</v>
      </c>
      <c r="B239" s="2" t="s">
        <v>298</v>
      </c>
      <c r="C239" s="60">
        <v>1</v>
      </c>
      <c r="D239" s="2" t="s">
        <v>81</v>
      </c>
      <c r="E239" s="9"/>
      <c r="F239" s="9"/>
      <c r="G239" s="9"/>
      <c r="H239" s="9"/>
      <c r="I239" s="9"/>
      <c r="J239" s="9"/>
      <c r="K239" s="9"/>
      <c r="L239" s="9"/>
      <c r="M239" s="7"/>
      <c r="BI239" s="115" t="str">
        <f>HYPERLINK("#일위대가목록!A176","SD00200500 →")</f>
        <v>SD00200500 →</v>
      </c>
    </row>
    <row r="240" spans="1:61" ht="18.399999999999999" customHeight="1" x14ac:dyDescent="0.15">
      <c r="A240" s="6" t="s">
        <v>96</v>
      </c>
      <c r="B240" s="2" t="s">
        <v>132</v>
      </c>
      <c r="C240" s="60">
        <v>1</v>
      </c>
      <c r="D240" s="2" t="s">
        <v>72</v>
      </c>
      <c r="E240" s="9"/>
      <c r="F240" s="9"/>
      <c r="G240" s="9"/>
      <c r="H240" s="9"/>
      <c r="I240" s="9"/>
      <c r="J240" s="9"/>
      <c r="K240" s="9"/>
      <c r="L240" s="9"/>
      <c r="M240" s="7"/>
      <c r="BI240" s="115" t="str">
        <f>HYPERLINK("#일위대가목록!A177","YD011510 →")</f>
        <v>YD011510 →</v>
      </c>
    </row>
    <row r="241" spans="1:61" ht="18.399999999999999" customHeight="1" x14ac:dyDescent="0.15">
      <c r="A241" s="6" t="s">
        <v>96</v>
      </c>
      <c r="B241" s="2" t="s">
        <v>378</v>
      </c>
      <c r="C241" s="60">
        <v>1</v>
      </c>
      <c r="D241" s="2" t="s">
        <v>72</v>
      </c>
      <c r="E241" s="9"/>
      <c r="F241" s="9"/>
      <c r="G241" s="9"/>
      <c r="H241" s="9"/>
      <c r="I241" s="9"/>
      <c r="J241" s="9"/>
      <c r="K241" s="9"/>
      <c r="L241" s="9"/>
      <c r="M241" s="7"/>
      <c r="BI241" s="115" t="str">
        <f>HYPERLINK("#일위대가목록!A178","YD011610 →")</f>
        <v>YD011610 →</v>
      </c>
    </row>
    <row r="242" spans="1:61" ht="18.399999999999999" customHeight="1" x14ac:dyDescent="0.15">
      <c r="A242" s="6" t="s">
        <v>380</v>
      </c>
      <c r="B242" s="2" t="s">
        <v>60</v>
      </c>
      <c r="C242" s="60">
        <v>1</v>
      </c>
      <c r="D242" s="2" t="s">
        <v>68</v>
      </c>
      <c r="E242" s="9"/>
      <c r="F242" s="9"/>
      <c r="G242" s="9"/>
      <c r="H242" s="9"/>
      <c r="I242" s="9"/>
      <c r="J242" s="9"/>
      <c r="K242" s="9"/>
      <c r="L242" s="9"/>
      <c r="M242" s="7"/>
      <c r="BI242" s="115" t="str">
        <f>HYPERLINK("#일위대가목록!A179","YD011710 →")</f>
        <v>YD011710 →</v>
      </c>
    </row>
    <row r="243" spans="1:61" ht="18.399999999999999" customHeight="1" x14ac:dyDescent="0.15">
      <c r="A243" s="6" t="s">
        <v>31</v>
      </c>
      <c r="B243" s="2" t="s">
        <v>249</v>
      </c>
      <c r="C243" s="60">
        <v>1</v>
      </c>
      <c r="D243" s="2" t="s">
        <v>67</v>
      </c>
      <c r="E243" s="9"/>
      <c r="F243" s="9"/>
      <c r="G243" s="9"/>
      <c r="H243" s="9"/>
      <c r="I243" s="9"/>
      <c r="J243" s="9"/>
      <c r="K243" s="9"/>
      <c r="L243" s="9"/>
      <c r="M243" s="7"/>
      <c r="BI243" s="115" t="str">
        <f>HYPERLINK("#일위대가목록!A197","ZC000200 →")</f>
        <v>ZC000200 →</v>
      </c>
    </row>
    <row r="244" spans="1:61" ht="18.399999999999999" customHeight="1" x14ac:dyDescent="0.15">
      <c r="A244" s="6" t="s">
        <v>155</v>
      </c>
      <c r="B244" s="2" t="s">
        <v>295</v>
      </c>
      <c r="C244" s="60">
        <v>1</v>
      </c>
      <c r="D244" s="2" t="s">
        <v>67</v>
      </c>
      <c r="E244" s="9"/>
      <c r="F244" s="9"/>
      <c r="G244" s="9"/>
      <c r="H244" s="9"/>
      <c r="I244" s="9"/>
      <c r="J244" s="9"/>
      <c r="K244" s="9"/>
      <c r="L244" s="9"/>
      <c r="M244" s="7"/>
      <c r="BI244" s="115" t="str">
        <f>HYPERLINK("#일위대가목록!A198","ZC000400 →")</f>
        <v>ZC000400 →</v>
      </c>
    </row>
    <row r="245" spans="1:61" ht="18.399999999999999" customHeight="1" x14ac:dyDescent="0.15">
      <c r="A245" s="6" t="s">
        <v>62</v>
      </c>
      <c r="B245" s="2" t="s">
        <v>125</v>
      </c>
      <c r="C245" s="60">
        <v>1</v>
      </c>
      <c r="D245" s="2" t="s">
        <v>85</v>
      </c>
      <c r="E245" s="9"/>
      <c r="F245" s="9"/>
      <c r="G245" s="9"/>
      <c r="H245" s="9"/>
      <c r="I245" s="9"/>
      <c r="J245" s="9"/>
      <c r="K245" s="9"/>
      <c r="L245" s="9"/>
      <c r="M245" s="7"/>
      <c r="BI245" s="115" t="str">
        <f>HYPERLINK("#일위대가목록!A185","JDR00701 →")</f>
        <v>JDR00701 →</v>
      </c>
    </row>
    <row r="246" spans="1:61" ht="18.399999999999999" customHeight="1" x14ac:dyDescent="0.15">
      <c r="A246" s="6" t="s">
        <v>136</v>
      </c>
      <c r="B246" s="2" t="s">
        <v>10</v>
      </c>
      <c r="C246" s="60">
        <v>1</v>
      </c>
      <c r="D246" s="2" t="s">
        <v>90</v>
      </c>
      <c r="E246" s="9"/>
      <c r="F246" s="9"/>
      <c r="G246" s="9"/>
      <c r="H246" s="9"/>
      <c r="I246" s="9"/>
      <c r="J246" s="9"/>
      <c r="K246" s="9"/>
      <c r="L246" s="9"/>
      <c r="M246" s="7"/>
      <c r="BI246" s="115" t="str">
        <f>HYPERLINK("#일위대가목록!A199","ZC000600 →")</f>
        <v>ZC000600 →</v>
      </c>
    </row>
    <row r="247" spans="1:61" ht="18.399999999999999" customHeight="1" x14ac:dyDescent="0.15">
      <c r="A247" s="6" t="s">
        <v>16</v>
      </c>
      <c r="B247" s="2" t="s">
        <v>165</v>
      </c>
      <c r="C247" s="60">
        <v>1</v>
      </c>
      <c r="D247" s="2" t="s">
        <v>90</v>
      </c>
      <c r="E247" s="9"/>
      <c r="F247" s="9"/>
      <c r="G247" s="9"/>
      <c r="H247" s="9"/>
      <c r="I247" s="9"/>
      <c r="J247" s="9"/>
      <c r="K247" s="9"/>
      <c r="L247" s="9"/>
      <c r="M247" s="7"/>
      <c r="BI247" s="115" t="str">
        <f>HYPERLINK("#일위대가목록!A186","YK00483C1 →")</f>
        <v>YK00483C1 →</v>
      </c>
    </row>
    <row r="248" spans="1:61" ht="18.399999999999999" customHeight="1" x14ac:dyDescent="0.15">
      <c r="A248" s="6" t="s">
        <v>280</v>
      </c>
      <c r="B248" s="2" t="s">
        <v>297</v>
      </c>
      <c r="C248" s="60">
        <v>1</v>
      </c>
      <c r="D248" s="2" t="s">
        <v>89</v>
      </c>
      <c r="E248" s="9"/>
      <c r="F248" s="9"/>
      <c r="G248" s="9"/>
      <c r="H248" s="9"/>
      <c r="I248" s="9"/>
      <c r="J248" s="9"/>
      <c r="K248" s="9"/>
      <c r="L248" s="9"/>
      <c r="M248" s="7"/>
      <c r="BI248" s="115" t="str">
        <f>HYPERLINK("#일위대가목록!A200","ZC000700 →")</f>
        <v>ZC000700 →</v>
      </c>
    </row>
    <row r="249" spans="1:61" ht="18.399999999999999" customHeight="1" x14ac:dyDescent="0.15">
      <c r="A249" s="48" t="s">
        <v>323</v>
      </c>
      <c r="B249" s="49" t="s">
        <v>44</v>
      </c>
      <c r="C249" s="64"/>
      <c r="D249" s="49" t="s">
        <v>44</v>
      </c>
      <c r="E249" s="51"/>
      <c r="F249" s="51"/>
      <c r="G249" s="72"/>
      <c r="H249" s="51"/>
      <c r="I249" s="72"/>
      <c r="J249" s="51"/>
      <c r="K249" s="72"/>
      <c r="L249" s="51"/>
      <c r="M249" s="53"/>
    </row>
    <row r="250" spans="1:61" ht="18.399999999999999" customHeight="1" x14ac:dyDescent="0.15">
      <c r="A250" s="6" t="s">
        <v>138</v>
      </c>
      <c r="B250" s="2" t="s">
        <v>44</v>
      </c>
      <c r="C250" s="60">
        <v>1</v>
      </c>
      <c r="D250" s="2" t="s">
        <v>89</v>
      </c>
      <c r="E250" s="9"/>
      <c r="F250" s="9"/>
      <c r="G250" s="9"/>
      <c r="H250" s="9"/>
      <c r="I250" s="9"/>
      <c r="J250" s="9"/>
      <c r="K250" s="9"/>
      <c r="L250" s="9"/>
      <c r="M250" s="7"/>
      <c r="BI250" s="115" t="str">
        <f>HYPERLINK("#일위대가목록!A201","ZC000800 →")</f>
        <v>ZC000800 →</v>
      </c>
    </row>
    <row r="251" spans="1:61" ht="18.399999999999999" customHeight="1" x14ac:dyDescent="0.15">
      <c r="A251" s="6" t="s">
        <v>164</v>
      </c>
      <c r="B251" s="2" t="s">
        <v>389</v>
      </c>
      <c r="C251" s="60">
        <v>1</v>
      </c>
      <c r="D251" s="2" t="s">
        <v>89</v>
      </c>
      <c r="E251" s="9"/>
      <c r="F251" s="9"/>
      <c r="G251" s="9"/>
      <c r="H251" s="9"/>
      <c r="I251" s="9"/>
      <c r="J251" s="9"/>
      <c r="K251" s="9"/>
      <c r="L251" s="9"/>
      <c r="M251" s="7"/>
      <c r="BI251" s="115" t="str">
        <f>HYPERLINK("#일위대가목록!A202","ZC000850 →")</f>
        <v>ZC000850 →</v>
      </c>
    </row>
    <row r="252" spans="1:61" ht="18.399999999999999" customHeight="1" x14ac:dyDescent="0.15">
      <c r="A252" s="48" t="s">
        <v>318</v>
      </c>
      <c r="B252" s="49" t="s">
        <v>44</v>
      </c>
      <c r="C252" s="64"/>
      <c r="D252" s="49" t="s">
        <v>44</v>
      </c>
      <c r="E252" s="51"/>
      <c r="F252" s="51"/>
      <c r="G252" s="72"/>
      <c r="H252" s="51"/>
      <c r="I252" s="72"/>
      <c r="J252" s="51"/>
      <c r="K252" s="72"/>
      <c r="L252" s="51"/>
      <c r="M252" s="53"/>
    </row>
    <row r="253" spans="1:61" ht="18.399999999999999" customHeight="1" x14ac:dyDescent="0.15">
      <c r="A253" s="6" t="s">
        <v>216</v>
      </c>
      <c r="B253" s="2" t="s">
        <v>53</v>
      </c>
      <c r="C253" s="60">
        <v>1</v>
      </c>
      <c r="D253" s="2" t="s">
        <v>42</v>
      </c>
      <c r="E253" s="9"/>
      <c r="F253" s="9"/>
      <c r="G253" s="9"/>
      <c r="H253" s="9"/>
      <c r="I253" s="9"/>
      <c r="J253" s="9"/>
      <c r="K253" s="9"/>
      <c r="L253" s="9"/>
      <c r="M253" s="7"/>
      <c r="BI253" s="115" t="str">
        <f>HYPERLINK("#일위대가목록!A203","ZD000100 →")</f>
        <v>ZD000100 →</v>
      </c>
    </row>
    <row r="254" spans="1:61" ht="18.399999999999999" customHeight="1" x14ac:dyDescent="0.15">
      <c r="A254" s="6" t="s">
        <v>216</v>
      </c>
      <c r="B254" s="2" t="s">
        <v>242</v>
      </c>
      <c r="C254" s="60">
        <v>1</v>
      </c>
      <c r="D254" s="2" t="s">
        <v>42</v>
      </c>
      <c r="E254" s="9"/>
      <c r="F254" s="9"/>
      <c r="G254" s="9"/>
      <c r="H254" s="9"/>
      <c r="I254" s="9"/>
      <c r="J254" s="9"/>
      <c r="K254" s="9"/>
      <c r="L254" s="9"/>
      <c r="M254" s="7"/>
      <c r="BI254" s="115" t="str">
        <f>HYPERLINK("#일위대가목록!A204","ZD000200 →")</f>
        <v>ZD000200 →</v>
      </c>
    </row>
    <row r="255" spans="1:61" ht="18.399999999999999" customHeight="1" x14ac:dyDescent="0.15">
      <c r="A255" s="6" t="s">
        <v>48</v>
      </c>
      <c r="B255" s="2" t="s">
        <v>53</v>
      </c>
      <c r="C255" s="60">
        <v>1</v>
      </c>
      <c r="D255" s="2" t="s">
        <v>42</v>
      </c>
      <c r="E255" s="9"/>
      <c r="F255" s="9"/>
      <c r="G255" s="9"/>
      <c r="H255" s="9"/>
      <c r="I255" s="9"/>
      <c r="J255" s="9"/>
      <c r="K255" s="9"/>
      <c r="L255" s="9"/>
      <c r="M255" s="7"/>
      <c r="BI255" s="115" t="str">
        <f>HYPERLINK("#일위대가목록!A205","ZD000500 →")</f>
        <v>ZD000500 →</v>
      </c>
    </row>
    <row r="256" spans="1:61" ht="18.399999999999999" customHeight="1" x14ac:dyDescent="0.15">
      <c r="A256" s="6" t="s">
        <v>48</v>
      </c>
      <c r="B256" s="2" t="s">
        <v>242</v>
      </c>
      <c r="C256" s="60">
        <v>1</v>
      </c>
      <c r="D256" s="2" t="s">
        <v>42</v>
      </c>
      <c r="E256" s="9"/>
      <c r="F256" s="9"/>
      <c r="G256" s="9"/>
      <c r="H256" s="9"/>
      <c r="I256" s="9"/>
      <c r="J256" s="9"/>
      <c r="K256" s="9"/>
      <c r="L256" s="9"/>
      <c r="M256" s="7"/>
      <c r="BI256" s="115" t="str">
        <f>HYPERLINK("#일위대가목록!A206","ZD000600 →")</f>
        <v>ZD000600 →</v>
      </c>
    </row>
    <row r="257" spans="1:61" ht="18.399999999999999" customHeight="1" x14ac:dyDescent="0.15">
      <c r="A257" s="48" t="s">
        <v>103</v>
      </c>
      <c r="B257" s="49" t="s">
        <v>44</v>
      </c>
      <c r="C257" s="64"/>
      <c r="D257" s="49" t="s">
        <v>44</v>
      </c>
      <c r="E257" s="51"/>
      <c r="F257" s="51"/>
      <c r="G257" s="72"/>
      <c r="H257" s="51"/>
      <c r="I257" s="72"/>
      <c r="J257" s="51"/>
      <c r="K257" s="72"/>
      <c r="L257" s="51"/>
      <c r="M257" s="53"/>
      <c r="BI257" s="18"/>
    </row>
    <row r="258" spans="1:61" ht="18.399999999999999" customHeight="1" x14ac:dyDescent="0.15">
      <c r="A258" s="6" t="s">
        <v>112</v>
      </c>
      <c r="B258" s="2" t="s">
        <v>113</v>
      </c>
      <c r="C258" s="60">
        <v>1</v>
      </c>
      <c r="D258" s="2" t="s">
        <v>35</v>
      </c>
      <c r="E258" s="9"/>
      <c r="F258" s="9"/>
      <c r="G258" s="9"/>
      <c r="H258" s="9"/>
      <c r="I258" s="9"/>
      <c r="J258" s="9"/>
      <c r="K258" s="9"/>
      <c r="L258" s="9"/>
      <c r="M258" s="7"/>
      <c r="BI258" s="18"/>
    </row>
    <row r="259" spans="1:61" ht="18.399999999999999" customHeight="1" x14ac:dyDescent="0.15">
      <c r="A259" s="48" t="s">
        <v>123</v>
      </c>
      <c r="B259" s="49" t="s">
        <v>44</v>
      </c>
      <c r="C259" s="64"/>
      <c r="D259" s="49" t="s">
        <v>44</v>
      </c>
      <c r="E259" s="51"/>
      <c r="F259" s="51"/>
      <c r="G259" s="72"/>
      <c r="H259" s="51"/>
      <c r="I259" s="72"/>
      <c r="J259" s="51"/>
      <c r="K259" s="72"/>
      <c r="L259" s="51"/>
      <c r="M259" s="53"/>
      <c r="BI259" s="18"/>
    </row>
    <row r="260" spans="1:61" ht="18.399999999999999" customHeight="1" x14ac:dyDescent="0.15">
      <c r="A260" s="6" t="s">
        <v>419</v>
      </c>
      <c r="B260" s="2" t="s">
        <v>111</v>
      </c>
      <c r="C260" s="60">
        <v>1</v>
      </c>
      <c r="D260" s="2" t="s">
        <v>89</v>
      </c>
      <c r="E260" s="9"/>
      <c r="F260" s="9"/>
      <c r="G260" s="9"/>
      <c r="H260" s="9"/>
      <c r="I260" s="9"/>
      <c r="J260" s="9"/>
      <c r="K260" s="9"/>
      <c r="L260" s="9"/>
      <c r="M260" s="7"/>
      <c r="BI260" s="18"/>
    </row>
    <row r="261" spans="1:61" ht="18.399999999999999" customHeight="1" x14ac:dyDescent="0.15">
      <c r="A261" s="6" t="s">
        <v>419</v>
      </c>
      <c r="B261" s="2" t="s">
        <v>45</v>
      </c>
      <c r="C261" s="60">
        <v>1</v>
      </c>
      <c r="D261" s="2" t="s">
        <v>76</v>
      </c>
      <c r="E261" s="9"/>
      <c r="F261" s="9"/>
      <c r="G261" s="9"/>
      <c r="H261" s="9"/>
      <c r="I261" s="9"/>
      <c r="J261" s="9"/>
      <c r="K261" s="9"/>
      <c r="L261" s="9"/>
      <c r="M261" s="7"/>
      <c r="BI261" s="18"/>
    </row>
    <row r="262" spans="1:61" ht="18.399999999999999" customHeight="1" x14ac:dyDescent="0.15">
      <c r="A262" s="6" t="s">
        <v>93</v>
      </c>
      <c r="B262" s="2" t="s">
        <v>44</v>
      </c>
      <c r="C262" s="60"/>
      <c r="D262" s="2" t="s">
        <v>44</v>
      </c>
      <c r="E262" s="9"/>
      <c r="F262" s="9"/>
      <c r="G262" s="1"/>
      <c r="H262" s="9"/>
      <c r="I262" s="1"/>
      <c r="J262" s="9"/>
      <c r="K262" s="1"/>
      <c r="L262" s="9"/>
      <c r="M262" s="7"/>
    </row>
    <row r="263" spans="1:61" ht="18.399999999999999" customHeight="1" x14ac:dyDescent="0.15">
      <c r="A263" s="84" t="s">
        <v>365</v>
      </c>
      <c r="B263" s="85" t="s">
        <v>44</v>
      </c>
      <c r="C263" s="85">
        <v>1</v>
      </c>
      <c r="D263" s="85" t="s">
        <v>38</v>
      </c>
      <c r="E263" s="86"/>
      <c r="F263" s="87"/>
      <c r="G263" s="86"/>
      <c r="H263" s="87"/>
      <c r="I263" s="86"/>
      <c r="J263" s="87"/>
      <c r="K263" s="86"/>
      <c r="L263" s="87"/>
      <c r="M263" s="88"/>
    </row>
    <row r="264" spans="1:61" s="79" customFormat="1" ht="18.399999999999999" customHeight="1" x14ac:dyDescent="0.15">
      <c r="A264" s="89" t="s">
        <v>325</v>
      </c>
      <c r="B264" s="90" t="s">
        <v>44</v>
      </c>
      <c r="C264" s="94"/>
      <c r="D264" s="90" t="s">
        <v>44</v>
      </c>
      <c r="E264" s="91"/>
      <c r="F264" s="91"/>
      <c r="G264" s="93"/>
      <c r="H264" s="91"/>
      <c r="I264" s="93"/>
      <c r="J264" s="91"/>
      <c r="K264" s="93"/>
      <c r="L264" s="91"/>
      <c r="M264" s="92"/>
    </row>
    <row r="265" spans="1:61" s="79" customFormat="1" ht="18.399999999999999" customHeight="1" x14ac:dyDescent="0.15">
      <c r="A265" s="6" t="s">
        <v>116</v>
      </c>
      <c r="B265" s="2"/>
      <c r="C265" s="3">
        <v>30</v>
      </c>
      <c r="D265" s="2" t="s">
        <v>40</v>
      </c>
      <c r="E265" s="9"/>
      <c r="F265" s="9"/>
      <c r="G265" s="9"/>
      <c r="H265" s="9"/>
      <c r="I265" s="9"/>
      <c r="J265" s="9"/>
      <c r="K265" s="9"/>
      <c r="L265" s="9"/>
      <c r="M265" s="7"/>
    </row>
    <row r="266" spans="1:61" s="79" customFormat="1" ht="18.399999999999999" customHeight="1" x14ac:dyDescent="0.15">
      <c r="A266" s="76" t="s">
        <v>141</v>
      </c>
      <c r="B266" s="75" t="s">
        <v>412</v>
      </c>
      <c r="C266" s="80">
        <v>220</v>
      </c>
      <c r="D266" s="75" t="s">
        <v>36</v>
      </c>
      <c r="E266" s="77"/>
      <c r="F266" s="77"/>
      <c r="G266" s="77"/>
      <c r="H266" s="77"/>
      <c r="I266" s="77"/>
      <c r="J266" s="77"/>
      <c r="K266" s="77"/>
      <c r="L266" s="77"/>
      <c r="M266" s="78"/>
      <c r="BI266" s="116" t="str">
        <f>HYPERLINK("#일위대가목록!A15","ZA00A001 →")</f>
        <v>ZA00A001 →</v>
      </c>
    </row>
    <row r="267" spans="1:61" s="79" customFormat="1" ht="18.399999999999999" customHeight="1" x14ac:dyDescent="0.15">
      <c r="A267" s="76" t="s">
        <v>141</v>
      </c>
      <c r="B267" s="75" t="s">
        <v>411</v>
      </c>
      <c r="C267" s="80">
        <v>70</v>
      </c>
      <c r="D267" s="75" t="s">
        <v>36</v>
      </c>
      <c r="E267" s="77"/>
      <c r="F267" s="77"/>
      <c r="G267" s="77"/>
      <c r="H267" s="77"/>
      <c r="I267" s="77"/>
      <c r="J267" s="77"/>
      <c r="K267" s="77"/>
      <c r="L267" s="77"/>
      <c r="M267" s="78"/>
      <c r="BI267" s="116" t="str">
        <f>HYPERLINK("#일위대가목록!A16","ZA00A002 →")</f>
        <v>ZA00A002 →</v>
      </c>
    </row>
    <row r="268" spans="1:61" s="79" customFormat="1" ht="18.399999999999999" customHeight="1" x14ac:dyDescent="0.15">
      <c r="A268" s="89" t="s">
        <v>414</v>
      </c>
      <c r="B268" s="90" t="s">
        <v>44</v>
      </c>
      <c r="C268" s="94"/>
      <c r="D268" s="90" t="s">
        <v>44</v>
      </c>
      <c r="E268" s="91"/>
      <c r="F268" s="91"/>
      <c r="G268" s="93"/>
      <c r="H268" s="91"/>
      <c r="I268" s="93"/>
      <c r="J268" s="91"/>
      <c r="K268" s="93"/>
      <c r="L268" s="91"/>
      <c r="M268" s="92"/>
    </row>
    <row r="269" spans="1:61" s="79" customFormat="1" ht="18.399999999999999" customHeight="1" x14ac:dyDescent="0.15">
      <c r="A269" s="76" t="s">
        <v>24</v>
      </c>
      <c r="B269" s="75" t="s">
        <v>409</v>
      </c>
      <c r="C269" s="82">
        <v>300</v>
      </c>
      <c r="D269" s="75" t="s">
        <v>36</v>
      </c>
      <c r="E269" s="77"/>
      <c r="F269" s="77"/>
      <c r="G269" s="77"/>
      <c r="H269" s="77"/>
      <c r="I269" s="77"/>
      <c r="J269" s="77"/>
      <c r="K269" s="77"/>
      <c r="L269" s="77"/>
      <c r="M269" s="78"/>
      <c r="BI269" s="116" t="str">
        <f>HYPERLINK("#일위대가목록!A17","ZA00C001 →")</f>
        <v>ZA00C001 →</v>
      </c>
    </row>
    <row r="270" spans="1:61" s="79" customFormat="1" ht="18.399999999999999" customHeight="1" x14ac:dyDescent="0.15">
      <c r="A270" s="76" t="s">
        <v>24</v>
      </c>
      <c r="B270" s="75" t="s">
        <v>410</v>
      </c>
      <c r="C270" s="82">
        <v>300</v>
      </c>
      <c r="D270" s="75" t="s">
        <v>36</v>
      </c>
      <c r="E270" s="77"/>
      <c r="F270" s="77"/>
      <c r="G270" s="77"/>
      <c r="H270" s="77"/>
      <c r="I270" s="77"/>
      <c r="J270" s="77"/>
      <c r="K270" s="77"/>
      <c r="L270" s="77"/>
      <c r="M270" s="78"/>
      <c r="BI270" s="116" t="str">
        <f>HYPERLINK("#일위대가목록!A18","ZA00C002 →")</f>
        <v>ZA00C002 →</v>
      </c>
    </row>
    <row r="271" spans="1:61" s="79" customFormat="1" ht="18.399999999999999" customHeight="1" x14ac:dyDescent="0.15">
      <c r="A271" s="76" t="s">
        <v>415</v>
      </c>
      <c r="B271" s="75" t="s">
        <v>339</v>
      </c>
      <c r="C271" s="82">
        <v>100</v>
      </c>
      <c r="D271" s="75" t="s">
        <v>86</v>
      </c>
      <c r="E271" s="77"/>
      <c r="F271" s="77"/>
      <c r="G271" s="77"/>
      <c r="H271" s="77"/>
      <c r="I271" s="77"/>
      <c r="J271" s="77"/>
      <c r="K271" s="77"/>
      <c r="L271" s="77"/>
      <c r="M271" s="78"/>
      <c r="V271" s="80"/>
      <c r="W271" s="83"/>
      <c r="BI271" s="81"/>
    </row>
    <row r="272" spans="1:61" s="79" customFormat="1" ht="18.399999999999999" customHeight="1" x14ac:dyDescent="0.15">
      <c r="A272" s="76" t="s">
        <v>99</v>
      </c>
      <c r="B272" s="75" t="s">
        <v>409</v>
      </c>
      <c r="C272" s="82">
        <v>1</v>
      </c>
      <c r="D272" s="75" t="s">
        <v>36</v>
      </c>
      <c r="E272" s="77"/>
      <c r="F272" s="77"/>
      <c r="G272" s="77"/>
      <c r="H272" s="77"/>
      <c r="I272" s="77"/>
      <c r="J272" s="77"/>
      <c r="K272" s="77"/>
      <c r="L272" s="77"/>
      <c r="M272" s="78"/>
      <c r="V272" s="83"/>
      <c r="W272" s="83"/>
      <c r="BI272" s="81"/>
    </row>
    <row r="273" spans="1:61" s="79" customFormat="1" ht="18.399999999999999" customHeight="1" x14ac:dyDescent="0.15">
      <c r="A273" s="76" t="s">
        <v>99</v>
      </c>
      <c r="B273" s="75" t="s">
        <v>410</v>
      </c>
      <c r="C273" s="82">
        <v>1</v>
      </c>
      <c r="D273" s="75" t="s">
        <v>36</v>
      </c>
      <c r="E273" s="77"/>
      <c r="F273" s="77"/>
      <c r="G273" s="77"/>
      <c r="H273" s="77"/>
      <c r="I273" s="77"/>
      <c r="J273" s="77"/>
      <c r="K273" s="77"/>
      <c r="L273" s="77"/>
      <c r="M273" s="78"/>
      <c r="V273" s="83"/>
      <c r="W273" s="83"/>
      <c r="BI273" s="81"/>
    </row>
    <row r="274" spans="1:61" s="79" customFormat="1" ht="18.399999999999999" customHeight="1" x14ac:dyDescent="0.15">
      <c r="A274" s="89" t="s">
        <v>322</v>
      </c>
      <c r="B274" s="90" t="s">
        <v>44</v>
      </c>
      <c r="C274" s="94"/>
      <c r="D274" s="90" t="s">
        <v>44</v>
      </c>
      <c r="E274" s="91"/>
      <c r="F274" s="91"/>
      <c r="G274" s="93"/>
      <c r="H274" s="91"/>
      <c r="I274" s="93"/>
      <c r="J274" s="91"/>
      <c r="K274" s="93"/>
      <c r="L274" s="91"/>
      <c r="M274" s="92"/>
    </row>
    <row r="275" spans="1:61" s="79" customFormat="1" ht="18.399999999999999" customHeight="1" x14ac:dyDescent="0.15">
      <c r="A275" s="76" t="s">
        <v>320</v>
      </c>
      <c r="B275" s="75" t="s">
        <v>44</v>
      </c>
      <c r="C275" s="80">
        <v>10</v>
      </c>
      <c r="D275" s="75" t="s">
        <v>36</v>
      </c>
      <c r="E275" s="77"/>
      <c r="F275" s="77"/>
      <c r="G275" s="77"/>
      <c r="H275" s="77"/>
      <c r="I275" s="77"/>
      <c r="J275" s="77"/>
      <c r="K275" s="77"/>
      <c r="L275" s="77"/>
      <c r="M275" s="78"/>
      <c r="BI275" s="116" t="str">
        <f>HYPERLINK("#일위대가목록!A5","SD00311A05 →")</f>
        <v>SD00311A05 →</v>
      </c>
    </row>
    <row r="276" spans="1:61" ht="18.399999999999999" customHeight="1" x14ac:dyDescent="0.15">
      <c r="A276" s="89" t="s">
        <v>416</v>
      </c>
      <c r="B276" s="90" t="s">
        <v>44</v>
      </c>
      <c r="C276" s="94"/>
      <c r="D276" s="90" t="s">
        <v>44</v>
      </c>
      <c r="E276" s="91"/>
      <c r="F276" s="91"/>
      <c r="G276" s="93"/>
      <c r="H276" s="91"/>
      <c r="I276" s="93"/>
      <c r="J276" s="91"/>
      <c r="K276" s="93"/>
      <c r="L276" s="91"/>
      <c r="M276" s="92"/>
    </row>
    <row r="277" spans="1:61" ht="18.399999999999999" customHeight="1" x14ac:dyDescent="0.15">
      <c r="A277" s="6" t="s">
        <v>273</v>
      </c>
      <c r="B277" s="2" t="s">
        <v>205</v>
      </c>
      <c r="C277" s="3">
        <v>120</v>
      </c>
      <c r="D277" s="2" t="s">
        <v>36</v>
      </c>
      <c r="E277" s="9"/>
      <c r="F277" s="9"/>
      <c r="G277" s="77"/>
      <c r="H277" s="9"/>
      <c r="I277" s="77"/>
      <c r="J277" s="9"/>
      <c r="K277" s="77"/>
      <c r="L277" s="9"/>
      <c r="M277" s="7"/>
      <c r="BI277" s="115" t="str">
        <f>HYPERLINK("#일위대가목록!A6","SF04420 →")</f>
        <v>SF04420 →</v>
      </c>
    </row>
    <row r="278" spans="1:61" ht="18.399999999999999" customHeight="1" x14ac:dyDescent="0.15">
      <c r="A278" s="6" t="s">
        <v>273</v>
      </c>
      <c r="B278" s="2" t="s">
        <v>204</v>
      </c>
      <c r="C278" s="3">
        <v>120</v>
      </c>
      <c r="D278" s="2" t="s">
        <v>36</v>
      </c>
      <c r="E278" s="9"/>
      <c r="F278" s="9"/>
      <c r="G278" s="77"/>
      <c r="H278" s="9"/>
      <c r="I278" s="77"/>
      <c r="J278" s="9"/>
      <c r="K278" s="77"/>
      <c r="L278" s="9"/>
      <c r="M278" s="7"/>
      <c r="BI278" s="115" t="str">
        <f>HYPERLINK("#일위대가목록!A7","SF04400 →")</f>
        <v>SF04400 →</v>
      </c>
    </row>
    <row r="279" spans="1:61" s="79" customFormat="1" ht="18.399999999999999" customHeight="1" x14ac:dyDescent="0.15">
      <c r="A279" s="76" t="s">
        <v>158</v>
      </c>
      <c r="B279" s="75" t="s">
        <v>382</v>
      </c>
      <c r="C279" s="80">
        <v>120</v>
      </c>
      <c r="D279" s="75" t="s">
        <v>36</v>
      </c>
      <c r="E279" s="77"/>
      <c r="F279" s="77"/>
      <c r="G279" s="77"/>
      <c r="H279" s="77"/>
      <c r="I279" s="77"/>
      <c r="J279" s="77"/>
      <c r="K279" s="77"/>
      <c r="L279" s="77"/>
      <c r="M279" s="78"/>
      <c r="BI279" s="116" t="str">
        <f>HYPERLINK("#일위대가목록!A8","SD00258A1 →")</f>
        <v>SD00258A1 →</v>
      </c>
    </row>
    <row r="280" spans="1:61" s="79" customFormat="1" ht="18.399999999999999" customHeight="1" x14ac:dyDescent="0.15">
      <c r="A280" s="76" t="s">
        <v>158</v>
      </c>
      <c r="B280" s="75" t="s">
        <v>18</v>
      </c>
      <c r="C280" s="80">
        <v>120</v>
      </c>
      <c r="D280" s="75" t="s">
        <v>36</v>
      </c>
      <c r="E280" s="77"/>
      <c r="F280" s="77"/>
      <c r="G280" s="77"/>
      <c r="H280" s="77"/>
      <c r="I280" s="77"/>
      <c r="J280" s="77"/>
      <c r="K280" s="77"/>
      <c r="L280" s="77"/>
      <c r="M280" s="78"/>
      <c r="BI280" s="116" t="str">
        <f>HYPERLINK("#일위대가목록!A9","SD00255A2 →")</f>
        <v>SD00255A2 →</v>
      </c>
    </row>
    <row r="281" spans="1:61" s="79" customFormat="1" ht="18.399999999999999" customHeight="1" x14ac:dyDescent="0.15">
      <c r="A281" s="76" t="s">
        <v>158</v>
      </c>
      <c r="B281" s="75" t="s">
        <v>385</v>
      </c>
      <c r="C281" s="80">
        <v>120</v>
      </c>
      <c r="D281" s="75" t="s">
        <v>36</v>
      </c>
      <c r="E281" s="77"/>
      <c r="F281" s="77"/>
      <c r="G281" s="77"/>
      <c r="H281" s="77"/>
      <c r="I281" s="77"/>
      <c r="J281" s="77"/>
      <c r="K281" s="77"/>
      <c r="L281" s="77"/>
      <c r="M281" s="78"/>
      <c r="BI281" s="116" t="str">
        <f>HYPERLINK("#일위대가목록!A10","SD00254A3 →")</f>
        <v>SD00254A3 →</v>
      </c>
    </row>
    <row r="282" spans="1:61" s="95" customFormat="1" ht="18.399999999999999" customHeight="1" x14ac:dyDescent="0.15">
      <c r="A282" s="89" t="s">
        <v>413</v>
      </c>
      <c r="B282" s="90" t="s">
        <v>44</v>
      </c>
      <c r="C282" s="94"/>
      <c r="D282" s="90" t="s">
        <v>44</v>
      </c>
      <c r="E282" s="91"/>
      <c r="F282" s="91"/>
      <c r="G282" s="93"/>
      <c r="H282" s="91"/>
      <c r="I282" s="93"/>
      <c r="J282" s="91"/>
      <c r="K282" s="93"/>
      <c r="L282" s="91"/>
      <c r="M282" s="92"/>
    </row>
    <row r="283" spans="1:61" s="79" customFormat="1" ht="18.399999999999999" customHeight="1" x14ac:dyDescent="0.15">
      <c r="A283" s="76" t="s">
        <v>292</v>
      </c>
      <c r="B283" s="75" t="s">
        <v>276</v>
      </c>
      <c r="C283" s="80">
        <v>1</v>
      </c>
      <c r="D283" s="75" t="s">
        <v>67</v>
      </c>
      <c r="E283" s="77"/>
      <c r="F283" s="77"/>
      <c r="G283" s="77"/>
      <c r="H283" s="77"/>
      <c r="I283" s="77"/>
      <c r="J283" s="77"/>
      <c r="K283" s="77"/>
      <c r="L283" s="77"/>
      <c r="M283" s="78"/>
      <c r="BI283" s="116" t="str">
        <f>HYPERLINK("#일위대가목록!A11","SE06100 →")</f>
        <v>SE06100 →</v>
      </c>
    </row>
    <row r="284" spans="1:61" s="79" customFormat="1" ht="18.399999999999999" customHeight="1" x14ac:dyDescent="0.15">
      <c r="A284" s="76" t="s">
        <v>292</v>
      </c>
      <c r="B284" s="75" t="s">
        <v>301</v>
      </c>
      <c r="C284" s="80">
        <v>1</v>
      </c>
      <c r="D284" s="75" t="s">
        <v>67</v>
      </c>
      <c r="E284" s="77"/>
      <c r="F284" s="77"/>
      <c r="G284" s="77"/>
      <c r="H284" s="77"/>
      <c r="I284" s="77"/>
      <c r="J284" s="77"/>
      <c r="K284" s="77"/>
      <c r="L284" s="77"/>
      <c r="M284" s="78"/>
      <c r="BI284" s="116" t="str">
        <f>HYPERLINK("#일위대가목록!A12","SE06200 →")</f>
        <v>SE06200 →</v>
      </c>
    </row>
    <row r="285" spans="1:61" s="79" customFormat="1" ht="18.399999999999999" customHeight="1" x14ac:dyDescent="0.15">
      <c r="A285" s="76" t="s">
        <v>278</v>
      </c>
      <c r="B285" s="75" t="s">
        <v>193</v>
      </c>
      <c r="C285" s="80">
        <v>1</v>
      </c>
      <c r="D285" s="75" t="s">
        <v>67</v>
      </c>
      <c r="E285" s="77"/>
      <c r="F285" s="77"/>
      <c r="G285" s="77"/>
      <c r="H285" s="77"/>
      <c r="I285" s="77"/>
      <c r="J285" s="77"/>
      <c r="K285" s="77"/>
      <c r="L285" s="77"/>
      <c r="M285" s="78"/>
      <c r="BI285" s="116" t="str">
        <f>HYPERLINK("#일위대가목록!A13","SE06500 →")</f>
        <v>SE06500 →</v>
      </c>
    </row>
    <row r="286" spans="1:61" s="79" customFormat="1" ht="18.399999999999999" customHeight="1" x14ac:dyDescent="0.15">
      <c r="A286" s="89" t="s">
        <v>460</v>
      </c>
      <c r="B286" s="90" t="s">
        <v>44</v>
      </c>
      <c r="C286" s="90"/>
      <c r="D286" s="90" t="s">
        <v>44</v>
      </c>
      <c r="E286" s="91"/>
      <c r="F286" s="91"/>
      <c r="G286" s="93"/>
      <c r="H286" s="91"/>
      <c r="I286" s="93"/>
      <c r="J286" s="91"/>
      <c r="K286" s="93"/>
      <c r="L286" s="91"/>
      <c r="M286" s="92"/>
    </row>
    <row r="287" spans="1:61" s="79" customFormat="1" ht="18.399999999999999" customHeight="1" x14ac:dyDescent="0.15">
      <c r="A287" s="76" t="s">
        <v>335</v>
      </c>
      <c r="B287" s="75" t="s">
        <v>326</v>
      </c>
      <c r="C287" s="80">
        <v>50</v>
      </c>
      <c r="D287" s="75" t="s">
        <v>68</v>
      </c>
      <c r="E287" s="77"/>
      <c r="F287" s="77"/>
      <c r="G287" s="77"/>
      <c r="H287" s="77"/>
      <c r="I287" s="77"/>
      <c r="J287" s="77"/>
      <c r="K287" s="77"/>
      <c r="L287" s="77"/>
      <c r="M287" s="78"/>
    </row>
    <row r="288" spans="1:61" s="73" customFormat="1" ht="18.399999999999999" customHeight="1" x14ac:dyDescent="0.15">
      <c r="A288" s="96" t="s">
        <v>358</v>
      </c>
      <c r="B288" s="96" t="s">
        <v>319</v>
      </c>
      <c r="C288" s="99">
        <v>100</v>
      </c>
      <c r="D288" s="96" t="s">
        <v>36</v>
      </c>
      <c r="E288" s="97"/>
      <c r="F288" s="97"/>
      <c r="G288" s="97"/>
      <c r="H288" s="97"/>
      <c r="I288" s="97"/>
      <c r="J288" s="97"/>
      <c r="K288" s="97"/>
      <c r="L288" s="97"/>
      <c r="M288" s="98"/>
    </row>
    <row r="289" spans="1:61" s="73" customFormat="1" ht="18.399999999999999" customHeight="1" x14ac:dyDescent="0.15">
      <c r="A289" s="96" t="s">
        <v>358</v>
      </c>
      <c r="B289" s="96" t="s">
        <v>321</v>
      </c>
      <c r="C289" s="99">
        <v>100</v>
      </c>
      <c r="D289" s="96" t="s">
        <v>36</v>
      </c>
      <c r="E289" s="97"/>
      <c r="F289" s="97"/>
      <c r="G289" s="97"/>
      <c r="H289" s="97"/>
      <c r="I289" s="97"/>
      <c r="J289" s="97"/>
      <c r="K289" s="97"/>
      <c r="L289" s="97"/>
      <c r="M289" s="98"/>
    </row>
    <row r="290" spans="1:61" s="73" customFormat="1" ht="18.399999999999999" customHeight="1" x14ac:dyDescent="0.15">
      <c r="A290" s="96" t="s">
        <v>358</v>
      </c>
      <c r="B290" s="96" t="s">
        <v>327</v>
      </c>
      <c r="C290" s="99">
        <v>100</v>
      </c>
      <c r="D290" s="96" t="s">
        <v>36</v>
      </c>
      <c r="E290" s="97"/>
      <c r="F290" s="97"/>
      <c r="G290" s="97"/>
      <c r="H290" s="97"/>
      <c r="I290" s="97"/>
      <c r="J290" s="97"/>
      <c r="K290" s="97"/>
      <c r="L290" s="97"/>
      <c r="M290" s="98"/>
    </row>
    <row r="291" spans="1:61" s="73" customFormat="1" ht="18.399999999999999" customHeight="1" x14ac:dyDescent="0.15">
      <c r="A291" s="96" t="s">
        <v>358</v>
      </c>
      <c r="B291" s="96" t="s">
        <v>143</v>
      </c>
      <c r="C291" s="99">
        <v>5</v>
      </c>
      <c r="D291" s="96" t="s">
        <v>36</v>
      </c>
      <c r="E291" s="97"/>
      <c r="F291" s="97"/>
      <c r="G291" s="97"/>
      <c r="H291" s="97"/>
      <c r="I291" s="97"/>
      <c r="J291" s="97"/>
      <c r="K291" s="97"/>
      <c r="L291" s="97"/>
      <c r="M291" s="98"/>
    </row>
    <row r="292" spans="1:61" s="73" customFormat="1" ht="18.399999999999999" customHeight="1" x14ac:dyDescent="0.15">
      <c r="A292" s="96" t="s">
        <v>358</v>
      </c>
      <c r="B292" s="96" t="s">
        <v>145</v>
      </c>
      <c r="C292" s="99">
        <v>5</v>
      </c>
      <c r="D292" s="96" t="s">
        <v>36</v>
      </c>
      <c r="E292" s="97"/>
      <c r="F292" s="97"/>
      <c r="G292" s="97"/>
      <c r="H292" s="97"/>
      <c r="I292" s="97"/>
      <c r="J292" s="97"/>
      <c r="K292" s="97"/>
      <c r="L292" s="97"/>
      <c r="M292" s="98"/>
      <c r="BI292" s="115" t="str">
        <f>HYPERLINK("#경비!A9","GTR2040 →")</f>
        <v>GTR2040 →</v>
      </c>
    </row>
    <row r="293" spans="1:61" s="73" customFormat="1" ht="18.399999999999999" customHeight="1" x14ac:dyDescent="0.15">
      <c r="A293" s="96" t="s">
        <v>358</v>
      </c>
      <c r="B293" s="96" t="s">
        <v>142</v>
      </c>
      <c r="C293" s="99">
        <v>5</v>
      </c>
      <c r="D293" s="96" t="s">
        <v>36</v>
      </c>
      <c r="E293" s="97"/>
      <c r="F293" s="97"/>
      <c r="G293" s="97"/>
      <c r="H293" s="97"/>
      <c r="I293" s="97"/>
      <c r="J293" s="97"/>
      <c r="K293" s="97"/>
      <c r="L293" s="97"/>
      <c r="M293" s="98"/>
    </row>
    <row r="294" spans="1:61" s="79" customFormat="1" ht="18.399999999999999" customHeight="1" x14ac:dyDescent="0.15">
      <c r="A294" s="110" t="s">
        <v>461</v>
      </c>
      <c r="B294" s="111" t="s">
        <v>44</v>
      </c>
      <c r="C294" s="111"/>
      <c r="D294" s="111" t="s">
        <v>44</v>
      </c>
      <c r="E294" s="112"/>
      <c r="F294" s="112"/>
      <c r="G294" s="113"/>
      <c r="H294" s="112"/>
      <c r="I294" s="113"/>
      <c r="J294" s="112"/>
      <c r="K294" s="113"/>
      <c r="L294" s="112"/>
      <c r="M294" s="114"/>
    </row>
    <row r="295" spans="1:61" s="79" customFormat="1" ht="18.399999999999999" customHeight="1" x14ac:dyDescent="0.15">
      <c r="A295" s="76" t="s">
        <v>106</v>
      </c>
      <c r="B295" s="75"/>
      <c r="C295" s="80">
        <v>50</v>
      </c>
      <c r="D295" s="96" t="s">
        <v>36</v>
      </c>
      <c r="E295" s="77"/>
      <c r="F295" s="77"/>
      <c r="G295" s="77"/>
      <c r="H295" s="77"/>
      <c r="I295" s="77"/>
      <c r="J295" s="77"/>
      <c r="K295" s="77"/>
      <c r="L295" s="77"/>
      <c r="M295" s="78"/>
    </row>
    <row r="296" spans="1:61" s="73" customFormat="1" ht="18.399999999999999" customHeight="1" x14ac:dyDescent="0.15">
      <c r="A296" s="76" t="s">
        <v>370</v>
      </c>
      <c r="B296" s="96"/>
      <c r="C296" s="99">
        <v>10</v>
      </c>
      <c r="D296" s="96" t="s">
        <v>36</v>
      </c>
      <c r="E296" s="77"/>
      <c r="F296" s="97"/>
      <c r="G296" s="97"/>
      <c r="H296" s="97"/>
      <c r="I296" s="97"/>
      <c r="J296" s="97"/>
      <c r="K296" s="97"/>
      <c r="L296" s="97"/>
      <c r="M296" s="102"/>
    </row>
    <row r="297" spans="1:61" s="73" customFormat="1" ht="18.399999999999999" customHeight="1" x14ac:dyDescent="0.15">
      <c r="A297" s="101"/>
      <c r="B297" s="96"/>
      <c r="C297" s="99"/>
      <c r="D297" s="96"/>
      <c r="E297" s="97"/>
      <c r="F297" s="97"/>
      <c r="G297" s="97"/>
      <c r="H297" s="97"/>
      <c r="I297" s="97"/>
      <c r="J297" s="97"/>
      <c r="K297" s="97"/>
      <c r="L297" s="97"/>
      <c r="M297" s="102"/>
    </row>
    <row r="298" spans="1:61" ht="18.399999999999999" customHeight="1" x14ac:dyDescent="0.15">
      <c r="A298" s="42" t="s">
        <v>406</v>
      </c>
      <c r="B298" s="43"/>
      <c r="C298" s="62">
        <v>1</v>
      </c>
      <c r="D298" s="43" t="s">
        <v>38</v>
      </c>
      <c r="E298" s="44"/>
      <c r="F298" s="45"/>
      <c r="G298" s="46"/>
      <c r="H298" s="45"/>
      <c r="I298" s="46"/>
      <c r="J298" s="45"/>
      <c r="K298" s="44"/>
      <c r="L298" s="45"/>
      <c r="M298" s="47"/>
    </row>
    <row r="299" spans="1:61" ht="18.399999999999999" customHeight="1" x14ac:dyDescent="0.15">
      <c r="A299" s="54"/>
      <c r="B299" s="55"/>
      <c r="C299" s="63"/>
      <c r="D299" s="55"/>
      <c r="E299" s="56"/>
      <c r="F299" s="57"/>
      <c r="G299" s="58"/>
      <c r="H299" s="57"/>
      <c r="I299" s="58"/>
      <c r="J299" s="57"/>
      <c r="K299" s="56"/>
      <c r="L299" s="57"/>
      <c r="M299" s="59"/>
    </row>
    <row r="300" spans="1:61" ht="18.399999999999999" customHeight="1" x14ac:dyDescent="0.15">
      <c r="A300" s="48" t="s">
        <v>11</v>
      </c>
      <c r="B300" s="49" t="s">
        <v>44</v>
      </c>
      <c r="C300" s="64">
        <v>1</v>
      </c>
      <c r="D300" s="49" t="s">
        <v>38</v>
      </c>
      <c r="E300" s="50"/>
      <c r="F300" s="51"/>
      <c r="G300" s="52"/>
      <c r="H300" s="51"/>
      <c r="I300" s="52"/>
      <c r="J300" s="51"/>
      <c r="K300" s="51"/>
      <c r="L300" s="51"/>
      <c r="M300" s="53"/>
    </row>
    <row r="301" spans="1:61" ht="18.399999999999999" customHeight="1" x14ac:dyDescent="0.15">
      <c r="A301" s="6" t="s">
        <v>386</v>
      </c>
      <c r="B301" s="2" t="s">
        <v>185</v>
      </c>
      <c r="C301" s="60">
        <v>10</v>
      </c>
      <c r="D301" s="2" t="s">
        <v>43</v>
      </c>
      <c r="E301" s="41"/>
      <c r="F301" s="9"/>
      <c r="G301" s="9"/>
      <c r="H301" s="9"/>
      <c r="I301" s="9"/>
      <c r="J301" s="9"/>
      <c r="K301" s="9"/>
      <c r="L301" s="9"/>
      <c r="M301" s="7"/>
      <c r="BI301" s="115" t="str">
        <f>HYPERLINK("#경비!A9","GTR2040 →")</f>
        <v>GTR2040 →</v>
      </c>
    </row>
    <row r="302" spans="1:61" ht="18.399999999999999" customHeight="1" x14ac:dyDescent="0.15">
      <c r="A302" s="6" t="s">
        <v>93</v>
      </c>
      <c r="B302" s="2" t="s">
        <v>44</v>
      </c>
      <c r="C302" s="60"/>
      <c r="D302" s="2" t="s">
        <v>44</v>
      </c>
      <c r="E302" s="9"/>
      <c r="F302" s="9"/>
      <c r="G302" s="1"/>
      <c r="H302" s="9"/>
      <c r="I302" s="1"/>
      <c r="J302" s="9"/>
      <c r="K302" s="1"/>
      <c r="L302" s="9"/>
      <c r="M302" s="7"/>
    </row>
    <row r="303" spans="1:61" ht="18.399999999999999" customHeight="1" x14ac:dyDescent="0.15">
      <c r="A303" s="48" t="s">
        <v>373</v>
      </c>
      <c r="B303" s="49" t="s">
        <v>44</v>
      </c>
      <c r="C303" s="64">
        <v>1</v>
      </c>
      <c r="D303" s="49" t="s">
        <v>38</v>
      </c>
      <c r="E303" s="51"/>
      <c r="F303" s="51"/>
      <c r="G303" s="52"/>
      <c r="H303" s="51"/>
      <c r="I303" s="52"/>
      <c r="J303" s="51"/>
      <c r="K303" s="51"/>
      <c r="L303" s="51"/>
      <c r="M303" s="53"/>
    </row>
    <row r="304" spans="1:61" ht="18.399999999999999" customHeight="1" x14ac:dyDescent="0.15">
      <c r="A304" s="6" t="s">
        <v>25</v>
      </c>
      <c r="B304" s="2" t="s">
        <v>183</v>
      </c>
      <c r="C304" s="60">
        <v>5</v>
      </c>
      <c r="D304" s="2" t="s">
        <v>43</v>
      </c>
      <c r="E304" s="9"/>
      <c r="F304" s="9"/>
      <c r="G304" s="9"/>
      <c r="H304" s="9"/>
      <c r="I304" s="9"/>
      <c r="J304" s="9"/>
      <c r="K304" s="9"/>
      <c r="L304" s="9"/>
      <c r="M304" s="7"/>
      <c r="BI304" s="115" t="str">
        <f>HYPERLINK("#경비!A7","GTR2010 →")</f>
        <v>GTR2010 →</v>
      </c>
    </row>
    <row r="305" spans="1:61" ht="18.399999999999999" customHeight="1" x14ac:dyDescent="0.15">
      <c r="A305" s="6" t="s">
        <v>25</v>
      </c>
      <c r="B305" s="2" t="s">
        <v>174</v>
      </c>
      <c r="C305" s="60">
        <v>5</v>
      </c>
      <c r="D305" s="2" t="s">
        <v>43</v>
      </c>
      <c r="E305" s="9"/>
      <c r="F305" s="9"/>
      <c r="G305" s="9"/>
      <c r="H305" s="9"/>
      <c r="I305" s="9"/>
      <c r="J305" s="9"/>
      <c r="K305" s="9"/>
      <c r="L305" s="9"/>
      <c r="M305" s="7"/>
      <c r="BI305" s="115" t="str">
        <f>HYPERLINK("#경비!A8","GTR2020 →")</f>
        <v>GTR2020 →</v>
      </c>
    </row>
    <row r="306" spans="1:61" ht="18.399999999999999" customHeight="1" x14ac:dyDescent="0.15">
      <c r="A306" s="6" t="s">
        <v>93</v>
      </c>
      <c r="B306" s="2" t="s">
        <v>44</v>
      </c>
      <c r="C306" s="60"/>
      <c r="D306" s="2" t="s">
        <v>44</v>
      </c>
      <c r="E306" s="9"/>
      <c r="F306" s="9"/>
      <c r="G306" s="1"/>
      <c r="H306" s="9"/>
      <c r="I306" s="1"/>
      <c r="J306" s="9"/>
      <c r="K306" s="1"/>
      <c r="L306" s="9"/>
      <c r="M306" s="7"/>
    </row>
    <row r="307" spans="1:61" ht="18.399999999999999" customHeight="1" x14ac:dyDescent="0.15">
      <c r="A307" s="14"/>
      <c r="B307" s="15"/>
      <c r="C307" s="65"/>
      <c r="D307" s="15"/>
      <c r="E307" s="15"/>
      <c r="F307" s="15"/>
      <c r="G307" s="15"/>
      <c r="H307" s="15"/>
      <c r="I307" s="15"/>
      <c r="J307" s="15"/>
      <c r="K307" s="15"/>
      <c r="L307" s="15"/>
      <c r="M307" s="17"/>
    </row>
  </sheetData>
  <mergeCells count="9">
    <mergeCell ref="K2:L2"/>
    <mergeCell ref="E2:F2"/>
    <mergeCell ref="M2:M3"/>
    <mergeCell ref="A2:A3"/>
    <mergeCell ref="B2:B3"/>
    <mergeCell ref="C2:C3"/>
    <mergeCell ref="D2:D3"/>
    <mergeCell ref="G2:H2"/>
    <mergeCell ref="I2:J2"/>
  </mergeCells>
  <phoneticPr fontId="26" type="noConversion"/>
  <pageMargins left="0.31486111879348755" right="0.31486111879348755" top="1" bottom="0.59041666984558105" header="0.5" footer="0.5"/>
  <pageSetup paperSize="9" scale="90" fitToHeight="0" orientation="landscape" r:id="rId1"/>
  <headerFooter alignWithMargins="0">
    <oddHeader>&amp;R&amp;"맑은 고딕,Regular"&amp;11Page : &amp;P/&amp;N</oddHeader>
  </headerFooter>
  <rowBreaks count="7" manualBreakCount="7">
    <brk id="31" max="16383" man="1"/>
    <brk id="66" max="16383" man="1"/>
    <brk id="95" max="16383" man="1"/>
    <brk id="136" max="16383" man="1"/>
    <brk id="163" max="12" man="1"/>
    <brk id="187" max="16383" man="1"/>
    <brk id="248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D28"/>
  <sheetViews>
    <sheetView view="pageBreakPreview" zoomScaleNormal="100" zoomScaleSheetLayoutView="100" workbookViewId="0">
      <selection activeCell="J24" sqref="J24"/>
    </sheetView>
  </sheetViews>
  <sheetFormatPr defaultRowHeight="10.5" x14ac:dyDescent="0.15"/>
  <cols>
    <col min="1" max="4" width="38.83203125" customWidth="1"/>
  </cols>
  <sheetData>
    <row r="1" spans="1:4" ht="45" customHeight="1" x14ac:dyDescent="0.15">
      <c r="A1" s="147" t="s">
        <v>405</v>
      </c>
      <c r="B1" s="147"/>
      <c r="C1" s="147"/>
      <c r="D1" s="147"/>
    </row>
    <row r="2" spans="1:4" ht="11.25" x14ac:dyDescent="0.15">
      <c r="A2" s="21"/>
      <c r="B2" s="21"/>
      <c r="C2" s="21"/>
      <c r="D2" s="21"/>
    </row>
    <row r="3" spans="1:4" ht="21" customHeight="1" x14ac:dyDescent="0.15">
      <c r="A3" s="148" t="s">
        <v>200</v>
      </c>
      <c r="B3" s="150" t="s">
        <v>346</v>
      </c>
      <c r="C3" s="150" t="s">
        <v>203</v>
      </c>
      <c r="D3" s="152" t="s">
        <v>407</v>
      </c>
    </row>
    <row r="4" spans="1:4" ht="21" customHeight="1" x14ac:dyDescent="0.15">
      <c r="A4" s="149"/>
      <c r="B4" s="151"/>
      <c r="C4" s="151"/>
      <c r="D4" s="153"/>
    </row>
    <row r="5" spans="1:4" ht="17.25" customHeight="1" x14ac:dyDescent="0.15">
      <c r="A5" s="22" t="s">
        <v>355</v>
      </c>
      <c r="B5" s="23" t="s">
        <v>44</v>
      </c>
      <c r="C5" s="24"/>
      <c r="D5" s="25" t="s">
        <v>44</v>
      </c>
    </row>
    <row r="6" spans="1:4" ht="17.25" customHeight="1" x14ac:dyDescent="0.15">
      <c r="A6" s="26" t="s">
        <v>359</v>
      </c>
      <c r="B6" s="27" t="s">
        <v>44</v>
      </c>
      <c r="C6" s="28"/>
      <c r="D6" s="29" t="s">
        <v>44</v>
      </c>
    </row>
    <row r="7" spans="1:4" ht="17.25" customHeight="1" x14ac:dyDescent="0.15">
      <c r="A7" s="26" t="s">
        <v>237</v>
      </c>
      <c r="B7" s="27" t="s">
        <v>44</v>
      </c>
      <c r="C7" s="28"/>
      <c r="D7" s="29" t="s">
        <v>44</v>
      </c>
    </row>
    <row r="8" spans="1:4" ht="17.25" customHeight="1" x14ac:dyDescent="0.15">
      <c r="A8" s="26" t="s">
        <v>236</v>
      </c>
      <c r="B8" s="27" t="s">
        <v>44</v>
      </c>
      <c r="C8" s="28"/>
      <c r="D8" s="29" t="s">
        <v>44</v>
      </c>
    </row>
    <row r="9" spans="1:4" ht="17.25" customHeight="1" x14ac:dyDescent="0.15">
      <c r="A9" s="26" t="s">
        <v>360</v>
      </c>
      <c r="B9" s="27" t="str">
        <f>'원가계산서(총괄)'!B9</f>
        <v>[3] x 19.5%</v>
      </c>
      <c r="C9" s="28"/>
      <c r="D9" s="29" t="s">
        <v>44</v>
      </c>
    </row>
    <row r="10" spans="1:4" ht="17.25" customHeight="1" x14ac:dyDescent="0.15">
      <c r="A10" s="26" t="s">
        <v>234</v>
      </c>
      <c r="B10" s="27" t="s">
        <v>444</v>
      </c>
      <c r="C10" s="28"/>
      <c r="D10" s="29" t="s">
        <v>44</v>
      </c>
    </row>
    <row r="11" spans="1:4" ht="17.25" customHeight="1" x14ac:dyDescent="0.15">
      <c r="A11" s="26" t="s">
        <v>351</v>
      </c>
      <c r="B11" s="27" t="s">
        <v>337</v>
      </c>
      <c r="C11" s="28"/>
      <c r="D11" s="29" t="s">
        <v>44</v>
      </c>
    </row>
    <row r="12" spans="1:4" ht="17.25" customHeight="1" x14ac:dyDescent="0.15">
      <c r="A12" s="26" t="s">
        <v>347</v>
      </c>
      <c r="B12" s="27" t="str">
        <f>'원가계산서(총괄)'!B12</f>
        <v>[3] x 3.595%</v>
      </c>
      <c r="C12" s="28"/>
      <c r="D12" s="29" t="s">
        <v>44</v>
      </c>
    </row>
    <row r="13" spans="1:4" ht="17.25" customHeight="1" x14ac:dyDescent="0.15">
      <c r="A13" s="26" t="s">
        <v>354</v>
      </c>
      <c r="B13" s="27" t="str">
        <f>'원가계산서(총괄)'!B13</f>
        <v>[3] x 4.75%</v>
      </c>
      <c r="C13" s="28"/>
      <c r="D13" s="29" t="s">
        <v>44</v>
      </c>
    </row>
    <row r="14" spans="1:4" ht="17.25" customHeight="1" x14ac:dyDescent="0.15">
      <c r="A14" s="26" t="s">
        <v>356</v>
      </c>
      <c r="B14" s="27" t="str">
        <f>'원가계산서(총괄)'!B14</f>
        <v>[8] x 13.14%</v>
      </c>
      <c r="C14" s="28"/>
      <c r="D14" s="29" t="s">
        <v>44</v>
      </c>
    </row>
    <row r="15" spans="1:4" ht="17.25" customHeight="1" x14ac:dyDescent="0.15">
      <c r="A15" s="26" t="s">
        <v>340</v>
      </c>
      <c r="B15" s="27" t="s">
        <v>404</v>
      </c>
      <c r="C15" s="28"/>
      <c r="D15" s="29"/>
    </row>
    <row r="16" spans="1:4" ht="17.25" customHeight="1" x14ac:dyDescent="0.15">
      <c r="A16" s="26" t="s">
        <v>140</v>
      </c>
      <c r="B16" s="27" t="s">
        <v>117</v>
      </c>
      <c r="C16" s="28"/>
      <c r="D16" s="29" t="s">
        <v>44</v>
      </c>
    </row>
    <row r="17" spans="1:4" ht="17.25" customHeight="1" x14ac:dyDescent="0.15">
      <c r="A17" s="30" t="s">
        <v>352</v>
      </c>
      <c r="B17" s="31" t="s">
        <v>118</v>
      </c>
      <c r="C17" s="32"/>
      <c r="D17" s="29" t="s">
        <v>44</v>
      </c>
    </row>
    <row r="18" spans="1:4" ht="17.25" customHeight="1" x14ac:dyDescent="0.15">
      <c r="A18" s="26" t="s">
        <v>349</v>
      </c>
      <c r="B18" s="27" t="s">
        <v>333</v>
      </c>
      <c r="C18" s="28"/>
      <c r="D18" s="29" t="s">
        <v>44</v>
      </c>
    </row>
    <row r="19" spans="1:4" ht="17.25" customHeight="1" x14ac:dyDescent="0.15">
      <c r="A19" s="26" t="s">
        <v>348</v>
      </c>
      <c r="B19" s="27" t="str">
        <f>'원가계산서(총괄)'!B19</f>
        <v>[2+3+5] x 5.7%</v>
      </c>
      <c r="C19" s="28"/>
      <c r="D19" s="33" t="s">
        <v>44</v>
      </c>
    </row>
    <row r="20" spans="1:4" ht="17.25" customHeight="1" x14ac:dyDescent="0.15">
      <c r="A20" s="26" t="s">
        <v>450</v>
      </c>
      <c r="B20" s="27" t="s">
        <v>446</v>
      </c>
      <c r="C20" s="28"/>
      <c r="D20" s="33"/>
    </row>
    <row r="21" spans="1:4" ht="17.25" customHeight="1" x14ac:dyDescent="0.15">
      <c r="A21" s="26" t="s">
        <v>452</v>
      </c>
      <c r="B21" s="27" t="s">
        <v>448</v>
      </c>
      <c r="C21" s="28"/>
      <c r="D21" s="33"/>
    </row>
    <row r="22" spans="1:4" ht="17.25" customHeight="1" x14ac:dyDescent="0.15">
      <c r="A22" s="26" t="s">
        <v>437</v>
      </c>
      <c r="B22" s="27" t="s">
        <v>454</v>
      </c>
      <c r="C22" s="28"/>
      <c r="D22" s="29" t="s">
        <v>44</v>
      </c>
    </row>
    <row r="23" spans="1:4" ht="17.25" customHeight="1" x14ac:dyDescent="0.15">
      <c r="A23" s="26" t="s">
        <v>438</v>
      </c>
      <c r="B23" s="27" t="s">
        <v>424</v>
      </c>
      <c r="C23" s="28"/>
      <c r="D23" s="29" t="s">
        <v>44</v>
      </c>
    </row>
    <row r="24" spans="1:4" ht="17.25" customHeight="1" x14ac:dyDescent="0.15">
      <c r="A24" s="26" t="s">
        <v>439</v>
      </c>
      <c r="B24" s="27" t="s">
        <v>353</v>
      </c>
      <c r="C24" s="28"/>
      <c r="D24" s="29" t="s">
        <v>44</v>
      </c>
    </row>
    <row r="25" spans="1:4" ht="17.25" customHeight="1" x14ac:dyDescent="0.15">
      <c r="A25" s="26" t="s">
        <v>440</v>
      </c>
      <c r="B25" s="27"/>
      <c r="C25" s="28"/>
      <c r="D25" s="29"/>
    </row>
    <row r="26" spans="1:4" ht="17.25" customHeight="1" x14ac:dyDescent="0.15">
      <c r="A26" s="26" t="s">
        <v>441</v>
      </c>
      <c r="B26" s="27" t="s">
        <v>343</v>
      </c>
      <c r="C26" s="28"/>
      <c r="D26" s="29" t="s">
        <v>44</v>
      </c>
    </row>
    <row r="27" spans="1:4" ht="17.25" customHeight="1" x14ac:dyDescent="0.15">
      <c r="A27" s="26" t="s">
        <v>442</v>
      </c>
      <c r="B27" s="27" t="s">
        <v>345</v>
      </c>
      <c r="C27" s="28"/>
      <c r="D27" s="29" t="s">
        <v>44</v>
      </c>
    </row>
    <row r="28" spans="1:4" ht="17.25" customHeight="1" x14ac:dyDescent="0.15">
      <c r="A28" s="34" t="s">
        <v>443</v>
      </c>
      <c r="B28" s="35" t="s">
        <v>199</v>
      </c>
      <c r="C28" s="36"/>
      <c r="D28" s="37"/>
    </row>
  </sheetData>
  <mergeCells count="5">
    <mergeCell ref="A1:D1"/>
    <mergeCell ref="A3:A4"/>
    <mergeCell ref="B3:B4"/>
    <mergeCell ref="C3:C4"/>
    <mergeCell ref="D3:D4"/>
  </mergeCells>
  <phoneticPr fontId="26" type="noConversion"/>
  <pageMargins left="0.69986110925674438" right="0.69986110925674438" top="0.75" bottom="0.75" header="0.30000001192092896" footer="0.30000001192092896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갑지</vt:lpstr>
      <vt:lpstr>원가계산서(총괄)</vt:lpstr>
      <vt:lpstr>내역서(총괄)</vt:lpstr>
      <vt:lpstr>원가계산서(기초단가)</vt:lpstr>
      <vt:lpstr>'내역서(총괄)'!Print_Area</vt:lpstr>
      <vt:lpstr>'내역서(총괄)'!Print_Titles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8</cp:revision>
  <cp:lastPrinted>2026-05-21T10:19:54Z</cp:lastPrinted>
  <dcterms:created xsi:type="dcterms:W3CDTF">2021-02-01T14:05:26Z</dcterms:created>
  <dcterms:modified xsi:type="dcterms:W3CDTF">2026-08-28T04:52:56Z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Windows_10</vt:lpwstr>
  </property>
  <property fmtid="{F29F85E0-4FF9-1068-AB91-08002B27B3D9}" pid="254">
    <vt:lpwstr>12.0.0.4204</vt:lpwstr>
  </property>
  <property fmtid="{F29F85E0-4FF9-1068-AB91-08002B27B3D9}" pid="255">
    <vt:lpwstr/>
  </property>
</Properties>
</file>